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P PHD U3/Bio-fouling experiment with SLIM/Tikzing_AllResults/Ln(TMP increase:P0) vs time/SLIM_WithoutSpacer/"/>
    </mc:Choice>
  </mc:AlternateContent>
  <xr:revisionPtr revIDLastSave="0" documentId="13_ncr:1_{2F85C7D4-AC75-9A42-ADB6-D5C70761AB27}" xr6:coauthVersionLast="36" xr6:coauthVersionMax="36" xr10:uidLastSave="{00000000-0000-0000-0000-000000000000}"/>
  <bookViews>
    <workbookView xWindow="0" yWindow="0" windowWidth="28800" windowHeight="18000" xr2:uid="{3E3AB067-5BFC-2C4D-8940-ED016DC45E3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" i="1" l="1"/>
  <c r="AD4" i="1"/>
  <c r="AD3" i="1"/>
  <c r="AB8" i="1"/>
  <c r="AC8" i="1" s="1"/>
  <c r="AA8" i="1"/>
  <c r="Z8" i="1"/>
  <c r="AB7" i="1"/>
  <c r="AC7" i="1" s="1"/>
  <c r="AA7" i="1"/>
  <c r="Z7" i="1"/>
  <c r="AB6" i="1"/>
  <c r="AC6" i="1" s="1"/>
  <c r="AA6" i="1"/>
  <c r="Z6" i="1"/>
  <c r="AB5" i="1"/>
  <c r="AC5" i="1" s="1"/>
  <c r="AA5" i="1"/>
  <c r="Z5" i="1"/>
  <c r="AB4" i="1"/>
  <c r="AC4" i="1" s="1"/>
  <c r="AA4" i="1"/>
  <c r="Z4" i="1"/>
  <c r="AB3" i="1"/>
  <c r="AC3" i="1" s="1"/>
  <c r="AA3" i="1"/>
  <c r="Z3" i="1"/>
  <c r="U11" i="1"/>
  <c r="V11" i="1" s="1"/>
  <c r="T11" i="1"/>
  <c r="S11" i="1"/>
  <c r="U10" i="1"/>
  <c r="V10" i="1" s="1"/>
  <c r="T10" i="1"/>
  <c r="S10" i="1"/>
  <c r="U9" i="1"/>
  <c r="V9" i="1" s="1"/>
  <c r="T9" i="1"/>
  <c r="S9" i="1"/>
  <c r="U8" i="1"/>
  <c r="V8" i="1" s="1"/>
  <c r="T8" i="1"/>
  <c r="S8" i="1"/>
  <c r="U7" i="1"/>
  <c r="V7" i="1" s="1"/>
  <c r="T7" i="1"/>
  <c r="S7" i="1"/>
  <c r="U6" i="1"/>
  <c r="V6" i="1" s="1"/>
  <c r="T6" i="1"/>
  <c r="S6" i="1"/>
  <c r="U5" i="1"/>
  <c r="V5" i="1" s="1"/>
  <c r="T5" i="1"/>
  <c r="S5" i="1"/>
  <c r="U4" i="1"/>
  <c r="V4" i="1" s="1"/>
  <c r="T4" i="1"/>
  <c r="S4" i="1"/>
  <c r="U3" i="1"/>
  <c r="V3" i="1" s="1"/>
  <c r="T3" i="1"/>
  <c r="S3" i="1"/>
  <c r="N5" i="1"/>
  <c r="N4" i="1"/>
  <c r="N3" i="1"/>
  <c r="L7" i="1"/>
  <c r="M7" i="1" s="1"/>
  <c r="K7" i="1"/>
  <c r="J7" i="1"/>
  <c r="L6" i="1"/>
  <c r="M6" i="1" s="1"/>
  <c r="K6" i="1"/>
  <c r="J6" i="1"/>
  <c r="L5" i="1"/>
  <c r="M5" i="1" s="1"/>
  <c r="K5" i="1"/>
  <c r="J5" i="1"/>
  <c r="L4" i="1"/>
  <c r="M4" i="1" s="1"/>
  <c r="K4" i="1"/>
  <c r="J4" i="1"/>
  <c r="L3" i="1"/>
  <c r="M3" i="1" s="1"/>
  <c r="K3" i="1"/>
  <c r="J3" i="1"/>
  <c r="E3" i="1" l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D3" i="1"/>
  <c r="D8" i="1"/>
  <c r="D10" i="1"/>
  <c r="D11" i="1"/>
  <c r="C12" i="1"/>
  <c r="C14" i="1"/>
  <c r="D15" i="1"/>
  <c r="D16" i="1"/>
  <c r="C18" i="1"/>
  <c r="D20" i="1"/>
  <c r="C22" i="1"/>
  <c r="D12" i="1"/>
  <c r="D4" i="1"/>
  <c r="D5" i="1"/>
  <c r="D6" i="1"/>
  <c r="D7" i="1"/>
  <c r="D9" i="1"/>
  <c r="D13" i="1"/>
  <c r="D14" i="1"/>
  <c r="D17" i="1"/>
  <c r="D18" i="1"/>
  <c r="D19" i="1"/>
  <c r="D21" i="1"/>
  <c r="D22" i="1"/>
  <c r="C21" i="1"/>
  <c r="C19" i="1"/>
  <c r="C17" i="1"/>
  <c r="C15" i="1"/>
  <c r="C13" i="1"/>
  <c r="C11" i="1"/>
  <c r="C9" i="1"/>
  <c r="C7" i="1"/>
  <c r="C6" i="1"/>
  <c r="C5" i="1"/>
  <c r="C4" i="1"/>
  <c r="C20" i="1" l="1"/>
  <c r="C3" i="1"/>
  <c r="C8" i="1"/>
  <c r="C16" i="1"/>
  <c r="C10" i="1"/>
</calcChain>
</file>

<file path=xl/sharedStrings.xml><?xml version="1.0" encoding="utf-8"?>
<sst xmlns="http://schemas.openxmlformats.org/spreadsheetml/2006/main" count="39" uniqueCount="14">
  <si>
    <t>Time [day]_set to zero</t>
  </si>
  <si>
    <t>TMP increase [mbar]</t>
  </si>
  <si>
    <t>LN TMP increase [mbar]</t>
  </si>
  <si>
    <t>Log TMP increase [mbar]</t>
  </si>
  <si>
    <t>TMP increase/P0</t>
  </si>
  <si>
    <t>LN (TMP increase/P0)</t>
  </si>
  <si>
    <t>Average</t>
  </si>
  <si>
    <t>Stationary phase</t>
  </si>
  <si>
    <t>SLIM_WithoutSpacer</t>
  </si>
  <si>
    <t>Combined results of both</t>
  </si>
  <si>
    <t>Lag phase</t>
  </si>
  <si>
    <t>Lag phase line</t>
  </si>
  <si>
    <t>Exponential phase</t>
  </si>
  <si>
    <t>Stationary phase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</si>
</sst>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Lag phase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Sheet1!$A$3:$A$7</c:f>
              <c:numCache>
                <c:formatCode>General</c:formatCode>
                <c:ptCount val="5"/>
                <c:pt idx="0">
                  <c:v>5.7118055555547471</c:v>
                </c:pt>
                <c:pt idx="1">
                  <c:v>5.96875</c:v>
                </c:pt>
                <c:pt idx="2">
                  <c:v>7.0111111111109494</c:v>
                </c:pt>
                <c:pt idx="3">
                  <c:v>7.9958333333270275</c:v>
                </c:pt>
                <c:pt idx="4">
                  <c:v>9.0041666666656965</c:v>
                </c:pt>
              </c:numCache>
            </c:numRef>
          </c:xVal>
          <c:yVal>
            <c:numRef>
              <c:f>Sheet1!$F$3:$F$7</c:f>
              <c:numCache>
                <c:formatCode>General</c:formatCode>
                <c:ptCount val="5"/>
                <c:pt idx="0">
                  <c:v>-2.7568403652716422</c:v>
                </c:pt>
                <c:pt idx="1">
                  <c:v>-2.7321477526812705</c:v>
                </c:pt>
                <c:pt idx="2">
                  <c:v>-2.6962157434552072</c:v>
                </c:pt>
                <c:pt idx="3">
                  <c:v>-2.6390573296152589</c:v>
                </c:pt>
                <c:pt idx="4">
                  <c:v>-2.6390573296152589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88-064B-B4BF-C02BDA624805}"/>
            </c:ext>
          </c:extLst>
        </c:ser>
        <c:ser>
          <c:idx val="1"/>
          <c:order val="1"/>
          <c:tx>
            <c:v>Exponential phase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4820209973753282E-2"/>
                  <c:y val="8.9949693788276469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Sheet1!$A$8:$A$16</c:f>
              <c:numCache>
                <c:formatCode>General</c:formatCode>
                <c:ptCount val="9"/>
                <c:pt idx="0">
                  <c:v>11.245138888888889</c:v>
                </c:pt>
                <c:pt idx="1">
                  <c:v>11.985416666666666</c:v>
                </c:pt>
                <c:pt idx="2">
                  <c:v>12.245833333333332</c:v>
                </c:pt>
                <c:pt idx="3">
                  <c:v>13.013194444444444</c:v>
                </c:pt>
                <c:pt idx="4">
                  <c:v>13.21875</c:v>
                </c:pt>
                <c:pt idx="5">
                  <c:v>15.988194444444444</c:v>
                </c:pt>
                <c:pt idx="6">
                  <c:v>16.285416666666666</c:v>
                </c:pt>
                <c:pt idx="7">
                  <c:v>17.002083333333335</c:v>
                </c:pt>
                <c:pt idx="8">
                  <c:v>17.234027777777779</c:v>
                </c:pt>
              </c:numCache>
            </c:numRef>
          </c:xVal>
          <c:yVal>
            <c:numRef>
              <c:f>Sheet1!$F$8:$F$16</c:f>
              <c:numCache>
                <c:formatCode>General</c:formatCode>
                <c:ptCount val="9"/>
                <c:pt idx="0">
                  <c:v>-2.5403858021082297</c:v>
                </c:pt>
                <c:pt idx="1">
                  <c:v>-2.2764739489903607</c:v>
                </c:pt>
                <c:pt idx="2">
                  <c:v>-2.1598370452645996</c:v>
                </c:pt>
                <c:pt idx="3">
                  <c:v>-1.7854303341764077</c:v>
                </c:pt>
                <c:pt idx="4">
                  <c:v>-1.6526878962279172</c:v>
                </c:pt>
                <c:pt idx="5">
                  <c:v>-1.1693072882255919</c:v>
                </c:pt>
                <c:pt idx="6">
                  <c:v>-1.088347690056227</c:v>
                </c:pt>
                <c:pt idx="7">
                  <c:v>-0.88056104625761267</c:v>
                </c:pt>
                <c:pt idx="8">
                  <c:v>-0.83380899860126001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88-064B-B4BF-C02BDA624805}"/>
            </c:ext>
          </c:extLst>
        </c:ser>
        <c:ser>
          <c:idx val="2"/>
          <c:order val="2"/>
          <c:tx>
            <c:v>Stationary phase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Sheet1!$A$17:$A$22</c:f>
              <c:numCache>
                <c:formatCode>General</c:formatCode>
                <c:ptCount val="6"/>
                <c:pt idx="0">
                  <c:v>18.00138888888889</c:v>
                </c:pt>
                <c:pt idx="1">
                  <c:v>18.239583333333332</c:v>
                </c:pt>
                <c:pt idx="2">
                  <c:v>19.008333333333333</c:v>
                </c:pt>
                <c:pt idx="3">
                  <c:v>19.215972222222224</c:v>
                </c:pt>
                <c:pt idx="4">
                  <c:v>20.072916666666668</c:v>
                </c:pt>
                <c:pt idx="5">
                  <c:v>20.194444444444446</c:v>
                </c:pt>
              </c:numCache>
            </c:numRef>
          </c:xVal>
          <c:yVal>
            <c:numRef>
              <c:f>Sheet1!$F$17:$F$22</c:f>
              <c:numCache>
                <c:formatCode>General</c:formatCode>
                <c:ptCount val="6"/>
                <c:pt idx="0">
                  <c:v>-0.74304907358206784</c:v>
                </c:pt>
                <c:pt idx="1">
                  <c:v>-0.73308772945239487</c:v>
                </c:pt>
                <c:pt idx="2">
                  <c:v>-0.6583113212175572</c:v>
                </c:pt>
                <c:pt idx="3">
                  <c:v>-0.68314446488788594</c:v>
                </c:pt>
                <c:pt idx="4">
                  <c:v>-0.61628412580378877</c:v>
                </c:pt>
                <c:pt idx="5">
                  <c:v>-0.65525009433717241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88-064B-B4BF-C02BDA624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682783"/>
        <c:axId val="1888616271"/>
      </c:scatterChart>
      <c:valAx>
        <c:axId val="1852682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616271"/>
        <c:crosses val="autoZero"/>
        <c:crossBetween val="midCat"/>
      </c:valAx>
      <c:valAx>
        <c:axId val="1888616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682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412750</xdr:colOff>
      <xdr:row>24</xdr:row>
      <xdr:rowOff>6350</xdr:rowOff>
    </xdr:from>
    <xdr:to>
      <xdr:col>4</xdr:col>
      <xdr:colOff>469900</xdr:colOff>
      <xdr:row>44</xdr:row>
      <xdr:rowOff>177800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D5F5383-76EA-2549-92F2-BAFC370EC7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25E28-9488-384F-B5E3-A982DD56719D}">
  <dimension ref="A1:AE22"/>
  <sheetViews>
    <sheetView tabSelected="1" workbookViewId="0">
      <selection activeCell="Z22" sqref="Z22"/>
    </sheetView>
  </sheetViews>
  <sheetFormatPr baseColWidth="10" defaultRowHeight="16"/>
  <cols>
    <col min="1" max="1" width="23.33203125" bestFit="1" customWidth="1"/>
    <col min="2" max="2" width="18.5" bestFit="1" customWidth="1"/>
    <col min="3" max="4" width="22" bestFit="1" customWidth="1"/>
    <col min="5" max="5" width="15" bestFit="1" customWidth="1"/>
    <col min="6" max="6" width="19.1640625" bestFit="1" customWidth="1"/>
    <col min="8" max="8" width="23.33203125" bestFit="1" customWidth="1"/>
    <col min="9" max="11" width="22" bestFit="1" customWidth="1"/>
    <col min="12" max="12" width="15" bestFit="1" customWidth="1"/>
    <col min="13" max="13" width="19.1640625" bestFit="1" customWidth="1"/>
    <col min="14" max="14" width="20" bestFit="1" customWidth="1"/>
    <col min="15" max="15" width="22" bestFit="1" customWidth="1"/>
    <col min="16" max="16" width="10.33203125" customWidth="1"/>
    <col min="17" max="17" width="23.33203125" bestFit="1" customWidth="1"/>
    <col min="18" max="20" width="22" bestFit="1" customWidth="1"/>
    <col min="21" max="21" width="15" bestFit="1" customWidth="1"/>
    <col min="22" max="22" width="19.1640625" bestFit="1" customWidth="1"/>
    <col min="24" max="24" width="23.33203125" bestFit="1" customWidth="1"/>
    <col min="25" max="27" width="22" bestFit="1" customWidth="1"/>
    <col min="28" max="28" width="15" bestFit="1" customWidth="1"/>
    <col min="29" max="29" width="19.1640625" bestFit="1" customWidth="1"/>
    <col min="30" max="30" width="20" bestFit="1" customWidth="1"/>
    <col min="31" max="31" width="22" bestFit="1" customWidth="1"/>
  </cols>
  <sheetData>
    <row r="1" spans="1:31">
      <c r="A1" s="5" t="s">
        <v>8</v>
      </c>
      <c r="B1" s="6" t="s">
        <v>9</v>
      </c>
      <c r="C1" s="2"/>
      <c r="G1" s="1"/>
      <c r="H1" s="5" t="s">
        <v>8</v>
      </c>
      <c r="I1" s="6" t="s">
        <v>9</v>
      </c>
      <c r="J1" s="2" t="s">
        <v>10</v>
      </c>
      <c r="Q1" s="5" t="s">
        <v>8</v>
      </c>
      <c r="R1" s="6" t="s">
        <v>9</v>
      </c>
      <c r="S1" s="4" t="s">
        <v>12</v>
      </c>
      <c r="X1" s="5" t="s">
        <v>8</v>
      </c>
      <c r="Y1" s="6" t="s">
        <v>9</v>
      </c>
      <c r="Z1" s="3" t="s">
        <v>7</v>
      </c>
    </row>
    <row r="2" spans="1:3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H2" s="1" t="s">
        <v>0</v>
      </c>
      <c r="I2" s="1" t="s">
        <v>1</v>
      </c>
      <c r="J2" s="1" t="s">
        <v>2</v>
      </c>
      <c r="K2" s="1" t="s">
        <v>3</v>
      </c>
      <c r="L2" s="1" t="s">
        <v>4</v>
      </c>
      <c r="M2" s="1" t="s">
        <v>5</v>
      </c>
      <c r="N2" s="7" t="s">
        <v>6</v>
      </c>
      <c r="O2" s="7" t="s">
        <v>11</v>
      </c>
      <c r="P2" s="7"/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5</v>
      </c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7" t="s">
        <v>6</v>
      </c>
      <c r="AE2" s="7" t="s">
        <v>13</v>
      </c>
    </row>
    <row r="3" spans="1:31">
      <c r="A3" s="2">
        <v>5.7118055555547471</v>
      </c>
      <c r="B3" s="2">
        <v>80</v>
      </c>
      <c r="C3" s="2">
        <f t="shared" ref="C3:C22" si="0">LN(B3)</f>
        <v>4.3820266346738812</v>
      </c>
      <c r="D3">
        <f t="shared" ref="D3:D22" si="1">LOG(B3)</f>
        <v>1.9030899869919435</v>
      </c>
      <c r="E3">
        <f t="shared" ref="E3:E22" si="2">B3/1260</f>
        <v>6.3492063492063489E-2</v>
      </c>
      <c r="F3">
        <f t="shared" ref="F3:F22" si="3">LN(E3)</f>
        <v>-2.7568403652716422</v>
      </c>
      <c r="H3" s="2">
        <v>5.7118055555547471</v>
      </c>
      <c r="I3" s="2">
        <v>80</v>
      </c>
      <c r="J3" s="2">
        <f t="shared" ref="J3:J7" si="4">LN(I3)</f>
        <v>4.3820266346738812</v>
      </c>
      <c r="K3">
        <f t="shared" ref="K3:K7" si="5">LOG(I3)</f>
        <v>1.9030899869919435</v>
      </c>
      <c r="L3">
        <f t="shared" ref="L3:L7" si="6">I3/1260</f>
        <v>6.3492063492063489E-2</v>
      </c>
      <c r="M3">
        <f t="shared" ref="M3:M7" si="7">LN(L3)</f>
        <v>-2.7568403652716422</v>
      </c>
      <c r="N3" s="2">
        <f>AVERAGE(M3:M7)</f>
        <v>-2.6926637041277273</v>
      </c>
      <c r="O3">
        <v>-2.6926637041277273</v>
      </c>
      <c r="Q3" s="2">
        <v>11.245138888888889</v>
      </c>
      <c r="R3" s="2">
        <v>99.333333333333258</v>
      </c>
      <c r="S3" s="2">
        <f t="shared" ref="S3:S11" si="8">LN(R3)</f>
        <v>4.5984811978372937</v>
      </c>
      <c r="T3" s="2">
        <f t="shared" ref="T3:T11" si="9">LOG(R3)</f>
        <v>1.9970950093565925</v>
      </c>
      <c r="U3" s="2">
        <f t="shared" ref="U3:U11" si="10">R3/1260</f>
        <v>7.8835978835978773E-2</v>
      </c>
      <c r="V3" s="2">
        <f t="shared" ref="V3:V11" si="11">LN(U3)</f>
        <v>-2.5403858021082297</v>
      </c>
      <c r="X3" s="2">
        <v>18.00138888888889</v>
      </c>
      <c r="Y3" s="2">
        <v>599.33333333333326</v>
      </c>
      <c r="Z3" s="2">
        <f t="shared" ref="Z3:Z8" si="12">LN(Y3)</f>
        <v>6.3958179263634554</v>
      </c>
      <c r="AA3" s="2">
        <f t="shared" ref="AA3:AA8" si="13">LOG(Y3)</f>
        <v>2.7776684326775474</v>
      </c>
      <c r="AB3" s="2">
        <f t="shared" ref="AB3:AB8" si="14">Y3/1260</f>
        <v>0.47566137566137562</v>
      </c>
      <c r="AC3" s="2">
        <f t="shared" ref="AC3:AC8" si="15">LN(AB3)</f>
        <v>-0.74304907358206784</v>
      </c>
      <c r="AD3">
        <f>AVERAGE(AC3:AC8)</f>
        <v>-0.68152113488014454</v>
      </c>
      <c r="AE3">
        <v>-0.68152113488014454</v>
      </c>
    </row>
    <row r="4" spans="1:31">
      <c r="A4" s="2">
        <v>5.96875</v>
      </c>
      <c r="B4" s="2">
        <v>82</v>
      </c>
      <c r="C4" s="2">
        <f t="shared" si="0"/>
        <v>4.4067192472642533</v>
      </c>
      <c r="D4">
        <f t="shared" si="1"/>
        <v>1.9138138523837167</v>
      </c>
      <c r="E4">
        <f t="shared" si="2"/>
        <v>6.5079365079365084E-2</v>
      </c>
      <c r="F4">
        <f t="shared" si="3"/>
        <v>-2.7321477526812705</v>
      </c>
      <c r="H4" s="2">
        <v>5.96875</v>
      </c>
      <c r="I4" s="2">
        <v>82</v>
      </c>
      <c r="J4" s="2">
        <f t="shared" si="4"/>
        <v>4.4067192472642533</v>
      </c>
      <c r="K4">
        <f t="shared" si="5"/>
        <v>1.9138138523837167</v>
      </c>
      <c r="L4">
        <f t="shared" si="6"/>
        <v>6.5079365079365084E-2</v>
      </c>
      <c r="M4">
        <f t="shared" si="7"/>
        <v>-2.7321477526812705</v>
      </c>
      <c r="N4" s="2">
        <f>_xlfn.VAR.S(M3:M7)</f>
        <v>2.8593844214713639E-3</v>
      </c>
      <c r="O4">
        <v>-2.6926637041277273</v>
      </c>
      <c r="Q4" s="2">
        <v>11.985416666666666</v>
      </c>
      <c r="R4" s="2">
        <v>129.33333333333326</v>
      </c>
      <c r="S4" s="2">
        <f t="shared" si="8"/>
        <v>4.8623930509551627</v>
      </c>
      <c r="T4" s="2">
        <f t="shared" si="9"/>
        <v>2.1117104708745447</v>
      </c>
      <c r="U4" s="2">
        <f t="shared" si="10"/>
        <v>0.10264550264550258</v>
      </c>
      <c r="V4" s="2">
        <f t="shared" si="11"/>
        <v>-2.2764739489903607</v>
      </c>
      <c r="X4" s="2">
        <v>18.239583333333332</v>
      </c>
      <c r="Y4" s="2">
        <v>605.33333333333326</v>
      </c>
      <c r="Z4" s="2">
        <f t="shared" si="12"/>
        <v>6.4057792704931291</v>
      </c>
      <c r="AA4" s="2">
        <f t="shared" si="13"/>
        <v>2.7819945894654037</v>
      </c>
      <c r="AB4" s="2">
        <f t="shared" si="14"/>
        <v>0.48042328042328036</v>
      </c>
      <c r="AC4" s="2">
        <f t="shared" si="15"/>
        <v>-0.73308772945239487</v>
      </c>
      <c r="AD4">
        <f>_xlfn.VAR.S(AC3:AC8)</f>
        <v>2.3864332983383075E-3</v>
      </c>
      <c r="AE4">
        <v>-0.68152113488014454</v>
      </c>
    </row>
    <row r="5" spans="1:31">
      <c r="A5" s="2">
        <v>7.0111111111109494</v>
      </c>
      <c r="B5" s="2">
        <v>85</v>
      </c>
      <c r="C5" s="2">
        <f t="shared" si="0"/>
        <v>4.4426512564903167</v>
      </c>
      <c r="D5">
        <f t="shared" si="1"/>
        <v>1.9294189257142926</v>
      </c>
      <c r="E5">
        <f t="shared" si="2"/>
        <v>6.7460317460317457E-2</v>
      </c>
      <c r="F5">
        <f t="shared" si="3"/>
        <v>-2.6962157434552072</v>
      </c>
      <c r="H5" s="2">
        <v>7.0111111111109494</v>
      </c>
      <c r="I5" s="2">
        <v>85</v>
      </c>
      <c r="J5" s="2">
        <f t="shared" si="4"/>
        <v>4.4426512564903167</v>
      </c>
      <c r="K5">
        <f t="shared" si="5"/>
        <v>1.9294189257142926</v>
      </c>
      <c r="L5">
        <f t="shared" si="6"/>
        <v>6.7460317460317457E-2</v>
      </c>
      <c r="M5">
        <f t="shared" si="7"/>
        <v>-2.6962157434552072</v>
      </c>
      <c r="N5" s="2">
        <f>N4^0.5</f>
        <v>5.3473212185835291E-2</v>
      </c>
      <c r="O5">
        <v>-2.6926637041277273</v>
      </c>
      <c r="Q5" s="2">
        <v>12.245833333333332</v>
      </c>
      <c r="R5" s="2">
        <v>145.33333333333326</v>
      </c>
      <c r="S5" s="2">
        <f t="shared" si="8"/>
        <v>4.9790299546809242</v>
      </c>
      <c r="T5" s="2">
        <f t="shared" si="9"/>
        <v>2.1623652345489233</v>
      </c>
      <c r="U5" s="2">
        <f t="shared" si="10"/>
        <v>0.11534391534391529</v>
      </c>
      <c r="V5" s="2">
        <f t="shared" si="11"/>
        <v>-2.1598370452645996</v>
      </c>
      <c r="X5" s="2">
        <v>19.008333333333333</v>
      </c>
      <c r="Y5" s="2">
        <v>652.33333333333326</v>
      </c>
      <c r="Z5" s="2">
        <f t="shared" si="12"/>
        <v>6.4805556787279661</v>
      </c>
      <c r="AA5" s="2">
        <f t="shared" si="13"/>
        <v>2.8144695709383387</v>
      </c>
      <c r="AB5" s="2">
        <f t="shared" si="14"/>
        <v>0.5177248677248677</v>
      </c>
      <c r="AC5" s="2">
        <f t="shared" si="15"/>
        <v>-0.6583113212175572</v>
      </c>
      <c r="AD5">
        <f>AD4^0.5</f>
        <v>4.8851134053758745E-2</v>
      </c>
      <c r="AE5">
        <v>-0.68152113488014454</v>
      </c>
    </row>
    <row r="6" spans="1:31">
      <c r="A6" s="2">
        <v>7.9958333333270275</v>
      </c>
      <c r="B6" s="2">
        <v>90</v>
      </c>
      <c r="C6" s="2">
        <f t="shared" si="0"/>
        <v>4.499809670330265</v>
      </c>
      <c r="D6">
        <f t="shared" si="1"/>
        <v>1.954242509439325</v>
      </c>
      <c r="E6">
        <f t="shared" si="2"/>
        <v>7.1428571428571425E-2</v>
      </c>
      <c r="F6">
        <f t="shared" si="3"/>
        <v>-2.6390573296152589</v>
      </c>
      <c r="H6" s="2">
        <v>7.9958333333270275</v>
      </c>
      <c r="I6" s="2">
        <v>90</v>
      </c>
      <c r="J6" s="2">
        <f t="shared" si="4"/>
        <v>4.499809670330265</v>
      </c>
      <c r="K6">
        <f t="shared" si="5"/>
        <v>1.954242509439325</v>
      </c>
      <c r="L6">
        <f t="shared" si="6"/>
        <v>7.1428571428571425E-2</v>
      </c>
      <c r="M6">
        <f t="shared" si="7"/>
        <v>-2.6390573296152589</v>
      </c>
      <c r="N6" s="2"/>
      <c r="O6">
        <v>-2.6926637041277273</v>
      </c>
      <c r="Q6" s="2">
        <v>13.013194444444444</v>
      </c>
      <c r="R6" s="2">
        <v>211.33333333333326</v>
      </c>
      <c r="S6" s="2">
        <f t="shared" si="8"/>
        <v>5.3534366657691157</v>
      </c>
      <c r="T6" s="2">
        <f t="shared" si="9"/>
        <v>2.3249680031620703</v>
      </c>
      <c r="U6" s="2">
        <f t="shared" si="10"/>
        <v>0.16772486772486767</v>
      </c>
      <c r="V6" s="2">
        <f t="shared" si="11"/>
        <v>-1.7854303341764077</v>
      </c>
      <c r="X6" s="2">
        <v>19.215972222222224</v>
      </c>
      <c r="Y6" s="2">
        <v>636.33333333333326</v>
      </c>
      <c r="Z6" s="2">
        <f t="shared" si="12"/>
        <v>6.4557225350576379</v>
      </c>
      <c r="AA6" s="2">
        <f t="shared" si="13"/>
        <v>2.8036846736740042</v>
      </c>
      <c r="AB6" s="2">
        <f t="shared" si="14"/>
        <v>0.50502645502645493</v>
      </c>
      <c r="AC6" s="2">
        <f t="shared" si="15"/>
        <v>-0.68314446488788594</v>
      </c>
      <c r="AE6">
        <v>-0.68152113488014454</v>
      </c>
    </row>
    <row r="7" spans="1:31">
      <c r="A7" s="2">
        <v>9.0041666666656965</v>
      </c>
      <c r="B7" s="2">
        <v>90</v>
      </c>
      <c r="C7" s="2">
        <f t="shared" si="0"/>
        <v>4.499809670330265</v>
      </c>
      <c r="D7">
        <f t="shared" si="1"/>
        <v>1.954242509439325</v>
      </c>
      <c r="E7">
        <f t="shared" si="2"/>
        <v>7.1428571428571425E-2</v>
      </c>
      <c r="F7">
        <f t="shared" si="3"/>
        <v>-2.6390573296152589</v>
      </c>
      <c r="H7" s="2">
        <v>9.0041666666656965</v>
      </c>
      <c r="I7" s="2">
        <v>90</v>
      </c>
      <c r="J7" s="2">
        <f t="shared" si="4"/>
        <v>4.499809670330265</v>
      </c>
      <c r="K7">
        <f t="shared" si="5"/>
        <v>1.954242509439325</v>
      </c>
      <c r="L7">
        <f t="shared" si="6"/>
        <v>7.1428571428571425E-2</v>
      </c>
      <c r="M7">
        <f t="shared" si="7"/>
        <v>-2.6390573296152589</v>
      </c>
      <c r="N7" s="2"/>
      <c r="O7">
        <v>-2.6926637041277273</v>
      </c>
      <c r="Q7" s="2">
        <v>13.21875</v>
      </c>
      <c r="R7" s="2">
        <v>241.33333333333326</v>
      </c>
      <c r="S7" s="2">
        <f t="shared" si="8"/>
        <v>5.486179103717606</v>
      </c>
      <c r="T7" s="2">
        <f t="shared" si="9"/>
        <v>2.3826173114774845</v>
      </c>
      <c r="U7" s="2">
        <f t="shared" si="10"/>
        <v>0.19153439153439147</v>
      </c>
      <c r="V7" s="2">
        <f t="shared" si="11"/>
        <v>-1.6526878962279172</v>
      </c>
      <c r="X7" s="2">
        <v>20.072916666666668</v>
      </c>
      <c r="Y7" s="2">
        <v>680.33333333333326</v>
      </c>
      <c r="Z7" s="2">
        <f t="shared" si="12"/>
        <v>6.5225828741417349</v>
      </c>
      <c r="AA7" s="2">
        <f t="shared" si="13"/>
        <v>2.8327217499964079</v>
      </c>
      <c r="AB7" s="2">
        <f t="shared" si="14"/>
        <v>0.53994708994708984</v>
      </c>
      <c r="AC7" s="2">
        <f t="shared" si="15"/>
        <v>-0.61628412580378877</v>
      </c>
      <c r="AE7">
        <v>-0.68152113488014454</v>
      </c>
    </row>
    <row r="8" spans="1:31">
      <c r="A8" s="4">
        <v>11.245138888888889</v>
      </c>
      <c r="B8" s="4">
        <v>99.333333333333258</v>
      </c>
      <c r="C8" s="4">
        <f t="shared" si="0"/>
        <v>4.5984811978372937</v>
      </c>
      <c r="D8" s="4">
        <f t="shared" si="1"/>
        <v>1.9970950093565925</v>
      </c>
      <c r="E8" s="4">
        <f t="shared" si="2"/>
        <v>7.8835978835978773E-2</v>
      </c>
      <c r="F8" s="4">
        <f t="shared" si="3"/>
        <v>-2.5403858021082297</v>
      </c>
      <c r="H8" s="2"/>
      <c r="I8" s="2"/>
      <c r="J8" s="2"/>
      <c r="K8" s="2"/>
      <c r="L8" s="2"/>
      <c r="M8" s="2"/>
      <c r="N8" s="2"/>
      <c r="Q8" s="2">
        <v>15.988194444444444</v>
      </c>
      <c r="R8" s="2">
        <v>391.33333333333326</v>
      </c>
      <c r="S8" s="2">
        <f t="shared" si="8"/>
        <v>5.9695597117199322</v>
      </c>
      <c r="T8" s="2">
        <f t="shared" si="9"/>
        <v>2.5925468421919331</v>
      </c>
      <c r="U8" s="2">
        <f t="shared" si="10"/>
        <v>0.31058201058201051</v>
      </c>
      <c r="V8" s="2">
        <f t="shared" si="11"/>
        <v>-1.1693072882255919</v>
      </c>
      <c r="X8" s="2">
        <v>20.194444444444446</v>
      </c>
      <c r="Y8" s="2">
        <v>654.33333333333326</v>
      </c>
      <c r="Z8" s="2">
        <f t="shared" si="12"/>
        <v>6.4836169056083515</v>
      </c>
      <c r="AA8" s="2">
        <f t="shared" si="13"/>
        <v>2.8157990448803436</v>
      </c>
      <c r="AB8" s="2">
        <f t="shared" si="14"/>
        <v>0.51931216931216928</v>
      </c>
      <c r="AC8" s="2">
        <f t="shared" si="15"/>
        <v>-0.65525009433717241</v>
      </c>
      <c r="AE8">
        <v>-0.68152113488014454</v>
      </c>
    </row>
    <row r="9" spans="1:31">
      <c r="A9" s="4">
        <v>11.985416666666666</v>
      </c>
      <c r="B9" s="4">
        <v>129.33333333333326</v>
      </c>
      <c r="C9" s="4">
        <f t="shared" si="0"/>
        <v>4.8623930509551627</v>
      </c>
      <c r="D9" s="4">
        <f t="shared" si="1"/>
        <v>2.1117104708745447</v>
      </c>
      <c r="E9" s="4">
        <f t="shared" si="2"/>
        <v>0.10264550264550258</v>
      </c>
      <c r="F9" s="4">
        <f t="shared" si="3"/>
        <v>-2.2764739489903607</v>
      </c>
      <c r="H9" s="2"/>
      <c r="I9" s="2"/>
      <c r="J9" s="2"/>
      <c r="K9" s="2"/>
      <c r="L9" s="2"/>
      <c r="M9" s="2"/>
      <c r="N9" s="2"/>
      <c r="Q9" s="2">
        <v>16.285416666666666</v>
      </c>
      <c r="R9" s="2">
        <v>424.33333333333326</v>
      </c>
      <c r="S9" s="2">
        <f t="shared" si="8"/>
        <v>6.0505193098892969</v>
      </c>
      <c r="T9" s="2">
        <f t="shared" si="9"/>
        <v>2.6277071489339927</v>
      </c>
      <c r="U9" s="2">
        <f t="shared" si="10"/>
        <v>0.33677248677248672</v>
      </c>
      <c r="V9" s="2">
        <f t="shared" si="11"/>
        <v>-1.088347690056227</v>
      </c>
    </row>
    <row r="10" spans="1:31">
      <c r="A10" s="4">
        <v>12.245833333333332</v>
      </c>
      <c r="B10" s="4">
        <v>145.33333333333326</v>
      </c>
      <c r="C10" s="4">
        <f t="shared" si="0"/>
        <v>4.9790299546809242</v>
      </c>
      <c r="D10" s="4">
        <f t="shared" si="1"/>
        <v>2.1623652345489233</v>
      </c>
      <c r="E10" s="4">
        <f t="shared" si="2"/>
        <v>0.11534391534391529</v>
      </c>
      <c r="F10" s="4">
        <f t="shared" si="3"/>
        <v>-2.1598370452645996</v>
      </c>
      <c r="H10" s="2"/>
      <c r="I10" s="2"/>
      <c r="J10" s="2"/>
      <c r="K10" s="2"/>
      <c r="L10" s="2"/>
      <c r="M10" s="2"/>
      <c r="N10" s="2"/>
      <c r="Q10" s="2">
        <v>17.002083333333335</v>
      </c>
      <c r="R10" s="2">
        <v>522.33333333333326</v>
      </c>
      <c r="S10" s="2">
        <f t="shared" si="8"/>
        <v>6.2583059536879109</v>
      </c>
      <c r="T10" s="2">
        <f t="shared" si="9"/>
        <v>2.7179477417489277</v>
      </c>
      <c r="U10" s="2">
        <f t="shared" si="10"/>
        <v>0.4145502645502645</v>
      </c>
      <c r="V10" s="2">
        <f t="shared" si="11"/>
        <v>-0.88056104625761267</v>
      </c>
    </row>
    <row r="11" spans="1:31">
      <c r="A11" s="4">
        <v>13.013194444444444</v>
      </c>
      <c r="B11" s="4">
        <v>211.33333333333326</v>
      </c>
      <c r="C11" s="4">
        <f t="shared" si="0"/>
        <v>5.3534366657691157</v>
      </c>
      <c r="D11" s="4">
        <f t="shared" si="1"/>
        <v>2.3249680031620703</v>
      </c>
      <c r="E11" s="4">
        <f t="shared" si="2"/>
        <v>0.16772486772486767</v>
      </c>
      <c r="F11" s="4">
        <f t="shared" si="3"/>
        <v>-1.7854303341764077</v>
      </c>
      <c r="H11" s="2"/>
      <c r="I11" s="2"/>
      <c r="J11" s="2"/>
      <c r="K11" s="2"/>
      <c r="L11" s="2"/>
      <c r="M11" s="2"/>
      <c r="N11" s="2"/>
      <c r="Q11" s="2">
        <v>17.234027777777779</v>
      </c>
      <c r="R11" s="2">
        <v>547.33333333333326</v>
      </c>
      <c r="S11" s="2">
        <f t="shared" si="8"/>
        <v>6.3050580013442641</v>
      </c>
      <c r="T11" s="2">
        <f t="shared" si="9"/>
        <v>2.7382518980637593</v>
      </c>
      <c r="U11" s="2">
        <f t="shared" si="10"/>
        <v>0.43439153439153433</v>
      </c>
      <c r="V11" s="2">
        <f t="shared" si="11"/>
        <v>-0.83380899860126001</v>
      </c>
    </row>
    <row r="12" spans="1:31">
      <c r="A12" s="4">
        <v>13.21875</v>
      </c>
      <c r="B12" s="4">
        <v>241.33333333333326</v>
      </c>
      <c r="C12" s="4">
        <f t="shared" si="0"/>
        <v>5.486179103717606</v>
      </c>
      <c r="D12" s="4">
        <f t="shared" si="1"/>
        <v>2.3826173114774845</v>
      </c>
      <c r="E12" s="4">
        <f t="shared" si="2"/>
        <v>0.19153439153439147</v>
      </c>
      <c r="F12" s="4">
        <f t="shared" si="3"/>
        <v>-1.6526878962279172</v>
      </c>
      <c r="H12" s="2"/>
      <c r="I12" s="2"/>
      <c r="J12" s="2"/>
      <c r="K12" s="2"/>
      <c r="L12" s="2"/>
      <c r="M12" s="2"/>
      <c r="N12" s="2"/>
    </row>
    <row r="13" spans="1:31">
      <c r="A13" s="4">
        <v>15.988194444444444</v>
      </c>
      <c r="B13" s="4">
        <v>391.33333333333326</v>
      </c>
      <c r="C13" s="4">
        <f t="shared" si="0"/>
        <v>5.9695597117199322</v>
      </c>
      <c r="D13" s="4">
        <f t="shared" si="1"/>
        <v>2.5925468421919331</v>
      </c>
      <c r="E13" s="4">
        <f t="shared" si="2"/>
        <v>0.31058201058201051</v>
      </c>
      <c r="F13" s="4">
        <f t="shared" si="3"/>
        <v>-1.1693072882255919</v>
      </c>
    </row>
    <row r="14" spans="1:31">
      <c r="A14" s="4">
        <v>16.285416666666666</v>
      </c>
      <c r="B14" s="4">
        <v>424.33333333333326</v>
      </c>
      <c r="C14" s="4">
        <f t="shared" si="0"/>
        <v>6.0505193098892969</v>
      </c>
      <c r="D14" s="4">
        <f t="shared" si="1"/>
        <v>2.6277071489339927</v>
      </c>
      <c r="E14" s="4">
        <f t="shared" si="2"/>
        <v>0.33677248677248672</v>
      </c>
      <c r="F14" s="4">
        <f t="shared" si="3"/>
        <v>-1.088347690056227</v>
      </c>
    </row>
    <row r="15" spans="1:31">
      <c r="A15" s="4">
        <v>17.002083333333335</v>
      </c>
      <c r="B15" s="4">
        <v>522.33333333333326</v>
      </c>
      <c r="C15" s="4">
        <f t="shared" si="0"/>
        <v>6.2583059536879109</v>
      </c>
      <c r="D15" s="4">
        <f t="shared" si="1"/>
        <v>2.7179477417489277</v>
      </c>
      <c r="E15" s="4">
        <f t="shared" si="2"/>
        <v>0.4145502645502645</v>
      </c>
      <c r="F15" s="4">
        <f t="shared" si="3"/>
        <v>-0.88056104625761267</v>
      </c>
    </row>
    <row r="16" spans="1:31">
      <c r="A16" s="4">
        <v>17.234027777777779</v>
      </c>
      <c r="B16" s="4">
        <v>547.33333333333326</v>
      </c>
      <c r="C16" s="4">
        <f t="shared" si="0"/>
        <v>6.3050580013442641</v>
      </c>
      <c r="D16" s="4">
        <f t="shared" si="1"/>
        <v>2.7382518980637593</v>
      </c>
      <c r="E16" s="4">
        <f t="shared" si="2"/>
        <v>0.43439153439153433</v>
      </c>
      <c r="F16" s="4">
        <f t="shared" si="3"/>
        <v>-0.83380899860126001</v>
      </c>
    </row>
    <row r="17" spans="1:6">
      <c r="A17" s="3">
        <v>18.00138888888889</v>
      </c>
      <c r="B17" s="3">
        <v>599.33333333333326</v>
      </c>
      <c r="C17" s="3">
        <f t="shared" si="0"/>
        <v>6.3958179263634554</v>
      </c>
      <c r="D17" s="3">
        <f t="shared" si="1"/>
        <v>2.7776684326775474</v>
      </c>
      <c r="E17" s="3">
        <f t="shared" si="2"/>
        <v>0.47566137566137562</v>
      </c>
      <c r="F17" s="3">
        <f t="shared" si="3"/>
        <v>-0.74304907358206784</v>
      </c>
    </row>
    <row r="18" spans="1:6">
      <c r="A18" s="3">
        <v>18.239583333333332</v>
      </c>
      <c r="B18" s="3">
        <v>605.33333333333326</v>
      </c>
      <c r="C18" s="3">
        <f t="shared" si="0"/>
        <v>6.4057792704931291</v>
      </c>
      <c r="D18" s="3">
        <f t="shared" si="1"/>
        <v>2.7819945894654037</v>
      </c>
      <c r="E18" s="3">
        <f t="shared" si="2"/>
        <v>0.48042328042328036</v>
      </c>
      <c r="F18" s="3">
        <f t="shared" si="3"/>
        <v>-0.73308772945239487</v>
      </c>
    </row>
    <row r="19" spans="1:6">
      <c r="A19" s="3">
        <v>19.008333333333333</v>
      </c>
      <c r="B19" s="3">
        <v>652.33333333333326</v>
      </c>
      <c r="C19" s="3">
        <f t="shared" si="0"/>
        <v>6.4805556787279661</v>
      </c>
      <c r="D19" s="3">
        <f t="shared" si="1"/>
        <v>2.8144695709383387</v>
      </c>
      <c r="E19" s="3">
        <f t="shared" si="2"/>
        <v>0.5177248677248677</v>
      </c>
      <c r="F19" s="3">
        <f t="shared" si="3"/>
        <v>-0.6583113212175572</v>
      </c>
    </row>
    <row r="20" spans="1:6">
      <c r="A20" s="3">
        <v>19.215972222222224</v>
      </c>
      <c r="B20" s="3">
        <v>636.33333333333326</v>
      </c>
      <c r="C20" s="3">
        <f t="shared" si="0"/>
        <v>6.4557225350576379</v>
      </c>
      <c r="D20" s="3">
        <f t="shared" si="1"/>
        <v>2.8036846736740042</v>
      </c>
      <c r="E20" s="3">
        <f t="shared" si="2"/>
        <v>0.50502645502645493</v>
      </c>
      <c r="F20" s="3">
        <f t="shared" si="3"/>
        <v>-0.68314446488788594</v>
      </c>
    </row>
    <row r="21" spans="1:6">
      <c r="A21" s="3">
        <v>20.072916666666668</v>
      </c>
      <c r="B21" s="3">
        <v>680.33333333333326</v>
      </c>
      <c r="C21" s="3">
        <f t="shared" si="0"/>
        <v>6.5225828741417349</v>
      </c>
      <c r="D21" s="3">
        <f t="shared" si="1"/>
        <v>2.8327217499964079</v>
      </c>
      <c r="E21" s="3">
        <f t="shared" si="2"/>
        <v>0.53994708994708984</v>
      </c>
      <c r="F21" s="3">
        <f t="shared" si="3"/>
        <v>-0.61628412580378877</v>
      </c>
    </row>
    <row r="22" spans="1:6">
      <c r="A22" s="3">
        <v>20.194444444444446</v>
      </c>
      <c r="B22" s="3">
        <v>654.33333333333326</v>
      </c>
      <c r="C22" s="3">
        <f t="shared" si="0"/>
        <v>6.4836169056083515</v>
      </c>
      <c r="D22" s="3">
        <f t="shared" si="1"/>
        <v>2.8157990448803436</v>
      </c>
      <c r="E22" s="3">
        <f t="shared" si="2"/>
        <v>0.51931216931216928</v>
      </c>
      <c r="F22" s="3">
        <f t="shared" si="3"/>
        <v>-0.65525009433717241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2019-04-16T13:56:18Z</dcterms:created>
  <dcterms:modified xsi:type="dcterms:W3CDTF">2019-04-23T09:54:35Z</dcterms:modified>
</cp:coreProperties>
</file>