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akamat\surfdrive - Ameya Kamat@surfdrive.surf.nl\MORISAL_DELFT\09 Experimental data\04 Encapsulation\Mortars with capsules to reduce leaching\capsule composition\Final\"/>
    </mc:Choice>
  </mc:AlternateContent>
  <xr:revisionPtr revIDLastSave="0" documentId="13_ncr:1_{4FB22881-26F1-4194-96D1-5AF60A13EC01}" xr6:coauthVersionLast="47" xr6:coauthVersionMax="47" xr10:uidLastSave="{00000000-0000-0000-0000-000000000000}"/>
  <bookViews>
    <workbookView xWindow="-25320" yWindow="-120" windowWidth="25440" windowHeight="15390" activeTab="1" xr2:uid="{00000000-000D-0000-FFFF-FFFF00000000}"/>
  </bookViews>
  <sheets>
    <sheet name="Losses" sheetId="1" r:id="rId1"/>
    <sheet name="Dissolution te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2" l="1"/>
  <c r="E31" i="2"/>
  <c r="E33" i="2"/>
  <c r="E35" i="2"/>
  <c r="D35" i="2"/>
  <c r="D33" i="2"/>
  <c r="D31" i="2"/>
  <c r="D34" i="2"/>
  <c r="D32" i="2"/>
  <c r="D30" i="2"/>
  <c r="C35" i="2"/>
  <c r="C33" i="2"/>
  <c r="C31" i="2"/>
  <c r="B35" i="2"/>
  <c r="B34" i="2"/>
  <c r="B33" i="2"/>
  <c r="B32" i="2"/>
  <c r="B31" i="2"/>
  <c r="B30" i="2"/>
  <c r="B25" i="2"/>
  <c r="B13" i="2"/>
  <c r="B22" i="2" s="1"/>
  <c r="C13" i="2"/>
  <c r="C22" i="2" s="1"/>
  <c r="E19" i="2"/>
  <c r="E25" i="2" s="1"/>
  <c r="D19" i="2"/>
  <c r="D25" i="2" s="1"/>
  <c r="E18" i="2"/>
  <c r="E24" i="2" s="1"/>
  <c r="D18" i="2"/>
  <c r="D24" i="2" s="1"/>
  <c r="E17" i="2"/>
  <c r="E23" i="2" s="1"/>
  <c r="D17" i="2"/>
  <c r="D23" i="2" s="1"/>
  <c r="D16" i="2"/>
  <c r="D15" i="2"/>
  <c r="B24" i="2" s="1"/>
  <c r="D14" i="2"/>
  <c r="B23" i="2" s="1"/>
  <c r="C16" i="2"/>
  <c r="B16" i="2"/>
  <c r="C14" i="2"/>
  <c r="C15" i="2"/>
  <c r="B15" i="2"/>
  <c r="B14" i="2"/>
  <c r="C20" i="1" l="1"/>
  <c r="D20" i="1"/>
  <c r="E20" i="1"/>
  <c r="F20" i="1"/>
  <c r="G20" i="1"/>
  <c r="E19" i="1"/>
  <c r="G19" i="1"/>
  <c r="F19" i="1"/>
  <c r="D19" i="1"/>
  <c r="C19" i="1"/>
  <c r="B20" i="1"/>
  <c r="B19" i="1"/>
  <c r="C10" i="1"/>
  <c r="D10" i="1"/>
  <c r="E10" i="1"/>
  <c r="F10" i="1"/>
  <c r="G10" i="1"/>
  <c r="B10" i="1"/>
  <c r="C9" i="1" l="1"/>
  <c r="D9" i="1"/>
  <c r="E9" i="1"/>
  <c r="F9" i="1"/>
  <c r="G9" i="1"/>
  <c r="B9" i="1"/>
</calcChain>
</file>

<file path=xl/sharedStrings.xml><?xml version="1.0" encoding="utf-8"?>
<sst xmlns="http://schemas.openxmlformats.org/spreadsheetml/2006/main" count="95" uniqueCount="65">
  <si>
    <t>CA</t>
  </si>
  <si>
    <t>Cs250_2%</t>
  </si>
  <si>
    <t>Cs250_4%</t>
  </si>
  <si>
    <t>Cs375_2%</t>
  </si>
  <si>
    <t>Cs375_4%</t>
  </si>
  <si>
    <t>Cs500_2%</t>
  </si>
  <si>
    <t>Cs500_4%</t>
  </si>
  <si>
    <t>Batch</t>
  </si>
  <si>
    <t>CA 2%</t>
  </si>
  <si>
    <t>CA 4%</t>
  </si>
  <si>
    <t>Average</t>
  </si>
  <si>
    <t>mg/g</t>
  </si>
  <si>
    <t>Back calculated from losses</t>
  </si>
  <si>
    <t>Mean FeCN present in CA capsules from dissolution test. These capsules are added to Cs bath</t>
  </si>
  <si>
    <t>Encapsulation efficiency</t>
  </si>
  <si>
    <t>sd</t>
  </si>
  <si>
    <t>Mean</t>
  </si>
  <si>
    <t>Sd</t>
  </si>
  <si>
    <t>A0</t>
  </si>
  <si>
    <t>A1A2</t>
  </si>
  <si>
    <t>A3</t>
  </si>
  <si>
    <t>A02</t>
  </si>
  <si>
    <t>CA_2%</t>
  </si>
  <si>
    <t>CsCA 0.25_2%</t>
  </si>
  <si>
    <t>CsCA 0.375_2%</t>
  </si>
  <si>
    <t>CsCA 0.5_2%</t>
  </si>
  <si>
    <t>A4</t>
  </si>
  <si>
    <t>Cs250</t>
  </si>
  <si>
    <t>pH 7</t>
  </si>
  <si>
    <t>pH 14</t>
  </si>
  <si>
    <t>CsCA 0.25 4%</t>
  </si>
  <si>
    <t>C1</t>
  </si>
  <si>
    <t>C2</t>
  </si>
  <si>
    <t>C3</t>
  </si>
  <si>
    <t>C4</t>
  </si>
  <si>
    <t>C5</t>
  </si>
  <si>
    <t>C6</t>
  </si>
  <si>
    <t>375_1</t>
  </si>
  <si>
    <t>375_2</t>
  </si>
  <si>
    <t>500_1</t>
  </si>
  <si>
    <t>500_2</t>
  </si>
  <si>
    <t>CsCA 0.375 4%</t>
  </si>
  <si>
    <t>CsCA 0.5 4%</t>
  </si>
  <si>
    <t>CsCA 0.25</t>
  </si>
  <si>
    <t>CsCA 0.375</t>
  </si>
  <si>
    <t>CsCA 0.5</t>
  </si>
  <si>
    <t>CsCA 0.25 2%</t>
  </si>
  <si>
    <t>CsCA 0.375 2%</t>
  </si>
  <si>
    <t>CsCA 0.5 2%</t>
  </si>
  <si>
    <t>Loss calculation</t>
  </si>
  <si>
    <t>Dissolution test</t>
  </si>
  <si>
    <t>2p_mu</t>
  </si>
  <si>
    <t>4p_mu</t>
  </si>
  <si>
    <t>2p_s</t>
  </si>
  <si>
    <t>4p_s</t>
  </si>
  <si>
    <t>CA-F_2</t>
  </si>
  <si>
    <t>CA-F_4</t>
  </si>
  <si>
    <t>Cs-CA 0.25-F_4</t>
  </si>
  <si>
    <t>Cs-CA 0.25-F_2</t>
  </si>
  <si>
    <t>Cs-CA 0.375-F_2</t>
  </si>
  <si>
    <t>Cs-CA 0.375-F_4</t>
  </si>
  <si>
    <t>Cs-CA 0.5-F_2</t>
  </si>
  <si>
    <t>Cs-CA 0.5-F_4</t>
  </si>
  <si>
    <t>mu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</si>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</sst>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Comparison of 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'Dissolution test'!$B$11:$C$11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'Dissolution test'!$A$14:$A$16</c:f>
              <c:strCache>
                <c:ptCount val="3"/>
                <c:pt idx="0">
                  <c:v>CsCA 0.25_2%</c:v>
                </c:pt>
                <c:pt idx="1">
                  <c:v>CsCA 0.375_2%</c:v>
                </c:pt>
                <c:pt idx="2">
                  <c:v>CsCA 0.5_2%</c:v>
                </c:pt>
              </c:strCache>
            </c:strRef>
          </c:cat>
          <c:val>
            <c:numRef>
              <c:f>'Dissolution test'!$B$14:$B$16</c:f>
              <c:numCache>
                <c:formatCode>General</c:formatCode>
                <c:ptCount val="3"/>
                <c:pt idx="0">
                  <c:v>25.3</c:v>
                </c:pt>
                <c:pt idx="1">
                  <c:v>23.08</c:v>
                </c:pt>
                <c:pt idx="2">
                  <c:v>19.12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C-4459-9632-9B65F6895C95}"/>
            </c:ext>
          </c:extLst>
        </c:ser>
        <c:ser>
          <c:idx val="1"/>
          <c:order val="1"/>
          <c:tx>
            <c:v>pH 14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'Dissolution test'!$A$14:$A$16</c:f>
              <c:strCache>
                <c:ptCount val="3"/>
                <c:pt idx="0">
                  <c:v>CsCA 0.25_2%</c:v>
                </c:pt>
                <c:pt idx="1">
                  <c:v>CsCA 0.375_2%</c:v>
                </c:pt>
                <c:pt idx="2">
                  <c:v>CsCA 0.5_2%</c:v>
                </c:pt>
              </c:strCache>
            </c:strRef>
          </c:cat>
          <c:val>
            <c:numRef>
              <c:f>'Dissolution test'!$D$14:$D$16</c:f>
              <c:numCache>
                <c:formatCode>General</c:formatCode>
                <c:ptCount val="3"/>
                <c:pt idx="0">
                  <c:v>120.84</c:v>
                </c:pt>
                <c:pt idx="1">
                  <c:v>176.22</c:v>
                </c:pt>
                <c:pt idx="2">
                  <c:v>169.47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C-4459-9632-9B65F6895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3880288"/>
        <c:axId val="619649664"/>
      </c:barChart>
      <c:catAx>
        <c:axId val="61388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619649664"/>
        <c:crosses val="autoZero"/>
        <c:auto val="1"/>
        <c:lblAlgn val="ctr"/>
        <c:lblOffset val="100"/>
        <c:noMultiLvlLbl val="0"/>
      </c:catAx>
      <c:valAx>
        <c:axId val="619649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Na-FeCN [mg/g]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613880288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'Dissolution test'!$B$21:$C$21</c:f>
              <c:strCache>
                <c:ptCount val="1"/>
                <c:pt idx="0">
                  <c:v>2p_mu 2p_s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'Dissolution test'!$C$22:$C$25</c:f>
                <c:numCache>
                  <c:formatCode>General</c:formatCode>
                  <c:ptCount val="4"/>
                  <c:pt idx="0">
                    <c:v>16.927711826537866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'Dissolution test'!$C$22:$C$25</c:f>
                <c:numCache>
                  <c:formatCode>General</c:formatCode>
                  <c:ptCount val="4"/>
                  <c:pt idx="0">
                    <c:v>16.927711826537866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'Dissolution test'!$A$22:$A$25</c:f>
              <c:strCache>
                <c:ptCount val="4"/>
                <c:pt idx="0">
                  <c:v>CA</c:v>
                </c:pt>
                <c:pt idx="1">
                  <c:v>CsCA 0.25</c:v>
                </c:pt>
                <c:pt idx="2">
                  <c:v>CsCA 0.375</c:v>
                </c:pt>
                <c:pt idx="3">
                  <c:v>CsCA 0.5</c:v>
                </c:pt>
              </c:strCache>
            </c:strRef>
          </c:cat>
          <c:val>
            <c:numRef>
              <c:f>'Dissolution test'!$B$22:$B$25</c:f>
              <c:numCache>
                <c:formatCode>General</c:formatCode>
                <c:ptCount val="4"/>
                <c:pt idx="0">
                  <c:v>310.05604765009065</c:v>
                </c:pt>
                <c:pt idx="1">
                  <c:v>120.84</c:v>
                </c:pt>
                <c:pt idx="2">
                  <c:v>176.22</c:v>
                </c:pt>
                <c:pt idx="3">
                  <c:v>169.47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5-4933-BD3A-2509A15BE61B}"/>
            </c:ext>
          </c:extLst>
        </c:ser>
        <c:ser>
          <c:idx val="1"/>
          <c:order val="1"/>
          <c:tx>
            <c:strRef>
              <c:f>'Dissolution test'!$D$21:$E$21</c:f>
              <c:strCache>
                <c:ptCount val="1"/>
                <c:pt idx="0">
                  <c:v>4p_mu 4p_s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'Dissolution test'!$E$22:$E$25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39.977277573919928</c:v>
                  </c:pt>
                  <c:pt idx="2">
                    <c:v>14.86</c:v>
                  </c:pt>
                  <c:pt idx="3">
                    <c:v>23.510000000000005</c:v>
                  </c:pt>
                </c:numCache>
              </c:numRef>
            </c:plus>
            <c:minus>
              <c:numRef>
                <c:f>'Dissolution test'!$E$22:$E$25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39.977277573919928</c:v>
                  </c:pt>
                  <c:pt idx="2">
                    <c:v>14.86</c:v>
                  </c:pt>
                  <c:pt idx="3">
                    <c:v>23.510000000000005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'Dissolution test'!$A$22:$A$25</c:f>
              <c:strCache>
                <c:ptCount val="4"/>
                <c:pt idx="0">
                  <c:v>CA</c:v>
                </c:pt>
                <c:pt idx="1">
                  <c:v>CsCA 0.25</c:v>
                </c:pt>
                <c:pt idx="2">
                  <c:v>CsCA 0.375</c:v>
                </c:pt>
                <c:pt idx="3">
                  <c:v>CsCA 0.5</c:v>
                </c:pt>
              </c:strCache>
            </c:strRef>
          </c:cat>
          <c:val>
            <c:numRef>
              <c:f>'Dissolution test'!$D$22:$D$25</c:f>
              <c:numCache>
                <c:formatCode>0.000</c:formatCode>
                <c:ptCount val="4"/>
                <c:pt idx="0" formatCode="General">
                  <c:v>504.36</c:v>
                </c:pt>
                <c:pt idx="1">
                  <c:v>264.7233333333333</c:v>
                </c:pt>
                <c:pt idx="2" formatCode="General">
                  <c:v>225.14</c:v>
                </c:pt>
                <c:pt idx="3" formatCode="General">
                  <c:v>249.34000000000003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A5-4933-BD3A-2509A15BE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3880288"/>
        <c:axId val="619649664"/>
      </c:barChart>
      <c:catAx>
        <c:axId val="61388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619649664"/>
        <c:crosses val="autoZero"/>
        <c:auto val="1"/>
        <c:lblAlgn val="ctr"/>
        <c:lblOffset val="100"/>
        <c:noMultiLvlLbl val="0"/>
      </c:catAx>
      <c:valAx>
        <c:axId val="619649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NaFeCN [mg/g]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613880288"/>
        <c:crosses val="autoZero"/>
        <c:crossBetween val="between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166465187702158"/>
          <c:y val="0.14843033509700176"/>
          <c:w val="0.51479944674965417"/>
          <c:h val="0.63595550556180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'Dissolution test'!$B$29:$C$29</c:f>
              <c:strCache>
                <c:ptCount val="1"/>
                <c:pt idx="0">
                  <c:v>Loss calculation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'Dissolution test'!$C$30:$C$35</c:f>
                <c:numCache>
                  <c:formatCode>General</c:formatCode>
                  <c:ptCount val="6"/>
                  <c:pt idx="1">
                    <c:v>21.320291161760007</c:v>
                  </c:pt>
                  <c:pt idx="3">
                    <c:v>4.2934999999999937</c:v>
                  </c:pt>
                  <c:pt idx="5">
                    <c:v>19.576499999999996</c:v>
                  </c:pt>
                </c:numCache>
              </c:numRef>
            </c:plus>
            <c:minus>
              <c:numRef>
                <c:f>'Dissolution test'!$C$30:$C$35</c:f>
                <c:numCache>
                  <c:formatCode>General</c:formatCode>
                  <c:ptCount val="6"/>
                  <c:pt idx="1">
                    <c:v>21.320291161760007</c:v>
                  </c:pt>
                  <c:pt idx="3">
                    <c:v>4.2934999999999937</c:v>
                  </c:pt>
                  <c:pt idx="5">
                    <c:v>19.576499999999996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'Dissolution test'!$A$30:$A$35</c:f>
              <c:strCache>
                <c:ptCount val="6"/>
                <c:pt idx="0">
                  <c:v>CsCA 0.25 2%</c:v>
                </c:pt>
                <c:pt idx="1">
                  <c:v>CsCA 0.25 4%</c:v>
                </c:pt>
                <c:pt idx="2">
                  <c:v>CsCA 0.375 2%</c:v>
                </c:pt>
                <c:pt idx="3">
                  <c:v>CsCA 0.375 4%</c:v>
                </c:pt>
                <c:pt idx="4">
                  <c:v>CsCA 0.5 2%</c:v>
                </c:pt>
                <c:pt idx="5">
                  <c:v>CsCA 0.5 4%</c:v>
                </c:pt>
              </c:strCache>
            </c:strRef>
          </c:cat>
          <c:val>
            <c:numRef>
              <c:f>'Dissolution test'!$B$30:$B$35</c:f>
              <c:numCache>
                <c:formatCode>General</c:formatCode>
                <c:ptCount val="6"/>
                <c:pt idx="0">
                  <c:v>158.1</c:v>
                </c:pt>
                <c:pt idx="1">
                  <c:v>355.96047600000003</c:v>
                </c:pt>
                <c:pt idx="2">
                  <c:v>147.095</c:v>
                </c:pt>
                <c:pt idx="3">
                  <c:v>350.15193000000011</c:v>
                </c:pt>
                <c:pt idx="4">
                  <c:v>251.10000000000002</c:v>
                </c:pt>
                <c:pt idx="5">
                  <c:v>469.78612200000003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78-4A93-959F-9F396FB827AE}"/>
            </c:ext>
          </c:extLst>
        </c:ser>
        <c:ser>
          <c:idx val="1"/>
          <c:order val="1"/>
          <c:tx>
            <c:strRef>
              <c:f>'Dissolution test'!$D$29:$E$29</c:f>
              <c:strCache>
                <c:ptCount val="1"/>
                <c:pt idx="0">
                  <c:v>Dissolution test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'Dissolution test'!$E$30:$E$35</c:f>
                <c:numCache>
                  <c:formatCode>General</c:formatCode>
                  <c:ptCount val="6"/>
                  <c:pt idx="1">
                    <c:v>39.977277573919928</c:v>
                  </c:pt>
                  <c:pt idx="3">
                    <c:v>14.86</c:v>
                  </c:pt>
                  <c:pt idx="5">
                    <c:v>23.510000000000005</c:v>
                  </c:pt>
                </c:numCache>
              </c:numRef>
            </c:plus>
            <c:minus>
              <c:numRef>
                <c:f>'Dissolution test'!$E$30:$E$35</c:f>
                <c:numCache>
                  <c:formatCode>General</c:formatCode>
                  <c:ptCount val="6"/>
                  <c:pt idx="1">
                    <c:v>39.977277573919928</c:v>
                  </c:pt>
                  <c:pt idx="3">
                    <c:v>14.86</c:v>
                  </c:pt>
                  <c:pt idx="5">
                    <c:v>23.510000000000005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'Dissolution test'!$A$30:$A$35</c:f>
              <c:strCache>
                <c:ptCount val="6"/>
                <c:pt idx="0">
                  <c:v>CsCA 0.25 2%</c:v>
                </c:pt>
                <c:pt idx="1">
                  <c:v>CsCA 0.25 4%</c:v>
                </c:pt>
                <c:pt idx="2">
                  <c:v>CsCA 0.375 2%</c:v>
                </c:pt>
                <c:pt idx="3">
                  <c:v>CsCA 0.375 4%</c:v>
                </c:pt>
                <c:pt idx="4">
                  <c:v>CsCA 0.5 2%</c:v>
                </c:pt>
                <c:pt idx="5">
                  <c:v>CsCA 0.5 4%</c:v>
                </c:pt>
              </c:strCache>
            </c:strRef>
          </c:cat>
          <c:val>
            <c:numRef>
              <c:f>'Dissolution test'!$D$30:$D$35</c:f>
              <c:numCache>
                <c:formatCode>General</c:formatCode>
                <c:ptCount val="6"/>
                <c:pt idx="0">
                  <c:v>120.84</c:v>
                </c:pt>
                <c:pt idx="1">
                  <c:v>264.7233333333333</c:v>
                </c:pt>
                <c:pt idx="2">
                  <c:v>176.22</c:v>
                </c:pt>
                <c:pt idx="3">
                  <c:v>225.14</c:v>
                </c:pt>
                <c:pt idx="4">
                  <c:v>169.47</c:v>
                </c:pt>
                <c:pt idx="5">
                  <c:v>249.34000000000003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78-4A93-959F-9F396FB82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3880288"/>
        <c:axId val="619649664"/>
      </c:barChart>
      <c:catAx>
        <c:axId val="6138802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619649664"/>
        <c:crosses val="autoZero"/>
        <c:auto val="1"/>
        <c:lblAlgn val="ctr"/>
        <c:lblOffset val="100"/>
        <c:noMultiLvlLbl val="0"/>
      </c:catAx>
      <c:valAx>
        <c:axId val="619649664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/>
                  <a:t>Na-FeCN [mg/g]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low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613880288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695324</xdr:colOff>
      <xdr:row>5</xdr:row>
      <xdr:rowOff>128587</xdr:rowOff>
    </xdr:from>
    <xdr:to>
      <xdr:col>14</xdr:col>
      <xdr:colOff>409574</xdr:colOff>
      <xdr:row>21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A7A42B-3481-6429-04F9-197BA32529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581025</xdr:colOff>
      <xdr:row>24</xdr:row>
      <xdr:rowOff>28575</xdr:rowOff>
    </xdr:from>
    <xdr:to>
      <xdr:col>14</xdr:col>
      <xdr:colOff>295275</xdr:colOff>
      <xdr:row>38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8A280B8-D931-488B-AE57-8185BAE3DE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66676</xdr:colOff>
      <xdr:row>37</xdr:row>
      <xdr:rowOff>9525</xdr:rowOff>
    </xdr:from>
    <xdr:to>
      <xdr:col>15</xdr:col>
      <xdr:colOff>66676</xdr:colOff>
      <xdr:row>55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25D6334-DD02-4E8B-9B68-E2E1E6A72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workbookViewId="0">
      <selection activeCell="D37" sqref="D37"/>
    </sheetView>
  </sheetViews>
  <sheetFormatPr defaultRowHeight="15" x14ac:dyDescent="0.25"/>
  <sheetData>
    <row r="1" spans="1:7" x14ac:dyDescent="0.25">
      <c r="A1" t="s">
        <v>14</v>
      </c>
    </row>
    <row r="2" spans="1:7" x14ac:dyDescent="0.25">
      <c r="A2" t="s">
        <v>7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25">
      <c r="A3">
        <v>1</v>
      </c>
      <c r="B3">
        <v>51</v>
      </c>
      <c r="C3">
        <v>76.66</v>
      </c>
      <c r="D3">
        <v>47.45</v>
      </c>
      <c r="E3">
        <v>70.81</v>
      </c>
      <c r="F3">
        <v>81</v>
      </c>
      <c r="G3">
        <v>99.46</v>
      </c>
    </row>
    <row r="4" spans="1:7" x14ac:dyDescent="0.25">
      <c r="A4">
        <v>2</v>
      </c>
      <c r="C4">
        <v>63.39</v>
      </c>
      <c r="E4">
        <v>68.040000000000006</v>
      </c>
      <c r="G4">
        <v>86.83</v>
      </c>
    </row>
    <row r="5" spans="1:7" x14ac:dyDescent="0.25">
      <c r="A5">
        <v>3</v>
      </c>
      <c r="C5">
        <v>78.37</v>
      </c>
    </row>
    <row r="6" spans="1:7" x14ac:dyDescent="0.25">
      <c r="A6">
        <v>4</v>
      </c>
      <c r="C6">
        <v>62.35</v>
      </c>
    </row>
    <row r="7" spans="1:7" x14ac:dyDescent="0.25">
      <c r="A7">
        <v>5</v>
      </c>
      <c r="C7">
        <v>77.069999999999993</v>
      </c>
    </row>
    <row r="8" spans="1:7" x14ac:dyDescent="0.25">
      <c r="A8">
        <v>6</v>
      </c>
      <c r="C8">
        <v>65.62</v>
      </c>
    </row>
    <row r="9" spans="1:7" x14ac:dyDescent="0.25">
      <c r="A9" t="s">
        <v>10</v>
      </c>
      <c r="B9">
        <f>AVERAGE(B3:B8)</f>
        <v>51</v>
      </c>
      <c r="C9">
        <f t="shared" ref="C9:G9" si="0">AVERAGE(C3:C8)</f>
        <v>70.576666666666668</v>
      </c>
      <c r="D9">
        <f t="shared" si="0"/>
        <v>47.45</v>
      </c>
      <c r="E9">
        <f t="shared" si="0"/>
        <v>69.425000000000011</v>
      </c>
      <c r="F9">
        <f t="shared" si="0"/>
        <v>81</v>
      </c>
      <c r="G9">
        <f t="shared" si="0"/>
        <v>93.144999999999996</v>
      </c>
    </row>
    <row r="10" spans="1:7" x14ac:dyDescent="0.25">
      <c r="A10" t="s">
        <v>15</v>
      </c>
      <c r="B10">
        <f>_xlfn.STDEV.P(B3:B8)</f>
        <v>0</v>
      </c>
      <c r="C10">
        <f t="shared" ref="C10:G10" si="1">_xlfn.STDEV.P(C3:C8)</f>
        <v>6.8775132779870995</v>
      </c>
      <c r="D10">
        <f t="shared" si="1"/>
        <v>0</v>
      </c>
      <c r="E10">
        <f t="shared" si="1"/>
        <v>1.384999999999998</v>
      </c>
      <c r="F10">
        <f t="shared" si="1"/>
        <v>0</v>
      </c>
      <c r="G10">
        <f t="shared" si="1"/>
        <v>6.3149999999999977</v>
      </c>
    </row>
    <row r="13" spans="1:7" x14ac:dyDescent="0.25">
      <c r="A13" t="s">
        <v>13</v>
      </c>
    </row>
    <row r="14" spans="1:7" x14ac:dyDescent="0.25">
      <c r="A14" t="s">
        <v>8</v>
      </c>
      <c r="B14">
        <v>310</v>
      </c>
      <c r="C14" t="s">
        <v>11</v>
      </c>
    </row>
    <row r="15" spans="1:7" x14ac:dyDescent="0.25">
      <c r="A15" t="s">
        <v>9</v>
      </c>
      <c r="B15">
        <v>504.36</v>
      </c>
      <c r="C15" t="s">
        <v>11</v>
      </c>
    </row>
    <row r="17" spans="1:7" x14ac:dyDescent="0.25">
      <c r="A17" t="s">
        <v>12</v>
      </c>
    </row>
    <row r="18" spans="1:7" x14ac:dyDescent="0.25">
      <c r="A18" t="s">
        <v>11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</row>
    <row r="19" spans="1:7" x14ac:dyDescent="0.25">
      <c r="A19" t="s">
        <v>16</v>
      </c>
      <c r="B19">
        <f>B9/100*$B$14</f>
        <v>158.1</v>
      </c>
      <c r="C19">
        <f>C9/100*$B$15</f>
        <v>355.96047600000003</v>
      </c>
      <c r="D19">
        <f>D9/100*$B$14</f>
        <v>147.095</v>
      </c>
      <c r="E19">
        <f>E9/100*$B$15</f>
        <v>350.15193000000011</v>
      </c>
      <c r="F19">
        <f>F9/100*$B$14</f>
        <v>251.10000000000002</v>
      </c>
      <c r="G19">
        <f>G9/100*$B$15</f>
        <v>469.78612200000003</v>
      </c>
    </row>
    <row r="20" spans="1:7" x14ac:dyDescent="0.25">
      <c r="A20" t="s">
        <v>17</v>
      </c>
      <c r="B20">
        <f>B10/100*$B$14</f>
        <v>0</v>
      </c>
      <c r="C20">
        <f t="shared" ref="C20:G20" si="2">C10/100*$B$14</f>
        <v>21.320291161760007</v>
      </c>
      <c r="D20">
        <f t="shared" si="2"/>
        <v>0</v>
      </c>
      <c r="E20">
        <f t="shared" si="2"/>
        <v>4.2934999999999937</v>
      </c>
      <c r="F20">
        <f t="shared" si="2"/>
        <v>0</v>
      </c>
      <c r="G20">
        <f t="shared" si="2"/>
        <v>19.576499999999996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3E09B-9954-41FE-9506-B8A9CF8FD5EE}">
  <dimension ref="A2:U50"/>
  <sheetViews>
    <sheetView tabSelected="1" topLeftCell="A19" workbookViewId="0">
      <selection activeCell="E50" sqref="E50"/>
    </sheetView>
  </sheetViews>
  <sheetFormatPr defaultRowHeight="15" x14ac:dyDescent="0.25"/>
  <cols>
    <col min="1" max="1" width="18.140625" customWidth="1"/>
    <col min="4" max="4" width="11.42578125" customWidth="1"/>
    <col min="5" max="5" width="11.85546875" customWidth="1"/>
    <col min="6" max="7" width="17" customWidth="1"/>
    <col min="8" max="8" width="21.5703125" customWidth="1"/>
    <col min="15" max="15" width="14" customWidth="1"/>
    <col min="17" max="17" width="12.7109375" customWidth="1"/>
    <col min="19" max="19" width="12.85546875" customWidth="1"/>
    <col min="21" max="21" width="9.85546875" customWidth="1"/>
  </cols>
  <sheetData>
    <row r="2" spans="1:21" x14ac:dyDescent="0.25">
      <c r="A2" s="7" t="s">
        <v>28</v>
      </c>
      <c r="B2" s="7"/>
      <c r="C2" s="7"/>
      <c r="D2" s="7"/>
      <c r="E2" s="7"/>
      <c r="F2" s="7"/>
      <c r="G2" s="7"/>
      <c r="H2" s="7"/>
      <c r="J2" s="7"/>
      <c r="K2" s="7"/>
      <c r="L2" s="7"/>
      <c r="M2" s="7"/>
      <c r="N2" s="7"/>
      <c r="O2" s="7"/>
      <c r="P2" s="1"/>
      <c r="Q2" s="1"/>
      <c r="R2" s="1"/>
      <c r="S2" s="1"/>
      <c r="T2" s="1"/>
      <c r="U2" s="1"/>
    </row>
    <row r="3" spans="1:21" x14ac:dyDescent="0.25">
      <c r="A3" s="1" t="s">
        <v>11</v>
      </c>
      <c r="B3" s="1" t="s">
        <v>22</v>
      </c>
      <c r="C3" s="1" t="s">
        <v>11</v>
      </c>
      <c r="D3" s="1" t="s">
        <v>23</v>
      </c>
      <c r="E3" s="1" t="s">
        <v>11</v>
      </c>
      <c r="F3" s="1" t="s">
        <v>24</v>
      </c>
      <c r="G3" s="1" t="s">
        <v>11</v>
      </c>
      <c r="H3" s="1" t="s">
        <v>25</v>
      </c>
      <c r="J3" s="1" t="s">
        <v>11</v>
      </c>
      <c r="K3" s="1" t="s">
        <v>23</v>
      </c>
      <c r="L3" s="1" t="s">
        <v>11</v>
      </c>
      <c r="M3" s="1" t="s">
        <v>24</v>
      </c>
      <c r="N3" s="1" t="s">
        <v>11</v>
      </c>
      <c r="O3" s="1" t="s">
        <v>25</v>
      </c>
      <c r="P3" s="1"/>
      <c r="Q3" s="1" t="s">
        <v>30</v>
      </c>
      <c r="R3" s="1"/>
      <c r="S3" s="1" t="s">
        <v>41</v>
      </c>
      <c r="T3" s="1"/>
      <c r="U3" s="1" t="s">
        <v>42</v>
      </c>
    </row>
    <row r="4" spans="1:21" x14ac:dyDescent="0.25">
      <c r="A4" s="1" t="s">
        <v>18</v>
      </c>
      <c r="B4" s="1">
        <v>296.87664670658683</v>
      </c>
      <c r="C4" s="1" t="s">
        <v>27</v>
      </c>
      <c r="D4" s="1">
        <v>25.3</v>
      </c>
      <c r="E4" s="1"/>
      <c r="F4" s="1">
        <v>23.08</v>
      </c>
      <c r="G4" s="1"/>
      <c r="H4" s="1">
        <v>19.12</v>
      </c>
      <c r="J4" s="1" t="s">
        <v>27</v>
      </c>
      <c r="K4" s="1">
        <v>120.84</v>
      </c>
      <c r="L4" s="1"/>
      <c r="M4" s="1">
        <v>176.22</v>
      </c>
      <c r="N4" s="1"/>
      <c r="O4" s="1">
        <v>169.47</v>
      </c>
      <c r="P4" s="1" t="s">
        <v>31</v>
      </c>
      <c r="Q4" s="1">
        <v>258.49</v>
      </c>
      <c r="R4" s="1" t="s">
        <v>37</v>
      </c>
      <c r="S4" s="1">
        <v>240</v>
      </c>
      <c r="T4" s="1" t="s">
        <v>39</v>
      </c>
      <c r="U4" s="1">
        <v>272.85000000000002</v>
      </c>
    </row>
    <row r="5" spans="1:21" x14ac:dyDescent="0.25">
      <c r="A5" s="1" t="s">
        <v>19</v>
      </c>
      <c r="B5" s="1">
        <v>301.67395227591743</v>
      </c>
      <c r="C5" s="1"/>
      <c r="D5" s="1"/>
      <c r="E5" s="1"/>
      <c r="F5" s="1"/>
      <c r="G5" s="1"/>
      <c r="H5" s="1"/>
      <c r="J5" s="1"/>
      <c r="K5" s="1"/>
      <c r="L5" s="1"/>
      <c r="M5" s="1"/>
      <c r="N5" s="1"/>
      <c r="O5" s="1"/>
      <c r="P5" s="1" t="s">
        <v>32</v>
      </c>
      <c r="Q5" s="1">
        <v>210.7</v>
      </c>
      <c r="R5" s="1" t="s">
        <v>38</v>
      </c>
      <c r="S5" s="1">
        <v>210.28</v>
      </c>
      <c r="T5" s="1" t="s">
        <v>40</v>
      </c>
      <c r="U5" s="1">
        <v>225.83</v>
      </c>
    </row>
    <row r="6" spans="1:21" x14ac:dyDescent="0.25">
      <c r="A6" s="1" t="s">
        <v>20</v>
      </c>
      <c r="B6" s="1">
        <v>322.11201106282107</v>
      </c>
      <c r="C6" s="1"/>
      <c r="D6" s="1"/>
      <c r="E6" s="1"/>
      <c r="F6" s="1"/>
      <c r="G6" s="1"/>
      <c r="H6" s="1"/>
      <c r="J6" s="1"/>
      <c r="K6" s="1"/>
      <c r="L6" s="1"/>
      <c r="M6" s="1"/>
      <c r="N6" s="1"/>
      <c r="O6" s="1"/>
      <c r="P6" s="1" t="s">
        <v>33</v>
      </c>
      <c r="Q6" s="1">
        <v>274.39</v>
      </c>
      <c r="R6" s="1"/>
      <c r="S6" s="1"/>
      <c r="T6" s="1"/>
      <c r="U6" s="1"/>
    </row>
    <row r="7" spans="1:21" x14ac:dyDescent="0.25">
      <c r="A7" s="1" t="s">
        <v>21</v>
      </c>
      <c r="B7" s="1">
        <v>292.46762820512822</v>
      </c>
      <c r="C7" s="1"/>
      <c r="D7" s="1"/>
      <c r="E7" s="1"/>
      <c r="F7" s="1"/>
      <c r="G7" s="1"/>
      <c r="H7" s="1"/>
      <c r="J7" s="1"/>
      <c r="K7" s="1"/>
      <c r="L7" s="1"/>
      <c r="M7" s="1"/>
      <c r="N7" s="1"/>
      <c r="O7" s="1"/>
      <c r="P7" s="1" t="s">
        <v>34</v>
      </c>
      <c r="Q7" s="1">
        <v>289.62</v>
      </c>
      <c r="R7" s="1"/>
      <c r="S7" s="1"/>
      <c r="T7" s="1"/>
      <c r="U7" s="1"/>
    </row>
    <row r="8" spans="1:21" x14ac:dyDescent="0.25">
      <c r="A8" s="1" t="s">
        <v>26</v>
      </c>
      <c r="B8" s="1">
        <v>337.15</v>
      </c>
      <c r="C8" s="1"/>
      <c r="D8" s="1"/>
      <c r="E8" s="1"/>
      <c r="F8" s="1"/>
      <c r="G8" s="1"/>
      <c r="H8" s="1"/>
      <c r="J8" s="1"/>
      <c r="K8" s="1"/>
      <c r="L8" s="1"/>
      <c r="M8" s="1"/>
      <c r="N8" s="1"/>
      <c r="O8" s="1"/>
      <c r="P8" s="1" t="s">
        <v>35</v>
      </c>
      <c r="Q8" s="1">
        <v>330.43</v>
      </c>
      <c r="R8" s="1"/>
      <c r="S8" s="1"/>
      <c r="T8" s="1"/>
      <c r="U8" s="1"/>
    </row>
    <row r="9" spans="1:21" x14ac:dyDescent="0.25">
      <c r="J9" s="1"/>
      <c r="K9" s="1"/>
      <c r="L9" s="1"/>
      <c r="M9" s="1"/>
      <c r="N9" s="1"/>
      <c r="O9" s="1"/>
      <c r="P9" s="1" t="s">
        <v>36</v>
      </c>
      <c r="Q9" s="1">
        <v>224.71</v>
      </c>
      <c r="R9" s="1"/>
      <c r="S9" s="1"/>
      <c r="T9" s="1"/>
      <c r="U9" s="1"/>
    </row>
    <row r="11" spans="1:21" x14ac:dyDescent="0.25">
      <c r="B11" s="6" t="s">
        <v>28</v>
      </c>
      <c r="C11" s="6"/>
      <c r="D11" s="6" t="s">
        <v>29</v>
      </c>
      <c r="E11" s="6"/>
    </row>
    <row r="13" spans="1:21" x14ac:dyDescent="0.25">
      <c r="A13" t="s">
        <v>8</v>
      </c>
      <c r="B13">
        <f>AVERAGE(B4:B8)</f>
        <v>310.05604765009065</v>
      </c>
      <c r="C13">
        <f>_xlfn.STDEV.P(B4:B8)</f>
        <v>16.927711826537866</v>
      </c>
    </row>
    <row r="14" spans="1:21" x14ac:dyDescent="0.25">
      <c r="A14" s="1" t="s">
        <v>23</v>
      </c>
      <c r="B14">
        <f>AVERAGE(D4:D8)</f>
        <v>25.3</v>
      </c>
      <c r="C14">
        <f>_xlfn.STDEV.P(D4:D8)</f>
        <v>0</v>
      </c>
      <c r="D14">
        <f>AVERAGE(K4:K9)</f>
        <v>120.84</v>
      </c>
    </row>
    <row r="15" spans="1:21" x14ac:dyDescent="0.25">
      <c r="A15" s="1" t="s">
        <v>24</v>
      </c>
      <c r="B15">
        <f>AVERAGE(F4:F8)</f>
        <v>23.08</v>
      </c>
      <c r="C15">
        <f>_xlfn.STDEV.P(F4:F8)</f>
        <v>0</v>
      </c>
      <c r="D15">
        <f>AVERAGE(M4:M9)</f>
        <v>176.22</v>
      </c>
    </row>
    <row r="16" spans="1:21" x14ac:dyDescent="0.25">
      <c r="A16" s="1" t="s">
        <v>25</v>
      </c>
      <c r="B16">
        <f>AVERAGE(H4:H8)</f>
        <v>19.12</v>
      </c>
      <c r="C16">
        <f>_xlfn.STDEV.P(H4:H8)</f>
        <v>0</v>
      </c>
      <c r="D16">
        <f>AVERAGE(O4:O9)</f>
        <v>169.47</v>
      </c>
    </row>
    <row r="17" spans="1:5" x14ac:dyDescent="0.25">
      <c r="A17" s="1" t="s">
        <v>30</v>
      </c>
      <c r="D17">
        <f>AVERAGE(Q4:Q9)</f>
        <v>264.7233333333333</v>
      </c>
      <c r="E17">
        <f>_xlfn.STDEV.P(Q4:Q9)</f>
        <v>39.977277573919928</v>
      </c>
    </row>
    <row r="18" spans="1:5" x14ac:dyDescent="0.25">
      <c r="A18" s="1" t="s">
        <v>41</v>
      </c>
      <c r="D18">
        <f>AVERAGE(S4:S9)</f>
        <v>225.14</v>
      </c>
      <c r="E18">
        <f>_xlfn.STDEV.P(S4:S9)</f>
        <v>14.86</v>
      </c>
    </row>
    <row r="19" spans="1:5" x14ac:dyDescent="0.25">
      <c r="A19" s="1" t="s">
        <v>42</v>
      </c>
      <c r="D19">
        <f>AVERAGE(U4:U9)</f>
        <v>249.34000000000003</v>
      </c>
      <c r="E19">
        <f>_xlfn.STDEV.P(U4:U9)</f>
        <v>23.510000000000005</v>
      </c>
    </row>
    <row r="21" spans="1:5" x14ac:dyDescent="0.25">
      <c r="B21" s="5" t="s">
        <v>51</v>
      </c>
      <c r="C21" s="5" t="s">
        <v>53</v>
      </c>
      <c r="D21" s="4" t="s">
        <v>52</v>
      </c>
      <c r="E21" s="4" t="s">
        <v>54</v>
      </c>
    </row>
    <row r="22" spans="1:5" x14ac:dyDescent="0.25">
      <c r="A22" t="s">
        <v>0</v>
      </c>
      <c r="B22">
        <f>B13</f>
        <v>310.05604765009065</v>
      </c>
      <c r="C22">
        <f>C13</f>
        <v>16.927711826537866</v>
      </c>
      <c r="D22">
        <v>504.36</v>
      </c>
      <c r="E22">
        <v>0</v>
      </c>
    </row>
    <row r="23" spans="1:5" x14ac:dyDescent="0.25">
      <c r="A23" t="s">
        <v>43</v>
      </c>
      <c r="B23">
        <f>D14</f>
        <v>120.84</v>
      </c>
      <c r="C23">
        <v>0</v>
      </c>
      <c r="D23" s="2">
        <f>D17</f>
        <v>264.7233333333333</v>
      </c>
      <c r="E23" s="3">
        <f>E17</f>
        <v>39.977277573919928</v>
      </c>
    </row>
    <row r="24" spans="1:5" x14ac:dyDescent="0.25">
      <c r="A24" t="s">
        <v>44</v>
      </c>
      <c r="B24">
        <f>D15</f>
        <v>176.22</v>
      </c>
      <c r="C24">
        <v>0</v>
      </c>
      <c r="D24">
        <f t="shared" ref="D24:E25" si="0">D18</f>
        <v>225.14</v>
      </c>
      <c r="E24">
        <f t="shared" si="0"/>
        <v>14.86</v>
      </c>
    </row>
    <row r="25" spans="1:5" x14ac:dyDescent="0.25">
      <c r="A25" t="s">
        <v>45</v>
      </c>
      <c r="B25">
        <f>D16</f>
        <v>169.47</v>
      </c>
      <c r="C25">
        <v>0</v>
      </c>
      <c r="D25">
        <f t="shared" si="0"/>
        <v>249.34000000000003</v>
      </c>
      <c r="E25">
        <f t="shared" si="0"/>
        <v>23.510000000000005</v>
      </c>
    </row>
    <row r="29" spans="1:5" x14ac:dyDescent="0.25">
      <c r="B29" s="6" t="s">
        <v>49</v>
      </c>
      <c r="C29" s="6"/>
      <c r="D29" s="6" t="s">
        <v>50</v>
      </c>
      <c r="E29" s="6"/>
    </row>
    <row r="30" spans="1:5" x14ac:dyDescent="0.25">
      <c r="A30" t="s">
        <v>46</v>
      </c>
      <c r="B30">
        <f>Losses!B19</f>
        <v>158.1</v>
      </c>
      <c r="D30">
        <f>D14</f>
        <v>120.84</v>
      </c>
    </row>
    <row r="31" spans="1:5" x14ac:dyDescent="0.25">
      <c r="A31" t="s">
        <v>30</v>
      </c>
      <c r="B31">
        <f>Losses!C19</f>
        <v>355.96047600000003</v>
      </c>
      <c r="C31">
        <f>Losses!C20</f>
        <v>21.320291161760007</v>
      </c>
      <c r="D31">
        <f>D17</f>
        <v>264.7233333333333</v>
      </c>
      <c r="E31">
        <f>E17</f>
        <v>39.977277573919928</v>
      </c>
    </row>
    <row r="32" spans="1:5" x14ac:dyDescent="0.25">
      <c r="A32" t="s">
        <v>47</v>
      </c>
      <c r="B32">
        <f>Losses!D19</f>
        <v>147.095</v>
      </c>
      <c r="D32">
        <f>D15</f>
        <v>176.22</v>
      </c>
    </row>
    <row r="33" spans="1:5" x14ac:dyDescent="0.25">
      <c r="A33" t="s">
        <v>41</v>
      </c>
      <c r="B33">
        <f>Losses!E19</f>
        <v>350.15193000000011</v>
      </c>
      <c r="C33">
        <f>Losses!E20</f>
        <v>4.2934999999999937</v>
      </c>
      <c r="D33">
        <f>D18</f>
        <v>225.14</v>
      </c>
      <c r="E33">
        <f>E18</f>
        <v>14.86</v>
      </c>
    </row>
    <row r="34" spans="1:5" x14ac:dyDescent="0.25">
      <c r="A34" t="s">
        <v>48</v>
      </c>
      <c r="B34">
        <f>Losses!F19</f>
        <v>251.10000000000002</v>
      </c>
      <c r="D34">
        <f>D16</f>
        <v>169.47</v>
      </c>
    </row>
    <row r="35" spans="1:5" x14ac:dyDescent="0.25">
      <c r="A35" t="s">
        <v>42</v>
      </c>
      <c r="B35">
        <f>Losses!G19</f>
        <v>469.78612200000003</v>
      </c>
      <c r="C35">
        <f>Losses!G20</f>
        <v>19.576499999999996</v>
      </c>
      <c r="D35">
        <f>D19</f>
        <v>249.34000000000003</v>
      </c>
      <c r="E35">
        <f>E19</f>
        <v>23.510000000000005</v>
      </c>
    </row>
    <row r="39" spans="1:5" x14ac:dyDescent="0.25">
      <c r="B39" t="s">
        <v>63</v>
      </c>
      <c r="C39" t="s">
        <v>64</v>
      </c>
    </row>
    <row r="40" spans="1:5" x14ac:dyDescent="0.25">
      <c r="A40" t="s">
        <v>55</v>
      </c>
      <c r="B40">
        <v>310.05604765009065</v>
      </c>
      <c r="C40">
        <v>16.927711826537866</v>
      </c>
    </row>
    <row r="41" spans="1:5" x14ac:dyDescent="0.25">
      <c r="A41" t="s">
        <v>56</v>
      </c>
      <c r="B41">
        <v>504.36</v>
      </c>
      <c r="C41">
        <v>0</v>
      </c>
    </row>
    <row r="42" spans="1:5" x14ac:dyDescent="0.25">
      <c r="A42" t="s">
        <v>58</v>
      </c>
      <c r="B42">
        <v>120.84</v>
      </c>
      <c r="C42">
        <v>0</v>
      </c>
    </row>
    <row r="43" spans="1:5" x14ac:dyDescent="0.25">
      <c r="A43" t="s">
        <v>57</v>
      </c>
      <c r="B43" s="2">
        <v>264.72333333333302</v>
      </c>
      <c r="C43" s="3">
        <v>39.977277573919899</v>
      </c>
    </row>
    <row r="44" spans="1:5" x14ac:dyDescent="0.25">
      <c r="A44" t="s">
        <v>59</v>
      </c>
      <c r="B44">
        <v>176.22</v>
      </c>
      <c r="C44">
        <v>0</v>
      </c>
    </row>
    <row r="45" spans="1:5" x14ac:dyDescent="0.25">
      <c r="A45" t="s">
        <v>60</v>
      </c>
      <c r="B45">
        <v>225.14</v>
      </c>
      <c r="C45">
        <v>14.86</v>
      </c>
    </row>
    <row r="46" spans="1:5" x14ac:dyDescent="0.25">
      <c r="A46" t="s">
        <v>61</v>
      </c>
      <c r="B46">
        <v>169.47</v>
      </c>
      <c r="C46">
        <v>0</v>
      </c>
    </row>
    <row r="47" spans="1:5" x14ac:dyDescent="0.25">
      <c r="A47" t="s">
        <v>62</v>
      </c>
      <c r="B47">
        <v>249.34000000000003</v>
      </c>
      <c r="C47">
        <v>23.510000000000005</v>
      </c>
    </row>
    <row r="50" spans="5:5" x14ac:dyDescent="0.25">
      <c r="E50">
        <f>100/26.4</f>
        <v>3.7878787878787881</v>
      </c>
    </row>
  </sheetData>
  <mergeCells count="6">
    <mergeCell ref="B29:C29"/>
    <mergeCell ref="D29:E29"/>
    <mergeCell ref="A2:H2"/>
    <mergeCell ref="J2:O2"/>
    <mergeCell ref="B11:C11"/>
    <mergeCell ref="D11:E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Losses</vt:lpstr>
      <vt:lpstr>Dissolution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 Kamat</dc:creator>
  <cp:lastModifiedBy>Ameya Kamat</cp:lastModifiedBy>
  <dcterms:created xsi:type="dcterms:W3CDTF">2015-06-05T18:17:20Z</dcterms:created>
  <dcterms:modified xsi:type="dcterms:W3CDTF">2024-02-26T18:15:10Z</dcterms:modified>
</cp:coreProperties>
</file>