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837DD554-B211-4585-ACD1-A58D2A11C76F}" xr6:coauthVersionLast="47" xr6:coauthVersionMax="47" xr10:uidLastSave="{00000000-0000-0000-0000-000000000000}"/>
  <bookViews>
    <workbookView xWindow="-25320" yWindow="-120" windowWidth="25440" windowHeight="15390" xr2:uid="{00000000-000D-0000-FFFF-FFFF00000000}"/>
  </bookViews>
  <sheets>
    <sheet name="Sheet1" sheetId="1" r:id="rId1"/>
    <sheet name="Sheet2" sheetId="2" r:id="rId2"/>
  </sheets>
  <definedNames>
    <definedName name="_xlnm.Print_Area" localSheetId="0">Sheet1!$A$1:$P$66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5" i="1" l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R58" i="1" s="1"/>
  <c r="Q59" i="1"/>
  <c r="Q4" i="1"/>
  <c r="R69" i="1"/>
  <c r="R68" i="1"/>
  <c r="R63" i="1"/>
  <c r="R55" i="1"/>
  <c r="R71" i="1"/>
  <c r="R70" i="1"/>
  <c r="R67" i="1"/>
  <c r="R65" i="1"/>
  <c r="R64" i="1"/>
  <c r="R62" i="1"/>
  <c r="R61" i="1"/>
  <c r="R56" i="1"/>
  <c r="R57" i="1"/>
  <c r="R59" i="1"/>
  <c r="D70" i="1"/>
  <c r="D71" i="1" s="1"/>
  <c r="D64" i="1"/>
  <c r="D65" i="1" s="1"/>
  <c r="D59" i="1"/>
  <c r="D58" i="1"/>
  <c r="R53" i="1" l="1"/>
  <c r="R52" i="1"/>
  <c r="R51" i="1" l="1"/>
  <c r="S51" i="1" s="1"/>
  <c r="R50" i="1"/>
  <c r="S50" i="1" s="1"/>
  <c r="R49" i="1"/>
  <c r="S49" i="1" s="1"/>
  <c r="R48" i="1"/>
  <c r="S48" i="1" s="1"/>
  <c r="R47" i="1"/>
  <c r="S47" i="1" s="1"/>
  <c r="R46" i="1"/>
  <c r="S46" i="1" s="1"/>
  <c r="R45" i="1"/>
  <c r="S45" i="1" s="1"/>
  <c r="R44" i="1"/>
  <c r="S44" i="1" s="1"/>
  <c r="R43" i="1"/>
  <c r="S43" i="1" s="1"/>
  <c r="R42" i="1"/>
  <c r="S42" i="1" s="1"/>
  <c r="R41" i="1"/>
  <c r="S41" i="1" s="1"/>
  <c r="R40" i="1"/>
  <c r="S40" i="1" s="1"/>
  <c r="R39" i="1"/>
  <c r="S39" i="1" s="1"/>
  <c r="R38" i="1"/>
  <c r="S38" i="1" s="1"/>
  <c r="R37" i="1"/>
  <c r="S37" i="1" s="1"/>
  <c r="R36" i="1"/>
  <c r="S36" i="1" s="1"/>
  <c r="R35" i="1"/>
  <c r="S35" i="1" s="1"/>
  <c r="R34" i="1"/>
  <c r="S34" i="1" s="1"/>
  <c r="R33" i="1"/>
  <c r="S33" i="1" s="1"/>
  <c r="R32" i="1"/>
  <c r="S32" i="1" s="1"/>
  <c r="R31" i="1"/>
  <c r="S31" i="1" s="1"/>
  <c r="R30" i="1"/>
  <c r="S30" i="1" s="1"/>
  <c r="R29" i="1"/>
  <c r="S29" i="1" s="1"/>
  <c r="R28" i="1"/>
  <c r="S28" i="1" s="1"/>
  <c r="T48" i="1" l="1"/>
  <c r="T40" i="1"/>
  <c r="T32" i="1"/>
  <c r="T28" i="1"/>
  <c r="T36" i="1"/>
  <c r="T44" i="1"/>
  <c r="H15" i="1" l="1"/>
  <c r="R15" i="1"/>
  <c r="R4" i="1"/>
  <c r="S15" i="1" l="1"/>
  <c r="R5" i="1"/>
  <c r="R6" i="1"/>
  <c r="R7" i="1"/>
  <c r="R8" i="1"/>
  <c r="R9" i="1"/>
  <c r="R10" i="1"/>
  <c r="R11" i="1"/>
  <c r="R14" i="1"/>
  <c r="R13" i="1"/>
  <c r="R12" i="1"/>
  <c r="R16" i="1"/>
  <c r="R17" i="1"/>
  <c r="R18" i="1"/>
  <c r="R19" i="1"/>
  <c r="R20" i="1"/>
  <c r="R21" i="1"/>
  <c r="R22" i="1"/>
  <c r="R23" i="1"/>
  <c r="R24" i="1"/>
  <c r="R25" i="1"/>
  <c r="R26" i="1"/>
  <c r="R27" i="1"/>
  <c r="H5" i="1" l="1"/>
  <c r="S5" i="1" s="1"/>
  <c r="H6" i="1"/>
  <c r="S6" i="1" s="1"/>
  <c r="H7" i="1"/>
  <c r="S7" i="1" s="1"/>
  <c r="H8" i="1"/>
  <c r="S8" i="1" s="1"/>
  <c r="H9" i="1"/>
  <c r="S9" i="1" s="1"/>
  <c r="H10" i="1"/>
  <c r="S10" i="1" s="1"/>
  <c r="H11" i="1"/>
  <c r="S11" i="1" s="1"/>
  <c r="H14" i="1"/>
  <c r="S14" i="1" s="1"/>
  <c r="H13" i="1"/>
  <c r="S13" i="1" s="1"/>
  <c r="H12" i="1"/>
  <c r="S12" i="1" s="1"/>
  <c r="H16" i="1"/>
  <c r="S16" i="1" s="1"/>
  <c r="H17" i="1"/>
  <c r="S17" i="1" s="1"/>
  <c r="H18" i="1"/>
  <c r="S18" i="1" s="1"/>
  <c r="H19" i="1"/>
  <c r="S19" i="1" s="1"/>
  <c r="H20" i="1"/>
  <c r="S20" i="1" s="1"/>
  <c r="H21" i="1"/>
  <c r="S21" i="1" s="1"/>
  <c r="H22" i="1"/>
  <c r="S22" i="1" s="1"/>
  <c r="H23" i="1"/>
  <c r="S23" i="1" s="1"/>
  <c r="H24" i="1"/>
  <c r="S24" i="1" s="1"/>
  <c r="H25" i="1"/>
  <c r="S25" i="1" s="1"/>
  <c r="H26" i="1"/>
  <c r="S26" i="1" s="1"/>
  <c r="H27" i="1"/>
  <c r="S27" i="1" s="1"/>
  <c r="H4" i="1"/>
  <c r="S4" i="1" s="1"/>
  <c r="T4" i="1" l="1"/>
  <c r="T16" i="1"/>
  <c r="T12" i="1"/>
  <c r="T8" i="1"/>
  <c r="T24" i="1"/>
  <c r="T20" i="1"/>
</calcChain>
</file>

<file path=xl/sharedStrings.xml><?xml version="1.0" encoding="utf-8"?>
<sst xmlns="http://schemas.openxmlformats.org/spreadsheetml/2006/main" count="79" uniqueCount="76">
  <si>
    <t>Cycle</t>
  </si>
  <si>
    <t>mm</t>
  </si>
  <si>
    <t>Sample number</t>
  </si>
  <si>
    <t>with bottles and lid</t>
  </si>
  <si>
    <t>empty bottle</t>
  </si>
  <si>
    <t>Dry weight (g)</t>
  </si>
  <si>
    <t>wt (mg)</t>
  </si>
  <si>
    <t>solvent (ml)</t>
  </si>
  <si>
    <t>ID</t>
  </si>
  <si>
    <t>Depth</t>
  </si>
  <si>
    <t>Advection</t>
  </si>
  <si>
    <t>Weights</t>
  </si>
  <si>
    <t>For UV-VIS preparation</t>
  </si>
  <si>
    <t>&lt;250 um</t>
  </si>
  <si>
    <t>λ(nm)</t>
  </si>
  <si>
    <t>Dilution factor(x)</t>
  </si>
  <si>
    <t>mg/g</t>
  </si>
  <si>
    <t>mg</t>
  </si>
  <si>
    <t>Efflorescence (g)</t>
  </si>
  <si>
    <t>5t1</t>
  </si>
  <si>
    <t>5t2</t>
  </si>
  <si>
    <t>5t3</t>
  </si>
  <si>
    <t>5t4</t>
  </si>
  <si>
    <t>5t5</t>
  </si>
  <si>
    <t>Demi water</t>
  </si>
  <si>
    <t>1% NaCl</t>
  </si>
  <si>
    <t>5% NaCl</t>
  </si>
  <si>
    <t>MI 1_1</t>
  </si>
  <si>
    <t>MI 2_2</t>
  </si>
  <si>
    <t>MI 1_2</t>
  </si>
  <si>
    <t>MI 1_3</t>
  </si>
  <si>
    <t>MI 1_4</t>
  </si>
  <si>
    <t>MI 2_1</t>
  </si>
  <si>
    <t>MI 2_3</t>
  </si>
  <si>
    <t>MI 2_4</t>
  </si>
  <si>
    <t>CA 1_1</t>
  </si>
  <si>
    <t>CA 1_2</t>
  </si>
  <si>
    <t>CA 1_3</t>
  </si>
  <si>
    <t>CA 1_4</t>
  </si>
  <si>
    <t>CA 2_1</t>
  </si>
  <si>
    <t>CA 2_2</t>
  </si>
  <si>
    <t>CA 2_3</t>
  </si>
  <si>
    <t>CA 2_4</t>
  </si>
  <si>
    <t>CsCA 1_1</t>
  </si>
  <si>
    <t>CsCA 1_2</t>
  </si>
  <si>
    <t>CsCA 1_3</t>
  </si>
  <si>
    <t>CsCA 1_4</t>
  </si>
  <si>
    <t>CsCA 2_1</t>
  </si>
  <si>
    <t>CsCA 2_3</t>
  </si>
  <si>
    <t>CsCA 2_4</t>
  </si>
  <si>
    <t>I MI 1_1</t>
  </si>
  <si>
    <t>I MI 1_2</t>
  </si>
  <si>
    <t>I MI 1_3</t>
  </si>
  <si>
    <t>I MI 1_4</t>
  </si>
  <si>
    <t>I MI 2_1</t>
  </si>
  <si>
    <t>I MI 2_2</t>
  </si>
  <si>
    <t>I MI 2_3</t>
  </si>
  <si>
    <t>I MI 2_4</t>
  </si>
  <si>
    <t>I CA 1_1</t>
  </si>
  <si>
    <t>I CA 1_2</t>
  </si>
  <si>
    <t>I CA 1_3</t>
  </si>
  <si>
    <t>I CA 1_4</t>
  </si>
  <si>
    <t>I CA 2_1</t>
  </si>
  <si>
    <t>I CA 2_2</t>
  </si>
  <si>
    <t>I CA 2_3</t>
  </si>
  <si>
    <t>I CA 2_4</t>
  </si>
  <si>
    <t>I CsCA 1_1</t>
  </si>
  <si>
    <t>I CsCA 1_2</t>
  </si>
  <si>
    <t>I CsCA 1_3</t>
  </si>
  <si>
    <t>I CsCA 1_4</t>
  </si>
  <si>
    <t>I CsCA 2_1</t>
  </si>
  <si>
    <t>I CsCA 2_3</t>
  </si>
  <si>
    <t>I CsCA 2_4</t>
  </si>
  <si>
    <t>Fe ICP</t>
  </si>
  <si>
    <t>Fe mg/L</t>
  </si>
  <si>
    <t>NaFeCN (mg/l)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</si>
</sst>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FFFF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14" xfId="0" applyFont="1" applyBorder="1"/>
    <xf numFmtId="0" fontId="0" fillId="0" borderId="14" xfId="0" applyBorder="1" applyAlignment="1">
      <alignment horizontal="center" wrapText="1"/>
    </xf>
    <xf numFmtId="0" fontId="0" fillId="0" borderId="16" xfId="0" applyBorder="1"/>
    <xf numFmtId="0" fontId="0" fillId="0" borderId="11" xfId="0" applyBorder="1"/>
    <xf numFmtId="0" fontId="0" fillId="0" borderId="17" xfId="0" applyBorder="1"/>
    <xf numFmtId="0" fontId="4" fillId="0" borderId="0" xfId="0" applyFont="1"/>
    <xf numFmtId="0" fontId="4" fillId="2" borderId="0" xfId="0" applyFont="1" applyFill="1"/>
    <xf numFmtId="0" fontId="2" fillId="0" borderId="0" xfId="0" applyFont="1"/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24h after renewal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Sheet2!$A$2:$A$4</c:f>
              <c:strCache>
                <c:ptCount val="3"/>
                <c:pt idx="0">
                  <c:v>Demi water</c:v>
                </c:pt>
                <c:pt idx="1">
                  <c:v>1% NaCl</c:v>
                </c:pt>
                <c:pt idx="2">
                  <c:v>5% NaCl</c:v>
                </c:pt>
              </c:strCache>
            </c:strRef>
          </c:cat>
          <c:val>
            <c:numRef>
              <c:f>Sheet2!$B$2:$B$4</c:f>
              <c:numCache>
                <c:formatCode>General</c:formatCode>
                <c:ptCount val="3"/>
                <c:pt idx="0">
                  <c:v>6.33</c:v>
                </c:pt>
                <c:pt idx="1">
                  <c:v>8.31</c:v>
                </c:pt>
                <c:pt idx="2">
                  <c:v>14.24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BE-4B19-9FB5-C523329F7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055096"/>
        <c:axId val="473053784"/>
      </c:barChart>
      <c:catAx>
        <c:axId val="473055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73053784"/>
        <c:crosses val="autoZero"/>
        <c:auto val="1"/>
        <c:lblAlgn val="ctr"/>
        <c:lblOffset val="100"/>
        <c:noMultiLvlLbl val="0"/>
      </c:catAx>
      <c:valAx>
        <c:axId val="473053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FeCN (mg/g)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73055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4</xdr:row>
      <xdr:rowOff>34925</xdr:rowOff>
    </xdr:from>
    <xdr:to>
      <xdr:col>12</xdr:col>
      <xdr:colOff>600075</xdr:colOff>
      <xdr:row>19</xdr:row>
      <xdr:rowOff>15875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73"/>
  <sheetViews>
    <sheetView tabSelected="1" view="pageBreakPreview" zoomScale="80" zoomScaleNormal="100" zoomScaleSheetLayoutView="80" workbookViewId="0">
      <selection activeCell="A32" sqref="A32:XFD32"/>
    </sheetView>
  </sheetViews>
  <sheetFormatPr defaultRowHeight="15" x14ac:dyDescent="0.25"/>
  <cols>
    <col min="5" max="6" width="10.7109375" customWidth="1"/>
    <col min="7" max="7" width="19.28515625" customWidth="1"/>
    <col min="8" max="8" width="15.85546875" customWidth="1"/>
    <col min="9" max="9" width="15.140625" customWidth="1"/>
    <col min="12" max="12" width="12.42578125" customWidth="1"/>
  </cols>
  <sheetData>
    <row r="1" spans="2:20" ht="15.75" thickBot="1" x14ac:dyDescent="0.3"/>
    <row r="2" spans="2:20" x14ac:dyDescent="0.25">
      <c r="B2" s="16" t="s">
        <v>2</v>
      </c>
      <c r="C2" s="18" t="s">
        <v>8</v>
      </c>
      <c r="D2" s="4" t="s">
        <v>9</v>
      </c>
      <c r="E2" s="4" t="s">
        <v>10</v>
      </c>
      <c r="F2" s="11"/>
      <c r="G2" s="20" t="s">
        <v>11</v>
      </c>
      <c r="H2" s="21"/>
      <c r="I2" s="22"/>
      <c r="J2" s="4"/>
      <c r="K2" s="4" t="s">
        <v>12</v>
      </c>
      <c r="L2" s="4"/>
      <c r="M2" s="5"/>
      <c r="N2" s="23" t="s">
        <v>73</v>
      </c>
      <c r="O2" s="21"/>
      <c r="P2" s="22"/>
    </row>
    <row r="3" spans="2:20" ht="30.75" thickBot="1" x14ac:dyDescent="0.3">
      <c r="B3" s="17"/>
      <c r="C3" s="19"/>
      <c r="D3" s="6" t="s">
        <v>1</v>
      </c>
      <c r="E3" s="6" t="s">
        <v>0</v>
      </c>
      <c r="F3" s="6" t="s">
        <v>18</v>
      </c>
      <c r="G3" s="6" t="s">
        <v>3</v>
      </c>
      <c r="H3" s="6" t="s">
        <v>4</v>
      </c>
      <c r="I3" s="6" t="s">
        <v>5</v>
      </c>
      <c r="J3" s="6" t="s">
        <v>13</v>
      </c>
      <c r="K3" s="6" t="s">
        <v>6</v>
      </c>
      <c r="L3" s="6" t="s">
        <v>7</v>
      </c>
      <c r="M3" s="7"/>
      <c r="N3" s="9" t="s">
        <v>15</v>
      </c>
      <c r="O3" s="8" t="s">
        <v>14</v>
      </c>
      <c r="P3" t="s">
        <v>74</v>
      </c>
      <c r="Q3" t="s">
        <v>75</v>
      </c>
      <c r="R3" t="s">
        <v>16</v>
      </c>
      <c r="S3" t="s">
        <v>17</v>
      </c>
    </row>
    <row r="4" spans="2:20" x14ac:dyDescent="0.25">
      <c r="B4" s="3">
        <v>1</v>
      </c>
      <c r="C4" s="3" t="s">
        <v>27</v>
      </c>
      <c r="D4" s="3">
        <v>5</v>
      </c>
      <c r="E4" s="3">
        <v>0</v>
      </c>
      <c r="F4" s="3"/>
      <c r="G4" s="3"/>
      <c r="H4" s="3">
        <f>Sheet2!$A$13</f>
        <v>0</v>
      </c>
      <c r="I4" s="3">
        <v>7.1</v>
      </c>
      <c r="J4" s="3"/>
      <c r="K4" s="3">
        <v>1000</v>
      </c>
      <c r="L4" s="3">
        <v>30</v>
      </c>
      <c r="M4" s="3"/>
      <c r="N4">
        <v>1</v>
      </c>
      <c r="O4">
        <v>218</v>
      </c>
      <c r="P4">
        <v>302.27999999999997</v>
      </c>
      <c r="Q4">
        <f>P4*484.06/55.85</f>
        <v>2619.9043294538942</v>
      </c>
      <c r="R4" s="13">
        <f>Q4*(L4/1000)/K4*1000</f>
        <v>78.59712988361683</v>
      </c>
      <c r="S4">
        <f>R4*I4</f>
        <v>558.0396221736795</v>
      </c>
      <c r="T4">
        <f>SUM(S4:S7)</f>
        <v>1086.2769225496866</v>
      </c>
    </row>
    <row r="5" spans="2:20" x14ac:dyDescent="0.25">
      <c r="B5" s="1">
        <v>2</v>
      </c>
      <c r="C5" s="3" t="s">
        <v>29</v>
      </c>
      <c r="D5" s="1">
        <v>15</v>
      </c>
      <c r="E5" s="1">
        <v>0</v>
      </c>
      <c r="F5" s="1"/>
      <c r="G5" s="1"/>
      <c r="H5" s="1">
        <f>Sheet2!$A$13</f>
        <v>0</v>
      </c>
      <c r="I5" s="1">
        <v>9.9</v>
      </c>
      <c r="J5" s="1"/>
      <c r="K5" s="3">
        <v>1000</v>
      </c>
      <c r="L5" s="3">
        <v>30</v>
      </c>
      <c r="M5" s="1"/>
      <c r="N5">
        <v>1</v>
      </c>
      <c r="O5">
        <v>218</v>
      </c>
      <c r="P5">
        <v>54.7</v>
      </c>
      <c r="Q5">
        <f t="shared" ref="Q5:Q59" si="0">P5*484.06/55.85</f>
        <v>474.09278424350941</v>
      </c>
      <c r="R5">
        <f t="shared" ref="R5:R68" si="1">Q5*(L5/1000)/K5*1000</f>
        <v>14.222783527305282</v>
      </c>
      <c r="S5">
        <f>R5*I5</f>
        <v>140.80555692032229</v>
      </c>
    </row>
    <row r="6" spans="2:20" x14ac:dyDescent="0.25">
      <c r="B6" s="2">
        <v>3</v>
      </c>
      <c r="C6" s="3" t="s">
        <v>30</v>
      </c>
      <c r="D6" s="2">
        <v>25</v>
      </c>
      <c r="E6" s="2">
        <v>0</v>
      </c>
      <c r="F6" s="2"/>
      <c r="G6" s="2"/>
      <c r="H6" s="1">
        <f>Sheet2!$A$13</f>
        <v>0</v>
      </c>
      <c r="I6" s="1">
        <v>11.5</v>
      </c>
      <c r="J6" s="1"/>
      <c r="K6" s="3">
        <v>1000</v>
      </c>
      <c r="L6" s="3">
        <v>30</v>
      </c>
      <c r="M6" s="1"/>
      <c r="N6">
        <v>1</v>
      </c>
      <c r="O6">
        <v>218</v>
      </c>
      <c r="P6">
        <v>39.4</v>
      </c>
      <c r="Q6">
        <f t="shared" si="0"/>
        <v>341.48547896150404</v>
      </c>
      <c r="R6">
        <f t="shared" si="1"/>
        <v>10.24456436884512</v>
      </c>
      <c r="S6">
        <f t="shared" ref="S6:S51" si="2">R6*I6</f>
        <v>117.81249024171888</v>
      </c>
    </row>
    <row r="7" spans="2:20" x14ac:dyDescent="0.25">
      <c r="B7" s="2">
        <v>4</v>
      </c>
      <c r="C7" s="3" t="s">
        <v>31</v>
      </c>
      <c r="D7" s="2">
        <v>50</v>
      </c>
      <c r="E7" s="2">
        <v>0</v>
      </c>
      <c r="F7" s="2"/>
      <c r="G7" s="2"/>
      <c r="H7" s="1">
        <f>Sheet2!$A$13</f>
        <v>0</v>
      </c>
      <c r="I7" s="1">
        <v>27.8</v>
      </c>
      <c r="J7" s="1"/>
      <c r="K7" s="3">
        <v>1000</v>
      </c>
      <c r="L7" s="3">
        <v>30</v>
      </c>
      <c r="M7" s="1"/>
      <c r="N7">
        <v>1</v>
      </c>
      <c r="O7">
        <v>218</v>
      </c>
      <c r="P7">
        <v>37.299999999999997</v>
      </c>
      <c r="Q7">
        <f t="shared" si="0"/>
        <v>323.28447627573854</v>
      </c>
      <c r="R7">
        <f t="shared" si="1"/>
        <v>9.698534288272155</v>
      </c>
      <c r="S7">
        <f t="shared" si="2"/>
        <v>269.61925321396592</v>
      </c>
    </row>
    <row r="8" spans="2:20" x14ac:dyDescent="0.25">
      <c r="B8" s="1">
        <v>5</v>
      </c>
      <c r="C8" s="1" t="s">
        <v>32</v>
      </c>
      <c r="D8" s="1">
        <v>5</v>
      </c>
      <c r="E8" s="1">
        <v>0</v>
      </c>
      <c r="F8" s="1"/>
      <c r="G8" s="1"/>
      <c r="H8" s="1">
        <f>Sheet2!$A$13</f>
        <v>0</v>
      </c>
      <c r="I8" s="1">
        <v>11.8</v>
      </c>
      <c r="J8" s="1"/>
      <c r="K8" s="3">
        <v>1000</v>
      </c>
      <c r="L8" s="3">
        <v>30</v>
      </c>
      <c r="M8" s="1"/>
      <c r="N8">
        <v>1</v>
      </c>
      <c r="O8">
        <v>218</v>
      </c>
      <c r="P8" s="15">
        <v>210.22</v>
      </c>
      <c r="Q8">
        <f t="shared" si="0"/>
        <v>1822.0070402864817</v>
      </c>
      <c r="R8" s="13">
        <f t="shared" si="1"/>
        <v>54.660211208594447</v>
      </c>
      <c r="S8">
        <f t="shared" si="2"/>
        <v>644.99049226141449</v>
      </c>
      <c r="T8">
        <f>SUM(S8:S11)</f>
        <v>1157.1641076956132</v>
      </c>
    </row>
    <row r="9" spans="2:20" x14ac:dyDescent="0.25">
      <c r="B9" s="1">
        <v>6</v>
      </c>
      <c r="C9" s="3" t="s">
        <v>28</v>
      </c>
      <c r="D9" s="1">
        <v>15</v>
      </c>
      <c r="E9" s="1">
        <v>0</v>
      </c>
      <c r="F9" s="1"/>
      <c r="G9" s="1"/>
      <c r="H9" s="1">
        <f>Sheet2!$A$13</f>
        <v>0</v>
      </c>
      <c r="I9" s="1">
        <v>10.1</v>
      </c>
      <c r="J9" s="1"/>
      <c r="K9" s="3">
        <v>1000</v>
      </c>
      <c r="L9" s="3">
        <v>30</v>
      </c>
      <c r="M9" s="1"/>
      <c r="N9">
        <v>1</v>
      </c>
      <c r="O9">
        <v>218</v>
      </c>
      <c r="P9">
        <v>38.9</v>
      </c>
      <c r="Q9">
        <f t="shared" si="0"/>
        <v>337.15190689346463</v>
      </c>
      <c r="R9">
        <f t="shared" si="1"/>
        <v>10.114557206803939</v>
      </c>
      <c r="S9">
        <f t="shared" si="2"/>
        <v>102.15702778871977</v>
      </c>
    </row>
    <row r="10" spans="2:20" x14ac:dyDescent="0.25">
      <c r="B10" s="1">
        <v>7</v>
      </c>
      <c r="C10" s="3" t="s">
        <v>33</v>
      </c>
      <c r="D10" s="1">
        <v>25</v>
      </c>
      <c r="E10" s="1">
        <v>0</v>
      </c>
      <c r="F10" s="1"/>
      <c r="G10" s="1"/>
      <c r="H10" s="1">
        <f>Sheet2!$A$13</f>
        <v>0</v>
      </c>
      <c r="I10" s="1">
        <v>11.1</v>
      </c>
      <c r="J10" s="1"/>
      <c r="K10" s="3">
        <v>1000</v>
      </c>
      <c r="L10" s="3">
        <v>30</v>
      </c>
      <c r="M10" s="1"/>
      <c r="N10">
        <v>1</v>
      </c>
      <c r="O10">
        <v>218</v>
      </c>
      <c r="P10">
        <v>35.799999999999997</v>
      </c>
      <c r="Q10">
        <f t="shared" si="0"/>
        <v>310.28376007162035</v>
      </c>
      <c r="R10">
        <f t="shared" si="1"/>
        <v>9.308512802148611</v>
      </c>
      <c r="S10">
        <f t="shared" si="2"/>
        <v>103.32449210384958</v>
      </c>
    </row>
    <row r="11" spans="2:20" x14ac:dyDescent="0.25">
      <c r="B11" s="1">
        <v>8</v>
      </c>
      <c r="C11" s="3" t="s">
        <v>34</v>
      </c>
      <c r="D11" s="1">
        <v>50</v>
      </c>
      <c r="E11" s="1">
        <v>0</v>
      </c>
      <c r="F11" s="1"/>
      <c r="G11" s="1"/>
      <c r="H11" s="1">
        <f>Sheet2!$A$13</f>
        <v>0</v>
      </c>
      <c r="I11" s="1">
        <v>30.4</v>
      </c>
      <c r="J11" s="1"/>
      <c r="K11" s="3">
        <v>1000</v>
      </c>
      <c r="L11" s="3">
        <v>30</v>
      </c>
      <c r="M11" s="1"/>
      <c r="N11">
        <v>1</v>
      </c>
      <c r="O11">
        <v>218</v>
      </c>
      <c r="P11">
        <v>38.799999999999997</v>
      </c>
      <c r="Q11">
        <f t="shared" si="0"/>
        <v>336.28519247985673</v>
      </c>
      <c r="R11">
        <f t="shared" si="1"/>
        <v>10.088555774395701</v>
      </c>
      <c r="S11">
        <f t="shared" si="2"/>
        <v>306.69209554162927</v>
      </c>
    </row>
    <row r="12" spans="2:20" x14ac:dyDescent="0.25">
      <c r="B12" s="1">
        <v>12</v>
      </c>
      <c r="C12" s="1" t="s">
        <v>35</v>
      </c>
      <c r="D12" s="1">
        <v>5</v>
      </c>
      <c r="E12" s="1">
        <v>0</v>
      </c>
      <c r="F12" s="1"/>
      <c r="G12" s="1"/>
      <c r="H12" s="1">
        <f>Sheet2!$A$13</f>
        <v>0</v>
      </c>
      <c r="I12" s="1">
        <v>10.6</v>
      </c>
      <c r="J12" s="1"/>
      <c r="K12" s="3">
        <v>1000</v>
      </c>
      <c r="L12" s="3">
        <v>30</v>
      </c>
      <c r="M12" s="1"/>
      <c r="N12">
        <v>1</v>
      </c>
      <c r="O12">
        <v>218</v>
      </c>
      <c r="P12">
        <v>242</v>
      </c>
      <c r="Q12">
        <f t="shared" si="0"/>
        <v>2097.4488809310656</v>
      </c>
      <c r="R12" s="13">
        <f>Q12*(L12/1000)/K12*1000</f>
        <v>62.923466427931963</v>
      </c>
      <c r="S12">
        <f>R12*I12</f>
        <v>666.98874413607882</v>
      </c>
      <c r="T12">
        <f>SUM(S12:S15)</f>
        <v>1110.5913820232768</v>
      </c>
    </row>
    <row r="13" spans="2:20" x14ac:dyDescent="0.25">
      <c r="B13" s="1">
        <v>11</v>
      </c>
      <c r="C13" s="1" t="s">
        <v>36</v>
      </c>
      <c r="D13" s="1">
        <v>15</v>
      </c>
      <c r="E13" s="1">
        <v>0</v>
      </c>
      <c r="F13" s="1"/>
      <c r="G13" s="1"/>
      <c r="H13" s="1">
        <f>Sheet2!$A$13</f>
        <v>0</v>
      </c>
      <c r="I13" s="1">
        <v>11.1</v>
      </c>
      <c r="J13" s="1"/>
      <c r="K13" s="3">
        <v>1000</v>
      </c>
      <c r="L13" s="3">
        <v>30</v>
      </c>
      <c r="M13" s="1"/>
      <c r="N13">
        <v>1</v>
      </c>
      <c r="O13">
        <v>218</v>
      </c>
      <c r="P13">
        <v>47.2</v>
      </c>
      <c r="Q13">
        <f t="shared" si="0"/>
        <v>409.08920322291857</v>
      </c>
      <c r="R13">
        <f>Q13*(L13/1000)/K13*1000</f>
        <v>12.272676096687556</v>
      </c>
      <c r="S13">
        <f>R13*I13</f>
        <v>136.22670467323186</v>
      </c>
    </row>
    <row r="14" spans="2:20" x14ac:dyDescent="0.25">
      <c r="B14" s="1">
        <v>10</v>
      </c>
      <c r="C14" s="1" t="s">
        <v>37</v>
      </c>
      <c r="D14" s="1">
        <v>25</v>
      </c>
      <c r="E14" s="1">
        <v>0</v>
      </c>
      <c r="F14" s="1"/>
      <c r="G14" s="1"/>
      <c r="H14" s="1">
        <f>Sheet2!$A$13</f>
        <v>0</v>
      </c>
      <c r="I14" s="1">
        <v>8.4</v>
      </c>
      <c r="J14" s="1"/>
      <c r="K14" s="3">
        <v>1000</v>
      </c>
      <c r="L14" s="3">
        <v>30</v>
      </c>
      <c r="M14" s="1"/>
      <c r="N14">
        <v>1</v>
      </c>
      <c r="O14">
        <v>218</v>
      </c>
      <c r="P14">
        <v>42</v>
      </c>
      <c r="Q14">
        <f t="shared" si="0"/>
        <v>364.02005371530885</v>
      </c>
      <c r="R14">
        <f>Q14*(L14/1000)/K14*1000</f>
        <v>10.920601611459265</v>
      </c>
      <c r="S14">
        <f>R14*I14</f>
        <v>91.733053536257827</v>
      </c>
    </row>
    <row r="15" spans="2:20" x14ac:dyDescent="0.25">
      <c r="B15" s="1">
        <v>9</v>
      </c>
      <c r="C15" s="1" t="s">
        <v>38</v>
      </c>
      <c r="D15" s="1">
        <v>50</v>
      </c>
      <c r="E15" s="1">
        <v>0</v>
      </c>
      <c r="F15" s="1"/>
      <c r="G15" s="1"/>
      <c r="H15" s="1">
        <f>Sheet2!$A$13</f>
        <v>0</v>
      </c>
      <c r="I15" s="1">
        <v>28.5</v>
      </c>
      <c r="J15" s="1"/>
      <c r="K15" s="3">
        <v>1000</v>
      </c>
      <c r="L15" s="3">
        <v>30</v>
      </c>
      <c r="M15" s="1"/>
      <c r="N15">
        <v>1</v>
      </c>
      <c r="O15">
        <v>218</v>
      </c>
      <c r="P15">
        <v>29.1</v>
      </c>
      <c r="Q15">
        <f t="shared" si="0"/>
        <v>252.21389435989258</v>
      </c>
      <c r="R15">
        <f t="shared" si="1"/>
        <v>7.5664168307967774</v>
      </c>
      <c r="S15">
        <f t="shared" si="2"/>
        <v>215.64287967770815</v>
      </c>
    </row>
    <row r="16" spans="2:20" x14ac:dyDescent="0.25">
      <c r="B16" s="1">
        <v>13</v>
      </c>
      <c r="C16" s="1" t="s">
        <v>39</v>
      </c>
      <c r="D16" s="1">
        <v>5</v>
      </c>
      <c r="E16" s="1">
        <v>1</v>
      </c>
      <c r="F16" s="1"/>
      <c r="G16" s="1"/>
      <c r="H16" s="1">
        <f>Sheet2!$A$13</f>
        <v>0</v>
      </c>
      <c r="I16" s="1">
        <v>9.6</v>
      </c>
      <c r="J16" s="1"/>
      <c r="K16" s="3">
        <v>1000</v>
      </c>
      <c r="L16" s="3">
        <v>30</v>
      </c>
      <c r="M16" s="1"/>
      <c r="N16">
        <v>1</v>
      </c>
      <c r="O16">
        <v>218</v>
      </c>
      <c r="P16">
        <v>309</v>
      </c>
      <c r="Q16">
        <f t="shared" si="0"/>
        <v>2678.1475380483439</v>
      </c>
      <c r="R16" s="13">
        <f t="shared" si="1"/>
        <v>80.344426141450313</v>
      </c>
      <c r="S16">
        <f t="shared" si="2"/>
        <v>771.30649095792296</v>
      </c>
      <c r="T16">
        <f>SUM(S16:S19)</f>
        <v>1251.7505584243509</v>
      </c>
    </row>
    <row r="17" spans="2:20" x14ac:dyDescent="0.25">
      <c r="B17" s="1">
        <v>14</v>
      </c>
      <c r="C17" s="1" t="s">
        <v>40</v>
      </c>
      <c r="D17" s="1">
        <v>15</v>
      </c>
      <c r="E17" s="1">
        <v>1</v>
      </c>
      <c r="F17" s="1"/>
      <c r="G17" s="1"/>
      <c r="H17" s="1">
        <f>Sheet2!$A$13</f>
        <v>0</v>
      </c>
      <c r="I17" s="1">
        <v>9.4</v>
      </c>
      <c r="J17" s="1"/>
      <c r="K17" s="3">
        <v>1000</v>
      </c>
      <c r="L17" s="3">
        <v>30</v>
      </c>
      <c r="M17" s="1"/>
      <c r="N17">
        <v>1</v>
      </c>
      <c r="O17">
        <v>218</v>
      </c>
      <c r="P17">
        <v>41.9</v>
      </c>
      <c r="Q17">
        <f t="shared" si="0"/>
        <v>363.15333930170095</v>
      </c>
      <c r="R17">
        <f t="shared" si="1"/>
        <v>10.894600179051029</v>
      </c>
      <c r="S17">
        <f t="shared" si="2"/>
        <v>102.40924168307967</v>
      </c>
    </row>
    <row r="18" spans="2:20" x14ac:dyDescent="0.25">
      <c r="B18" s="1">
        <v>15</v>
      </c>
      <c r="C18" s="1" t="s">
        <v>41</v>
      </c>
      <c r="D18" s="1">
        <v>25</v>
      </c>
      <c r="E18" s="1">
        <v>1</v>
      </c>
      <c r="F18" s="1"/>
      <c r="G18" s="1"/>
      <c r="H18" s="1">
        <f>Sheet2!$A$13</f>
        <v>0</v>
      </c>
      <c r="I18" s="1">
        <v>10</v>
      </c>
      <c r="J18" s="1"/>
      <c r="K18" s="3">
        <v>1000</v>
      </c>
      <c r="L18" s="3">
        <v>30</v>
      </c>
      <c r="M18" s="1"/>
      <c r="N18">
        <v>1</v>
      </c>
      <c r="O18">
        <v>218</v>
      </c>
      <c r="P18">
        <v>39.9</v>
      </c>
      <c r="Q18">
        <f t="shared" si="0"/>
        <v>345.8190510295434</v>
      </c>
      <c r="R18">
        <f t="shared" si="1"/>
        <v>10.374571530886302</v>
      </c>
      <c r="S18">
        <f t="shared" si="2"/>
        <v>103.74571530886301</v>
      </c>
    </row>
    <row r="19" spans="2:20" x14ac:dyDescent="0.25">
      <c r="B19" s="1">
        <v>16</v>
      </c>
      <c r="C19" s="1" t="s">
        <v>42</v>
      </c>
      <c r="D19" s="1">
        <v>50</v>
      </c>
      <c r="E19" s="1">
        <v>1</v>
      </c>
      <c r="F19" s="1"/>
      <c r="G19" s="1"/>
      <c r="H19" s="1">
        <f>Sheet2!$A$13</f>
        <v>0</v>
      </c>
      <c r="I19" s="1">
        <v>38.5</v>
      </c>
      <c r="J19" s="1"/>
      <c r="K19" s="3">
        <v>1000</v>
      </c>
      <c r="L19" s="3">
        <v>30</v>
      </c>
      <c r="M19" s="1"/>
      <c r="N19">
        <v>1</v>
      </c>
      <c r="O19">
        <v>218</v>
      </c>
      <c r="P19">
        <v>27.4</v>
      </c>
      <c r="Q19">
        <f t="shared" si="0"/>
        <v>237.4797493285586</v>
      </c>
      <c r="R19">
        <f t="shared" si="1"/>
        <v>7.1243924798567573</v>
      </c>
      <c r="S19">
        <f t="shared" si="2"/>
        <v>274.28911047448514</v>
      </c>
    </row>
    <row r="20" spans="2:20" x14ac:dyDescent="0.25">
      <c r="B20" s="1">
        <v>17</v>
      </c>
      <c r="C20" s="1" t="s">
        <v>43</v>
      </c>
      <c r="D20" s="1">
        <v>5</v>
      </c>
      <c r="E20" s="1">
        <v>1</v>
      </c>
      <c r="F20" s="1"/>
      <c r="G20" s="1"/>
      <c r="H20" s="1">
        <f>Sheet2!$A$13</f>
        <v>0</v>
      </c>
      <c r="I20" s="1">
        <v>11.5</v>
      </c>
      <c r="J20" s="1"/>
      <c r="K20" s="3">
        <v>1000</v>
      </c>
      <c r="L20" s="3">
        <v>30</v>
      </c>
      <c r="M20" s="1"/>
      <c r="N20">
        <v>1</v>
      </c>
      <c r="O20">
        <v>218</v>
      </c>
      <c r="P20">
        <v>138</v>
      </c>
      <c r="Q20">
        <f t="shared" si="0"/>
        <v>1196.065890778872</v>
      </c>
      <c r="R20" s="13">
        <f t="shared" si="1"/>
        <v>35.881976723366158</v>
      </c>
      <c r="S20">
        <f t="shared" si="2"/>
        <v>412.64273231871084</v>
      </c>
      <c r="T20">
        <f>SUM(S20:S23)</f>
        <v>648.41852111011644</v>
      </c>
    </row>
    <row r="21" spans="2:20" x14ac:dyDescent="0.25">
      <c r="B21" s="1">
        <v>18</v>
      </c>
      <c r="C21" s="1" t="s">
        <v>44</v>
      </c>
      <c r="D21" s="1">
        <v>15</v>
      </c>
      <c r="E21" s="1">
        <v>1</v>
      </c>
      <c r="F21" s="1"/>
      <c r="G21" s="1"/>
      <c r="H21" s="1">
        <f>Sheet2!$A$13</f>
        <v>0</v>
      </c>
      <c r="I21" s="1">
        <v>9.8000000000000007</v>
      </c>
      <c r="J21" s="1"/>
      <c r="K21" s="3">
        <v>1000</v>
      </c>
      <c r="L21" s="3">
        <v>30</v>
      </c>
      <c r="M21" s="1"/>
      <c r="N21">
        <v>1</v>
      </c>
      <c r="O21">
        <v>218</v>
      </c>
      <c r="P21">
        <v>21</v>
      </c>
      <c r="Q21">
        <f t="shared" si="0"/>
        <v>182.01002685765442</v>
      </c>
      <c r="R21">
        <f t="shared" si="1"/>
        <v>5.4603008057296325</v>
      </c>
      <c r="S21">
        <f t="shared" si="2"/>
        <v>53.510947896150405</v>
      </c>
    </row>
    <row r="22" spans="2:20" x14ac:dyDescent="0.25">
      <c r="B22" s="1">
        <v>19</v>
      </c>
      <c r="C22" s="1" t="s">
        <v>45</v>
      </c>
      <c r="D22" s="1">
        <v>25</v>
      </c>
      <c r="E22" s="1">
        <v>1</v>
      </c>
      <c r="F22" s="1"/>
      <c r="G22" s="1"/>
      <c r="H22" s="1">
        <f>Sheet2!$A$13</f>
        <v>0</v>
      </c>
      <c r="I22" s="1">
        <v>8.4</v>
      </c>
      <c r="J22" s="1"/>
      <c r="K22" s="3">
        <v>1000</v>
      </c>
      <c r="L22" s="3">
        <v>30</v>
      </c>
      <c r="M22" s="1"/>
      <c r="N22">
        <v>1</v>
      </c>
      <c r="O22">
        <v>218</v>
      </c>
      <c r="P22">
        <v>30.8</v>
      </c>
      <c r="Q22">
        <f t="shared" si="0"/>
        <v>266.94803939122653</v>
      </c>
      <c r="R22">
        <f t="shared" si="1"/>
        <v>8.0084411817367958</v>
      </c>
      <c r="S22">
        <f t="shared" si="2"/>
        <v>67.27090592658908</v>
      </c>
    </row>
    <row r="23" spans="2:20" x14ac:dyDescent="0.25">
      <c r="B23" s="1">
        <v>20</v>
      </c>
      <c r="C23" s="1" t="s">
        <v>46</v>
      </c>
      <c r="D23" s="1">
        <v>50</v>
      </c>
      <c r="E23" s="1">
        <v>1</v>
      </c>
      <c r="F23" s="1"/>
      <c r="G23" s="1"/>
      <c r="H23" s="1">
        <f>Sheet2!$A$13</f>
        <v>0</v>
      </c>
      <c r="I23" s="1">
        <v>24.3</v>
      </c>
      <c r="J23" s="1"/>
      <c r="K23" s="3">
        <v>1000</v>
      </c>
      <c r="L23" s="3">
        <v>30</v>
      </c>
      <c r="M23" s="1"/>
      <c r="N23">
        <v>1</v>
      </c>
      <c r="O23">
        <v>218</v>
      </c>
      <c r="P23">
        <v>18.2</v>
      </c>
      <c r="Q23">
        <f t="shared" si="0"/>
        <v>157.74202327663383</v>
      </c>
      <c r="R23">
        <f>Q23*(L23/1000)/K23*1000</f>
        <v>4.7322606982990143</v>
      </c>
      <c r="S23">
        <f t="shared" si="2"/>
        <v>114.99393496866605</v>
      </c>
    </row>
    <row r="24" spans="2:20" x14ac:dyDescent="0.25">
      <c r="B24" s="1">
        <v>21</v>
      </c>
      <c r="C24" s="1" t="s">
        <v>47</v>
      </c>
      <c r="D24" s="1">
        <v>5</v>
      </c>
      <c r="E24" s="1">
        <v>1</v>
      </c>
      <c r="F24" s="1"/>
      <c r="G24" s="1"/>
      <c r="H24" s="1">
        <f>Sheet2!$A$13</f>
        <v>0</v>
      </c>
      <c r="I24" s="1">
        <v>11.4</v>
      </c>
      <c r="J24" s="1"/>
      <c r="K24" s="3">
        <v>1000</v>
      </c>
      <c r="L24" s="3">
        <v>30</v>
      </c>
      <c r="M24" s="1"/>
      <c r="N24">
        <v>1</v>
      </c>
      <c r="O24">
        <v>218</v>
      </c>
      <c r="P24">
        <v>123</v>
      </c>
      <c r="Q24">
        <f t="shared" si="0"/>
        <v>1066.0587287376902</v>
      </c>
      <c r="R24" s="14">
        <f t="shared" si="1"/>
        <v>31.981761862130703</v>
      </c>
      <c r="S24">
        <f t="shared" si="2"/>
        <v>364.59208522829005</v>
      </c>
      <c r="T24">
        <f>SUM(S24:S27)</f>
        <v>630.75314793196048</v>
      </c>
    </row>
    <row r="25" spans="2:20" x14ac:dyDescent="0.25">
      <c r="B25" s="1">
        <v>22</v>
      </c>
      <c r="C25" s="1" t="s">
        <v>44</v>
      </c>
      <c r="D25" s="1">
        <v>15</v>
      </c>
      <c r="E25" s="1">
        <v>1</v>
      </c>
      <c r="F25" s="1"/>
      <c r="G25" s="1"/>
      <c r="H25" s="1">
        <f>Sheet2!$A$13</f>
        <v>0</v>
      </c>
      <c r="I25" s="1">
        <v>7.2</v>
      </c>
      <c r="J25" s="1"/>
      <c r="K25" s="3">
        <v>1000</v>
      </c>
      <c r="L25" s="3">
        <v>30</v>
      </c>
      <c r="M25" s="1"/>
      <c r="N25">
        <v>1</v>
      </c>
      <c r="O25">
        <v>218</v>
      </c>
      <c r="P25">
        <v>18.399999999999999</v>
      </c>
      <c r="Q25">
        <f t="shared" si="0"/>
        <v>159.47545210384959</v>
      </c>
      <c r="R25">
        <f t="shared" si="1"/>
        <v>4.7842635631154877</v>
      </c>
      <c r="S25">
        <f t="shared" si="2"/>
        <v>34.44669765443151</v>
      </c>
    </row>
    <row r="26" spans="2:20" x14ac:dyDescent="0.25">
      <c r="B26" s="1">
        <v>23</v>
      </c>
      <c r="C26" s="1" t="s">
        <v>48</v>
      </c>
      <c r="D26" s="1">
        <v>25</v>
      </c>
      <c r="E26" s="1">
        <v>1</v>
      </c>
      <c r="F26" s="1"/>
      <c r="G26" s="1"/>
      <c r="H26" s="1">
        <f>Sheet2!$A$13</f>
        <v>0</v>
      </c>
      <c r="I26" s="1">
        <v>9.4</v>
      </c>
      <c r="J26" s="1"/>
      <c r="K26" s="3">
        <v>1000</v>
      </c>
      <c r="L26" s="3">
        <v>30</v>
      </c>
      <c r="M26" s="1"/>
      <c r="N26">
        <v>1</v>
      </c>
      <c r="O26">
        <v>218</v>
      </c>
      <c r="P26">
        <v>23</v>
      </c>
      <c r="Q26">
        <f t="shared" si="0"/>
        <v>199.34431512981197</v>
      </c>
      <c r="R26">
        <f t="shared" si="1"/>
        <v>5.9803294538943588</v>
      </c>
      <c r="S26">
        <f t="shared" si="2"/>
        <v>56.215096866606977</v>
      </c>
    </row>
    <row r="27" spans="2:20" x14ac:dyDescent="0.25">
      <c r="B27" s="1">
        <v>24</v>
      </c>
      <c r="C27" s="1" t="s">
        <v>49</v>
      </c>
      <c r="D27" s="1">
        <v>50</v>
      </c>
      <c r="E27" s="1">
        <v>1</v>
      </c>
      <c r="F27" s="1"/>
      <c r="G27" s="1"/>
      <c r="H27" s="1">
        <f>Sheet2!$A$13</f>
        <v>0</v>
      </c>
      <c r="I27" s="1">
        <v>23.6</v>
      </c>
      <c r="J27" s="1"/>
      <c r="K27" s="3">
        <v>1000</v>
      </c>
      <c r="L27" s="3">
        <v>30</v>
      </c>
      <c r="M27" s="1"/>
      <c r="N27">
        <v>1</v>
      </c>
      <c r="O27">
        <v>218</v>
      </c>
      <c r="P27">
        <v>28.6</v>
      </c>
      <c r="Q27">
        <f t="shared" si="0"/>
        <v>247.88032229185316</v>
      </c>
      <c r="R27">
        <f t="shared" si="1"/>
        <v>7.4364096687555943</v>
      </c>
      <c r="S27">
        <f t="shared" si="2"/>
        <v>175.49926818263202</v>
      </c>
    </row>
    <row r="28" spans="2:20" x14ac:dyDescent="0.25">
      <c r="B28" s="1">
        <v>25</v>
      </c>
      <c r="C28" s="3" t="s">
        <v>50</v>
      </c>
      <c r="D28" s="1">
        <v>5</v>
      </c>
      <c r="E28" s="1">
        <v>2</v>
      </c>
      <c r="F28" s="1"/>
      <c r="G28" s="1"/>
      <c r="H28" s="1"/>
      <c r="I28" s="1">
        <v>7.3</v>
      </c>
      <c r="J28" s="1"/>
      <c r="K28" s="3">
        <v>1000</v>
      </c>
      <c r="L28" s="3">
        <v>30</v>
      </c>
      <c r="M28" s="1"/>
      <c r="N28">
        <v>1</v>
      </c>
      <c r="O28">
        <v>218</v>
      </c>
      <c r="P28" s="24">
        <v>67.856249999999989</v>
      </c>
      <c r="Q28">
        <f t="shared" si="0"/>
        <v>588.1198992837958</v>
      </c>
      <c r="R28">
        <f t="shared" si="1"/>
        <v>17.643596978513873</v>
      </c>
      <c r="S28">
        <f t="shared" si="2"/>
        <v>128.79825794315127</v>
      </c>
      <c r="T28">
        <f>SUM(S28:S31)</f>
        <v>1099.2940911601611</v>
      </c>
    </row>
    <row r="29" spans="2:20" x14ac:dyDescent="0.25">
      <c r="B29" s="10">
        <v>26</v>
      </c>
      <c r="C29" s="3" t="s">
        <v>51</v>
      </c>
      <c r="D29" s="1">
        <v>15</v>
      </c>
      <c r="E29" s="10">
        <v>2</v>
      </c>
      <c r="I29" s="10">
        <v>14.6</v>
      </c>
      <c r="K29" s="3">
        <v>1000</v>
      </c>
      <c r="L29" s="3">
        <v>30</v>
      </c>
      <c r="N29">
        <v>1</v>
      </c>
      <c r="O29">
        <v>218</v>
      </c>
      <c r="P29" s="24">
        <v>50.141500000000001</v>
      </c>
      <c r="Q29">
        <f t="shared" si="0"/>
        <v>434.58360769919426</v>
      </c>
      <c r="R29">
        <f t="shared" si="1"/>
        <v>13.037508230975828</v>
      </c>
      <c r="S29">
        <f t="shared" si="2"/>
        <v>190.34762017224708</v>
      </c>
    </row>
    <row r="30" spans="2:20" x14ac:dyDescent="0.25">
      <c r="B30" s="1">
        <v>27</v>
      </c>
      <c r="C30" s="3" t="s">
        <v>52</v>
      </c>
      <c r="D30" s="1">
        <v>25</v>
      </c>
      <c r="E30" s="10">
        <v>2</v>
      </c>
      <c r="I30" s="10">
        <v>11.5</v>
      </c>
      <c r="K30" s="3">
        <v>1000</v>
      </c>
      <c r="L30" s="3">
        <v>30</v>
      </c>
      <c r="N30">
        <v>1</v>
      </c>
      <c r="O30">
        <v>218</v>
      </c>
      <c r="P30" s="24">
        <v>57.036749999999998</v>
      </c>
      <c r="Q30">
        <f t="shared" si="0"/>
        <v>494.34573330349144</v>
      </c>
      <c r="R30">
        <f t="shared" si="1"/>
        <v>14.830371999104743</v>
      </c>
      <c r="S30">
        <f t="shared" si="2"/>
        <v>170.54927798970454</v>
      </c>
    </row>
    <row r="31" spans="2:20" x14ac:dyDescent="0.25">
      <c r="B31" s="10">
        <v>28</v>
      </c>
      <c r="C31" s="3" t="s">
        <v>53</v>
      </c>
      <c r="D31" s="1">
        <v>50</v>
      </c>
      <c r="E31" s="1">
        <v>2</v>
      </c>
      <c r="I31" s="10">
        <v>35.5</v>
      </c>
      <c r="K31" s="3">
        <v>1000</v>
      </c>
      <c r="L31" s="3">
        <v>30</v>
      </c>
      <c r="N31">
        <v>1</v>
      </c>
      <c r="O31">
        <v>218</v>
      </c>
      <c r="P31" s="24">
        <v>66.041750000000008</v>
      </c>
      <c r="Q31">
        <f t="shared" si="0"/>
        <v>572.39336624888097</v>
      </c>
      <c r="R31">
        <f t="shared" si="1"/>
        <v>17.17180098746643</v>
      </c>
      <c r="S31">
        <f t="shared" si="2"/>
        <v>609.59893505505829</v>
      </c>
    </row>
    <row r="32" spans="2:20" x14ac:dyDescent="0.25">
      <c r="B32" s="1">
        <v>29</v>
      </c>
      <c r="C32" s="1" t="s">
        <v>54</v>
      </c>
      <c r="D32" s="1">
        <v>5</v>
      </c>
      <c r="E32" s="10">
        <v>2</v>
      </c>
      <c r="I32" s="10">
        <v>6.8</v>
      </c>
      <c r="K32" s="3">
        <v>1000</v>
      </c>
      <c r="L32" s="3">
        <v>30</v>
      </c>
      <c r="N32">
        <v>1</v>
      </c>
      <c r="O32">
        <v>218</v>
      </c>
      <c r="P32" s="24">
        <v>79.64725</v>
      </c>
      <c r="Q32">
        <f t="shared" si="0"/>
        <v>690.31419579230078</v>
      </c>
      <c r="R32">
        <f t="shared" si="1"/>
        <v>20.709425873769021</v>
      </c>
      <c r="S32">
        <f t="shared" si="2"/>
        <v>140.82409594162934</v>
      </c>
      <c r="T32">
        <f>SUM(S32:S35)</f>
        <v>1294.1887638276635</v>
      </c>
    </row>
    <row r="33" spans="2:20" x14ac:dyDescent="0.25">
      <c r="B33" s="10">
        <v>30</v>
      </c>
      <c r="C33" s="3" t="s">
        <v>55</v>
      </c>
      <c r="D33" s="1">
        <v>15</v>
      </c>
      <c r="E33" s="10">
        <v>2</v>
      </c>
      <c r="I33" s="10">
        <v>12.4</v>
      </c>
      <c r="K33" s="3">
        <v>1000</v>
      </c>
      <c r="L33" s="3">
        <v>30</v>
      </c>
      <c r="N33">
        <v>1</v>
      </c>
      <c r="O33">
        <v>218</v>
      </c>
      <c r="P33" s="24">
        <v>56.439750000000004</v>
      </c>
      <c r="Q33">
        <f t="shared" si="0"/>
        <v>489.17144825425248</v>
      </c>
      <c r="R33">
        <f t="shared" si="1"/>
        <v>14.675143447627574</v>
      </c>
      <c r="S33">
        <f t="shared" si="2"/>
        <v>181.97177875058193</v>
      </c>
    </row>
    <row r="34" spans="2:20" x14ac:dyDescent="0.25">
      <c r="B34" s="1">
        <v>31</v>
      </c>
      <c r="C34" s="3" t="s">
        <v>56</v>
      </c>
      <c r="D34" s="1">
        <v>25</v>
      </c>
      <c r="E34" s="1">
        <v>2</v>
      </c>
      <c r="I34" s="10">
        <v>12.4</v>
      </c>
      <c r="K34" s="3">
        <v>1000</v>
      </c>
      <c r="L34" s="3">
        <v>30</v>
      </c>
      <c r="N34">
        <v>1</v>
      </c>
      <c r="O34">
        <v>218</v>
      </c>
      <c r="P34" s="24">
        <v>61.784750000000003</v>
      </c>
      <c r="Q34">
        <f t="shared" si="0"/>
        <v>535.49733366159353</v>
      </c>
      <c r="R34">
        <f t="shared" si="1"/>
        <v>16.064920009847807</v>
      </c>
      <c r="S34">
        <f t="shared" si="2"/>
        <v>199.20500812211282</v>
      </c>
    </row>
    <row r="35" spans="2:20" x14ac:dyDescent="0.25">
      <c r="B35" s="10">
        <v>32</v>
      </c>
      <c r="C35" s="3" t="s">
        <v>57</v>
      </c>
      <c r="D35" s="1">
        <v>50</v>
      </c>
      <c r="E35" s="10">
        <v>2</v>
      </c>
      <c r="I35" s="10">
        <v>44.7</v>
      </c>
      <c r="K35" s="3">
        <v>1000</v>
      </c>
      <c r="L35" s="3">
        <v>30</v>
      </c>
      <c r="N35">
        <v>1</v>
      </c>
      <c r="O35">
        <v>218</v>
      </c>
      <c r="P35" s="24">
        <v>66.438249999999996</v>
      </c>
      <c r="Q35">
        <f t="shared" si="0"/>
        <v>575.8298888988362</v>
      </c>
      <c r="R35">
        <f t="shared" si="1"/>
        <v>17.274896666965084</v>
      </c>
      <c r="S35">
        <f t="shared" si="2"/>
        <v>772.18788101333928</v>
      </c>
    </row>
    <row r="36" spans="2:20" x14ac:dyDescent="0.25">
      <c r="B36" s="1">
        <v>33</v>
      </c>
      <c r="C36" s="1" t="s">
        <v>58</v>
      </c>
      <c r="D36" s="1">
        <v>5</v>
      </c>
      <c r="E36" s="10">
        <v>2</v>
      </c>
      <c r="I36" s="10">
        <v>9.9</v>
      </c>
      <c r="K36" s="3">
        <v>1000</v>
      </c>
      <c r="L36" s="3">
        <v>30</v>
      </c>
      <c r="N36">
        <v>1</v>
      </c>
      <c r="O36">
        <v>218</v>
      </c>
      <c r="P36" s="24">
        <v>88.238</v>
      </c>
      <c r="Q36">
        <f t="shared" si="0"/>
        <v>764.7714642793195</v>
      </c>
      <c r="R36">
        <f t="shared" si="1"/>
        <v>22.943143928379584</v>
      </c>
      <c r="S36">
        <f t="shared" si="2"/>
        <v>227.13712489095789</v>
      </c>
      <c r="T36">
        <f>SUM(S36:S39)</f>
        <v>1295.6295530334824</v>
      </c>
    </row>
    <row r="37" spans="2:20" x14ac:dyDescent="0.25">
      <c r="B37" s="10">
        <v>34</v>
      </c>
      <c r="C37" s="1" t="s">
        <v>59</v>
      </c>
      <c r="D37" s="1">
        <v>15</v>
      </c>
      <c r="E37" s="1">
        <v>2</v>
      </c>
      <c r="I37" s="10">
        <v>10</v>
      </c>
      <c r="K37" s="3">
        <v>1000</v>
      </c>
      <c r="L37" s="3">
        <v>30.4</v>
      </c>
      <c r="N37">
        <v>1</v>
      </c>
      <c r="O37">
        <v>218</v>
      </c>
      <c r="P37" s="24">
        <v>56.231749999999998</v>
      </c>
      <c r="Q37">
        <f t="shared" si="0"/>
        <v>487.36868227394802</v>
      </c>
      <c r="R37">
        <f t="shared" si="1"/>
        <v>14.816007941128021</v>
      </c>
      <c r="S37">
        <f t="shared" si="2"/>
        <v>148.16007941128021</v>
      </c>
    </row>
    <row r="38" spans="2:20" x14ac:dyDescent="0.25">
      <c r="B38" s="1">
        <v>35</v>
      </c>
      <c r="C38" s="1" t="s">
        <v>60</v>
      </c>
      <c r="D38" s="1">
        <v>25</v>
      </c>
      <c r="E38" s="10">
        <v>2</v>
      </c>
      <c r="I38" s="10">
        <v>10.9</v>
      </c>
      <c r="K38" s="3">
        <v>1000</v>
      </c>
      <c r="L38" s="3">
        <v>30</v>
      </c>
      <c r="N38">
        <v>1</v>
      </c>
      <c r="O38">
        <v>218</v>
      </c>
      <c r="P38" s="24">
        <v>54.796999999999997</v>
      </c>
      <c r="Q38">
        <f t="shared" si="0"/>
        <v>474.93349722470896</v>
      </c>
      <c r="R38">
        <f t="shared" si="1"/>
        <v>14.248004916741268</v>
      </c>
      <c r="S38">
        <f t="shared" si="2"/>
        <v>155.30325359247982</v>
      </c>
    </row>
    <row r="39" spans="2:20" x14ac:dyDescent="0.25">
      <c r="B39" s="10">
        <v>36</v>
      </c>
      <c r="C39" s="1" t="s">
        <v>61</v>
      </c>
      <c r="D39" s="1">
        <v>50</v>
      </c>
      <c r="E39" s="10">
        <v>2</v>
      </c>
      <c r="I39" s="10">
        <v>45.5</v>
      </c>
      <c r="K39" s="3">
        <v>1000</v>
      </c>
      <c r="L39" s="3">
        <v>30</v>
      </c>
      <c r="N39">
        <v>1</v>
      </c>
      <c r="O39">
        <v>218</v>
      </c>
      <c r="P39" s="24">
        <v>64.664999999999992</v>
      </c>
      <c r="Q39">
        <f t="shared" si="0"/>
        <v>560.46087555953443</v>
      </c>
      <c r="R39">
        <f t="shared" si="1"/>
        <v>16.813826266786034</v>
      </c>
      <c r="S39">
        <f t="shared" si="2"/>
        <v>765.02909513876455</v>
      </c>
    </row>
    <row r="40" spans="2:20" x14ac:dyDescent="0.25">
      <c r="B40" s="1">
        <v>37</v>
      </c>
      <c r="C40" s="1" t="s">
        <v>62</v>
      </c>
      <c r="D40" s="1">
        <v>5</v>
      </c>
      <c r="E40" s="10">
        <v>3</v>
      </c>
      <c r="F40" s="12"/>
      <c r="I40" s="10">
        <v>7.6</v>
      </c>
      <c r="K40" s="3">
        <v>1000</v>
      </c>
      <c r="L40" s="3">
        <v>30</v>
      </c>
      <c r="N40">
        <v>1</v>
      </c>
      <c r="O40">
        <v>218</v>
      </c>
      <c r="P40" s="24">
        <v>94.114750000000001</v>
      </c>
      <c r="Q40">
        <f t="shared" si="0"/>
        <v>815.70610358102056</v>
      </c>
      <c r="R40">
        <f t="shared" si="1"/>
        <v>24.471183107430615</v>
      </c>
      <c r="S40">
        <f t="shared" si="2"/>
        <v>185.98099161647266</v>
      </c>
      <c r="T40">
        <f>SUM(S40:S43)</f>
        <v>1294.2761611423457</v>
      </c>
    </row>
    <row r="41" spans="2:20" x14ac:dyDescent="0.25">
      <c r="B41" s="10">
        <v>38</v>
      </c>
      <c r="C41" s="1" t="s">
        <v>63</v>
      </c>
      <c r="D41" s="1">
        <v>15</v>
      </c>
      <c r="E41" s="10">
        <v>3</v>
      </c>
      <c r="I41" s="10">
        <v>8.9</v>
      </c>
      <c r="K41" s="3">
        <v>1000</v>
      </c>
      <c r="L41" s="3">
        <v>30</v>
      </c>
      <c r="N41">
        <v>1</v>
      </c>
      <c r="O41">
        <v>218</v>
      </c>
      <c r="P41" s="24">
        <v>62.680749999999996</v>
      </c>
      <c r="Q41">
        <f t="shared" si="0"/>
        <v>543.26309480752013</v>
      </c>
      <c r="R41">
        <f t="shared" si="1"/>
        <v>16.297892844225604</v>
      </c>
      <c r="S41">
        <f t="shared" si="2"/>
        <v>145.05124631360789</v>
      </c>
    </row>
    <row r="42" spans="2:20" x14ac:dyDescent="0.25">
      <c r="B42" s="1">
        <v>39</v>
      </c>
      <c r="C42" s="1" t="s">
        <v>64</v>
      </c>
      <c r="D42" s="1">
        <v>25</v>
      </c>
      <c r="E42" s="10">
        <v>3</v>
      </c>
      <c r="I42" s="10">
        <v>15.1</v>
      </c>
      <c r="K42" s="3">
        <v>1000</v>
      </c>
      <c r="L42" s="3">
        <v>30</v>
      </c>
      <c r="N42">
        <v>1</v>
      </c>
      <c r="O42">
        <v>218</v>
      </c>
      <c r="P42" s="24">
        <v>68.127749999999992</v>
      </c>
      <c r="Q42">
        <f t="shared" si="0"/>
        <v>590.47302891674121</v>
      </c>
      <c r="R42">
        <f t="shared" si="1"/>
        <v>17.714190867502236</v>
      </c>
      <c r="S42">
        <f t="shared" si="2"/>
        <v>267.48428209928375</v>
      </c>
    </row>
    <row r="43" spans="2:20" x14ac:dyDescent="0.25">
      <c r="B43" s="10">
        <v>40</v>
      </c>
      <c r="C43" s="1" t="s">
        <v>65</v>
      </c>
      <c r="D43" s="1">
        <v>50</v>
      </c>
      <c r="E43" s="10">
        <v>3</v>
      </c>
      <c r="I43" s="10">
        <v>43.2</v>
      </c>
      <c r="K43" s="3">
        <v>1000</v>
      </c>
      <c r="L43" s="3">
        <v>30</v>
      </c>
      <c r="N43">
        <v>1</v>
      </c>
      <c r="O43">
        <v>218</v>
      </c>
      <c r="P43" s="24">
        <v>61.941000000000003</v>
      </c>
      <c r="Q43">
        <f t="shared" si="0"/>
        <v>536.8515749328559</v>
      </c>
      <c r="R43">
        <f t="shared" si="1"/>
        <v>16.105547247985676</v>
      </c>
      <c r="S43">
        <f t="shared" si="2"/>
        <v>695.75964111298129</v>
      </c>
    </row>
    <row r="44" spans="2:20" x14ac:dyDescent="0.25">
      <c r="B44" s="1">
        <v>41</v>
      </c>
      <c r="C44" s="1" t="s">
        <v>66</v>
      </c>
      <c r="D44" s="1">
        <v>5</v>
      </c>
      <c r="E44" s="10">
        <v>3</v>
      </c>
      <c r="F44" s="12"/>
      <c r="I44" s="10">
        <v>8.1</v>
      </c>
      <c r="K44" s="3">
        <v>1000</v>
      </c>
      <c r="L44" s="3">
        <v>30</v>
      </c>
      <c r="N44">
        <v>1</v>
      </c>
      <c r="O44">
        <v>218</v>
      </c>
      <c r="P44" s="24">
        <v>67.625749999999996</v>
      </c>
      <c r="Q44">
        <f t="shared" si="0"/>
        <v>586.1221225604296</v>
      </c>
      <c r="R44">
        <f t="shared" si="1"/>
        <v>17.583663676812886</v>
      </c>
      <c r="S44">
        <f t="shared" si="2"/>
        <v>142.42767578218437</v>
      </c>
      <c r="T44">
        <f>SUM(S44:S47)</f>
        <v>921.78790891745734</v>
      </c>
    </row>
    <row r="45" spans="2:20" x14ac:dyDescent="0.25">
      <c r="B45" s="10">
        <v>42</v>
      </c>
      <c r="C45" s="1" t="s">
        <v>67</v>
      </c>
      <c r="D45" s="1">
        <v>15</v>
      </c>
      <c r="E45" s="10">
        <v>3</v>
      </c>
      <c r="I45" s="10">
        <v>8.3000000000000007</v>
      </c>
      <c r="K45" s="3">
        <v>1000</v>
      </c>
      <c r="L45" s="3">
        <v>30</v>
      </c>
      <c r="N45">
        <v>1</v>
      </c>
      <c r="O45">
        <v>218</v>
      </c>
      <c r="P45" s="24">
        <v>55.979750000000003</v>
      </c>
      <c r="Q45">
        <f t="shared" si="0"/>
        <v>485.18456195165624</v>
      </c>
      <c r="R45">
        <f t="shared" si="1"/>
        <v>14.555536858549686</v>
      </c>
      <c r="S45">
        <f t="shared" si="2"/>
        <v>120.8109559259624</v>
      </c>
    </row>
    <row r="46" spans="2:20" x14ac:dyDescent="0.25">
      <c r="B46" s="1">
        <v>43</v>
      </c>
      <c r="C46" s="1" t="s">
        <v>68</v>
      </c>
      <c r="D46" s="1">
        <v>25</v>
      </c>
      <c r="E46" s="10">
        <v>3</v>
      </c>
      <c r="I46" s="10">
        <v>12.4</v>
      </c>
      <c r="K46" s="3">
        <v>1000</v>
      </c>
      <c r="L46" s="3">
        <v>30</v>
      </c>
      <c r="N46">
        <v>1</v>
      </c>
      <c r="O46">
        <v>218</v>
      </c>
      <c r="P46" s="24">
        <v>54.166249999999998</v>
      </c>
      <c r="Q46">
        <f t="shared" si="0"/>
        <v>469.46669606087733</v>
      </c>
      <c r="R46">
        <f t="shared" si="1"/>
        <v>14.08400088182632</v>
      </c>
      <c r="S46">
        <f t="shared" si="2"/>
        <v>174.64161093464637</v>
      </c>
    </row>
    <row r="47" spans="2:20" x14ac:dyDescent="0.25">
      <c r="B47" s="10">
        <v>44</v>
      </c>
      <c r="C47" s="1" t="s">
        <v>69</v>
      </c>
      <c r="D47" s="1">
        <v>50</v>
      </c>
      <c r="E47" s="10">
        <v>3</v>
      </c>
      <c r="I47" s="10">
        <v>38.799999999999997</v>
      </c>
      <c r="K47" s="3">
        <v>1000</v>
      </c>
      <c r="L47" s="3">
        <v>30</v>
      </c>
      <c r="N47">
        <v>1</v>
      </c>
      <c r="O47">
        <v>218</v>
      </c>
      <c r="P47" s="24">
        <v>47.966000000000001</v>
      </c>
      <c r="Q47">
        <f t="shared" si="0"/>
        <v>415.72823563115486</v>
      </c>
      <c r="R47">
        <f t="shared" si="1"/>
        <v>12.471847068934645</v>
      </c>
      <c r="S47">
        <f t="shared" si="2"/>
        <v>483.90766627466417</v>
      </c>
    </row>
    <row r="48" spans="2:20" x14ac:dyDescent="0.25">
      <c r="B48" s="1">
        <v>45</v>
      </c>
      <c r="C48" s="1" t="s">
        <v>70</v>
      </c>
      <c r="D48" s="1">
        <v>5</v>
      </c>
      <c r="E48" s="10">
        <v>3</v>
      </c>
      <c r="F48" s="12"/>
      <c r="I48" s="10">
        <v>6.7</v>
      </c>
      <c r="K48" s="3">
        <v>1000</v>
      </c>
      <c r="L48" s="3">
        <v>30</v>
      </c>
      <c r="N48">
        <v>1</v>
      </c>
      <c r="O48">
        <v>218</v>
      </c>
      <c r="P48" s="24">
        <v>57.001750000000001</v>
      </c>
      <c r="Q48">
        <f t="shared" si="0"/>
        <v>494.04238325872871</v>
      </c>
      <c r="R48">
        <f t="shared" si="1"/>
        <v>14.821271497761861</v>
      </c>
      <c r="S48">
        <f t="shared" si="2"/>
        <v>99.30251903500448</v>
      </c>
      <c r="T48">
        <f>SUM(S48:S51)</f>
        <v>929.47993216786017</v>
      </c>
    </row>
    <row r="49" spans="2:22" x14ac:dyDescent="0.25">
      <c r="B49" s="10">
        <v>46</v>
      </c>
      <c r="C49" s="1" t="s">
        <v>67</v>
      </c>
      <c r="D49" s="1">
        <v>15</v>
      </c>
      <c r="E49" s="10">
        <v>3</v>
      </c>
      <c r="I49" s="10">
        <v>12.5</v>
      </c>
      <c r="K49" s="3">
        <v>1000</v>
      </c>
      <c r="L49" s="3">
        <v>30</v>
      </c>
      <c r="N49">
        <v>1</v>
      </c>
      <c r="O49">
        <v>218</v>
      </c>
      <c r="P49" s="24">
        <v>58.459499999999998</v>
      </c>
      <c r="Q49">
        <f t="shared" si="0"/>
        <v>506.67691262309756</v>
      </c>
      <c r="R49">
        <f t="shared" si="1"/>
        <v>15.200307378692926</v>
      </c>
      <c r="S49">
        <f t="shared" si="2"/>
        <v>190.00384223366157</v>
      </c>
      <c r="V49">
        <v>0.51400000000000001</v>
      </c>
    </row>
    <row r="50" spans="2:22" x14ac:dyDescent="0.25">
      <c r="B50" s="1">
        <v>47</v>
      </c>
      <c r="C50" s="1" t="s">
        <v>71</v>
      </c>
      <c r="D50" s="1">
        <v>25</v>
      </c>
      <c r="E50" s="10">
        <v>3</v>
      </c>
      <c r="I50" s="10">
        <v>12.8</v>
      </c>
      <c r="K50" s="3">
        <v>1000</v>
      </c>
      <c r="L50" s="3">
        <v>30</v>
      </c>
      <c r="N50">
        <v>1</v>
      </c>
      <c r="O50">
        <v>218</v>
      </c>
      <c r="P50" s="24">
        <v>45.887749999999997</v>
      </c>
      <c r="Q50">
        <f t="shared" si="0"/>
        <v>397.71574333034908</v>
      </c>
      <c r="R50">
        <f t="shared" si="1"/>
        <v>11.931472299910473</v>
      </c>
      <c r="S50">
        <f t="shared" si="2"/>
        <v>152.72284543885405</v>
      </c>
    </row>
    <row r="51" spans="2:22" x14ac:dyDescent="0.25">
      <c r="B51" s="10">
        <v>48</v>
      </c>
      <c r="C51" s="1" t="s">
        <v>72</v>
      </c>
      <c r="D51" s="1">
        <v>50</v>
      </c>
      <c r="E51" s="10">
        <v>3</v>
      </c>
      <c r="I51" s="10">
        <v>38.4</v>
      </c>
      <c r="K51" s="3">
        <v>1000</v>
      </c>
      <c r="L51" s="3">
        <v>30</v>
      </c>
      <c r="N51">
        <v>1</v>
      </c>
      <c r="O51">
        <v>218</v>
      </c>
      <c r="P51" s="24">
        <v>48.820499999999996</v>
      </c>
      <c r="Q51">
        <f t="shared" si="0"/>
        <v>423.13431029543415</v>
      </c>
      <c r="R51">
        <f t="shared" si="1"/>
        <v>12.694029308863024</v>
      </c>
      <c r="S51">
        <f t="shared" si="2"/>
        <v>487.4507254603401</v>
      </c>
    </row>
    <row r="52" spans="2:22" x14ac:dyDescent="0.25">
      <c r="B52" s="1">
        <v>49</v>
      </c>
      <c r="C52" s="10"/>
      <c r="K52" s="3">
        <v>1000</v>
      </c>
      <c r="L52" s="10">
        <v>50</v>
      </c>
      <c r="N52">
        <v>1</v>
      </c>
      <c r="O52">
        <v>218</v>
      </c>
      <c r="Q52">
        <f t="shared" si="0"/>
        <v>0</v>
      </c>
      <c r="R52">
        <f>Q52*(L52/1000)/K52*1000</f>
        <v>0</v>
      </c>
    </row>
    <row r="53" spans="2:22" x14ac:dyDescent="0.25">
      <c r="B53" s="10">
        <v>50</v>
      </c>
      <c r="C53" s="10"/>
      <c r="K53" s="3">
        <v>1000</v>
      </c>
      <c r="L53" s="10">
        <v>100</v>
      </c>
      <c r="N53">
        <v>1</v>
      </c>
      <c r="Q53">
        <f t="shared" si="0"/>
        <v>0</v>
      </c>
      <c r="R53">
        <f t="shared" si="1"/>
        <v>0</v>
      </c>
    </row>
    <row r="54" spans="2:22" x14ac:dyDescent="0.25">
      <c r="B54" s="1">
        <v>51</v>
      </c>
      <c r="N54">
        <v>1</v>
      </c>
      <c r="Q54">
        <f t="shared" si="0"/>
        <v>0</v>
      </c>
    </row>
    <row r="55" spans="2:22" x14ac:dyDescent="0.25">
      <c r="B55" s="10">
        <v>52</v>
      </c>
      <c r="D55">
        <v>0</v>
      </c>
      <c r="K55">
        <v>1000</v>
      </c>
      <c r="L55">
        <v>100</v>
      </c>
      <c r="N55">
        <v>1</v>
      </c>
      <c r="Q55">
        <f t="shared" si="0"/>
        <v>0</v>
      </c>
      <c r="R55">
        <f t="shared" si="1"/>
        <v>0</v>
      </c>
    </row>
    <row r="56" spans="2:22" x14ac:dyDescent="0.25">
      <c r="B56" s="1">
        <v>53</v>
      </c>
      <c r="D56">
        <v>2</v>
      </c>
      <c r="K56">
        <v>1000</v>
      </c>
      <c r="L56">
        <v>100</v>
      </c>
      <c r="N56">
        <v>1</v>
      </c>
      <c r="Q56">
        <f t="shared" si="0"/>
        <v>0</v>
      </c>
      <c r="R56">
        <f t="shared" si="1"/>
        <v>0</v>
      </c>
    </row>
    <row r="57" spans="2:22" x14ac:dyDescent="0.25">
      <c r="B57" s="10">
        <v>54</v>
      </c>
      <c r="D57">
        <v>6</v>
      </c>
      <c r="K57">
        <v>1000</v>
      </c>
      <c r="L57">
        <v>100</v>
      </c>
      <c r="N57">
        <v>1</v>
      </c>
      <c r="Q57">
        <f t="shared" si="0"/>
        <v>0</v>
      </c>
      <c r="R57">
        <f t="shared" si="1"/>
        <v>0</v>
      </c>
    </row>
    <row r="58" spans="2:22" x14ac:dyDescent="0.25">
      <c r="B58" s="1">
        <v>55</v>
      </c>
      <c r="D58">
        <f>7*24</f>
        <v>168</v>
      </c>
      <c r="K58">
        <v>1000</v>
      </c>
      <c r="L58">
        <v>100</v>
      </c>
      <c r="N58">
        <v>1</v>
      </c>
      <c r="Q58">
        <f t="shared" si="0"/>
        <v>0</v>
      </c>
      <c r="R58">
        <f t="shared" si="1"/>
        <v>0</v>
      </c>
    </row>
    <row r="59" spans="2:22" x14ac:dyDescent="0.25">
      <c r="B59" s="10">
        <v>56</v>
      </c>
      <c r="D59">
        <f>D58+24</f>
        <v>192</v>
      </c>
      <c r="K59">
        <v>1000</v>
      </c>
      <c r="L59">
        <v>100</v>
      </c>
      <c r="N59">
        <v>1</v>
      </c>
      <c r="Q59">
        <f t="shared" si="0"/>
        <v>0</v>
      </c>
      <c r="R59">
        <f t="shared" si="1"/>
        <v>0</v>
      </c>
    </row>
    <row r="60" spans="2:22" x14ac:dyDescent="0.25">
      <c r="B60" s="1">
        <v>57</v>
      </c>
    </row>
    <row r="61" spans="2:22" x14ac:dyDescent="0.25">
      <c r="B61" s="10">
        <v>58</v>
      </c>
      <c r="D61">
        <v>0</v>
      </c>
      <c r="K61">
        <v>1000</v>
      </c>
      <c r="L61">
        <v>100</v>
      </c>
      <c r="N61">
        <v>100</v>
      </c>
      <c r="R61">
        <f t="shared" si="1"/>
        <v>0</v>
      </c>
    </row>
    <row r="62" spans="2:22" x14ac:dyDescent="0.25">
      <c r="B62" s="1">
        <v>59</v>
      </c>
      <c r="D62">
        <v>2</v>
      </c>
      <c r="K62">
        <v>1000</v>
      </c>
      <c r="L62">
        <v>100</v>
      </c>
      <c r="N62">
        <v>100</v>
      </c>
      <c r="R62">
        <f t="shared" si="1"/>
        <v>0</v>
      </c>
    </row>
    <row r="63" spans="2:22" x14ac:dyDescent="0.25">
      <c r="B63" s="10">
        <v>60</v>
      </c>
      <c r="D63">
        <v>6</v>
      </c>
      <c r="K63">
        <v>1000</v>
      </c>
      <c r="L63">
        <v>100</v>
      </c>
      <c r="N63">
        <v>100</v>
      </c>
      <c r="R63">
        <f t="shared" si="1"/>
        <v>0</v>
      </c>
    </row>
    <row r="64" spans="2:22" x14ac:dyDescent="0.25">
      <c r="B64" s="1">
        <v>61</v>
      </c>
      <c r="D64">
        <f>7*24</f>
        <v>168</v>
      </c>
      <c r="K64">
        <v>1000</v>
      </c>
      <c r="L64">
        <v>100</v>
      </c>
      <c r="N64">
        <v>100</v>
      </c>
      <c r="R64">
        <f t="shared" si="1"/>
        <v>0</v>
      </c>
    </row>
    <row r="65" spans="2:18" x14ac:dyDescent="0.25">
      <c r="B65" s="10">
        <v>62</v>
      </c>
      <c r="D65">
        <f>D64+24</f>
        <v>192</v>
      </c>
      <c r="K65">
        <v>1000</v>
      </c>
      <c r="L65">
        <v>100</v>
      </c>
      <c r="N65">
        <v>10</v>
      </c>
      <c r="R65">
        <f t="shared" si="1"/>
        <v>0</v>
      </c>
    </row>
    <row r="66" spans="2:18" x14ac:dyDescent="0.25">
      <c r="B66" s="1">
        <v>63</v>
      </c>
    </row>
    <row r="67" spans="2:18" x14ac:dyDescent="0.25">
      <c r="B67" s="10">
        <v>64</v>
      </c>
      <c r="C67" t="s">
        <v>19</v>
      </c>
      <c r="D67">
        <v>0</v>
      </c>
      <c r="K67">
        <v>1000</v>
      </c>
      <c r="L67">
        <v>100</v>
      </c>
      <c r="N67">
        <v>100</v>
      </c>
      <c r="R67">
        <f t="shared" si="1"/>
        <v>0</v>
      </c>
    </row>
    <row r="68" spans="2:18" x14ac:dyDescent="0.25">
      <c r="B68" s="1">
        <v>65</v>
      </c>
      <c r="C68" t="s">
        <v>20</v>
      </c>
      <c r="D68">
        <v>2</v>
      </c>
      <c r="K68">
        <v>1000</v>
      </c>
      <c r="L68">
        <v>100</v>
      </c>
      <c r="N68">
        <v>100</v>
      </c>
      <c r="R68">
        <f t="shared" si="1"/>
        <v>0</v>
      </c>
    </row>
    <row r="69" spans="2:18" x14ac:dyDescent="0.25">
      <c r="B69" s="10">
        <v>66</v>
      </c>
      <c r="C69" t="s">
        <v>21</v>
      </c>
      <c r="D69">
        <v>6</v>
      </c>
      <c r="K69">
        <v>1000</v>
      </c>
      <c r="L69">
        <v>100</v>
      </c>
      <c r="N69">
        <v>100</v>
      </c>
      <c r="R69">
        <f t="shared" ref="R69:R71" si="3">Q69*(L69/1000)/K69*1000</f>
        <v>0</v>
      </c>
    </row>
    <row r="70" spans="2:18" x14ac:dyDescent="0.25">
      <c r="B70" s="1">
        <v>67</v>
      </c>
      <c r="C70" t="s">
        <v>22</v>
      </c>
      <c r="D70">
        <f>7*24</f>
        <v>168</v>
      </c>
      <c r="K70">
        <v>1000</v>
      </c>
      <c r="L70">
        <v>100</v>
      </c>
      <c r="N70">
        <v>100</v>
      </c>
      <c r="R70">
        <f t="shared" si="3"/>
        <v>0</v>
      </c>
    </row>
    <row r="71" spans="2:18" x14ac:dyDescent="0.25">
      <c r="B71" s="10">
        <v>68</v>
      </c>
      <c r="C71" t="s">
        <v>23</v>
      </c>
      <c r="D71">
        <f>D70+24</f>
        <v>192</v>
      </c>
      <c r="K71">
        <v>1000</v>
      </c>
      <c r="L71">
        <v>100</v>
      </c>
      <c r="N71">
        <v>10</v>
      </c>
      <c r="R71">
        <f t="shared" si="3"/>
        <v>0</v>
      </c>
    </row>
    <row r="72" spans="2:18" x14ac:dyDescent="0.25">
      <c r="B72" s="1">
        <v>69</v>
      </c>
    </row>
    <row r="73" spans="2:18" x14ac:dyDescent="0.25">
      <c r="B73" s="10">
        <v>70</v>
      </c>
    </row>
  </sheetData>
  <mergeCells count="4">
    <mergeCell ref="B2:B3"/>
    <mergeCell ref="C2:C3"/>
    <mergeCell ref="G2:I2"/>
    <mergeCell ref="N2:P2"/>
  </mergeCells>
  <phoneticPr fontId="3" type="noConversion"/>
  <pageMargins left="0.7" right="0.7" top="0.75" bottom="0.75" header="0.3" footer="0.3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Q10" sqref="Q10"/>
    </sheetView>
  </sheetViews>
  <sheetFormatPr defaultRowHeight="15" x14ac:dyDescent="0.25"/>
  <cols>
    <col min="1" max="1" width="13.42578125" customWidth="1"/>
  </cols>
  <sheetData>
    <row r="1" spans="1:2" x14ac:dyDescent="0.25">
      <c r="B1" t="s">
        <v>16</v>
      </c>
    </row>
    <row r="2" spans="1:2" x14ac:dyDescent="0.25">
      <c r="A2" t="s">
        <v>24</v>
      </c>
      <c r="B2">
        <v>6.33</v>
      </c>
    </row>
    <row r="3" spans="1:2" x14ac:dyDescent="0.25">
      <c r="A3" t="s">
        <v>25</v>
      </c>
      <c r="B3">
        <v>8.31</v>
      </c>
    </row>
    <row r="4" spans="1:2" x14ac:dyDescent="0.25">
      <c r="A4" t="s">
        <v>26</v>
      </c>
      <c r="B4">
        <v>14.24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2024-01-12T17:15:21Z</dcterms:modified>
</cp:coreProperties>
</file>