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97427DFA-4F0F-4D81-A12F-51DA1346AF93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G3" i="1"/>
  <c r="J3" i="1" s="1"/>
  <c r="G4" i="1"/>
  <c r="J4" i="1" s="1"/>
  <c r="G9" i="1"/>
  <c r="J9" i="1" s="1"/>
  <c r="G10" i="1"/>
  <c r="J10" i="1" s="1"/>
  <c r="G11" i="1"/>
  <c r="J11" i="1" s="1"/>
  <c r="D8" i="1"/>
  <c r="H8" i="1" s="1"/>
  <c r="D9" i="1"/>
  <c r="H9" i="1" s="1"/>
  <c r="D11" i="1"/>
  <c r="D7" i="1"/>
  <c r="H7" i="1" s="1"/>
  <c r="D6" i="1"/>
  <c r="H6" i="1" s="1"/>
  <c r="D5" i="1"/>
  <c r="H5" i="1" s="1"/>
  <c r="D4" i="1"/>
  <c r="H4" i="1" s="1"/>
  <c r="H3" i="1"/>
  <c r="D2" i="1"/>
  <c r="H2" i="1" s="1"/>
  <c r="G8" i="1" l="1"/>
  <c r="J8" i="1" s="1"/>
  <c r="G7" i="1"/>
  <c r="J7" i="1" s="1"/>
  <c r="G6" i="1"/>
  <c r="J6" i="1" s="1"/>
  <c r="G5" i="1"/>
  <c r="J5" i="1" s="1"/>
  <c r="G2" i="1"/>
  <c r="J2" i="1" s="1"/>
</calcChain>
</file>

<file path=xl/sharedStrings.xml><?xml version="1.0" encoding="utf-8"?>
<sst xmlns="http://schemas.openxmlformats.org/spreadsheetml/2006/main" count="34" uniqueCount="28">
  <si>
    <t>Control</t>
  </si>
  <si>
    <t>D (mm)</t>
  </si>
  <si>
    <t>L (mm)</t>
  </si>
  <si>
    <t>S/v</t>
  </si>
  <si>
    <t>Surface area (cm2) (S)</t>
  </si>
  <si>
    <t>Specimen Volume (Cm3) (V)</t>
  </si>
  <si>
    <t>R</t>
  </si>
  <si>
    <t>MI1</t>
  </si>
  <si>
    <t>MI2</t>
  </si>
  <si>
    <t>MI3</t>
  </si>
  <si>
    <t>CA1</t>
  </si>
  <si>
    <t>CA2</t>
  </si>
  <si>
    <t>CA3</t>
  </si>
  <si>
    <t>CsCA1</t>
  </si>
  <si>
    <t>CsCA2</t>
  </si>
  <si>
    <t>CsCA3</t>
  </si>
  <si>
    <t>Mixed in inhibitor</t>
  </si>
  <si>
    <t>Calcium Alginate</t>
  </si>
  <si>
    <t>Chitosan-CA</t>
  </si>
  <si>
    <t>Leachant volume (ml) (V_l)</t>
  </si>
  <si>
    <t>S/Vl</t>
  </si>
  <si>
    <t>as per ASTM 1308</t>
  </si>
  <si>
    <t>Description</t>
  </si>
  <si>
    <t>Label in the paper</t>
  </si>
  <si>
    <t>Mortar-R</t>
  </si>
  <si>
    <t>Mortar-F</t>
  </si>
  <si>
    <t>Mortar-CA-F</t>
  </si>
  <si>
    <t>Mortar-CsCA-F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</si>
</sst>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9" fontId="0" fillId="0" borderId="0" xfId="0" applyNumberFormat="1"/>
    <xf numFmtId="2" fontId="0" fillId="0" borderId="0" xfId="0" applyNumberFormat="1"/>
    <xf numFmtId="22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tabSelected="1" workbookViewId="0">
      <selection activeCell="D23" sqref="D23"/>
    </sheetView>
  </sheetViews>
  <sheetFormatPr defaultRowHeight="14.5" x14ac:dyDescent="0.35"/>
  <cols>
    <col min="2" max="3" width="19.7265625" customWidth="1"/>
    <col min="7" max="9" width="24.7265625" customWidth="1"/>
    <col min="10" max="10" width="16" bestFit="1" customWidth="1"/>
    <col min="11" max="11" width="13.81640625" customWidth="1"/>
    <col min="12" max="12" width="11" customWidth="1"/>
    <col min="13" max="13" width="38" customWidth="1"/>
  </cols>
  <sheetData>
    <row r="1" spans="1:19" x14ac:dyDescent="0.35">
      <c r="B1" t="s">
        <v>22</v>
      </c>
      <c r="C1" t="s">
        <v>23</v>
      </c>
      <c r="D1" t="s">
        <v>1</v>
      </c>
      <c r="E1" t="s">
        <v>2</v>
      </c>
      <c r="G1" t="s">
        <v>4</v>
      </c>
      <c r="H1" t="s">
        <v>5</v>
      </c>
      <c r="J1" t="s">
        <v>19</v>
      </c>
      <c r="L1" s="4"/>
      <c r="R1" t="s">
        <v>3</v>
      </c>
      <c r="S1">
        <v>0.15</v>
      </c>
    </row>
    <row r="2" spans="1:19" x14ac:dyDescent="0.35">
      <c r="A2" t="s">
        <v>6</v>
      </c>
      <c r="B2" t="s">
        <v>0</v>
      </c>
      <c r="C2" s="10" t="s">
        <v>24</v>
      </c>
      <c r="D2">
        <f>AVERAGE(32,34,33)</f>
        <v>33</v>
      </c>
      <c r="E2">
        <v>54</v>
      </c>
      <c r="G2">
        <f>PI()/4*(D2/10)^2*2+PI()*D2/10*E2/10</f>
        <v>73.089153085766526</v>
      </c>
      <c r="H2">
        <f>PI()/4*(D2/10)^2*E2/10</f>
        <v>46.186124396750337</v>
      </c>
      <c r="J2" s="6">
        <f>G2/0.15</f>
        <v>487.26102057177684</v>
      </c>
    </row>
    <row r="3" spans="1:19" x14ac:dyDescent="0.35">
      <c r="A3" t="s">
        <v>7</v>
      </c>
      <c r="B3" s="1" t="s">
        <v>16</v>
      </c>
      <c r="C3" s="7" t="s">
        <v>25</v>
      </c>
      <c r="D3">
        <v>1.5940000000000001</v>
      </c>
      <c r="E3">
        <v>48</v>
      </c>
      <c r="G3">
        <f t="shared" ref="G3:G11" si="0">PI()/4*(D3/10)^2*2+PI()*D3/10*E3/10</f>
        <v>2.4436067296725055</v>
      </c>
      <c r="H3">
        <f t="shared" ref="H3:H11" si="1">PI()/4*(D3/10)^2*E3/10</f>
        <v>9.5787260538917729E-2</v>
      </c>
      <c r="J3" s="6">
        <f t="shared" ref="J3:J11" si="2">G3/0.15</f>
        <v>16.290711531150038</v>
      </c>
    </row>
    <row r="4" spans="1:19" x14ac:dyDescent="0.35">
      <c r="A4" t="s">
        <v>8</v>
      </c>
      <c r="B4" s="1" t="s">
        <v>16</v>
      </c>
      <c r="C4" s="7"/>
      <c r="D4">
        <f>AVERAGE(31,32,32)</f>
        <v>31.666666666666668</v>
      </c>
      <c r="E4">
        <v>50</v>
      </c>
      <c r="G4">
        <f t="shared" si="0"/>
        <v>65.493480181087222</v>
      </c>
      <c r="H4">
        <f t="shared" si="1"/>
        <v>39.37899124812207</v>
      </c>
      <c r="J4" s="6">
        <f t="shared" si="2"/>
        <v>436.62320120724814</v>
      </c>
    </row>
    <row r="5" spans="1:19" x14ac:dyDescent="0.35">
      <c r="A5" t="s">
        <v>9</v>
      </c>
      <c r="B5" s="1" t="s">
        <v>16</v>
      </c>
      <c r="C5" s="7"/>
      <c r="D5">
        <f>AVERAGE(32,31,32)</f>
        <v>31.666666666666668</v>
      </c>
      <c r="E5">
        <v>50</v>
      </c>
      <c r="G5">
        <f t="shared" si="0"/>
        <v>65.493480181087222</v>
      </c>
      <c r="H5">
        <f t="shared" si="1"/>
        <v>39.37899124812207</v>
      </c>
      <c r="J5" s="6">
        <f t="shared" si="2"/>
        <v>436.62320120724814</v>
      </c>
    </row>
    <row r="6" spans="1:19" x14ac:dyDescent="0.35">
      <c r="A6" t="s">
        <v>10</v>
      </c>
      <c r="B6" s="1" t="s">
        <v>17</v>
      </c>
      <c r="C6" s="7" t="s">
        <v>26</v>
      </c>
      <c r="D6">
        <f>AVERAGE(32,32,33)</f>
        <v>32.333333333333336</v>
      </c>
      <c r="E6">
        <v>53</v>
      </c>
      <c r="G6">
        <f t="shared" si="0"/>
        <v>70.258229039031733</v>
      </c>
      <c r="H6">
        <f t="shared" si="1"/>
        <v>43.517777769838816</v>
      </c>
      <c r="J6" s="6">
        <f t="shared" si="2"/>
        <v>468.38819359354488</v>
      </c>
    </row>
    <row r="7" spans="1:19" x14ac:dyDescent="0.35">
      <c r="A7" t="s">
        <v>11</v>
      </c>
      <c r="B7" s="1" t="s">
        <v>17</v>
      </c>
      <c r="C7" s="7"/>
      <c r="D7">
        <f>AVERAGE(33,32,32)</f>
        <v>32.333333333333336</v>
      </c>
      <c r="E7">
        <v>52</v>
      </c>
      <c r="G7">
        <f t="shared" si="0"/>
        <v>69.242447414371043</v>
      </c>
      <c r="H7">
        <f t="shared" si="1"/>
        <v>42.696687623238077</v>
      </c>
      <c r="J7" s="6">
        <f t="shared" si="2"/>
        <v>461.61631609580695</v>
      </c>
    </row>
    <row r="8" spans="1:19" x14ac:dyDescent="0.35">
      <c r="A8" t="s">
        <v>12</v>
      </c>
      <c r="B8" s="1" t="s">
        <v>17</v>
      </c>
      <c r="C8" s="7"/>
      <c r="D8">
        <f>AVERAGE(32,32,33)</f>
        <v>32.333333333333336</v>
      </c>
      <c r="E8" s="5">
        <v>52</v>
      </c>
      <c r="G8">
        <f t="shared" si="0"/>
        <v>69.242447414371043</v>
      </c>
      <c r="H8">
        <f t="shared" si="1"/>
        <v>42.696687623238077</v>
      </c>
      <c r="J8" s="6">
        <f t="shared" si="2"/>
        <v>461.61631609580695</v>
      </c>
    </row>
    <row r="9" spans="1:19" x14ac:dyDescent="0.35">
      <c r="A9" t="s">
        <v>13</v>
      </c>
      <c r="B9" s="3" t="s">
        <v>18</v>
      </c>
      <c r="C9" s="9" t="s">
        <v>27</v>
      </c>
      <c r="D9">
        <f>AVERAGE(34,32,33)</f>
        <v>33</v>
      </c>
      <c r="E9" s="5">
        <v>47</v>
      </c>
      <c r="G9">
        <f t="shared" si="0"/>
        <v>65.832074055974118</v>
      </c>
      <c r="H9">
        <f t="shared" si="1"/>
        <v>40.199034197171585</v>
      </c>
      <c r="J9" s="6">
        <f t="shared" si="2"/>
        <v>438.88049370649412</v>
      </c>
    </row>
    <row r="10" spans="1:19" x14ac:dyDescent="0.35">
      <c r="A10" t="s">
        <v>14</v>
      </c>
      <c r="B10" s="3" t="s">
        <v>18</v>
      </c>
      <c r="C10" s="9"/>
      <c r="D10">
        <v>32</v>
      </c>
      <c r="E10" s="5">
        <v>48</v>
      </c>
      <c r="G10">
        <f t="shared" si="0"/>
        <v>64.339817545518969</v>
      </c>
      <c r="H10">
        <f t="shared" si="1"/>
        <v>38.603890527311378</v>
      </c>
      <c r="J10" s="6">
        <f t="shared" si="2"/>
        <v>428.93211697012646</v>
      </c>
    </row>
    <row r="11" spans="1:19" x14ac:dyDescent="0.35">
      <c r="A11" t="s">
        <v>15</v>
      </c>
      <c r="B11" s="3" t="s">
        <v>18</v>
      </c>
      <c r="C11" s="9"/>
      <c r="D11">
        <f>AVERAGE(32,33,33)</f>
        <v>32.666666666666664</v>
      </c>
      <c r="E11" s="5">
        <v>48</v>
      </c>
      <c r="G11">
        <f t="shared" si="0"/>
        <v>66.02231494444149</v>
      </c>
      <c r="H11">
        <f t="shared" si="1"/>
        <v>40.229141126768504</v>
      </c>
      <c r="J11" s="6">
        <f t="shared" si="2"/>
        <v>440.14876629627662</v>
      </c>
    </row>
    <row r="12" spans="1:19" x14ac:dyDescent="0.35">
      <c r="B12" s="3"/>
      <c r="C12" s="8"/>
      <c r="D12" s="2"/>
      <c r="E12" s="5"/>
    </row>
    <row r="13" spans="1:19" x14ac:dyDescent="0.35">
      <c r="B13" s="3"/>
      <c r="C13" s="3"/>
      <c r="D13" s="2"/>
      <c r="E13" s="5"/>
    </row>
    <row r="14" spans="1:19" x14ac:dyDescent="0.35">
      <c r="B14" s="3"/>
      <c r="C14" s="3"/>
      <c r="D14" s="2"/>
      <c r="E14" s="5"/>
    </row>
    <row r="15" spans="1:19" x14ac:dyDescent="0.35">
      <c r="B15" s="3"/>
      <c r="C15" s="3"/>
      <c r="D15" s="2" t="s">
        <v>20</v>
      </c>
      <c r="E15" s="5">
        <v>0.15</v>
      </c>
      <c r="F15" t="s">
        <v>21</v>
      </c>
    </row>
    <row r="16" spans="1:19" x14ac:dyDescent="0.35">
      <c r="B16" s="3"/>
      <c r="C16" s="3"/>
      <c r="D16" s="2"/>
      <c r="E16" s="5"/>
    </row>
    <row r="17" spans="2:5" x14ac:dyDescent="0.35">
      <c r="B17" s="3"/>
      <c r="C17" s="3"/>
      <c r="D17" s="2"/>
      <c r="E17" s="5"/>
    </row>
    <row r="18" spans="2:5" x14ac:dyDescent="0.35">
      <c r="B18" s="3"/>
      <c r="C18" s="3"/>
      <c r="D18" s="2"/>
      <c r="E18" s="5"/>
    </row>
    <row r="19" spans="2:5" x14ac:dyDescent="0.35">
      <c r="B19" s="3"/>
      <c r="C19" s="3"/>
      <c r="D19" s="2"/>
      <c r="E19" s="5"/>
    </row>
    <row r="20" spans="2:5" x14ac:dyDescent="0.35">
      <c r="B20" s="3"/>
      <c r="C20" s="3"/>
      <c r="D20" s="2"/>
      <c r="E20" s="5"/>
    </row>
  </sheetData>
  <mergeCells count="3">
    <mergeCell ref="C3:C5"/>
    <mergeCell ref="C6:C8"/>
    <mergeCell ref="C9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2024-05-17T13:33:37Z</dcterms:modified>
</cp:coreProperties>
</file>