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752" activeTab="3"/>
  </bookViews>
  <sheets>
    <sheet name="Profile -100m" sheetId="4" r:id="rId1"/>
    <sheet name="Profile 0m" sheetId="6" r:id="rId2"/>
    <sheet name="Profile +50m" sheetId="1" r:id="rId3"/>
    <sheet name="Plots" sheetId="5" r:id="rId4"/>
    <sheet name="3d view" sheetId="8" r:id="rId5"/>
  </sheets>
  <calcPr calcId="145621"/>
</workbook>
</file>

<file path=xl/calcChain.xml><?xml version="1.0" encoding="utf-8"?>
<calcChain xmlns="http://schemas.openxmlformats.org/spreadsheetml/2006/main">
  <c r="G6" i="6" l="1"/>
  <c r="G7" i="6"/>
  <c r="G8" i="6"/>
  <c r="G9" i="6"/>
  <c r="G10" i="6"/>
  <c r="G11" i="6"/>
  <c r="G5" i="6"/>
  <c r="E5" i="6"/>
  <c r="D5" i="6" l="1"/>
  <c r="B18" i="6"/>
  <c r="C18" i="6" s="1"/>
  <c r="B17" i="6"/>
  <c r="C17" i="6" s="1"/>
  <c r="C16" i="6"/>
  <c r="B16" i="6"/>
  <c r="B15" i="6"/>
  <c r="B14" i="6"/>
  <c r="B13" i="6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F10" i="6"/>
  <c r="J2" i="6"/>
  <c r="D12" i="6" s="1"/>
  <c r="E12" i="6" s="1"/>
  <c r="D14" i="6" l="1"/>
  <c r="E14" i="6" s="1"/>
  <c r="D13" i="6"/>
  <c r="E13" i="6" s="1"/>
  <c r="F13" i="6" s="1"/>
  <c r="G13" i="6" s="1"/>
  <c r="D15" i="6"/>
  <c r="E15" i="6" s="1"/>
  <c r="F11" i="6"/>
  <c r="F7" i="6"/>
  <c r="F6" i="6"/>
  <c r="F15" i="6"/>
  <c r="G15" i="6" s="1"/>
  <c r="F14" i="6"/>
  <c r="G14" i="6" s="1"/>
  <c r="F12" i="6"/>
  <c r="G12" i="6" s="1"/>
  <c r="F8" i="6"/>
  <c r="F9" i="6"/>
</calcChain>
</file>

<file path=xl/comments1.xml><?xml version="1.0" encoding="utf-8"?>
<comments xmlns="http://schemas.openxmlformats.org/spreadsheetml/2006/main">
  <authors>
    <author>Author</author>
  </authors>
  <commentList>
    <comment ref="B4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Post-processied data. All necessary corrections are already included </t>
        </r>
      </text>
    </comment>
    <comment ref="A14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One shoot in time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D4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Adjusted elevation because theodolite was relocated
</t>
        </r>
      </text>
    </comment>
    <comment ref="E4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With respect to reference point
</t>
        </r>
      </text>
    </comment>
    <comment ref="F4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Elevation with respect to reference point and previous years</t>
        </r>
      </text>
    </comment>
    <comment ref="A21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One shoot in time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B4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Post-processied data. All necessary corrections are already included 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Average of two shots in time
</t>
        </r>
      </text>
    </comment>
    <comment ref="B2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With respect to reference point.
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With respect to reference point.
</t>
        </r>
      </text>
    </comment>
  </commentList>
</comments>
</file>

<file path=xl/sharedStrings.xml><?xml version="1.0" encoding="utf-8"?>
<sst xmlns="http://schemas.openxmlformats.org/spreadsheetml/2006/main" count="50" uniqueCount="30">
  <si>
    <t>m</t>
  </si>
  <si>
    <t>Alongshore distance</t>
  </si>
  <si>
    <t>Cross-shore distance</t>
  </si>
  <si>
    <t>Corrected elevation</t>
  </si>
  <si>
    <t>diff</t>
  </si>
  <si>
    <t>PROFILES 2009</t>
  </si>
  <si>
    <t>Note that the graph from 2009 is not scaled in the horizontal axis, making impossible the comparison, even if we can adjust the elevations</t>
  </si>
  <si>
    <t>Notes:</t>
  </si>
  <si>
    <t>IT'S NOT POSSIBLE TO OVERLAP THE DATA BECAUSE NO DATA AVAILABLE FROM 2009 OR 2010, ONLY PLOTS</t>
  </si>
  <si>
    <t>Water line</t>
  </si>
  <si>
    <t>140 from ground to zero line on pole</t>
  </si>
  <si>
    <t>cm</t>
  </si>
  <si>
    <t>x-raw</t>
  </si>
  <si>
    <t xml:space="preserve">*Shifted at 24m (horizontal) </t>
  </si>
  <si>
    <t>diff=</t>
  </si>
  <si>
    <t>moved device</t>
  </si>
  <si>
    <t>Elevation</t>
  </si>
  <si>
    <t>Plotting elevation</t>
  </si>
  <si>
    <t>PROFILES TAKING THE ELEVATION OF REFERENCE POINT at 0m</t>
  </si>
  <si>
    <t>Adjusted ele.</t>
  </si>
  <si>
    <t>raw elevation</t>
  </si>
  <si>
    <t>Adjusted elev.</t>
  </si>
  <si>
    <t>Transect</t>
  </si>
  <si>
    <t>Cross sections</t>
  </si>
  <si>
    <t>east [m]</t>
  </si>
  <si>
    <t>north [m]</t>
  </si>
  <si>
    <t>-100m</t>
  </si>
  <si>
    <t>0m</t>
  </si>
  <si>
    <t>+50m</t>
  </si>
  <si>
    <t>elevation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</si>
</sst>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6" fillId="0" borderId="0" xfId="0" applyFont="1" applyFill="1"/>
    <xf numFmtId="0" fontId="7" fillId="0" borderId="0" xfId="0" applyFont="1" applyFill="1"/>
    <xf numFmtId="0" fontId="5" fillId="0" borderId="0" xfId="0" applyFont="1" applyFill="1"/>
    <xf numFmtId="0" fontId="6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5" fillId="3" borderId="0" xfId="0" applyFont="1" applyFill="1"/>
    <xf numFmtId="1" fontId="5" fillId="3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616D6"/>
      <color rgb="FFDA08BC"/>
      <color rgb="FF2619C9"/>
      <color rgb="FF1A11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4.3689389426244923E-2"/>
          <c:y val="8.4967591425370914E-2"/>
          <c:w val="0.77184587986366027"/>
          <c:h val="0.83333599282575321"/>
        </c:manualLayout>
      </c:layout>
      <c:scatterChart>
        <c:scatterStyle val="smoothMarker"/>
        <c:varyColors val="0"/>
        <c:ser>
          <c:idx val="0"/>
          <c:order val="0"/>
          <c:tx>
            <c:v>2013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strRef>
              <c:f>'Profile -100m'!$A$5:$A$16</c:f>
              <c:strCache>
                <c:ptCount val="10"/>
                <c:pt idx="0">
                  <c:v>-4.8</c:v>
                </c:pt>
                <c:pt idx="1">
                  <c:v>0</c:v>
                </c:pt>
                <c:pt idx="2">
                  <c:v>6.5</c:v>
                </c:pt>
                <c:pt idx="3">
                  <c:v>13.2</c:v>
                </c:pt>
                <c:pt idx="4">
                  <c:v>20.8</c:v>
                </c:pt>
                <c:pt idx="5">
                  <c:v>27.5</c:v>
                </c:pt>
                <c:pt idx="6">
                  <c:v>31.2</c:v>
                </c:pt>
                <c:pt idx="7">
                  <c:v>38.6</c:v>
                </c:pt>
                <c:pt idx="9">
                  <c:v>Water line</c:v>
                </c:pt>
              </c:strCache>
            </c:strRef>
          </c:xVal>
          <c:yVal>
            <c:numRef>
              <c:f>'Profile -100m'!$C$5:$C$16</c:f>
              <c:numCache>
                <c:formatCode>General</c:formatCode>
                <c:ptCount val="12"/>
                <c:pt idx="0">
                  <c:v>0.255</c:v>
                </c:pt>
                <c:pt idx="1">
                  <c:v>5.5E-2</c:v>
                </c:pt>
                <c:pt idx="2">
                  <c:v>-0.86099999999999999</c:v>
                </c:pt>
                <c:pt idx="3">
                  <c:v>-1.67</c:v>
                </c:pt>
                <c:pt idx="4">
                  <c:v>-2.5299999999999998</c:v>
                </c:pt>
                <c:pt idx="5">
                  <c:v>-3.3359999999999999</c:v>
                </c:pt>
                <c:pt idx="6">
                  <c:v>-3.585</c:v>
                </c:pt>
                <c:pt idx="7">
                  <c:v>-3.71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74688"/>
        <c:axId val="101476608"/>
      </c:scatterChart>
      <c:valAx>
        <c:axId val="101474688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65000"/>
                <a:lumOff val="3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6608"/>
        <c:crosses val="autoZero"/>
        <c:crossBetween val="midCat"/>
      </c:valAx>
      <c:valAx>
        <c:axId val="101476608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014746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75216811490795"/>
          <c:y val="0.43137387690019974"/>
          <c:w val="0.13430437700141851"/>
          <c:h val="0.140523321956769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0m profile</c:v>
          </c:tx>
          <c:xVal>
            <c:numRef>
              <c:f>'Profile 0m'!$B$5:$B$15</c:f>
              <c:numCache>
                <c:formatCode>General</c:formatCode>
                <c:ptCount val="11"/>
                <c:pt idx="0">
                  <c:v>0</c:v>
                </c:pt>
                <c:pt idx="1">
                  <c:v>6.8</c:v>
                </c:pt>
                <c:pt idx="2">
                  <c:v>12</c:v>
                </c:pt>
                <c:pt idx="3">
                  <c:v>17</c:v>
                </c:pt>
                <c:pt idx="4">
                  <c:v>24</c:v>
                </c:pt>
                <c:pt idx="5">
                  <c:v>28</c:v>
                </c:pt>
                <c:pt idx="6">
                  <c:v>32</c:v>
                </c:pt>
                <c:pt idx="7">
                  <c:v>36.799999999999997</c:v>
                </c:pt>
                <c:pt idx="8">
                  <c:v>41.1</c:v>
                </c:pt>
                <c:pt idx="9">
                  <c:v>46.3</c:v>
                </c:pt>
                <c:pt idx="10">
                  <c:v>46.8</c:v>
                </c:pt>
              </c:numCache>
            </c:numRef>
          </c:xVal>
          <c:yVal>
            <c:numRef>
              <c:f>'Profile 0m'!$F$5:$F$15</c:f>
              <c:numCache>
                <c:formatCode>General</c:formatCode>
                <c:ptCount val="11"/>
                <c:pt idx="0">
                  <c:v>0</c:v>
                </c:pt>
                <c:pt idx="1">
                  <c:v>-60</c:v>
                </c:pt>
                <c:pt idx="2">
                  <c:v>-68</c:v>
                </c:pt>
                <c:pt idx="3">
                  <c:v>-76</c:v>
                </c:pt>
                <c:pt idx="4">
                  <c:v>-141</c:v>
                </c:pt>
                <c:pt idx="5">
                  <c:v>-204</c:v>
                </c:pt>
                <c:pt idx="6">
                  <c:v>-246</c:v>
                </c:pt>
                <c:pt idx="7">
                  <c:v>-221.60000000000002</c:v>
                </c:pt>
                <c:pt idx="8">
                  <c:v>-305.60000000000002</c:v>
                </c:pt>
                <c:pt idx="9">
                  <c:v>-397.6</c:v>
                </c:pt>
                <c:pt idx="10">
                  <c:v>-406.6</c:v>
                </c:pt>
              </c:numCache>
            </c:numRef>
          </c:yVal>
          <c:smooth val="1"/>
        </c:ser>
        <c:ser>
          <c:idx val="1"/>
          <c:order val="1"/>
          <c:tx>
            <c:v>water line</c:v>
          </c:tx>
          <c:xVal>
            <c:numRef>
              <c:f>'Profile 0m'!$B$21:$B$22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xVal>
          <c:yVal>
            <c:numRef>
              <c:f>'Profile 0m'!$C$21:$C$22</c:f>
              <c:numCache>
                <c:formatCode>General</c:formatCode>
                <c:ptCount val="2"/>
                <c:pt idx="0">
                  <c:v>-305</c:v>
                </c:pt>
                <c:pt idx="1">
                  <c:v>-305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90048"/>
        <c:axId val="101557376"/>
      </c:scatterChart>
      <c:valAx>
        <c:axId val="10149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1557376"/>
        <c:crosses val="autoZero"/>
        <c:crossBetween val="midCat"/>
      </c:valAx>
      <c:valAx>
        <c:axId val="101557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490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689389426244923E-2"/>
          <c:y val="8.4967591425370914E-2"/>
          <c:w val="0.77184587986366027"/>
          <c:h val="0.83333599282575321"/>
        </c:manualLayout>
      </c:layout>
      <c:scatterChart>
        <c:scatterStyle val="smoothMarker"/>
        <c:varyColors val="0"/>
        <c:ser>
          <c:idx val="0"/>
          <c:order val="0"/>
          <c:tx>
            <c:v>2013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'Profile +50m'!$A$5:$A$11</c:f>
              <c:numCache>
                <c:formatCode>General</c:formatCode>
                <c:ptCount val="7"/>
                <c:pt idx="0">
                  <c:v>-11.9</c:v>
                </c:pt>
                <c:pt idx="1">
                  <c:v>-11.77</c:v>
                </c:pt>
                <c:pt idx="2">
                  <c:v>-2.75</c:v>
                </c:pt>
                <c:pt idx="3">
                  <c:v>-0.85</c:v>
                </c:pt>
                <c:pt idx="4">
                  <c:v>0</c:v>
                </c:pt>
                <c:pt idx="5">
                  <c:v>4.74</c:v>
                </c:pt>
                <c:pt idx="6">
                  <c:v>8.1</c:v>
                </c:pt>
              </c:numCache>
            </c:numRef>
          </c:xVal>
          <c:yVal>
            <c:numRef>
              <c:f>'Profile +50m'!$C$5:$C$11</c:f>
              <c:numCache>
                <c:formatCode>General</c:formatCode>
                <c:ptCount val="7"/>
                <c:pt idx="0">
                  <c:v>0.69</c:v>
                </c:pt>
                <c:pt idx="1">
                  <c:v>0.61</c:v>
                </c:pt>
                <c:pt idx="2">
                  <c:v>0.39100000000000001</c:v>
                </c:pt>
                <c:pt idx="3">
                  <c:v>0.12</c:v>
                </c:pt>
                <c:pt idx="4">
                  <c:v>-0.27</c:v>
                </c:pt>
                <c:pt idx="5">
                  <c:v>-0.98</c:v>
                </c:pt>
                <c:pt idx="6">
                  <c:v>-2.0099999999999998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59104"/>
        <c:axId val="102161024"/>
      </c:scatterChart>
      <c:valAx>
        <c:axId val="102159104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65000"/>
                <a:lumOff val="3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61024"/>
        <c:crosses val="autoZero"/>
        <c:crossBetween val="midCat"/>
      </c:valAx>
      <c:valAx>
        <c:axId val="10216102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591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75216811490795"/>
          <c:y val="0.43137392139708025"/>
          <c:w val="0.13430437700141851"/>
          <c:h val="0.14052321891136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 b="1"/>
              <a:t>Azalea Beach Cross-shore Profiles 2013</a:t>
            </a:r>
          </a:p>
        </c:rich>
      </c:tx>
      <c:layout>
        <c:manualLayout>
          <c:xMode val="edge"/>
          <c:yMode val="edge"/>
          <c:x val="0.25738381761238754"/>
          <c:y val="3.9755361254872799E-2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7.2045400863527176E-2"/>
          <c:y val="0.22633321927646208"/>
          <c:w val="0.73942781624827869"/>
          <c:h val="0.64679155452612747"/>
        </c:manualLayout>
      </c:layout>
      <c:scatterChart>
        <c:scatterStyle val="smoothMarker"/>
        <c:varyColors val="0"/>
        <c:ser>
          <c:idx val="0"/>
          <c:order val="0"/>
          <c:tx>
            <c:v>-100m</c:v>
          </c:tx>
          <c:spPr>
            <a:ln>
              <a:solidFill>
                <a:srgbClr val="00B0F0"/>
              </a:solidFill>
            </a:ln>
          </c:spPr>
          <c:marker>
            <c:symbol val="diamond"/>
            <c:size val="4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Plots!$A$29:$A$36</c:f>
              <c:numCache>
                <c:formatCode>General</c:formatCode>
                <c:ptCount val="8"/>
                <c:pt idx="0">
                  <c:v>-4.8</c:v>
                </c:pt>
                <c:pt idx="1">
                  <c:v>0</c:v>
                </c:pt>
                <c:pt idx="2">
                  <c:v>6.5</c:v>
                </c:pt>
                <c:pt idx="3">
                  <c:v>13.2</c:v>
                </c:pt>
                <c:pt idx="4">
                  <c:v>20.8</c:v>
                </c:pt>
                <c:pt idx="5">
                  <c:v>27.5</c:v>
                </c:pt>
                <c:pt idx="6">
                  <c:v>31.2</c:v>
                </c:pt>
                <c:pt idx="7">
                  <c:v>38.6</c:v>
                </c:pt>
              </c:numCache>
            </c:numRef>
          </c:xVal>
          <c:yVal>
            <c:numRef>
              <c:f>Plots!$B$29:$B$36</c:f>
              <c:numCache>
                <c:formatCode>General</c:formatCode>
                <c:ptCount val="8"/>
                <c:pt idx="0">
                  <c:v>0.255</c:v>
                </c:pt>
                <c:pt idx="1">
                  <c:v>5.5E-2</c:v>
                </c:pt>
                <c:pt idx="2">
                  <c:v>-0.86099999999999999</c:v>
                </c:pt>
                <c:pt idx="3">
                  <c:v>-1.67</c:v>
                </c:pt>
                <c:pt idx="4">
                  <c:v>-2.5299999999999998</c:v>
                </c:pt>
                <c:pt idx="5">
                  <c:v>-3.3359999999999999</c:v>
                </c:pt>
                <c:pt idx="6">
                  <c:v>-3.585</c:v>
                </c:pt>
                <c:pt idx="7">
                  <c:v>-3.71</c:v>
                </c:pt>
              </c:numCache>
            </c:numRef>
          </c:yVal>
          <c:smooth val="1"/>
        </c:ser>
        <c:ser>
          <c:idx val="2"/>
          <c:order val="1"/>
          <c:tx>
            <c:v>0m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4"/>
            <c:spPr>
              <a:solidFill>
                <a:srgbClr val="7030A0"/>
              </a:solidFill>
            </c:spPr>
          </c:marker>
          <c:xVal>
            <c:numRef>
              <c:f>Plots!$A$14:$A$24</c:f>
              <c:numCache>
                <c:formatCode>General</c:formatCode>
                <c:ptCount val="11"/>
                <c:pt idx="0">
                  <c:v>0</c:v>
                </c:pt>
                <c:pt idx="1">
                  <c:v>6.8</c:v>
                </c:pt>
                <c:pt idx="2">
                  <c:v>12</c:v>
                </c:pt>
                <c:pt idx="3">
                  <c:v>17</c:v>
                </c:pt>
                <c:pt idx="4">
                  <c:v>24</c:v>
                </c:pt>
                <c:pt idx="5">
                  <c:v>28</c:v>
                </c:pt>
                <c:pt idx="6">
                  <c:v>32</c:v>
                </c:pt>
                <c:pt idx="7">
                  <c:v>36.799999999999997</c:v>
                </c:pt>
                <c:pt idx="8">
                  <c:v>41.1</c:v>
                </c:pt>
                <c:pt idx="9">
                  <c:v>46.3</c:v>
                </c:pt>
                <c:pt idx="10">
                  <c:v>46.8</c:v>
                </c:pt>
              </c:numCache>
            </c:numRef>
          </c:xVal>
          <c:yVal>
            <c:numRef>
              <c:f>Plots!$B$14:$B$24</c:f>
              <c:numCache>
                <c:formatCode>General</c:formatCode>
                <c:ptCount val="11"/>
                <c:pt idx="0">
                  <c:v>0</c:v>
                </c:pt>
                <c:pt idx="1">
                  <c:v>-0.6</c:v>
                </c:pt>
                <c:pt idx="2">
                  <c:v>-0.68</c:v>
                </c:pt>
                <c:pt idx="3">
                  <c:v>-0.76</c:v>
                </c:pt>
                <c:pt idx="4">
                  <c:v>-1.41</c:v>
                </c:pt>
                <c:pt idx="5">
                  <c:v>-2.04</c:v>
                </c:pt>
                <c:pt idx="6">
                  <c:v>-2.46</c:v>
                </c:pt>
                <c:pt idx="7">
                  <c:v>-2.2160000000000002</c:v>
                </c:pt>
                <c:pt idx="8">
                  <c:v>-3.056</c:v>
                </c:pt>
                <c:pt idx="9">
                  <c:v>-3.9760000000000004</c:v>
                </c:pt>
                <c:pt idx="10">
                  <c:v>-4.0659999999999998</c:v>
                </c:pt>
              </c:numCache>
            </c:numRef>
          </c:yVal>
          <c:smooth val="1"/>
        </c:ser>
        <c:ser>
          <c:idx val="1"/>
          <c:order val="2"/>
          <c:tx>
            <c:v>+50m</c:v>
          </c:tx>
          <c:spPr>
            <a:ln>
              <a:solidFill>
                <a:srgbClr val="DA08BC"/>
              </a:solidFill>
            </a:ln>
          </c:spPr>
          <c:marker>
            <c:symbol val="diamond"/>
            <c:size val="4"/>
            <c:spPr>
              <a:solidFill>
                <a:srgbClr val="F616D6"/>
              </a:solidFill>
            </c:spPr>
          </c:marker>
          <c:xVal>
            <c:numRef>
              <c:f>Plots!$A$3:$A$9</c:f>
              <c:numCache>
                <c:formatCode>General</c:formatCode>
                <c:ptCount val="7"/>
                <c:pt idx="0">
                  <c:v>-11.9</c:v>
                </c:pt>
                <c:pt idx="1">
                  <c:v>-11.77</c:v>
                </c:pt>
                <c:pt idx="2">
                  <c:v>-2.75</c:v>
                </c:pt>
                <c:pt idx="3">
                  <c:v>-0.85</c:v>
                </c:pt>
                <c:pt idx="4">
                  <c:v>0</c:v>
                </c:pt>
                <c:pt idx="5">
                  <c:v>4.74</c:v>
                </c:pt>
                <c:pt idx="6">
                  <c:v>8.1</c:v>
                </c:pt>
              </c:numCache>
            </c:numRef>
          </c:xVal>
          <c:yVal>
            <c:numRef>
              <c:f>Plots!$B$3:$B$9</c:f>
              <c:numCache>
                <c:formatCode>General</c:formatCode>
                <c:ptCount val="7"/>
                <c:pt idx="0">
                  <c:v>0.69</c:v>
                </c:pt>
                <c:pt idx="1">
                  <c:v>0.61</c:v>
                </c:pt>
                <c:pt idx="2">
                  <c:v>0.39100000000000001</c:v>
                </c:pt>
                <c:pt idx="3">
                  <c:v>0.12</c:v>
                </c:pt>
                <c:pt idx="4">
                  <c:v>-0.27</c:v>
                </c:pt>
                <c:pt idx="5">
                  <c:v>-0.98</c:v>
                </c:pt>
                <c:pt idx="6">
                  <c:v>-2.0099999999999998</c:v>
                </c:pt>
              </c:numCache>
            </c:numRef>
          </c:yVal>
          <c:smooth val="1"/>
        </c:ser>
        <c:ser>
          <c:idx val="3"/>
          <c:order val="3"/>
          <c:tx>
            <c:v>Waterline</c:v>
          </c:tx>
          <c:dPt>
            <c:idx val="1"/>
            <c:bubble3D val="0"/>
            <c:spPr>
              <a:ln>
                <a:solidFill>
                  <a:schemeClr val="accent1">
                    <a:lumMod val="75000"/>
                  </a:schemeClr>
                </a:solidFill>
              </a:ln>
            </c:spPr>
          </c:dPt>
          <c:xVal>
            <c:numRef>
              <c:f>Plots!$E$1:$E$2</c:f>
              <c:numCache>
                <c:formatCode>General</c:formatCode>
                <c:ptCount val="2"/>
                <c:pt idx="0">
                  <c:v>-12</c:v>
                </c:pt>
                <c:pt idx="1">
                  <c:v>90</c:v>
                </c:pt>
              </c:numCache>
            </c:numRef>
          </c:xVal>
          <c:yVal>
            <c:numRef>
              <c:f>Plots!$F$1:$F$2</c:f>
              <c:numCache>
                <c:formatCode>General</c:formatCode>
                <c:ptCount val="2"/>
                <c:pt idx="0">
                  <c:v>-3.02</c:v>
                </c:pt>
                <c:pt idx="1">
                  <c:v>-3.02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106432"/>
        <c:axId val="103112704"/>
      </c:scatterChart>
      <c:valAx>
        <c:axId val="103106432"/>
        <c:scaling>
          <c:orientation val="minMax"/>
          <c:max val="9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Cross-shroe</a:t>
                </a:r>
                <a:r>
                  <a:rPr lang="en-US" baseline="0"/>
                  <a:t> distance from reference line [m]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264172198999245"/>
              <c:y val="0.91288013505746213"/>
            </c:manualLayout>
          </c:layout>
          <c:overlay val="0"/>
          <c:spPr>
            <a:solidFill>
              <a:schemeClr val="bg1"/>
            </a:solidFill>
          </c:spPr>
        </c:title>
        <c:numFmt formatCode="General" sourceLinked="1"/>
        <c:majorTickMark val="none"/>
        <c:minorTickMark val="none"/>
        <c:tickLblPos val="high"/>
        <c:spPr>
          <a:ln w="3175">
            <a:solidFill>
              <a:schemeClr val="tx1">
                <a:lumMod val="65000"/>
                <a:lumOff val="3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12704"/>
        <c:crossesAt val="20"/>
        <c:crossBetween val="midCat"/>
      </c:valAx>
      <c:valAx>
        <c:axId val="103112704"/>
        <c:scaling>
          <c:orientation val="minMax"/>
          <c:max val="1"/>
          <c:min val="-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Elevation w.r.t  reference point [m]</a:t>
                </a:r>
              </a:p>
            </c:rich>
          </c:tx>
          <c:layout/>
          <c:overlay val="0"/>
          <c:spPr>
            <a:solidFill>
              <a:schemeClr val="bg1"/>
            </a:solidFill>
          </c:sp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en-US"/>
          </a:p>
        </c:txPr>
        <c:crossAx val="103106432"/>
        <c:crossesAt val="-2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330767498962033"/>
          <c:y val="0.4588967851132425"/>
          <c:w val="0.14867331715341031"/>
          <c:h val="0.1978858623819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 b="1"/>
              <a:t>Azalea Beach Cross-shore Profiles 2013</a:t>
            </a:r>
          </a:p>
        </c:rich>
      </c:tx>
      <c:layout>
        <c:manualLayout>
          <c:xMode val="edge"/>
          <c:yMode val="edge"/>
          <c:x val="0.25738381761238754"/>
          <c:y val="3.9755361254872799E-2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7.2045400863527176E-2"/>
          <c:y val="0.22633321927646208"/>
          <c:w val="0.73942781624827869"/>
          <c:h val="0.64679155452612747"/>
        </c:manualLayout>
      </c:layout>
      <c:scatterChart>
        <c:scatterStyle val="smoothMarker"/>
        <c:varyColors val="0"/>
        <c:ser>
          <c:idx val="0"/>
          <c:order val="0"/>
          <c:tx>
            <c:v>-100m</c:v>
          </c:tx>
          <c:spPr>
            <a:ln>
              <a:solidFill>
                <a:srgbClr val="00B0F0"/>
              </a:solidFill>
            </a:ln>
          </c:spPr>
          <c:marker>
            <c:symbol val="diamond"/>
            <c:size val="4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Plots!$A$29:$A$36</c:f>
              <c:numCache>
                <c:formatCode>General</c:formatCode>
                <c:ptCount val="8"/>
                <c:pt idx="0">
                  <c:v>-4.8</c:v>
                </c:pt>
                <c:pt idx="1">
                  <c:v>0</c:v>
                </c:pt>
                <c:pt idx="2">
                  <c:v>6.5</c:v>
                </c:pt>
                <c:pt idx="3">
                  <c:v>13.2</c:v>
                </c:pt>
                <c:pt idx="4">
                  <c:v>20.8</c:v>
                </c:pt>
                <c:pt idx="5">
                  <c:v>27.5</c:v>
                </c:pt>
                <c:pt idx="6">
                  <c:v>31.2</c:v>
                </c:pt>
                <c:pt idx="7">
                  <c:v>38.6</c:v>
                </c:pt>
              </c:numCache>
            </c:numRef>
          </c:xVal>
          <c:yVal>
            <c:numRef>
              <c:f>Plots!$B$29:$B$36</c:f>
              <c:numCache>
                <c:formatCode>General</c:formatCode>
                <c:ptCount val="8"/>
                <c:pt idx="0">
                  <c:v>0.255</c:v>
                </c:pt>
                <c:pt idx="1">
                  <c:v>5.5E-2</c:v>
                </c:pt>
                <c:pt idx="2">
                  <c:v>-0.86099999999999999</c:v>
                </c:pt>
                <c:pt idx="3">
                  <c:v>-1.67</c:v>
                </c:pt>
                <c:pt idx="4">
                  <c:v>-2.5299999999999998</c:v>
                </c:pt>
                <c:pt idx="5">
                  <c:v>-3.3359999999999999</c:v>
                </c:pt>
                <c:pt idx="6">
                  <c:v>-3.585</c:v>
                </c:pt>
                <c:pt idx="7">
                  <c:v>-3.71</c:v>
                </c:pt>
              </c:numCache>
            </c:numRef>
          </c:yVal>
          <c:smooth val="1"/>
        </c:ser>
        <c:ser>
          <c:idx val="2"/>
          <c:order val="1"/>
          <c:tx>
            <c:v>0m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4"/>
            <c:spPr>
              <a:solidFill>
                <a:srgbClr val="7030A0"/>
              </a:solidFill>
            </c:spPr>
          </c:marker>
          <c:xVal>
            <c:numRef>
              <c:f>Plots!$A$14:$A$24</c:f>
              <c:numCache>
                <c:formatCode>General</c:formatCode>
                <c:ptCount val="11"/>
                <c:pt idx="0">
                  <c:v>0</c:v>
                </c:pt>
                <c:pt idx="1">
                  <c:v>6.8</c:v>
                </c:pt>
                <c:pt idx="2">
                  <c:v>12</c:v>
                </c:pt>
                <c:pt idx="3">
                  <c:v>17</c:v>
                </c:pt>
                <c:pt idx="4">
                  <c:v>24</c:v>
                </c:pt>
                <c:pt idx="5">
                  <c:v>28</c:v>
                </c:pt>
                <c:pt idx="6">
                  <c:v>32</c:v>
                </c:pt>
                <c:pt idx="7">
                  <c:v>36.799999999999997</c:v>
                </c:pt>
                <c:pt idx="8">
                  <c:v>41.1</c:v>
                </c:pt>
                <c:pt idx="9">
                  <c:v>46.3</c:v>
                </c:pt>
                <c:pt idx="10">
                  <c:v>46.8</c:v>
                </c:pt>
              </c:numCache>
            </c:numRef>
          </c:xVal>
          <c:yVal>
            <c:numRef>
              <c:f>Plots!$B$14:$B$24</c:f>
              <c:numCache>
                <c:formatCode>General</c:formatCode>
                <c:ptCount val="11"/>
                <c:pt idx="0">
                  <c:v>0</c:v>
                </c:pt>
                <c:pt idx="1">
                  <c:v>-0.6</c:v>
                </c:pt>
                <c:pt idx="2">
                  <c:v>-0.68</c:v>
                </c:pt>
                <c:pt idx="3">
                  <c:v>-0.76</c:v>
                </c:pt>
                <c:pt idx="4">
                  <c:v>-1.41</c:v>
                </c:pt>
                <c:pt idx="5">
                  <c:v>-2.04</c:v>
                </c:pt>
                <c:pt idx="6">
                  <c:v>-2.46</c:v>
                </c:pt>
                <c:pt idx="7">
                  <c:v>-2.2160000000000002</c:v>
                </c:pt>
                <c:pt idx="8">
                  <c:v>-3.056</c:v>
                </c:pt>
                <c:pt idx="9">
                  <c:v>-3.9760000000000004</c:v>
                </c:pt>
                <c:pt idx="10">
                  <c:v>-4.0659999999999998</c:v>
                </c:pt>
              </c:numCache>
            </c:numRef>
          </c:yVal>
          <c:smooth val="1"/>
        </c:ser>
        <c:ser>
          <c:idx val="1"/>
          <c:order val="2"/>
          <c:tx>
            <c:v>+50m</c:v>
          </c:tx>
          <c:spPr>
            <a:ln>
              <a:solidFill>
                <a:srgbClr val="DA08BC"/>
              </a:solidFill>
            </a:ln>
          </c:spPr>
          <c:marker>
            <c:symbol val="diamond"/>
            <c:size val="4"/>
            <c:spPr>
              <a:solidFill>
                <a:srgbClr val="F616D6"/>
              </a:solidFill>
            </c:spPr>
          </c:marker>
          <c:xVal>
            <c:numRef>
              <c:f>Plots!$A$3:$A$9</c:f>
              <c:numCache>
                <c:formatCode>General</c:formatCode>
                <c:ptCount val="7"/>
                <c:pt idx="0">
                  <c:v>-11.9</c:v>
                </c:pt>
                <c:pt idx="1">
                  <c:v>-11.77</c:v>
                </c:pt>
                <c:pt idx="2">
                  <c:v>-2.75</c:v>
                </c:pt>
                <c:pt idx="3">
                  <c:v>-0.85</c:v>
                </c:pt>
                <c:pt idx="4">
                  <c:v>0</c:v>
                </c:pt>
                <c:pt idx="5">
                  <c:v>4.74</c:v>
                </c:pt>
                <c:pt idx="6">
                  <c:v>8.1</c:v>
                </c:pt>
              </c:numCache>
            </c:numRef>
          </c:xVal>
          <c:yVal>
            <c:numRef>
              <c:f>Plots!$B$3:$B$9</c:f>
              <c:numCache>
                <c:formatCode>General</c:formatCode>
                <c:ptCount val="7"/>
                <c:pt idx="0">
                  <c:v>0.69</c:v>
                </c:pt>
                <c:pt idx="1">
                  <c:v>0.61</c:v>
                </c:pt>
                <c:pt idx="2">
                  <c:v>0.39100000000000001</c:v>
                </c:pt>
                <c:pt idx="3">
                  <c:v>0.12</c:v>
                </c:pt>
                <c:pt idx="4">
                  <c:v>-0.27</c:v>
                </c:pt>
                <c:pt idx="5">
                  <c:v>-0.98</c:v>
                </c:pt>
                <c:pt idx="6">
                  <c:v>-2.0099999999999998</c:v>
                </c:pt>
              </c:numCache>
            </c:numRef>
          </c:yVal>
          <c:smooth val="1"/>
        </c:ser>
        <c:ser>
          <c:idx val="3"/>
          <c:order val="3"/>
          <c:tx>
            <c:v>Waterline</c:v>
          </c:tx>
          <c:dPt>
            <c:idx val="1"/>
            <c:bubble3D val="0"/>
            <c:spPr>
              <a:ln>
                <a:solidFill>
                  <a:schemeClr val="accent1">
                    <a:lumMod val="75000"/>
                  </a:schemeClr>
                </a:solidFill>
              </a:ln>
            </c:spPr>
          </c:dPt>
          <c:xVal>
            <c:numRef>
              <c:f>Plots!$E$1:$E$2</c:f>
              <c:numCache>
                <c:formatCode>General</c:formatCode>
                <c:ptCount val="2"/>
                <c:pt idx="0">
                  <c:v>-12</c:v>
                </c:pt>
                <c:pt idx="1">
                  <c:v>90</c:v>
                </c:pt>
              </c:numCache>
            </c:numRef>
          </c:xVal>
          <c:yVal>
            <c:numRef>
              <c:f>Plots!$F$1:$F$2</c:f>
              <c:numCache>
                <c:formatCode>General</c:formatCode>
                <c:ptCount val="2"/>
                <c:pt idx="0">
                  <c:v>-3.02</c:v>
                </c:pt>
                <c:pt idx="1">
                  <c:v>-3.02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047936"/>
        <c:axId val="103049856"/>
      </c:scatterChart>
      <c:valAx>
        <c:axId val="103047936"/>
        <c:scaling>
          <c:orientation val="minMax"/>
          <c:max val="9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Cross-shroe</a:t>
                </a:r>
                <a:r>
                  <a:rPr lang="en-US" baseline="0"/>
                  <a:t> distance from reference line [m]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264172198999245"/>
              <c:y val="0.91288013505746213"/>
            </c:manualLayout>
          </c:layout>
          <c:overlay val="0"/>
          <c:spPr>
            <a:solidFill>
              <a:schemeClr val="bg1"/>
            </a:solidFill>
          </c:spPr>
        </c:title>
        <c:numFmt formatCode="General" sourceLinked="1"/>
        <c:majorTickMark val="none"/>
        <c:minorTickMark val="none"/>
        <c:tickLblPos val="high"/>
        <c:spPr>
          <a:ln w="3175">
            <a:solidFill>
              <a:schemeClr val="tx1">
                <a:lumMod val="65000"/>
                <a:lumOff val="3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49856"/>
        <c:crossesAt val="20"/>
        <c:crossBetween val="midCat"/>
      </c:valAx>
      <c:valAx>
        <c:axId val="103049856"/>
        <c:scaling>
          <c:orientation val="minMax"/>
          <c:max val="1"/>
          <c:min val="-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Elevation w.r.t  reference point [m]</a:t>
                </a:r>
              </a:p>
            </c:rich>
          </c:tx>
          <c:layout/>
          <c:overlay val="0"/>
          <c:spPr>
            <a:solidFill>
              <a:schemeClr val="bg1"/>
            </a:solidFill>
          </c:sp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en-US"/>
          </a:p>
        </c:txPr>
        <c:crossAx val="103047936"/>
        <c:crossesAt val="-2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330767498962033"/>
          <c:y val="0.4588967851132425"/>
          <c:w val="0.14867331715341031"/>
          <c:h val="0.1978858623819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2</xdr:row>
      <xdr:rowOff>0</xdr:rowOff>
    </xdr:from>
    <xdr:to>
      <xdr:col>16</xdr:col>
      <xdr:colOff>352425</xdr:colOff>
      <xdr:row>16</xdr:row>
      <xdr:rowOff>123825</xdr:rowOff>
    </xdr:to>
    <xdr:graphicFrame macro="">
      <xdr:nvGraphicFramePr>
        <xdr:cNvPr id="206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10</xdr:row>
      <xdr:rowOff>14287</xdr:rowOff>
    </xdr:from>
    <xdr:to>
      <xdr:col>25</xdr:col>
      <xdr:colOff>171450</xdr:colOff>
      <xdr:row>16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3</xdr:row>
      <xdr:rowOff>123825</xdr:rowOff>
    </xdr:from>
    <xdr:to>
      <xdr:col>14</xdr:col>
      <xdr:colOff>590550</xdr:colOff>
      <xdr:row>18</xdr:row>
      <xdr:rowOff>180975</xdr:rowOff>
    </xdr:to>
    <xdr:graphicFrame macro="">
      <xdr:nvGraphicFramePr>
        <xdr:cNvPr id="104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250051</xdr:colOff>
      <xdr:row>40</xdr:row>
      <xdr:rowOff>178597</xdr:rowOff>
    </xdr:from>
    <xdr:to>
      <xdr:col>15</xdr:col>
      <xdr:colOff>250061</xdr:colOff>
      <xdr:row>59</xdr:row>
      <xdr:rowOff>142879</xdr:rowOff>
    </xdr:to>
    <xdr:pic>
      <xdr:nvPicPr>
        <xdr:cNvPr id="7" name="Picture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45" y="7798597"/>
          <a:ext cx="5715010" cy="358378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200025</xdr:colOff>
      <xdr:row>39</xdr:row>
      <xdr:rowOff>68916</xdr:rowOff>
    </xdr:from>
    <xdr:to>
      <xdr:col>6</xdr:col>
      <xdr:colOff>83806</xdr:colOff>
      <xdr:row>60</xdr:row>
      <xdr:rowOff>124946</xdr:rowOff>
    </xdr:to>
    <xdr:pic>
      <xdr:nvPicPr>
        <xdr:cNvPr id="3379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0025" y="5212416"/>
          <a:ext cx="5765469" cy="405653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>
    <xdr:from>
      <xdr:col>6</xdr:col>
      <xdr:colOff>271424</xdr:colOff>
      <xdr:row>39</xdr:row>
      <xdr:rowOff>3388</xdr:rowOff>
    </xdr:from>
    <xdr:to>
      <xdr:col>15</xdr:col>
      <xdr:colOff>438199</xdr:colOff>
      <xdr:row>60</xdr:row>
      <xdr:rowOff>155787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232933</xdr:colOff>
      <xdr:row>53</xdr:row>
      <xdr:rowOff>57150</xdr:rowOff>
    </xdr:from>
    <xdr:to>
      <xdr:col>6</xdr:col>
      <xdr:colOff>242458</xdr:colOff>
      <xdr:row>54</xdr:row>
      <xdr:rowOff>76200</xdr:rowOff>
    </xdr:to>
    <xdr:sp macro="" textlink="">
      <xdr:nvSpPr>
        <xdr:cNvPr id="4" name="TextBox 3"/>
        <xdr:cNvSpPr txBox="1"/>
      </xdr:nvSpPr>
      <xdr:spPr>
        <a:xfrm>
          <a:off x="5341797" y="10153650"/>
          <a:ext cx="615661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(2009)</a:t>
          </a:r>
        </a:p>
      </xdr:txBody>
    </xdr:sp>
    <xdr:clientData/>
  </xdr:twoCellAnchor>
  <xdr:twoCellAnchor>
    <xdr:from>
      <xdr:col>5</xdr:col>
      <xdr:colOff>85728</xdr:colOff>
      <xdr:row>48</xdr:row>
      <xdr:rowOff>123825</xdr:rowOff>
    </xdr:from>
    <xdr:to>
      <xdr:col>6</xdr:col>
      <xdr:colOff>266703</xdr:colOff>
      <xdr:row>54</xdr:row>
      <xdr:rowOff>123825</xdr:rowOff>
    </xdr:to>
    <xdr:sp macro="" textlink="">
      <xdr:nvSpPr>
        <xdr:cNvPr id="5" name="Rectangle 4"/>
        <xdr:cNvSpPr/>
      </xdr:nvSpPr>
      <xdr:spPr>
        <a:xfrm>
          <a:off x="5194592" y="9267825"/>
          <a:ext cx="787111" cy="11430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333375</xdr:colOff>
      <xdr:row>39</xdr:row>
      <xdr:rowOff>11907</xdr:rowOff>
    </xdr:from>
    <xdr:to>
      <xdr:col>6</xdr:col>
      <xdr:colOff>321556</xdr:colOff>
      <xdr:row>60</xdr:row>
      <xdr:rowOff>164306</xdr:rowOff>
    </xdr:to>
    <xdr:graphicFrame macro="">
      <xdr:nvGraphicFramePr>
        <xdr:cNvPr id="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</xdr:row>
      <xdr:rowOff>0</xdr:rowOff>
    </xdr:from>
    <xdr:to>
      <xdr:col>16</xdr:col>
      <xdr:colOff>474980</xdr:colOff>
      <xdr:row>23</xdr:row>
      <xdr:rowOff>45720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952500"/>
          <a:ext cx="5961380" cy="34747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"/>
  <sheetViews>
    <sheetView zoomScale="80" zoomScaleNormal="80" workbookViewId="0">
      <selection activeCell="B32" sqref="B32"/>
    </sheetView>
  </sheetViews>
  <sheetFormatPr defaultColWidth="9.140625" defaultRowHeight="15" x14ac:dyDescent="0.25"/>
  <cols>
    <col min="1" max="1" width="20.7109375" bestFit="1" customWidth="1"/>
    <col min="2" max="2" width="13.7109375" bestFit="1" customWidth="1"/>
    <col min="3" max="3" width="18.85546875" bestFit="1" customWidth="1"/>
  </cols>
  <sheetData>
    <row r="1" spans="1:5" x14ac:dyDescent="0.25">
      <c r="A1" t="s">
        <v>1</v>
      </c>
      <c r="B1">
        <v>-100</v>
      </c>
      <c r="C1" t="s">
        <v>0</v>
      </c>
    </row>
    <row r="4" spans="1:5" x14ac:dyDescent="0.25">
      <c r="A4" t="s">
        <v>2</v>
      </c>
      <c r="B4" t="s">
        <v>16</v>
      </c>
      <c r="C4" t="s">
        <v>17</v>
      </c>
    </row>
    <row r="5" spans="1:5" x14ac:dyDescent="0.25">
      <c r="A5">
        <v>-4.8</v>
      </c>
      <c r="B5">
        <v>-0.255</v>
      </c>
      <c r="C5">
        <v>0.255</v>
      </c>
    </row>
    <row r="6" spans="1:5" x14ac:dyDescent="0.25">
      <c r="A6">
        <v>0</v>
      </c>
      <c r="B6">
        <v>-5.5E-2</v>
      </c>
      <c r="C6">
        <v>5.5E-2</v>
      </c>
    </row>
    <row r="7" spans="1:5" x14ac:dyDescent="0.25">
      <c r="A7">
        <v>6.5</v>
      </c>
      <c r="B7">
        <v>0.86099999999999999</v>
      </c>
      <c r="C7">
        <v>-0.86099999999999999</v>
      </c>
    </row>
    <row r="8" spans="1:5" x14ac:dyDescent="0.25">
      <c r="A8">
        <v>13.2</v>
      </c>
      <c r="B8">
        <v>1.67</v>
      </c>
      <c r="C8">
        <v>-1.67</v>
      </c>
    </row>
    <row r="9" spans="1:5" x14ac:dyDescent="0.25">
      <c r="A9">
        <v>20.8</v>
      </c>
      <c r="B9">
        <v>2.5299999999999998</v>
      </c>
      <c r="C9">
        <v>-2.5299999999999998</v>
      </c>
      <c r="D9" t="s">
        <v>4</v>
      </c>
      <c r="E9">
        <v>1.17</v>
      </c>
    </row>
    <row r="10" spans="1:5" x14ac:dyDescent="0.25">
      <c r="A10">
        <v>27.5</v>
      </c>
      <c r="B10">
        <v>3.3359999999999999</v>
      </c>
      <c r="C10">
        <v>-3.3359999999999999</v>
      </c>
    </row>
    <row r="11" spans="1:5" x14ac:dyDescent="0.25">
      <c r="A11">
        <v>31.2</v>
      </c>
      <c r="B11">
        <v>3.585</v>
      </c>
      <c r="C11">
        <v>-3.585</v>
      </c>
    </row>
    <row r="12" spans="1:5" x14ac:dyDescent="0.25">
      <c r="A12">
        <v>38.6</v>
      </c>
      <c r="B12">
        <v>3.71</v>
      </c>
      <c r="C12">
        <v>-3.71</v>
      </c>
    </row>
    <row r="14" spans="1:5" x14ac:dyDescent="0.25">
      <c r="A14" t="s">
        <v>9</v>
      </c>
      <c r="B14">
        <v>-2.98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"/>
  <sheetViews>
    <sheetView zoomScaleNormal="100" workbookViewId="0">
      <selection activeCell="B5" sqref="B5:B15"/>
    </sheetView>
  </sheetViews>
  <sheetFormatPr defaultRowHeight="15" x14ac:dyDescent="0.25"/>
  <cols>
    <col min="1" max="1" width="13.5703125" bestFit="1" customWidth="1"/>
    <col min="3" max="3" width="13.28515625" bestFit="1" customWidth="1"/>
    <col min="4" max="4" width="14.7109375" bestFit="1" customWidth="1"/>
    <col min="5" max="5" width="14" bestFit="1" customWidth="1"/>
  </cols>
  <sheetData>
    <row r="1" spans="1:11" x14ac:dyDescent="0.25">
      <c r="F1" t="s">
        <v>10</v>
      </c>
      <c r="J1">
        <v>140</v>
      </c>
      <c r="K1" t="s">
        <v>11</v>
      </c>
    </row>
    <row r="2" spans="1:11" x14ac:dyDescent="0.25">
      <c r="F2" s="10" t="s">
        <v>13</v>
      </c>
      <c r="G2" s="10"/>
      <c r="H2" s="10"/>
      <c r="I2" s="10" t="s">
        <v>14</v>
      </c>
      <c r="J2" s="10">
        <f>C9-G6</f>
        <v>125.6</v>
      </c>
      <c r="K2" s="10" t="s">
        <v>11</v>
      </c>
    </row>
    <row r="3" spans="1:11" x14ac:dyDescent="0.25">
      <c r="D3" s="9"/>
      <c r="E3" s="2"/>
      <c r="F3" s="2"/>
      <c r="G3" s="2"/>
      <c r="H3" s="2"/>
      <c r="I3" s="2"/>
      <c r="J3" s="2"/>
      <c r="K3" s="2"/>
    </row>
    <row r="4" spans="1:11" x14ac:dyDescent="0.25">
      <c r="B4" t="s">
        <v>12</v>
      </c>
      <c r="C4" t="s">
        <v>20</v>
      </c>
      <c r="D4" s="9" t="s">
        <v>19</v>
      </c>
      <c r="E4" s="2" t="s">
        <v>21</v>
      </c>
      <c r="F4" s="2" t="s">
        <v>16</v>
      </c>
      <c r="G4" s="2"/>
      <c r="H4" s="2"/>
      <c r="I4" s="2"/>
      <c r="J4" s="2"/>
      <c r="K4" s="2"/>
    </row>
    <row r="5" spans="1:11" x14ac:dyDescent="0.25">
      <c r="B5">
        <v>0</v>
      </c>
      <c r="C5" s="9">
        <v>-16</v>
      </c>
      <c r="D5" s="9">
        <f>C5</f>
        <v>-16</v>
      </c>
      <c r="E5" s="9">
        <f t="shared" ref="E5:E15" si="0">D5+$J$1</f>
        <v>124</v>
      </c>
      <c r="F5">
        <v>0</v>
      </c>
      <c r="G5">
        <f>F5/100</f>
        <v>0</v>
      </c>
    </row>
    <row r="6" spans="1:11" x14ac:dyDescent="0.25">
      <c r="B6">
        <v>6.8</v>
      </c>
      <c r="C6" s="9">
        <v>44</v>
      </c>
      <c r="D6" s="9">
        <f t="shared" ref="D6:D11" si="1">C6</f>
        <v>44</v>
      </c>
      <c r="E6" s="9">
        <f t="shared" si="0"/>
        <v>184</v>
      </c>
      <c r="F6">
        <f>$E$5-E6</f>
        <v>-60</v>
      </c>
      <c r="G6">
        <f t="shared" ref="G6:G15" si="2">F6/100</f>
        <v>-0.6</v>
      </c>
    </row>
    <row r="7" spans="1:11" x14ac:dyDescent="0.25">
      <c r="B7">
        <v>12</v>
      </c>
      <c r="C7" s="9">
        <v>52</v>
      </c>
      <c r="D7" s="9">
        <f t="shared" si="1"/>
        <v>52</v>
      </c>
      <c r="E7" s="9">
        <f t="shared" si="0"/>
        <v>192</v>
      </c>
      <c r="F7">
        <f t="shared" ref="F7:F15" si="3">$E$5-E7</f>
        <v>-68</v>
      </c>
      <c r="G7">
        <f t="shared" si="2"/>
        <v>-0.68</v>
      </c>
    </row>
    <row r="8" spans="1:11" x14ac:dyDescent="0.25">
      <c r="B8">
        <v>17</v>
      </c>
      <c r="C8" s="9">
        <v>60</v>
      </c>
      <c r="D8" s="9">
        <f t="shared" si="1"/>
        <v>60</v>
      </c>
      <c r="E8" s="9">
        <f t="shared" si="0"/>
        <v>200</v>
      </c>
      <c r="F8">
        <f t="shared" si="3"/>
        <v>-76</v>
      </c>
      <c r="G8">
        <f t="shared" si="2"/>
        <v>-0.76</v>
      </c>
    </row>
    <row r="9" spans="1:11" x14ac:dyDescent="0.25">
      <c r="B9">
        <v>24</v>
      </c>
      <c r="C9" s="9">
        <v>125</v>
      </c>
      <c r="D9" s="9">
        <f t="shared" si="1"/>
        <v>125</v>
      </c>
      <c r="E9" s="9">
        <f t="shared" si="0"/>
        <v>265</v>
      </c>
      <c r="F9">
        <f t="shared" si="3"/>
        <v>-141</v>
      </c>
      <c r="G9">
        <f t="shared" si="2"/>
        <v>-1.41</v>
      </c>
    </row>
    <row r="10" spans="1:11" x14ac:dyDescent="0.25">
      <c r="B10">
        <v>28</v>
      </c>
      <c r="C10" s="9">
        <v>188</v>
      </c>
      <c r="D10" s="9">
        <f t="shared" si="1"/>
        <v>188</v>
      </c>
      <c r="E10" s="9">
        <f t="shared" si="0"/>
        <v>328</v>
      </c>
      <c r="F10">
        <f>$E$5-E10</f>
        <v>-204</v>
      </c>
      <c r="G10">
        <f t="shared" si="2"/>
        <v>-2.04</v>
      </c>
    </row>
    <row r="11" spans="1:11" x14ac:dyDescent="0.25">
      <c r="B11">
        <v>32</v>
      </c>
      <c r="C11" s="9">
        <v>230</v>
      </c>
      <c r="D11" s="9">
        <f t="shared" si="1"/>
        <v>230</v>
      </c>
      <c r="E11" s="9">
        <f t="shared" si="0"/>
        <v>370</v>
      </c>
      <c r="F11">
        <f t="shared" si="3"/>
        <v>-246</v>
      </c>
      <c r="G11">
        <f t="shared" si="2"/>
        <v>-2.46</v>
      </c>
    </row>
    <row r="12" spans="1:11" x14ac:dyDescent="0.25">
      <c r="A12" t="s">
        <v>15</v>
      </c>
      <c r="B12" s="10">
        <v>36.799999999999997</v>
      </c>
      <c r="C12" s="11">
        <v>80</v>
      </c>
      <c r="D12" s="9">
        <f>$J$2+C12</f>
        <v>205.6</v>
      </c>
      <c r="E12" s="9">
        <f t="shared" si="0"/>
        <v>345.6</v>
      </c>
      <c r="F12">
        <f t="shared" si="3"/>
        <v>-221.60000000000002</v>
      </c>
      <c r="G12">
        <f t="shared" si="2"/>
        <v>-2.2160000000000002</v>
      </c>
    </row>
    <row r="13" spans="1:11" x14ac:dyDescent="0.25">
      <c r="B13" s="10">
        <f>25+16.1</f>
        <v>41.1</v>
      </c>
      <c r="C13" s="11">
        <v>164</v>
      </c>
      <c r="D13" s="9">
        <f>$J$2+C13</f>
        <v>289.60000000000002</v>
      </c>
      <c r="E13" s="9">
        <f t="shared" si="0"/>
        <v>429.6</v>
      </c>
      <c r="F13">
        <f t="shared" si="3"/>
        <v>-305.60000000000002</v>
      </c>
      <c r="G13">
        <f t="shared" si="2"/>
        <v>-3.056</v>
      </c>
    </row>
    <row r="14" spans="1:11" x14ac:dyDescent="0.25">
      <c r="B14" s="10">
        <f>25+21.3</f>
        <v>46.3</v>
      </c>
      <c r="C14" s="11">
        <v>256</v>
      </c>
      <c r="D14" s="9">
        <f>$J$2+C14</f>
        <v>381.6</v>
      </c>
      <c r="E14" s="9">
        <f t="shared" si="0"/>
        <v>521.6</v>
      </c>
      <c r="F14">
        <f t="shared" si="3"/>
        <v>-397.6</v>
      </c>
      <c r="G14">
        <f t="shared" si="2"/>
        <v>-3.9760000000000004</v>
      </c>
    </row>
    <row r="15" spans="1:11" x14ac:dyDescent="0.25">
      <c r="B15" s="10">
        <f>25+21.8</f>
        <v>46.8</v>
      </c>
      <c r="C15" s="11">
        <v>265</v>
      </c>
      <c r="D15" s="9">
        <f>$J$2+C15</f>
        <v>390.6</v>
      </c>
      <c r="E15" s="9">
        <f t="shared" si="0"/>
        <v>530.6</v>
      </c>
      <c r="F15">
        <f t="shared" si="3"/>
        <v>-406.6</v>
      </c>
      <c r="G15">
        <f t="shared" si="2"/>
        <v>-4.0659999999999998</v>
      </c>
    </row>
    <row r="16" spans="1:11" x14ac:dyDescent="0.25">
      <c r="B16" s="12">
        <f>25+25.4+6.5</f>
        <v>56.9</v>
      </c>
      <c r="C16" s="13">
        <f>B16*TAN(PI()/180)+260</f>
        <v>260.9931931944156</v>
      </c>
      <c r="D16" s="14"/>
    </row>
    <row r="17" spans="1:4" x14ac:dyDescent="0.25">
      <c r="B17" s="12">
        <f>25+6.5+29</f>
        <v>60.5</v>
      </c>
      <c r="C17" s="13">
        <f t="shared" ref="C17:C18" si="4">B17*TAN(PI()/180)+260</f>
        <v>261.05603142815716</v>
      </c>
      <c r="D17" s="14"/>
    </row>
    <row r="18" spans="1:4" x14ac:dyDescent="0.25">
      <c r="B18" s="12">
        <f>6.5+30+25</f>
        <v>61.5</v>
      </c>
      <c r="C18" s="13">
        <f t="shared" si="4"/>
        <v>261.0734864930854</v>
      </c>
    </row>
    <row r="21" spans="1:4" x14ac:dyDescent="0.25">
      <c r="A21" s="14" t="s">
        <v>9</v>
      </c>
      <c r="B21">
        <v>0</v>
      </c>
      <c r="C21">
        <v>-305</v>
      </c>
    </row>
    <row r="22" spans="1:4" x14ac:dyDescent="0.25">
      <c r="B22">
        <v>60</v>
      </c>
      <c r="C22">
        <v>-305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4"/>
  <sheetViews>
    <sheetView zoomScale="110" zoomScaleNormal="110" workbookViewId="0">
      <selection activeCell="A5" sqref="A5:A11"/>
    </sheetView>
  </sheetViews>
  <sheetFormatPr defaultColWidth="9.140625" defaultRowHeight="15" x14ac:dyDescent="0.25"/>
  <cols>
    <col min="1" max="1" width="20.7109375" bestFit="1" customWidth="1"/>
    <col min="2" max="2" width="13.7109375" bestFit="1" customWidth="1"/>
    <col min="3" max="3" width="18.85546875" bestFit="1" customWidth="1"/>
  </cols>
  <sheetData>
    <row r="1" spans="1:3" x14ac:dyDescent="0.25">
      <c r="A1" t="s">
        <v>1</v>
      </c>
      <c r="B1">
        <v>50</v>
      </c>
      <c r="C1" t="s">
        <v>0</v>
      </c>
    </row>
    <row r="4" spans="1:3" x14ac:dyDescent="0.25">
      <c r="A4" t="s">
        <v>2</v>
      </c>
      <c r="B4" t="s">
        <v>16</v>
      </c>
      <c r="C4" t="s">
        <v>17</v>
      </c>
    </row>
    <row r="5" spans="1:3" x14ac:dyDescent="0.25">
      <c r="A5">
        <v>-11.9</v>
      </c>
      <c r="B5">
        <v>-0.69</v>
      </c>
      <c r="C5">
        <v>0.69</v>
      </c>
    </row>
    <row r="6" spans="1:3" x14ac:dyDescent="0.25">
      <c r="A6">
        <v>-11.77</v>
      </c>
      <c r="B6">
        <v>-0.61</v>
      </c>
      <c r="C6">
        <v>0.61</v>
      </c>
    </row>
    <row r="7" spans="1:3" x14ac:dyDescent="0.25">
      <c r="A7">
        <v>-2.75</v>
      </c>
      <c r="B7">
        <v>-0.39100000000000001</v>
      </c>
      <c r="C7">
        <v>0.39100000000000001</v>
      </c>
    </row>
    <row r="8" spans="1:3" x14ac:dyDescent="0.25">
      <c r="A8">
        <v>-0.85</v>
      </c>
      <c r="B8">
        <v>-0.12</v>
      </c>
      <c r="C8">
        <v>0.12</v>
      </c>
    </row>
    <row r="9" spans="1:3" x14ac:dyDescent="0.25">
      <c r="A9">
        <v>0</v>
      </c>
      <c r="B9">
        <v>0.27</v>
      </c>
      <c r="C9">
        <v>-0.27</v>
      </c>
    </row>
    <row r="10" spans="1:3" x14ac:dyDescent="0.25">
      <c r="A10">
        <v>4.74</v>
      </c>
      <c r="B10">
        <v>0.98</v>
      </c>
      <c r="C10">
        <v>-0.98</v>
      </c>
    </row>
    <row r="11" spans="1:3" x14ac:dyDescent="0.25">
      <c r="A11">
        <v>8.1</v>
      </c>
      <c r="B11">
        <v>2.0099999999999998</v>
      </c>
      <c r="C11">
        <v>-2.0099999999999998</v>
      </c>
    </row>
    <row r="21" spans="1:1" x14ac:dyDescent="0.25">
      <c r="A21" s="8"/>
    </row>
    <row r="22" spans="1:1" x14ac:dyDescent="0.25">
      <c r="A22" s="8"/>
    </row>
    <row r="23" spans="1:1" s="1" customFormat="1" x14ac:dyDescent="0.25"/>
    <row r="24" spans="1:1" s="1" customFormat="1" x14ac:dyDescent="0.25"/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5"/>
  <sheetViews>
    <sheetView tabSelected="1" topLeftCell="A37" zoomScale="80" zoomScaleNormal="80" workbookViewId="0">
      <selection activeCell="R45" sqref="R45"/>
    </sheetView>
  </sheetViews>
  <sheetFormatPr defaultColWidth="9.140625" defaultRowHeight="15" x14ac:dyDescent="0.25"/>
  <cols>
    <col min="1" max="1" width="20.7109375" style="2" bestFit="1" customWidth="1"/>
    <col min="2" max="3" width="18.85546875" style="2" bestFit="1" customWidth="1"/>
    <col min="4" max="4" width="11.5703125" style="2" bestFit="1" customWidth="1"/>
    <col min="5" max="6" width="9.140625" style="2"/>
    <col min="7" max="7" width="12.85546875" style="2" customWidth="1"/>
    <col min="8" max="16384" width="9.140625" style="2"/>
  </cols>
  <sheetData>
    <row r="1" spans="1:6" x14ac:dyDescent="0.25">
      <c r="A1" s="2" t="s">
        <v>1</v>
      </c>
      <c r="B1" s="2">
        <v>50</v>
      </c>
      <c r="C1" s="2" t="s">
        <v>0</v>
      </c>
      <c r="D1" s="14" t="s">
        <v>9</v>
      </c>
      <c r="E1">
        <v>-12</v>
      </c>
      <c r="F1">
        <v>-3.02</v>
      </c>
    </row>
    <row r="2" spans="1:6" x14ac:dyDescent="0.25">
      <c r="A2" s="2" t="s">
        <v>2</v>
      </c>
      <c r="B2" s="2" t="s">
        <v>3</v>
      </c>
      <c r="D2"/>
      <c r="E2">
        <v>90</v>
      </c>
      <c r="F2">
        <v>-3.02</v>
      </c>
    </row>
    <row r="3" spans="1:6" x14ac:dyDescent="0.25">
      <c r="A3" s="2">
        <v>-11.9</v>
      </c>
      <c r="B3" s="2">
        <v>0.69</v>
      </c>
      <c r="D3" s="3"/>
      <c r="E3" s="3"/>
    </row>
    <row r="4" spans="1:6" x14ac:dyDescent="0.25">
      <c r="A4" s="2">
        <v>-11.77</v>
      </c>
      <c r="B4" s="2">
        <v>0.61</v>
      </c>
      <c r="D4" s="3"/>
      <c r="E4" s="3"/>
    </row>
    <row r="5" spans="1:6" x14ac:dyDescent="0.25">
      <c r="A5" s="2">
        <v>-2.75</v>
      </c>
      <c r="B5" s="2">
        <v>0.39100000000000001</v>
      </c>
      <c r="D5" s="3"/>
      <c r="E5" s="3"/>
    </row>
    <row r="6" spans="1:6" x14ac:dyDescent="0.25">
      <c r="A6" s="2">
        <v>-0.85</v>
      </c>
      <c r="B6" s="2">
        <v>0.12</v>
      </c>
      <c r="D6" s="3"/>
      <c r="E6" s="3"/>
    </row>
    <row r="7" spans="1:6" x14ac:dyDescent="0.25">
      <c r="A7" s="2">
        <v>0</v>
      </c>
      <c r="B7" s="2">
        <v>-0.27</v>
      </c>
      <c r="D7" s="3"/>
      <c r="E7" s="3"/>
    </row>
    <row r="8" spans="1:6" x14ac:dyDescent="0.25">
      <c r="A8" s="2">
        <v>4.74</v>
      </c>
      <c r="B8" s="2">
        <v>-0.98</v>
      </c>
      <c r="D8" s="3"/>
      <c r="E8" s="3"/>
    </row>
    <row r="9" spans="1:6" x14ac:dyDescent="0.25">
      <c r="A9" s="2">
        <v>8.1</v>
      </c>
      <c r="B9" s="2">
        <v>-2.0099999999999998</v>
      </c>
      <c r="D9" s="3"/>
      <c r="E9" s="3"/>
    </row>
    <row r="10" spans="1:6" x14ac:dyDescent="0.25">
      <c r="D10" s="3"/>
      <c r="E10" s="3"/>
    </row>
    <row r="12" spans="1:6" x14ac:dyDescent="0.25">
      <c r="A12" s="2" t="s">
        <v>1</v>
      </c>
      <c r="B12" s="2">
        <v>0</v>
      </c>
      <c r="C12" s="2" t="s">
        <v>0</v>
      </c>
    </row>
    <row r="13" spans="1:6" x14ac:dyDescent="0.25">
      <c r="A13" s="2" t="s">
        <v>2</v>
      </c>
      <c r="B13" s="2" t="s">
        <v>3</v>
      </c>
    </row>
    <row r="14" spans="1:6" x14ac:dyDescent="0.25">
      <c r="A14" s="2">
        <v>0</v>
      </c>
      <c r="B14" s="2">
        <v>0</v>
      </c>
    </row>
    <row r="15" spans="1:6" x14ac:dyDescent="0.25">
      <c r="A15" s="2">
        <v>6.8</v>
      </c>
      <c r="B15" s="2">
        <v>-0.6</v>
      </c>
    </row>
    <row r="16" spans="1:6" x14ac:dyDescent="0.25">
      <c r="A16" s="2">
        <v>12</v>
      </c>
      <c r="B16" s="2">
        <v>-0.68</v>
      </c>
    </row>
    <row r="17" spans="1:5" x14ac:dyDescent="0.25">
      <c r="A17" s="2">
        <v>17</v>
      </c>
      <c r="B17" s="2">
        <v>-0.76</v>
      </c>
    </row>
    <row r="18" spans="1:5" x14ac:dyDescent="0.25">
      <c r="A18" s="2">
        <v>24</v>
      </c>
      <c r="B18" s="2">
        <v>-1.41</v>
      </c>
    </row>
    <row r="19" spans="1:5" x14ac:dyDescent="0.25">
      <c r="A19" s="2">
        <v>28</v>
      </c>
      <c r="B19" s="2">
        <v>-2.04</v>
      </c>
    </row>
    <row r="20" spans="1:5" x14ac:dyDescent="0.25">
      <c r="A20" s="2">
        <v>32</v>
      </c>
      <c r="B20" s="2">
        <v>-2.46</v>
      </c>
    </row>
    <row r="21" spans="1:5" x14ac:dyDescent="0.25">
      <c r="A21" s="2">
        <v>36.799999999999997</v>
      </c>
      <c r="B21" s="2">
        <v>-2.2160000000000002</v>
      </c>
    </row>
    <row r="22" spans="1:5" x14ac:dyDescent="0.25">
      <c r="A22" s="2">
        <v>41.1</v>
      </c>
      <c r="B22" s="2">
        <v>-3.056</v>
      </c>
    </row>
    <row r="23" spans="1:5" x14ac:dyDescent="0.25">
      <c r="A23" s="2">
        <v>46.3</v>
      </c>
      <c r="B23" s="2">
        <v>-3.9760000000000004</v>
      </c>
    </row>
    <row r="24" spans="1:5" x14ac:dyDescent="0.25">
      <c r="A24" s="2">
        <v>46.8</v>
      </c>
      <c r="B24" s="2">
        <v>-4.0659999999999998</v>
      </c>
    </row>
    <row r="27" spans="1:5" x14ac:dyDescent="0.25">
      <c r="A27" s="2" t="s">
        <v>1</v>
      </c>
      <c r="B27" s="2">
        <v>-100</v>
      </c>
      <c r="C27" s="2" t="s">
        <v>0</v>
      </c>
    </row>
    <row r="28" spans="1:5" x14ac:dyDescent="0.25">
      <c r="A28" s="2" t="s">
        <v>2</v>
      </c>
      <c r="B28" s="2" t="s">
        <v>3</v>
      </c>
    </row>
    <row r="29" spans="1:5" x14ac:dyDescent="0.25">
      <c r="A29" s="2">
        <v>-4.8</v>
      </c>
      <c r="B29" s="2">
        <v>0.255</v>
      </c>
      <c r="D29" s="3"/>
      <c r="E29" s="3"/>
    </row>
    <row r="30" spans="1:5" x14ac:dyDescent="0.25">
      <c r="A30" s="2">
        <v>0</v>
      </c>
      <c r="B30" s="2">
        <v>5.5E-2</v>
      </c>
      <c r="D30" s="3"/>
      <c r="E30" s="3"/>
    </row>
    <row r="31" spans="1:5" x14ac:dyDescent="0.25">
      <c r="A31" s="2">
        <v>6.5</v>
      </c>
      <c r="B31" s="2">
        <v>-0.86099999999999999</v>
      </c>
      <c r="D31" s="3"/>
      <c r="E31" s="3"/>
    </row>
    <row r="32" spans="1:5" x14ac:dyDescent="0.25">
      <c r="A32" s="2">
        <v>13.2</v>
      </c>
      <c r="B32" s="2">
        <v>-1.67</v>
      </c>
      <c r="D32" s="3"/>
      <c r="E32" s="3"/>
    </row>
    <row r="33" spans="1:8" x14ac:dyDescent="0.25">
      <c r="A33" s="2">
        <v>20.8</v>
      </c>
      <c r="B33" s="2">
        <v>-2.5299999999999998</v>
      </c>
      <c r="D33" s="3"/>
      <c r="E33" s="3"/>
    </row>
    <row r="34" spans="1:8" x14ac:dyDescent="0.25">
      <c r="A34" s="2">
        <v>27.5</v>
      </c>
      <c r="B34" s="2">
        <v>-3.3359999999999999</v>
      </c>
      <c r="D34" s="3"/>
      <c r="E34" s="3"/>
    </row>
    <row r="35" spans="1:8" s="4" customFormat="1" x14ac:dyDescent="0.25">
      <c r="A35" s="2">
        <v>31.2</v>
      </c>
      <c r="B35" s="2">
        <v>-3.585</v>
      </c>
      <c r="D35" s="3"/>
      <c r="E35" s="3"/>
    </row>
    <row r="36" spans="1:8" s="4" customFormat="1" x14ac:dyDescent="0.25">
      <c r="A36" s="2">
        <v>38.6</v>
      </c>
      <c r="B36" s="2">
        <v>-3.71</v>
      </c>
      <c r="D36" s="3"/>
      <c r="E36" s="3"/>
    </row>
    <row r="39" spans="1:8" x14ac:dyDescent="0.25">
      <c r="B39" s="5" t="s">
        <v>5</v>
      </c>
      <c r="H39" s="5" t="s">
        <v>18</v>
      </c>
    </row>
    <row r="63" spans="1:1" x14ac:dyDescent="0.25">
      <c r="A63" s="7" t="s">
        <v>7</v>
      </c>
    </row>
    <row r="64" spans="1:1" x14ac:dyDescent="0.25">
      <c r="A64" s="6" t="s">
        <v>8</v>
      </c>
    </row>
    <row r="65" spans="1:1" x14ac:dyDescent="0.25">
      <c r="A65" s="2" t="s">
        <v>6</v>
      </c>
    </row>
  </sheetData>
  <pageMargins left="0.7" right="0.7" top="0.75" bottom="0.75" header="0.3" footer="0.3"/>
  <pageSetup orientation="portrait" horizontalDpi="300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opLeftCell="A4" workbookViewId="0">
      <selection activeCell="E5" sqref="E5"/>
    </sheetView>
  </sheetViews>
  <sheetFormatPr defaultRowHeight="15" x14ac:dyDescent="0.25"/>
  <sheetData>
    <row r="1" spans="1:26" x14ac:dyDescent="0.25">
      <c r="A1" t="s">
        <v>22</v>
      </c>
      <c r="B1" t="s">
        <v>23</v>
      </c>
    </row>
    <row r="2" spans="1:26" x14ac:dyDescent="0.25">
      <c r="B2" t="s">
        <v>24</v>
      </c>
      <c r="C2" t="s">
        <v>25</v>
      </c>
      <c r="D2" t="s">
        <v>29</v>
      </c>
      <c r="W2" s="2"/>
      <c r="X2" s="2"/>
      <c r="Y2" s="2"/>
      <c r="Z2" s="2"/>
    </row>
    <row r="4" spans="1:26" x14ac:dyDescent="0.25">
      <c r="A4" s="15" t="s">
        <v>26</v>
      </c>
      <c r="B4">
        <v>-100</v>
      </c>
      <c r="C4">
        <v>-4.8</v>
      </c>
      <c r="D4">
        <v>0.255</v>
      </c>
    </row>
    <row r="5" spans="1:26" x14ac:dyDescent="0.25">
      <c r="B5">
        <v>-100</v>
      </c>
      <c r="C5">
        <v>0</v>
      </c>
      <c r="D5">
        <v>5.5E-2</v>
      </c>
    </row>
    <row r="6" spans="1:26" x14ac:dyDescent="0.25">
      <c r="B6">
        <v>-100</v>
      </c>
      <c r="C6">
        <v>6.5</v>
      </c>
      <c r="D6">
        <v>-0.86099999999999999</v>
      </c>
    </row>
    <row r="7" spans="1:26" x14ac:dyDescent="0.25">
      <c r="B7">
        <v>-100</v>
      </c>
      <c r="C7">
        <v>13.2</v>
      </c>
      <c r="D7">
        <v>-1.67</v>
      </c>
    </row>
    <row r="8" spans="1:26" x14ac:dyDescent="0.25">
      <c r="B8">
        <v>-100</v>
      </c>
      <c r="C8">
        <v>20.8</v>
      </c>
      <c r="D8">
        <v>-2.5299999999999998</v>
      </c>
    </row>
    <row r="9" spans="1:26" x14ac:dyDescent="0.25">
      <c r="B9">
        <v>-100</v>
      </c>
      <c r="C9">
        <v>27.5</v>
      </c>
      <c r="D9">
        <v>-3.3359999999999999</v>
      </c>
    </row>
    <row r="10" spans="1:26" x14ac:dyDescent="0.25">
      <c r="B10">
        <v>-100</v>
      </c>
      <c r="C10">
        <v>31.2</v>
      </c>
      <c r="D10">
        <v>-3.585</v>
      </c>
    </row>
    <row r="11" spans="1:26" x14ac:dyDescent="0.25">
      <c r="B11">
        <v>-100</v>
      </c>
      <c r="C11">
        <v>38.6</v>
      </c>
      <c r="D11">
        <v>-3.71</v>
      </c>
    </row>
    <row r="12" spans="1:26" x14ac:dyDescent="0.25">
      <c r="A12" t="s">
        <v>27</v>
      </c>
      <c r="B12">
        <v>0</v>
      </c>
      <c r="C12">
        <v>0</v>
      </c>
      <c r="D12">
        <v>0</v>
      </c>
    </row>
    <row r="13" spans="1:26" x14ac:dyDescent="0.25">
      <c r="B13">
        <v>0</v>
      </c>
      <c r="C13">
        <v>6.8</v>
      </c>
      <c r="D13">
        <v>-0.6</v>
      </c>
    </row>
    <row r="14" spans="1:26" x14ac:dyDescent="0.25">
      <c r="B14">
        <v>0</v>
      </c>
      <c r="C14">
        <v>12</v>
      </c>
      <c r="D14">
        <v>-0.68</v>
      </c>
    </row>
    <row r="15" spans="1:26" x14ac:dyDescent="0.25">
      <c r="B15">
        <v>0</v>
      </c>
      <c r="C15">
        <v>17</v>
      </c>
      <c r="D15">
        <v>-0.76</v>
      </c>
    </row>
    <row r="16" spans="1:26" x14ac:dyDescent="0.25">
      <c r="B16">
        <v>0</v>
      </c>
      <c r="C16">
        <v>24</v>
      </c>
      <c r="D16">
        <v>-1.41</v>
      </c>
    </row>
    <row r="17" spans="1:4" x14ac:dyDescent="0.25">
      <c r="B17">
        <v>0</v>
      </c>
      <c r="C17">
        <v>28</v>
      </c>
      <c r="D17">
        <v>-2.04</v>
      </c>
    </row>
    <row r="18" spans="1:4" x14ac:dyDescent="0.25">
      <c r="B18">
        <v>0</v>
      </c>
      <c r="C18">
        <v>32</v>
      </c>
      <c r="D18">
        <v>-2.46</v>
      </c>
    </row>
    <row r="19" spans="1:4" x14ac:dyDescent="0.25">
      <c r="B19">
        <v>0</v>
      </c>
      <c r="C19" s="2">
        <v>36.799999999999997</v>
      </c>
      <c r="D19">
        <v>-2.2160000000000002</v>
      </c>
    </row>
    <row r="20" spans="1:4" x14ac:dyDescent="0.25">
      <c r="B20">
        <v>0</v>
      </c>
      <c r="C20" s="2">
        <v>41.1</v>
      </c>
      <c r="D20">
        <v>-3.056</v>
      </c>
    </row>
    <row r="21" spans="1:4" x14ac:dyDescent="0.25">
      <c r="B21">
        <v>0</v>
      </c>
      <c r="C21" s="2">
        <v>46.3</v>
      </c>
      <c r="D21">
        <v>-3.9760000000000004</v>
      </c>
    </row>
    <row r="22" spans="1:4" x14ac:dyDescent="0.25">
      <c r="B22">
        <v>0</v>
      </c>
      <c r="C22" s="2">
        <v>46.8</v>
      </c>
      <c r="D22">
        <v>-4.0659999999999998</v>
      </c>
    </row>
    <row r="23" spans="1:4" x14ac:dyDescent="0.25">
      <c r="A23" s="15" t="s">
        <v>28</v>
      </c>
      <c r="B23">
        <v>50</v>
      </c>
      <c r="C23">
        <v>-11.9</v>
      </c>
      <c r="D23">
        <v>0.69</v>
      </c>
    </row>
    <row r="24" spans="1:4" x14ac:dyDescent="0.25">
      <c r="B24">
        <v>50</v>
      </c>
      <c r="C24">
        <v>-11.77</v>
      </c>
      <c r="D24">
        <v>0.61</v>
      </c>
    </row>
    <row r="25" spans="1:4" x14ac:dyDescent="0.25">
      <c r="B25">
        <v>50</v>
      </c>
      <c r="C25">
        <v>-2.75</v>
      </c>
      <c r="D25">
        <v>0.39100000000000001</v>
      </c>
    </row>
    <row r="26" spans="1:4" x14ac:dyDescent="0.25">
      <c r="B26">
        <v>50</v>
      </c>
      <c r="C26">
        <v>-0.85</v>
      </c>
      <c r="D26">
        <v>0.12</v>
      </c>
    </row>
    <row r="27" spans="1:4" x14ac:dyDescent="0.25">
      <c r="B27">
        <v>50</v>
      </c>
      <c r="C27">
        <v>0</v>
      </c>
      <c r="D27">
        <v>-0.27</v>
      </c>
    </row>
    <row r="28" spans="1:4" x14ac:dyDescent="0.25">
      <c r="B28">
        <v>50</v>
      </c>
      <c r="C28">
        <v>4.74</v>
      </c>
      <c r="D28">
        <v>-0.98</v>
      </c>
    </row>
    <row r="29" spans="1:4" x14ac:dyDescent="0.25">
      <c r="B29">
        <v>50</v>
      </c>
      <c r="C29">
        <v>8.1</v>
      </c>
      <c r="D29">
        <v>-2.0099999999999998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Profile -100m</vt:lpstr>
      <vt:lpstr>Profile 0m</vt:lpstr>
      <vt:lpstr>Profile +50m</vt:lpstr>
      <vt:lpstr>Plots</vt:lpstr>
      <vt:lpstr>3d 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2013-10-21T19:22:48Z</dcterms:modified>
</cp:coreProperties>
</file>