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65" windowWidth="14805" windowHeight="7950" tabRatio="752" activeTab="1"/>
  </bookViews>
  <sheets>
    <sheet name="General data (and reference lev" sheetId="6" r:id="rId1"/>
    <sheet name="Profile 50m" sheetId="1" r:id="rId2"/>
    <sheet name="Profile 200m" sheetId="4" r:id="rId3"/>
    <sheet name="Profile 400m" sheetId="5" r:id="rId4"/>
  </sheets>
  <calcPr calcId="125725"/>
</workbook>
</file>

<file path=xl/calcChain.xml><?xml version="1.0" encoding="utf-8"?>
<calcChain xmlns="http://schemas.openxmlformats.org/spreadsheetml/2006/main">
  <c r="Q42" i="5"/>
  <c r="Q41"/>
  <c r="Q40"/>
  <c r="Q39"/>
  <c r="Q38"/>
  <c r="Q37"/>
  <c r="Q36"/>
  <c r="Q35"/>
  <c r="Q34"/>
  <c r="Q33"/>
  <c r="Q32"/>
  <c r="Q31"/>
  <c r="Q30"/>
  <c r="Q29"/>
  <c r="L41"/>
  <c r="L40"/>
  <c r="L39"/>
  <c r="L38"/>
  <c r="L37"/>
  <c r="L36"/>
  <c r="L35"/>
  <c r="L34"/>
  <c r="L33"/>
  <c r="L32"/>
  <c r="L31"/>
  <c r="L30"/>
  <c r="L29"/>
  <c r="F39"/>
  <c r="F38"/>
  <c r="F37"/>
  <c r="F36"/>
  <c r="F35"/>
  <c r="F34"/>
  <c r="F33"/>
  <c r="F32"/>
  <c r="F31"/>
  <c r="F30"/>
  <c r="F29"/>
  <c r="P48" i="4"/>
  <c r="P47"/>
  <c r="P46"/>
  <c r="P45"/>
  <c r="P44"/>
  <c r="P43"/>
  <c r="P42"/>
  <c r="P41"/>
  <c r="P40"/>
  <c r="P39"/>
  <c r="P38"/>
  <c r="P37"/>
  <c r="P36"/>
  <c r="P35"/>
  <c r="P34"/>
  <c r="P33"/>
  <c r="P32"/>
  <c r="K41"/>
  <c r="K40"/>
  <c r="K39"/>
  <c r="K38"/>
  <c r="K37"/>
  <c r="K36"/>
  <c r="K35"/>
  <c r="K34"/>
  <c r="K33"/>
  <c r="K32"/>
  <c r="E38"/>
  <c r="E37"/>
  <c r="E36"/>
  <c r="E35"/>
  <c r="E34"/>
  <c r="E33"/>
  <c r="E32"/>
  <c r="E51" i="1"/>
  <c r="E50"/>
  <c r="E49"/>
  <c r="E48"/>
  <c r="E47"/>
  <c r="E46"/>
  <c r="E45"/>
  <c r="E44"/>
  <c r="E43"/>
  <c r="E42"/>
  <c r="E41"/>
  <c r="C6"/>
  <c r="C10" i="5"/>
  <c r="C11"/>
  <c r="C12"/>
  <c r="C13"/>
  <c r="C14"/>
  <c r="C15"/>
  <c r="C16"/>
  <c r="C17"/>
  <c r="C18"/>
  <c r="C19"/>
  <c r="C20"/>
  <c r="C21"/>
  <c r="C22"/>
  <c r="C9"/>
  <c r="G3"/>
  <c r="H3" s="1"/>
  <c r="D10" s="1"/>
  <c r="C8" i="4"/>
  <c r="C9"/>
  <c r="C10"/>
  <c r="C11"/>
  <c r="C12"/>
  <c r="C13"/>
  <c r="C14"/>
  <c r="C15"/>
  <c r="C16"/>
  <c r="C17"/>
  <c r="C18"/>
  <c r="C7"/>
  <c r="C7" i="1"/>
  <c r="C8"/>
  <c r="C9"/>
  <c r="C10"/>
  <c r="C11"/>
  <c r="C12"/>
  <c r="C13"/>
  <c r="C14"/>
  <c r="C15"/>
  <c r="C16"/>
  <c r="C17"/>
  <c r="C18"/>
  <c r="C19"/>
  <c r="C20"/>
  <c r="C21"/>
  <c r="C22"/>
  <c r="D21" i="5" l="1"/>
  <c r="D19"/>
  <c r="D17"/>
  <c r="D15"/>
  <c r="D13"/>
  <c r="D11"/>
  <c r="D9"/>
  <c r="D22"/>
  <c r="D20"/>
  <c r="D18"/>
  <c r="D16"/>
  <c r="D14"/>
  <c r="D12"/>
</calcChain>
</file>

<file path=xl/comments1.xml><?xml version="1.0" encoding="utf-8"?>
<comments xmlns="http://schemas.openxmlformats.org/spreadsheetml/2006/main">
  <authors>
    <author>Author</author>
  </authors>
  <commentList>
    <comment ref="C5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With respect to reference point.
</t>
        </r>
      </text>
    </comment>
    <comment ref="C24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With respect to reference point.
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A3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Due to long distance between the cross-section, the level was moved twice
</t>
        </r>
      </text>
    </comment>
  </commentList>
</comments>
</file>

<file path=xl/comments3.xml><?xml version="1.0" encoding="utf-8"?>
<comments xmlns="http://schemas.openxmlformats.org/spreadsheetml/2006/main">
  <authors>
    <author>Author</author>
  </authors>
  <commentList>
    <comment ref="A4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Due to long distance between the cross-section, the level was moved twice
</t>
        </r>
      </text>
    </comment>
    <comment ref="B6" authorId="0">
      <text>
        <r>
          <rPr>
            <b/>
            <sz val="9"/>
            <color indexed="81"/>
            <rFont val="Tahoma"/>
            <family val="2"/>
          </rPr>
          <t>Yorian van Leeuwen:</t>
        </r>
        <r>
          <rPr>
            <sz val="9"/>
            <color indexed="81"/>
            <rFont val="Tahoma"/>
            <family val="2"/>
          </rPr>
          <t xml:space="preserve"> looking st 200m at 0m point
</t>
        </r>
      </text>
    </comment>
    <comment ref="C6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looking st 400m at 0m point</t>
        </r>
      </text>
    </comment>
    <comment ref="C8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Victoria's correction</t>
        </r>
      </text>
    </comment>
  </commentList>
</comments>
</file>

<file path=xl/sharedStrings.xml><?xml version="1.0" encoding="utf-8"?>
<sst xmlns="http://schemas.openxmlformats.org/spreadsheetml/2006/main" count="101" uniqueCount="40">
  <si>
    <t>x</t>
  </si>
  <si>
    <t>m</t>
  </si>
  <si>
    <t>GPS</t>
  </si>
  <si>
    <t>N</t>
  </si>
  <si>
    <t>E</t>
  </si>
  <si>
    <t>Y</t>
  </si>
  <si>
    <t>H</t>
  </si>
  <si>
    <t>Level</t>
  </si>
  <si>
    <t>point 1</t>
  </si>
  <si>
    <t>Reference level</t>
  </si>
  <si>
    <t>X</t>
  </si>
  <si>
    <t>Floorlevel</t>
  </si>
  <si>
    <t>Alongshore distance</t>
  </si>
  <si>
    <t>Cross-shore distance</t>
  </si>
  <si>
    <t>Raw elevation</t>
  </si>
  <si>
    <t>Corrected elevation</t>
  </si>
  <si>
    <t>Reference elevation 1</t>
  </si>
  <si>
    <t>Position 1</t>
  </si>
  <si>
    <t>Position 2</t>
  </si>
  <si>
    <t>Position 3</t>
  </si>
  <si>
    <t>200m corrected elevation</t>
  </si>
  <si>
    <t>400m corrected elevation</t>
  </si>
  <si>
    <t>correction</t>
  </si>
  <si>
    <t>Pole 1 2012</t>
  </si>
  <si>
    <t>50 meters from ref point</t>
  </si>
  <si>
    <t>x [m]</t>
  </si>
  <si>
    <t>z_rel. to waterpas</t>
  </si>
  <si>
    <t>Ruler cor.</t>
  </si>
  <si>
    <t>z_rel. to ref</t>
  </si>
  <si>
    <t>MSL cor.</t>
  </si>
  <si>
    <t>DATA 07-10-2013</t>
  </si>
  <si>
    <t>º</t>
  </si>
  <si>
    <t>Pole 2 2012</t>
  </si>
  <si>
    <t>200 meters from ref point</t>
  </si>
  <si>
    <t>Reference square</t>
  </si>
  <si>
    <t>MJ's correction</t>
  </si>
  <si>
    <t>Rule reading</t>
  </si>
  <si>
    <t>Pole 3 2012</t>
  </si>
  <si>
    <t>400 meters from ref point</t>
  </si>
  <si>
    <t>Move cor.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</si>
</sst>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8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CCCC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2" borderId="0" xfId="0" applyFill="1"/>
    <xf numFmtId="1" fontId="0" fillId="0" borderId="0" xfId="0" applyNumberFormat="1" applyBorder="1"/>
    <xf numFmtId="0" fontId="0" fillId="0" borderId="0" xfId="0" applyBorder="1"/>
    <xf numFmtId="0" fontId="4" fillId="3" borderId="1" xfId="0" applyFont="1" applyFill="1" applyBorder="1"/>
    <xf numFmtId="0" fontId="4" fillId="3" borderId="2" xfId="0" applyFont="1" applyFill="1" applyBorder="1"/>
    <xf numFmtId="0" fontId="0" fillId="3" borderId="3" xfId="0" applyFill="1" applyBorder="1"/>
    <xf numFmtId="0" fontId="0" fillId="3" borderId="4" xfId="0" applyFill="1" applyBorder="1" applyAlignment="1">
      <alignment horizontal="left"/>
    </xf>
    <xf numFmtId="0" fontId="0" fillId="3" borderId="5" xfId="0" applyFill="1" applyBorder="1"/>
    <xf numFmtId="0" fontId="0" fillId="3" borderId="6" xfId="0" applyFill="1" applyBorder="1"/>
    <xf numFmtId="0" fontId="0" fillId="3" borderId="4" xfId="0" applyFill="1" applyBorder="1"/>
    <xf numFmtId="1" fontId="0" fillId="3" borderId="5" xfId="0" applyNumberFormat="1" applyFill="1" applyBorder="1"/>
    <xf numFmtId="0" fontId="0" fillId="3" borderId="7" xfId="0" applyFill="1" applyBorder="1"/>
    <xf numFmtId="0" fontId="0" fillId="3" borderId="0" xfId="0" applyFill="1" applyBorder="1"/>
    <xf numFmtId="1" fontId="0" fillId="3" borderId="0" xfId="0" applyNumberFormat="1" applyFill="1" applyBorder="1"/>
    <xf numFmtId="0" fontId="0" fillId="3" borderId="8" xfId="0" applyFill="1" applyBorder="1"/>
    <xf numFmtId="0" fontId="0" fillId="3" borderId="9" xfId="0" applyFill="1" applyBorder="1"/>
    <xf numFmtId="0" fontId="0" fillId="3" borderId="10" xfId="0" applyFill="1" applyBorder="1"/>
    <xf numFmtId="1" fontId="0" fillId="3" borderId="10" xfId="0" applyNumberFormat="1" applyFill="1" applyBorder="1"/>
    <xf numFmtId="0" fontId="0" fillId="3" borderId="11" xfId="0" applyFill="1" applyBorder="1"/>
    <xf numFmtId="0" fontId="4" fillId="0" borderId="0" xfId="0" applyFont="1"/>
    <xf numFmtId="0" fontId="4" fillId="3" borderId="6" xfId="0" applyFont="1" applyFill="1" applyBorder="1"/>
    <xf numFmtId="1" fontId="4" fillId="3" borderId="5" xfId="0" applyNumberFormat="1" applyFont="1" applyFill="1" applyBorder="1"/>
    <xf numFmtId="1" fontId="4" fillId="3" borderId="0" xfId="0" applyNumberFormat="1" applyFont="1" applyFill="1" applyBorder="1"/>
    <xf numFmtId="1" fontId="4" fillId="3" borderId="10" xfId="0" applyNumberFormat="1" applyFont="1" applyFill="1" applyBorder="1"/>
    <xf numFmtId="2" fontId="0" fillId="3" borderId="3" xfId="0" applyNumberFormat="1" applyFill="1" applyBorder="1"/>
    <xf numFmtId="2" fontId="4" fillId="3" borderId="6" xfId="0" applyNumberFormat="1" applyFont="1" applyFill="1" applyBorder="1"/>
    <xf numFmtId="2" fontId="4" fillId="3" borderId="5" xfId="0" applyNumberFormat="1" applyFont="1" applyFill="1" applyBorder="1"/>
    <xf numFmtId="2" fontId="4" fillId="3" borderId="0" xfId="0" applyNumberFormat="1" applyFont="1" applyFill="1" applyBorder="1"/>
    <xf numFmtId="2" fontId="4" fillId="3" borderId="10" xfId="0" applyNumberFormat="1" applyFont="1" applyFill="1" applyBorder="1"/>
    <xf numFmtId="0" fontId="4" fillId="3" borderId="4" xfId="0" applyFont="1" applyFill="1" applyBorder="1"/>
    <xf numFmtId="0" fontId="4" fillId="3" borderId="5" xfId="0" applyFont="1" applyFill="1" applyBorder="1"/>
    <xf numFmtId="0" fontId="5" fillId="3" borderId="0" xfId="0" applyFont="1" applyFill="1" applyAlignment="1">
      <alignment horizontal="center"/>
    </xf>
    <xf numFmtId="0" fontId="0" fillId="3" borderId="0" xfId="0" applyFill="1"/>
    <xf numFmtId="0" fontId="4" fillId="3" borderId="0" xfId="0" applyFont="1" applyFill="1"/>
    <xf numFmtId="0" fontId="0" fillId="3" borderId="0" xfId="0" applyFill="1" applyAlignment="1">
      <alignment horizontal="left"/>
    </xf>
    <xf numFmtId="0" fontId="0" fillId="3" borderId="1" xfId="0" applyFill="1" applyBorder="1" applyAlignment="1">
      <alignment horizontal="left"/>
    </xf>
    <xf numFmtId="0" fontId="0" fillId="3" borderId="2" xfId="0" applyFill="1" applyBorder="1"/>
    <xf numFmtId="0" fontId="4" fillId="3" borderId="0" xfId="0" applyFont="1" applyFill="1" applyBorder="1"/>
    <xf numFmtId="0" fontId="4" fillId="3" borderId="10" xfId="0" applyFont="1" applyFill="1" applyBorder="1"/>
    <xf numFmtId="0" fontId="5" fillId="3" borderId="0" xfId="0" applyFont="1" applyFill="1"/>
    <xf numFmtId="0" fontId="0" fillId="3" borderId="6" xfId="0" applyNumberFormat="1" applyFill="1" applyBorder="1"/>
    <xf numFmtId="0" fontId="0" fillId="3" borderId="8" xfId="0" applyNumberFormat="1" applyFill="1" applyBorder="1"/>
    <xf numFmtId="0" fontId="0" fillId="3" borderId="11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D1C52F"/>
      <color rgb="FFCCCC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190645454206077"/>
          <c:y val="0.19488593314655719"/>
          <c:w val="0.70362885194723435"/>
          <c:h val="0.72341779273088869"/>
        </c:manualLayout>
      </c:layout>
      <c:scatterChart>
        <c:scatterStyle val="smoothMarker"/>
        <c:ser>
          <c:idx val="0"/>
          <c:order val="0"/>
          <c:tx>
            <c:v>2013</c:v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0080"/>
              </a:solidFill>
              <a:ln w="25400">
                <a:solidFill>
                  <a:srgbClr val="000080"/>
                </a:solidFill>
                <a:prstDash val="solid"/>
              </a:ln>
            </c:spPr>
          </c:marker>
          <c:xVal>
            <c:numRef>
              <c:f>'Profile 50m'!$A$6:$A$22</c:f>
              <c:numCache>
                <c:formatCode>General</c:formatCode>
                <c:ptCount val="17"/>
                <c:pt idx="0">
                  <c:v>-30</c:v>
                </c:pt>
                <c:pt idx="1">
                  <c:v>-20</c:v>
                </c:pt>
                <c:pt idx="2">
                  <c:v>-10</c:v>
                </c:pt>
                <c:pt idx="3">
                  <c:v>-5</c:v>
                </c:pt>
                <c:pt idx="4">
                  <c:v>0</c:v>
                </c:pt>
                <c:pt idx="5">
                  <c:v>2</c:v>
                </c:pt>
                <c:pt idx="6">
                  <c:v>6</c:v>
                </c:pt>
                <c:pt idx="7">
                  <c:v>10</c:v>
                </c:pt>
                <c:pt idx="8">
                  <c:v>13</c:v>
                </c:pt>
                <c:pt idx="9">
                  <c:v>16</c:v>
                </c:pt>
                <c:pt idx="10">
                  <c:v>18</c:v>
                </c:pt>
                <c:pt idx="11">
                  <c:v>21</c:v>
                </c:pt>
                <c:pt idx="12">
                  <c:v>23</c:v>
                </c:pt>
                <c:pt idx="13">
                  <c:v>25.5</c:v>
                </c:pt>
                <c:pt idx="14">
                  <c:v>29.4</c:v>
                </c:pt>
                <c:pt idx="15">
                  <c:v>30</c:v>
                </c:pt>
                <c:pt idx="16">
                  <c:v>50</c:v>
                </c:pt>
              </c:numCache>
            </c:numRef>
          </c:xVal>
          <c:yVal>
            <c:numRef>
              <c:f>'Profile 50m'!$C$6:$C$22</c:f>
              <c:numCache>
                <c:formatCode>General</c:formatCode>
                <c:ptCount val="17"/>
                <c:pt idx="0">
                  <c:v>-1.03</c:v>
                </c:pt>
                <c:pt idx="1">
                  <c:v>-0.95</c:v>
                </c:pt>
                <c:pt idx="2">
                  <c:v>-0.86</c:v>
                </c:pt>
                <c:pt idx="3">
                  <c:v>-0.83</c:v>
                </c:pt>
                <c:pt idx="4">
                  <c:v>-1.0049999999999999</c:v>
                </c:pt>
                <c:pt idx="5">
                  <c:v>-1.05</c:v>
                </c:pt>
                <c:pt idx="6">
                  <c:v>-1.1499999999999999</c:v>
                </c:pt>
                <c:pt idx="7">
                  <c:v>-1.47</c:v>
                </c:pt>
                <c:pt idx="8">
                  <c:v>-1.74</c:v>
                </c:pt>
                <c:pt idx="9">
                  <c:v>-1.87</c:v>
                </c:pt>
                <c:pt idx="10">
                  <c:v>-1.94</c:v>
                </c:pt>
                <c:pt idx="11">
                  <c:v>-2.1399999999999997</c:v>
                </c:pt>
                <c:pt idx="12">
                  <c:v>-2.33</c:v>
                </c:pt>
                <c:pt idx="13">
                  <c:v>-2.77</c:v>
                </c:pt>
                <c:pt idx="14">
                  <c:v>-2.67</c:v>
                </c:pt>
                <c:pt idx="15">
                  <c:v>-2.6399999999999997</c:v>
                </c:pt>
                <c:pt idx="16">
                  <c:v>-2.62</c:v>
                </c:pt>
              </c:numCache>
            </c:numRef>
          </c:yVal>
          <c:smooth val="1"/>
        </c:ser>
        <c:ser>
          <c:idx val="1"/>
          <c:order val="1"/>
          <c:tx>
            <c:v>2012</c:v>
          </c:tx>
          <c:spPr>
            <a:ln w="25400">
              <a:solidFill>
                <a:srgbClr val="00B050"/>
              </a:solidFill>
            </a:ln>
          </c:spPr>
          <c:marker>
            <c:symbol val="square"/>
            <c:size val="7"/>
            <c:spPr>
              <a:solidFill>
                <a:srgbClr val="00B050"/>
              </a:solidFill>
              <a:ln w="25400">
                <a:solidFill>
                  <a:srgbClr val="00B050"/>
                </a:solidFill>
              </a:ln>
            </c:spPr>
          </c:marker>
          <c:xVal>
            <c:numRef>
              <c:f>'Profile 50m'!$A$41:$A$51</c:f>
              <c:numCache>
                <c:formatCode>General</c:formatCode>
                <c:ptCount val="11"/>
                <c:pt idx="0">
                  <c:v>-6</c:v>
                </c:pt>
                <c:pt idx="1">
                  <c:v>0</c:v>
                </c:pt>
                <c:pt idx="2">
                  <c:v>5</c:v>
                </c:pt>
                <c:pt idx="3">
                  <c:v>13.5</c:v>
                </c:pt>
                <c:pt idx="4">
                  <c:v>18.3</c:v>
                </c:pt>
                <c:pt idx="5">
                  <c:v>31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100</c:v>
                </c:pt>
              </c:numCache>
            </c:numRef>
          </c:xVal>
          <c:yVal>
            <c:numRef>
              <c:f>'Profile 50m'!$E$41:$E$51</c:f>
              <c:numCache>
                <c:formatCode>0.00</c:formatCode>
                <c:ptCount val="11"/>
                <c:pt idx="0">
                  <c:v>-0.93</c:v>
                </c:pt>
                <c:pt idx="1">
                  <c:v>-1.32</c:v>
                </c:pt>
                <c:pt idx="2">
                  <c:v>-1.74</c:v>
                </c:pt>
                <c:pt idx="3">
                  <c:v>-2.63</c:v>
                </c:pt>
                <c:pt idx="4">
                  <c:v>-2.76</c:v>
                </c:pt>
                <c:pt idx="5">
                  <c:v>-2.97</c:v>
                </c:pt>
                <c:pt idx="6">
                  <c:v>-3.48</c:v>
                </c:pt>
                <c:pt idx="7">
                  <c:v>-3.73</c:v>
                </c:pt>
                <c:pt idx="8">
                  <c:v>-3.93</c:v>
                </c:pt>
                <c:pt idx="9">
                  <c:v>-4.03</c:v>
                </c:pt>
                <c:pt idx="10">
                  <c:v>-4.38</c:v>
                </c:pt>
              </c:numCache>
            </c:numRef>
          </c:yVal>
          <c:smooth val="1"/>
        </c:ser>
        <c:axId val="77450240"/>
        <c:axId val="77456512"/>
      </c:scatterChart>
      <c:valAx>
        <c:axId val="77450240"/>
        <c:scaling>
          <c:orientation val="minMax"/>
        </c:scaling>
        <c:axPos val="b"/>
        <c:majorGridlines>
          <c:spPr>
            <a:ln>
              <a:solidFill>
                <a:schemeClr val="tx1">
                  <a:lumMod val="65000"/>
                  <a:lumOff val="35000"/>
                </a:schemeClr>
              </a:solidFill>
              <a:prstDash val="dash"/>
            </a:ln>
          </c:spPr>
        </c:majorGridlines>
        <c:numFmt formatCode="General" sourceLinked="1"/>
        <c:minorTickMark val="out"/>
        <c:tickLblPos val="high"/>
        <c:spPr>
          <a:ln w="3175">
            <a:solidFill>
              <a:schemeClr val="tx1">
                <a:lumMod val="65000"/>
                <a:lumOff val="35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7456512"/>
        <c:crossesAt val="0"/>
        <c:crossBetween val="midCat"/>
      </c:valAx>
      <c:valAx>
        <c:axId val="77456512"/>
        <c:scaling>
          <c:orientation val="minMax"/>
        </c:scaling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dash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7450240"/>
        <c:crossesAt val="-4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275216811490784"/>
          <c:y val="0.43137392139708042"/>
          <c:w val="8.1921616071538153E-2"/>
          <c:h val="9.6117116449079554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chemeClr val="bg1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000000000000044" l="0.7000000000000004" r="0.7000000000000004" t="0.75000000000000044" header="0.30000000000000021" footer="0.30000000000000021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0649567635146005"/>
          <c:y val="0.17706134255658437"/>
          <c:w val="0.71501253090501848"/>
          <c:h val="0.72341779273088869"/>
        </c:manualLayout>
      </c:layout>
      <c:scatterChart>
        <c:scatterStyle val="smoothMarker"/>
        <c:ser>
          <c:idx val="0"/>
          <c:order val="0"/>
          <c:tx>
            <c:v>2013</c:v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0080"/>
              </a:solidFill>
              <a:ln w="25400">
                <a:solidFill>
                  <a:srgbClr val="000080"/>
                </a:solidFill>
                <a:prstDash val="solid"/>
              </a:ln>
            </c:spPr>
          </c:marker>
          <c:xVal>
            <c:numRef>
              <c:f>'Profile 200m'!$A$7:$A$18</c:f>
              <c:numCache>
                <c:formatCode>General</c:formatCode>
                <c:ptCount val="12"/>
                <c:pt idx="0">
                  <c:v>-30</c:v>
                </c:pt>
                <c:pt idx="1">
                  <c:v>-25.8</c:v>
                </c:pt>
                <c:pt idx="2">
                  <c:v>-17.899999999999999</c:v>
                </c:pt>
                <c:pt idx="3">
                  <c:v>-10.9</c:v>
                </c:pt>
                <c:pt idx="4">
                  <c:v>-4.5</c:v>
                </c:pt>
                <c:pt idx="5">
                  <c:v>0</c:v>
                </c:pt>
                <c:pt idx="6">
                  <c:v>2.8</c:v>
                </c:pt>
                <c:pt idx="7">
                  <c:v>8.15</c:v>
                </c:pt>
                <c:pt idx="8">
                  <c:v>12.1</c:v>
                </c:pt>
                <c:pt idx="9">
                  <c:v>17.7</c:v>
                </c:pt>
                <c:pt idx="10">
                  <c:v>23.4</c:v>
                </c:pt>
                <c:pt idx="11">
                  <c:v>30</c:v>
                </c:pt>
              </c:numCache>
            </c:numRef>
          </c:xVal>
          <c:yVal>
            <c:numRef>
              <c:f>'Profile 200m'!$C$7:$C$18</c:f>
              <c:numCache>
                <c:formatCode>General</c:formatCode>
                <c:ptCount val="12"/>
                <c:pt idx="0">
                  <c:v>-0.61</c:v>
                </c:pt>
                <c:pt idx="1">
                  <c:v>-0.53999999999999992</c:v>
                </c:pt>
                <c:pt idx="2">
                  <c:v>-0.36</c:v>
                </c:pt>
                <c:pt idx="3">
                  <c:v>-0.35</c:v>
                </c:pt>
                <c:pt idx="4">
                  <c:v>-0.72</c:v>
                </c:pt>
                <c:pt idx="5">
                  <c:v>-1.0899999999999999</c:v>
                </c:pt>
                <c:pt idx="6">
                  <c:v>-1.38</c:v>
                </c:pt>
                <c:pt idx="7">
                  <c:v>-1.83</c:v>
                </c:pt>
                <c:pt idx="8">
                  <c:v>-2.2399999999999998</c:v>
                </c:pt>
                <c:pt idx="9">
                  <c:v>-3.0200000000000005</c:v>
                </c:pt>
                <c:pt idx="10">
                  <c:v>-3.33</c:v>
                </c:pt>
                <c:pt idx="11">
                  <c:v>-3.25</c:v>
                </c:pt>
              </c:numCache>
            </c:numRef>
          </c:yVal>
          <c:smooth val="1"/>
        </c:ser>
        <c:ser>
          <c:idx val="1"/>
          <c:order val="1"/>
          <c:tx>
            <c:v>2012</c:v>
          </c:tx>
          <c:spPr>
            <a:ln w="25400">
              <a:solidFill>
                <a:srgbClr val="00B050"/>
              </a:solidFill>
            </a:ln>
          </c:spPr>
          <c:marker>
            <c:symbol val="square"/>
            <c:size val="7"/>
            <c:spPr>
              <a:solidFill>
                <a:srgbClr val="00B050"/>
              </a:solidFill>
              <a:ln w="25400">
                <a:solidFill>
                  <a:srgbClr val="00B050"/>
                </a:solidFill>
              </a:ln>
            </c:spPr>
          </c:marker>
          <c:xVal>
            <c:numRef>
              <c:f>'Profile 200m'!$A$32:$A$38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13.5</c:v>
                </c:pt>
                <c:pt idx="3">
                  <c:v>23</c:v>
                </c:pt>
                <c:pt idx="4">
                  <c:v>31</c:v>
                </c:pt>
                <c:pt idx="5">
                  <c:v>50</c:v>
                </c:pt>
                <c:pt idx="6">
                  <c:v>60</c:v>
                </c:pt>
              </c:numCache>
            </c:numRef>
          </c:xVal>
          <c:yVal>
            <c:numRef>
              <c:f>'Profile 200m'!$E$32:$E$38</c:f>
              <c:numCache>
                <c:formatCode>0.00</c:formatCode>
                <c:ptCount val="7"/>
                <c:pt idx="0">
                  <c:v>-0.28000000000000003</c:v>
                </c:pt>
                <c:pt idx="1">
                  <c:v>-0.8</c:v>
                </c:pt>
                <c:pt idx="2">
                  <c:v>-1.63</c:v>
                </c:pt>
                <c:pt idx="3">
                  <c:v>-2.61</c:v>
                </c:pt>
                <c:pt idx="4">
                  <c:v>-2.93</c:v>
                </c:pt>
                <c:pt idx="5">
                  <c:v>-3.16</c:v>
                </c:pt>
                <c:pt idx="6">
                  <c:v>-3.31</c:v>
                </c:pt>
              </c:numCache>
            </c:numRef>
          </c:yVal>
          <c:smooth val="1"/>
        </c:ser>
        <c:ser>
          <c:idx val="2"/>
          <c:order val="2"/>
          <c:tx>
            <c:v>2011</c:v>
          </c:tx>
          <c:spPr>
            <a:ln>
              <a:solidFill>
                <a:srgbClr val="D1C52F"/>
              </a:solidFill>
            </a:ln>
          </c:spPr>
          <c:marker>
            <c:symbol val="triangle"/>
            <c:size val="7"/>
            <c:spPr>
              <a:solidFill>
                <a:srgbClr val="FFC000"/>
              </a:solidFill>
              <a:ln>
                <a:solidFill>
                  <a:srgbClr val="D1C52F"/>
                </a:solidFill>
              </a:ln>
            </c:spPr>
          </c:marker>
          <c:xVal>
            <c:numRef>
              <c:f>'Profile 200m'!$H$32:$H$41</c:f>
              <c:numCache>
                <c:formatCode>General</c:formatCode>
                <c:ptCount val="10"/>
                <c:pt idx="0">
                  <c:v>-20</c:v>
                </c:pt>
                <c:pt idx="1">
                  <c:v>-10</c:v>
                </c:pt>
                <c:pt idx="2">
                  <c:v>0</c:v>
                </c:pt>
                <c:pt idx="3">
                  <c:v>10</c:v>
                </c:pt>
                <c:pt idx="4">
                  <c:v>20</c:v>
                </c:pt>
                <c:pt idx="5">
                  <c:v>30</c:v>
                </c:pt>
                <c:pt idx="6">
                  <c:v>40</c:v>
                </c:pt>
                <c:pt idx="7">
                  <c:v>50</c:v>
                </c:pt>
                <c:pt idx="8">
                  <c:v>60</c:v>
                </c:pt>
                <c:pt idx="9">
                  <c:v>70</c:v>
                </c:pt>
              </c:numCache>
            </c:numRef>
          </c:xVal>
          <c:yVal>
            <c:numRef>
              <c:f>'Profile 200m'!$K$32:$K$41</c:f>
              <c:numCache>
                <c:formatCode>General</c:formatCode>
                <c:ptCount val="10"/>
                <c:pt idx="0">
                  <c:v>-0.53</c:v>
                </c:pt>
                <c:pt idx="1">
                  <c:v>-0.35</c:v>
                </c:pt>
                <c:pt idx="2">
                  <c:v>-0.7</c:v>
                </c:pt>
                <c:pt idx="3">
                  <c:v>-1.37</c:v>
                </c:pt>
                <c:pt idx="4">
                  <c:v>-1.94</c:v>
                </c:pt>
                <c:pt idx="5">
                  <c:v>-2.8450000000000002</c:v>
                </c:pt>
                <c:pt idx="6">
                  <c:v>-2.94</c:v>
                </c:pt>
                <c:pt idx="7">
                  <c:v>-3.06</c:v>
                </c:pt>
                <c:pt idx="8">
                  <c:v>-3.23</c:v>
                </c:pt>
                <c:pt idx="9">
                  <c:v>-3.48</c:v>
                </c:pt>
              </c:numCache>
            </c:numRef>
          </c:yVal>
          <c:smooth val="1"/>
        </c:ser>
        <c:ser>
          <c:idx val="3"/>
          <c:order val="3"/>
          <c:tx>
            <c:v>2010</c:v>
          </c:tx>
          <c:spPr>
            <a:ln w="25400"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 w="25400">
                <a:solidFill>
                  <a:srgbClr val="FF0000"/>
                </a:solidFill>
              </a:ln>
            </c:spPr>
          </c:marker>
          <c:xVal>
            <c:numRef>
              <c:f>'Profile 200m'!$N$32:$N$48</c:f>
              <c:numCache>
                <c:formatCode>General</c:formatCode>
                <c:ptCount val="17"/>
                <c:pt idx="0">
                  <c:v>-20</c:v>
                </c:pt>
                <c:pt idx="1">
                  <c:v>-15</c:v>
                </c:pt>
                <c:pt idx="2">
                  <c:v>-10</c:v>
                </c:pt>
                <c:pt idx="3">
                  <c:v>-7</c:v>
                </c:pt>
                <c:pt idx="4">
                  <c:v>-4</c:v>
                </c:pt>
                <c:pt idx="5">
                  <c:v>0</c:v>
                </c:pt>
                <c:pt idx="6">
                  <c:v>3</c:v>
                </c:pt>
                <c:pt idx="7">
                  <c:v>5</c:v>
                </c:pt>
                <c:pt idx="8">
                  <c:v>7</c:v>
                </c:pt>
                <c:pt idx="9">
                  <c:v>11</c:v>
                </c:pt>
                <c:pt idx="10">
                  <c:v>16</c:v>
                </c:pt>
                <c:pt idx="11">
                  <c:v>18</c:v>
                </c:pt>
                <c:pt idx="12">
                  <c:v>20</c:v>
                </c:pt>
                <c:pt idx="13">
                  <c:v>22</c:v>
                </c:pt>
                <c:pt idx="14">
                  <c:v>24</c:v>
                </c:pt>
                <c:pt idx="15">
                  <c:v>26</c:v>
                </c:pt>
                <c:pt idx="16">
                  <c:v>32</c:v>
                </c:pt>
              </c:numCache>
            </c:numRef>
          </c:xVal>
          <c:yVal>
            <c:numRef>
              <c:f>'Profile 200m'!$P$32:$P$48</c:f>
              <c:numCache>
                <c:formatCode>General</c:formatCode>
                <c:ptCount val="17"/>
                <c:pt idx="0">
                  <c:v>-0.6</c:v>
                </c:pt>
                <c:pt idx="1">
                  <c:v>-0.45</c:v>
                </c:pt>
                <c:pt idx="2">
                  <c:v>-0.35</c:v>
                </c:pt>
                <c:pt idx="3">
                  <c:v>-0.45</c:v>
                </c:pt>
                <c:pt idx="4">
                  <c:v>-0.7</c:v>
                </c:pt>
                <c:pt idx="5">
                  <c:v>-1.1000000000000001</c:v>
                </c:pt>
                <c:pt idx="6">
                  <c:v>-1.1499999999999999</c:v>
                </c:pt>
                <c:pt idx="7">
                  <c:v>-1.3</c:v>
                </c:pt>
                <c:pt idx="8">
                  <c:v>-1.35</c:v>
                </c:pt>
                <c:pt idx="9">
                  <c:v>-1.95</c:v>
                </c:pt>
                <c:pt idx="10">
                  <c:v>-2.5</c:v>
                </c:pt>
                <c:pt idx="11">
                  <c:v>-2.9</c:v>
                </c:pt>
                <c:pt idx="12">
                  <c:v>-2.9</c:v>
                </c:pt>
                <c:pt idx="13">
                  <c:v>-2.93</c:v>
                </c:pt>
                <c:pt idx="14">
                  <c:v>-2.95</c:v>
                </c:pt>
                <c:pt idx="15">
                  <c:v>-3.05</c:v>
                </c:pt>
                <c:pt idx="16">
                  <c:v>-3</c:v>
                </c:pt>
              </c:numCache>
            </c:numRef>
          </c:yVal>
          <c:smooth val="1"/>
        </c:ser>
        <c:axId val="77745536"/>
        <c:axId val="77768192"/>
      </c:scatterChart>
      <c:valAx>
        <c:axId val="77745536"/>
        <c:scaling>
          <c:orientation val="minMax"/>
        </c:scaling>
        <c:axPos val="b"/>
        <c:majorGridlines>
          <c:spPr>
            <a:ln>
              <a:solidFill>
                <a:schemeClr val="tx1">
                  <a:lumMod val="65000"/>
                  <a:lumOff val="35000"/>
                </a:schemeClr>
              </a:solidFill>
              <a:prstDash val="dash"/>
            </a:ln>
          </c:spPr>
        </c:majorGridlines>
        <c:numFmt formatCode="General" sourceLinked="1"/>
        <c:minorTickMark val="out"/>
        <c:tickLblPos val="high"/>
        <c:spPr>
          <a:ln w="3175">
            <a:solidFill>
              <a:schemeClr val="tx1">
                <a:lumMod val="65000"/>
                <a:lumOff val="35000"/>
              </a:schemeClr>
            </a:solidFill>
            <a:prstDash val="solid"/>
          </a:ln>
        </c:spPr>
        <c:txPr>
          <a:bodyPr rot="0" vert="horz" anchor="ctr" anchorCtr="1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7768192"/>
        <c:crossesAt val="2"/>
        <c:crossBetween val="midCat"/>
      </c:valAx>
      <c:valAx>
        <c:axId val="77768192"/>
        <c:scaling>
          <c:orientation val="minMax"/>
          <c:max val="1"/>
        </c:scaling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dash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7745536"/>
        <c:crossesAt val="-4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275216811490762"/>
          <c:y val="0.4313739213970807"/>
          <c:w val="7.9991342328524187E-2"/>
          <c:h val="0.1922342328981591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chemeClr val="bg1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000000000000078" l="0.70000000000000062" r="0.70000000000000062" t="0.75000000000000078" header="0.30000000000000032" footer="0.30000000000000032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0649567635146011"/>
          <c:y val="0.17706134255658446"/>
          <c:w val="0.71501253090501848"/>
          <c:h val="0.72341779273088869"/>
        </c:manualLayout>
      </c:layout>
      <c:scatterChart>
        <c:scatterStyle val="smoothMarker"/>
        <c:ser>
          <c:idx val="0"/>
          <c:order val="0"/>
          <c:tx>
            <c:v>2013</c:v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0080"/>
              </a:solidFill>
              <a:ln w="25400">
                <a:solidFill>
                  <a:srgbClr val="000080"/>
                </a:solidFill>
                <a:prstDash val="solid"/>
              </a:ln>
            </c:spPr>
          </c:marker>
          <c:xVal>
            <c:numRef>
              <c:f>'Profile 400m'!$A$9:$A$22</c:f>
              <c:numCache>
                <c:formatCode>General</c:formatCode>
                <c:ptCount val="14"/>
                <c:pt idx="0">
                  <c:v>-30</c:v>
                </c:pt>
                <c:pt idx="1">
                  <c:v>-20.8</c:v>
                </c:pt>
                <c:pt idx="2">
                  <c:v>-12.3</c:v>
                </c:pt>
                <c:pt idx="3">
                  <c:v>-5.7</c:v>
                </c:pt>
                <c:pt idx="4">
                  <c:v>0</c:v>
                </c:pt>
                <c:pt idx="5">
                  <c:v>5.8</c:v>
                </c:pt>
                <c:pt idx="6">
                  <c:v>12.05</c:v>
                </c:pt>
                <c:pt idx="7">
                  <c:v>17.05</c:v>
                </c:pt>
                <c:pt idx="8">
                  <c:v>22.1</c:v>
                </c:pt>
                <c:pt idx="9">
                  <c:v>28.65</c:v>
                </c:pt>
                <c:pt idx="10">
                  <c:v>34.799999999999997</c:v>
                </c:pt>
                <c:pt idx="11">
                  <c:v>40.1</c:v>
                </c:pt>
                <c:pt idx="12">
                  <c:v>43.8</c:v>
                </c:pt>
                <c:pt idx="13">
                  <c:v>45.25</c:v>
                </c:pt>
              </c:numCache>
            </c:numRef>
          </c:xVal>
          <c:yVal>
            <c:numRef>
              <c:f>'Profile 400m'!$C$9:$C$22</c:f>
              <c:numCache>
                <c:formatCode>General</c:formatCode>
                <c:ptCount val="14"/>
                <c:pt idx="0">
                  <c:v>-0.69</c:v>
                </c:pt>
                <c:pt idx="1">
                  <c:v>-0.71</c:v>
                </c:pt>
                <c:pt idx="2">
                  <c:v>-0.76</c:v>
                </c:pt>
                <c:pt idx="3">
                  <c:v>-0.85999999999999988</c:v>
                </c:pt>
                <c:pt idx="4">
                  <c:v>-0.96</c:v>
                </c:pt>
                <c:pt idx="5">
                  <c:v>-0.96</c:v>
                </c:pt>
                <c:pt idx="6">
                  <c:v>-0.91000000000000014</c:v>
                </c:pt>
                <c:pt idx="7">
                  <c:v>-0.91999999999999993</c:v>
                </c:pt>
                <c:pt idx="8">
                  <c:v>-1.1000000000000001</c:v>
                </c:pt>
                <c:pt idx="9">
                  <c:v>-1.4999999999999998</c:v>
                </c:pt>
                <c:pt idx="10">
                  <c:v>-1.7199999999999998</c:v>
                </c:pt>
                <c:pt idx="11">
                  <c:v>-2.15</c:v>
                </c:pt>
                <c:pt idx="12">
                  <c:v>-2.54</c:v>
                </c:pt>
                <c:pt idx="13">
                  <c:v>-2.9400000000000004</c:v>
                </c:pt>
              </c:numCache>
            </c:numRef>
          </c:yVal>
          <c:smooth val="1"/>
        </c:ser>
        <c:ser>
          <c:idx val="1"/>
          <c:order val="1"/>
          <c:tx>
            <c:v>2012</c:v>
          </c:tx>
          <c:spPr>
            <a:ln w="25400">
              <a:solidFill>
                <a:srgbClr val="00B050"/>
              </a:solidFill>
            </a:ln>
          </c:spPr>
          <c:marker>
            <c:symbol val="square"/>
            <c:size val="7"/>
            <c:spPr>
              <a:solidFill>
                <a:srgbClr val="00B050"/>
              </a:solidFill>
              <a:ln w="25400">
                <a:solidFill>
                  <a:srgbClr val="00B050"/>
                </a:solidFill>
              </a:ln>
            </c:spPr>
          </c:marker>
          <c:xVal>
            <c:numRef>
              <c:f>'Profile 400m'!$A$29:$A$39</c:f>
              <c:numCache>
                <c:formatCode>General</c:formatCode>
                <c:ptCount val="11"/>
                <c:pt idx="0">
                  <c:v>-6</c:v>
                </c:pt>
                <c:pt idx="1">
                  <c:v>0</c:v>
                </c:pt>
                <c:pt idx="2">
                  <c:v>5</c:v>
                </c:pt>
                <c:pt idx="3">
                  <c:v>35.700000000000003</c:v>
                </c:pt>
                <c:pt idx="4">
                  <c:v>47</c:v>
                </c:pt>
                <c:pt idx="5">
                  <c:v>50</c:v>
                </c:pt>
                <c:pt idx="6">
                  <c:v>58</c:v>
                </c:pt>
                <c:pt idx="7">
                  <c:v>63</c:v>
                </c:pt>
                <c:pt idx="8">
                  <c:v>68</c:v>
                </c:pt>
                <c:pt idx="9">
                  <c:v>83</c:v>
                </c:pt>
                <c:pt idx="10">
                  <c:v>98</c:v>
                </c:pt>
              </c:numCache>
            </c:numRef>
          </c:xVal>
          <c:yVal>
            <c:numRef>
              <c:f>'Profile 400m'!$F$29:$F$39</c:f>
              <c:numCache>
                <c:formatCode>0.00</c:formatCode>
                <c:ptCount val="11"/>
                <c:pt idx="0">
                  <c:v>-0.7</c:v>
                </c:pt>
                <c:pt idx="1">
                  <c:v>-0.81</c:v>
                </c:pt>
                <c:pt idx="2">
                  <c:v>-0.88</c:v>
                </c:pt>
                <c:pt idx="3">
                  <c:v>-1.48</c:v>
                </c:pt>
                <c:pt idx="4">
                  <c:v>-1.24</c:v>
                </c:pt>
                <c:pt idx="5">
                  <c:v>-2.21</c:v>
                </c:pt>
                <c:pt idx="6">
                  <c:v>-2.2400000000000002</c:v>
                </c:pt>
                <c:pt idx="7">
                  <c:v>-3.15</c:v>
                </c:pt>
                <c:pt idx="8">
                  <c:v>-3.05</c:v>
                </c:pt>
                <c:pt idx="9">
                  <c:v>-3.15</c:v>
                </c:pt>
                <c:pt idx="10">
                  <c:v>-3.38</c:v>
                </c:pt>
              </c:numCache>
            </c:numRef>
          </c:yVal>
          <c:smooth val="1"/>
        </c:ser>
        <c:ser>
          <c:idx val="2"/>
          <c:order val="2"/>
          <c:tx>
            <c:v>2011</c:v>
          </c:tx>
          <c:spPr>
            <a:ln>
              <a:solidFill>
                <a:srgbClr val="D1C52F"/>
              </a:solidFill>
            </a:ln>
          </c:spPr>
          <c:marker>
            <c:symbol val="triangle"/>
            <c:size val="7"/>
            <c:spPr>
              <a:solidFill>
                <a:srgbClr val="FFC000"/>
              </a:solidFill>
              <a:ln>
                <a:solidFill>
                  <a:srgbClr val="D1C52F"/>
                </a:solidFill>
              </a:ln>
            </c:spPr>
          </c:marker>
          <c:xVal>
            <c:numRef>
              <c:f>'Profile 400m'!$I$29:$I$41</c:f>
              <c:numCache>
                <c:formatCode>General</c:formatCode>
                <c:ptCount val="13"/>
                <c:pt idx="0">
                  <c:v>0</c:v>
                </c:pt>
                <c:pt idx="1">
                  <c:v>33</c:v>
                </c:pt>
                <c:pt idx="2">
                  <c:v>39</c:v>
                </c:pt>
                <c:pt idx="3">
                  <c:v>41</c:v>
                </c:pt>
                <c:pt idx="4">
                  <c:v>46.2</c:v>
                </c:pt>
                <c:pt idx="5">
                  <c:v>47.9</c:v>
                </c:pt>
                <c:pt idx="6">
                  <c:v>50.1</c:v>
                </c:pt>
                <c:pt idx="7">
                  <c:v>53.2</c:v>
                </c:pt>
                <c:pt idx="8">
                  <c:v>73</c:v>
                </c:pt>
                <c:pt idx="9">
                  <c:v>86</c:v>
                </c:pt>
                <c:pt idx="10">
                  <c:v>91</c:v>
                </c:pt>
                <c:pt idx="11">
                  <c:v>96</c:v>
                </c:pt>
                <c:pt idx="12">
                  <c:v>106.9</c:v>
                </c:pt>
              </c:numCache>
            </c:numRef>
          </c:xVal>
          <c:yVal>
            <c:numRef>
              <c:f>'Profile 400m'!$L$29:$L$41</c:f>
              <c:numCache>
                <c:formatCode>General</c:formatCode>
                <c:ptCount val="13"/>
                <c:pt idx="0">
                  <c:v>-0.96</c:v>
                </c:pt>
                <c:pt idx="1">
                  <c:v>-1.33</c:v>
                </c:pt>
                <c:pt idx="2">
                  <c:v>-1.78</c:v>
                </c:pt>
                <c:pt idx="3">
                  <c:v>-1.88</c:v>
                </c:pt>
                <c:pt idx="4">
                  <c:v>-2.61</c:v>
                </c:pt>
                <c:pt idx="5">
                  <c:v>-2.91</c:v>
                </c:pt>
                <c:pt idx="6">
                  <c:v>-3.08</c:v>
                </c:pt>
                <c:pt idx="7">
                  <c:v>-2.88</c:v>
                </c:pt>
                <c:pt idx="8">
                  <c:v>-2.85</c:v>
                </c:pt>
                <c:pt idx="9">
                  <c:v>-3.07</c:v>
                </c:pt>
                <c:pt idx="10">
                  <c:v>-3.29</c:v>
                </c:pt>
                <c:pt idx="11">
                  <c:v>-3.59</c:v>
                </c:pt>
                <c:pt idx="12">
                  <c:v>-3.84</c:v>
                </c:pt>
              </c:numCache>
            </c:numRef>
          </c:yVal>
          <c:smooth val="1"/>
        </c:ser>
        <c:ser>
          <c:idx val="3"/>
          <c:order val="3"/>
          <c:tx>
            <c:v>2010</c:v>
          </c:tx>
          <c:spPr>
            <a:ln w="25400"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 w="25400">
                <a:solidFill>
                  <a:srgbClr val="FF0000"/>
                </a:solidFill>
              </a:ln>
            </c:spPr>
          </c:marker>
          <c:xVal>
            <c:numRef>
              <c:f>'Profile 400m'!$O$29:$O$42</c:f>
              <c:numCache>
                <c:formatCode>General</c:formatCode>
                <c:ptCount val="14"/>
                <c:pt idx="0">
                  <c:v>0</c:v>
                </c:pt>
                <c:pt idx="1">
                  <c:v>7</c:v>
                </c:pt>
                <c:pt idx="2">
                  <c:v>11</c:v>
                </c:pt>
                <c:pt idx="3">
                  <c:v>15</c:v>
                </c:pt>
                <c:pt idx="4">
                  <c:v>20</c:v>
                </c:pt>
                <c:pt idx="5">
                  <c:v>22</c:v>
                </c:pt>
                <c:pt idx="6">
                  <c:v>25</c:v>
                </c:pt>
                <c:pt idx="7">
                  <c:v>29</c:v>
                </c:pt>
                <c:pt idx="8">
                  <c:v>30</c:v>
                </c:pt>
                <c:pt idx="9">
                  <c:v>37</c:v>
                </c:pt>
                <c:pt idx="10">
                  <c:v>40</c:v>
                </c:pt>
                <c:pt idx="11">
                  <c:v>42</c:v>
                </c:pt>
                <c:pt idx="12">
                  <c:v>44</c:v>
                </c:pt>
                <c:pt idx="13">
                  <c:v>46</c:v>
                </c:pt>
              </c:numCache>
            </c:numRef>
          </c:xVal>
          <c:yVal>
            <c:numRef>
              <c:f>'Profile 400m'!$Q$29:$Q$42</c:f>
              <c:numCache>
                <c:formatCode>General</c:formatCode>
                <c:ptCount val="14"/>
                <c:pt idx="0">
                  <c:v>-1.1499999999999999</c:v>
                </c:pt>
                <c:pt idx="1">
                  <c:v>-1.25</c:v>
                </c:pt>
                <c:pt idx="2">
                  <c:v>-1.27</c:v>
                </c:pt>
                <c:pt idx="3">
                  <c:v>-1.3</c:v>
                </c:pt>
                <c:pt idx="4">
                  <c:v>-1.2</c:v>
                </c:pt>
                <c:pt idx="5">
                  <c:v>-1.1499999999999999</c:v>
                </c:pt>
                <c:pt idx="6">
                  <c:v>-1.2</c:v>
                </c:pt>
                <c:pt idx="7">
                  <c:v>-1.35</c:v>
                </c:pt>
                <c:pt idx="8">
                  <c:v>-1.9</c:v>
                </c:pt>
                <c:pt idx="9">
                  <c:v>-2.7</c:v>
                </c:pt>
                <c:pt idx="10">
                  <c:v>-3.2</c:v>
                </c:pt>
                <c:pt idx="11">
                  <c:v>-3.25</c:v>
                </c:pt>
                <c:pt idx="12">
                  <c:v>-3.28</c:v>
                </c:pt>
                <c:pt idx="13">
                  <c:v>-3.3</c:v>
                </c:pt>
              </c:numCache>
            </c:numRef>
          </c:yVal>
          <c:smooth val="1"/>
        </c:ser>
        <c:axId val="77999104"/>
        <c:axId val="78001280"/>
      </c:scatterChart>
      <c:valAx>
        <c:axId val="77999104"/>
        <c:scaling>
          <c:orientation val="minMax"/>
        </c:scaling>
        <c:axPos val="b"/>
        <c:majorGridlines>
          <c:spPr>
            <a:ln>
              <a:solidFill>
                <a:schemeClr val="tx1">
                  <a:lumMod val="65000"/>
                  <a:lumOff val="35000"/>
                </a:schemeClr>
              </a:solidFill>
              <a:prstDash val="dash"/>
            </a:ln>
          </c:spPr>
        </c:majorGridlines>
        <c:numFmt formatCode="General" sourceLinked="1"/>
        <c:minorTickMark val="out"/>
        <c:tickLblPos val="high"/>
        <c:spPr>
          <a:ln w="3175">
            <a:solidFill>
              <a:schemeClr val="tx1">
                <a:lumMod val="65000"/>
                <a:lumOff val="35000"/>
              </a:schemeClr>
            </a:solidFill>
            <a:prstDash val="solid"/>
          </a:ln>
        </c:spPr>
        <c:txPr>
          <a:bodyPr rot="0" vert="horz" anchor="ctr" anchorCtr="1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8001280"/>
        <c:crossesAt val="2"/>
        <c:crossBetween val="midCat"/>
      </c:valAx>
      <c:valAx>
        <c:axId val="78001280"/>
        <c:scaling>
          <c:orientation val="minMax"/>
          <c:max val="1"/>
        </c:scaling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dash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7999104"/>
        <c:crossesAt val="-4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275216811490751"/>
          <c:y val="0.43137392139708097"/>
          <c:w val="8.0577423630295644E-2"/>
          <c:h val="0.1922342328981591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chemeClr val="bg1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0000000000001" l="0.70000000000000062" r="0.70000000000000062" t="0.750000000000001" header="0.30000000000000032" footer="0.3000000000000003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552450</xdr:colOff>
      <xdr:row>4</xdr:row>
      <xdr:rowOff>123824</xdr:rowOff>
    </xdr:from>
    <xdr:to>
      <xdr:col>16</xdr:col>
      <xdr:colOff>450274</xdr:colOff>
      <xdr:row>27</xdr:row>
      <xdr:rowOff>17317</xdr:rowOff>
    </xdr:to>
    <xdr:graphicFrame macro="">
      <xdr:nvGraphicFramePr>
        <xdr:cNvPr id="1037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0.145</cdr:x>
      <cdr:y>0.0318</cdr:y>
    </cdr:from>
    <cdr:to>
      <cdr:x>0.725</cdr:x>
      <cdr:y>0.10067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004456" y="135949"/>
          <a:ext cx="4017818" cy="2944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600" b="1"/>
            <a:t>Cross</a:t>
          </a:r>
          <a:r>
            <a:rPr lang="en-US" sz="1600" b="1" baseline="0"/>
            <a:t>-section 1. Distance from Ref. +50m</a:t>
          </a:r>
          <a:endParaRPr lang="en-US" sz="1600" b="1"/>
        </a:p>
      </cdr:txBody>
    </cdr:sp>
  </cdr:relSizeAnchor>
  <cdr:relSizeAnchor xmlns:cdr="http://schemas.openxmlformats.org/drawingml/2006/chartDrawing">
    <cdr:from>
      <cdr:x>0.03488</cdr:x>
      <cdr:y>0.206</cdr:y>
    </cdr:from>
    <cdr:to>
      <cdr:x>0.07442</cdr:x>
      <cdr:y>0.82175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259771" y="880631"/>
          <a:ext cx="294410" cy="26323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en-US" sz="1100"/>
            <a:t>Depth relative to Reference</a:t>
          </a:r>
          <a:r>
            <a:rPr lang="en-US" sz="1100" baseline="0"/>
            <a:t> point (m)</a:t>
          </a:r>
          <a:endParaRPr lang="en-US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360624</xdr:colOff>
      <xdr:row>2</xdr:row>
      <xdr:rowOff>153825</xdr:rowOff>
    </xdr:from>
    <xdr:to>
      <xdr:col>18</xdr:col>
      <xdr:colOff>447216</xdr:colOff>
      <xdr:row>25</xdr:row>
      <xdr:rowOff>47318</xdr:rowOff>
    </xdr:to>
    <xdr:graphicFrame macro="">
      <xdr:nvGraphicFramePr>
        <xdr:cNvPr id="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0.145</cdr:x>
      <cdr:y>0.0318</cdr:y>
    </cdr:from>
    <cdr:to>
      <cdr:x>0.725</cdr:x>
      <cdr:y>0.10067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004456" y="135949"/>
          <a:ext cx="4017818" cy="2944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600" b="1"/>
            <a:t>Cross</a:t>
          </a:r>
          <a:r>
            <a:rPr lang="en-US" sz="1600" b="1" baseline="0"/>
            <a:t>-section 2. Distance from Ref. +200m</a:t>
          </a:r>
          <a:endParaRPr lang="en-US" sz="1600" b="1"/>
        </a:p>
      </cdr:txBody>
    </cdr:sp>
  </cdr:relSizeAnchor>
  <cdr:relSizeAnchor xmlns:cdr="http://schemas.openxmlformats.org/drawingml/2006/chartDrawing">
    <cdr:from>
      <cdr:x>0.01524</cdr:x>
      <cdr:y>0.17634</cdr:y>
    </cdr:from>
    <cdr:to>
      <cdr:x>0.05047</cdr:x>
      <cdr:y>0.77923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121228" y="753852"/>
          <a:ext cx="280146" cy="257735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en-US" sz="1200" b="0"/>
            <a:t>Depth relative to Reference point (m)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1170214</xdr:colOff>
      <xdr:row>5</xdr:row>
      <xdr:rowOff>0</xdr:rowOff>
    </xdr:from>
    <xdr:to>
      <xdr:col>18</xdr:col>
      <xdr:colOff>129013</xdr:colOff>
      <xdr:row>25</xdr:row>
      <xdr:rowOff>464993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0.145</cdr:x>
      <cdr:y>0.0318</cdr:y>
    </cdr:from>
    <cdr:to>
      <cdr:x>0.725</cdr:x>
      <cdr:y>0.10067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004456" y="135949"/>
          <a:ext cx="4017818" cy="2944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600" b="1"/>
            <a:t>Cross</a:t>
          </a:r>
          <a:r>
            <a:rPr lang="en-US" sz="1600" b="1" baseline="0"/>
            <a:t>-section 2. Distance from Ref. +400m</a:t>
          </a:r>
          <a:endParaRPr lang="en-US" sz="1600" b="1"/>
        </a:p>
      </cdr:txBody>
    </cdr:sp>
  </cdr:relSizeAnchor>
  <cdr:relSizeAnchor xmlns:cdr="http://schemas.openxmlformats.org/drawingml/2006/chartDrawing">
    <cdr:from>
      <cdr:x>0.01524</cdr:x>
      <cdr:y>0.17634</cdr:y>
    </cdr:from>
    <cdr:to>
      <cdr:x>0.05047</cdr:x>
      <cdr:y>0.77923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121228" y="753852"/>
          <a:ext cx="280146" cy="257735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en-US" sz="1200" b="0"/>
            <a:t>Depth relative to Reference point (m)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4"/>
  <sheetViews>
    <sheetView workbookViewId="0">
      <selection activeCell="D5" sqref="D5"/>
    </sheetView>
  </sheetViews>
  <sheetFormatPr defaultColWidth="9.140625" defaultRowHeight="15"/>
  <cols>
    <col min="3" max="3" width="47.140625" customWidth="1"/>
  </cols>
  <sheetData>
    <row r="1" spans="1:3">
      <c r="A1" t="s">
        <v>0</v>
      </c>
    </row>
    <row r="2" spans="1:3">
      <c r="A2" t="s">
        <v>2</v>
      </c>
      <c r="B2" t="s">
        <v>3</v>
      </c>
    </row>
    <row r="3" spans="1:3">
      <c r="A3" t="s">
        <v>2</v>
      </c>
      <c r="B3" t="s">
        <v>4</v>
      </c>
    </row>
    <row r="5" spans="1:3">
      <c r="A5" t="s">
        <v>7</v>
      </c>
      <c r="B5" t="s">
        <v>8</v>
      </c>
    </row>
    <row r="6" spans="1:3">
      <c r="A6" t="s">
        <v>2</v>
      </c>
      <c r="B6" t="s">
        <v>3</v>
      </c>
    </row>
    <row r="7" spans="1:3">
      <c r="A7" t="s">
        <v>2</v>
      </c>
      <c r="B7" t="s">
        <v>4</v>
      </c>
    </row>
    <row r="9" spans="1:3">
      <c r="A9" t="s">
        <v>9</v>
      </c>
    </row>
    <row r="10" spans="1:3">
      <c r="A10" t="s">
        <v>10</v>
      </c>
      <c r="C10" t="s">
        <v>1</v>
      </c>
    </row>
    <row r="11" spans="1:3">
      <c r="A11" t="s">
        <v>5</v>
      </c>
      <c r="C11" t="s">
        <v>1</v>
      </c>
    </row>
    <row r="12" spans="1:3">
      <c r="A12" t="s">
        <v>6</v>
      </c>
      <c r="C12" t="s">
        <v>1</v>
      </c>
    </row>
    <row r="13" spans="1:3">
      <c r="A13" t="s">
        <v>11</v>
      </c>
    </row>
    <row r="14" spans="1:3">
      <c r="A14" s="1"/>
      <c r="B14" s="1"/>
      <c r="C14" s="1"/>
    </row>
  </sheetData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51"/>
  <sheetViews>
    <sheetView tabSelected="1" topLeftCell="A3" zoomScaleNormal="100" workbookViewId="0">
      <selection activeCell="Q4" sqref="Q4"/>
    </sheetView>
  </sheetViews>
  <sheetFormatPr defaultColWidth="9.140625" defaultRowHeight="15"/>
  <cols>
    <col min="1" max="1" width="20.7109375" bestFit="1" customWidth="1"/>
    <col min="2" max="2" width="13.7109375" bestFit="1" customWidth="1"/>
    <col min="3" max="3" width="18.85546875" bestFit="1" customWidth="1"/>
  </cols>
  <sheetData>
    <row r="1" spans="1:3">
      <c r="A1" s="20" t="s">
        <v>30</v>
      </c>
    </row>
    <row r="2" spans="1:3">
      <c r="A2" t="s">
        <v>12</v>
      </c>
      <c r="B2">
        <v>50</v>
      </c>
      <c r="C2" t="s">
        <v>1</v>
      </c>
    </row>
    <row r="3" spans="1:3">
      <c r="A3" t="s">
        <v>16</v>
      </c>
      <c r="B3">
        <v>-0.97</v>
      </c>
      <c r="C3" t="s">
        <v>1</v>
      </c>
    </row>
    <row r="5" spans="1:3">
      <c r="A5" t="s">
        <v>13</v>
      </c>
      <c r="B5" t="s">
        <v>14</v>
      </c>
      <c r="C5" s="20" t="s">
        <v>15</v>
      </c>
    </row>
    <row r="6" spans="1:3">
      <c r="A6">
        <v>-30</v>
      </c>
      <c r="B6">
        <v>0.06</v>
      </c>
      <c r="C6" s="20">
        <f>-(B6-$B$3)</f>
        <v>-1.03</v>
      </c>
    </row>
    <row r="7" spans="1:3">
      <c r="A7">
        <v>-20</v>
      </c>
      <c r="B7">
        <v>-0.02</v>
      </c>
      <c r="C7" s="20">
        <f>-(B7-$B$3)</f>
        <v>-0.95</v>
      </c>
    </row>
    <row r="8" spans="1:3">
      <c r="A8">
        <v>-10</v>
      </c>
      <c r="B8">
        <v>-0.11</v>
      </c>
      <c r="C8" s="20">
        <f t="shared" ref="C8:C22" si="0">-(B8-$B$3)</f>
        <v>-0.86</v>
      </c>
    </row>
    <row r="9" spans="1:3">
      <c r="A9">
        <v>-5</v>
      </c>
      <c r="B9">
        <v>-0.14000000000000001</v>
      </c>
      <c r="C9" s="20">
        <f t="shared" si="0"/>
        <v>-0.83</v>
      </c>
    </row>
    <row r="10" spans="1:3">
      <c r="A10">
        <v>0</v>
      </c>
      <c r="B10">
        <v>3.5000000000000003E-2</v>
      </c>
      <c r="C10" s="20">
        <f t="shared" si="0"/>
        <v>-1.0049999999999999</v>
      </c>
    </row>
    <row r="11" spans="1:3">
      <c r="A11">
        <v>2</v>
      </c>
      <c r="B11">
        <v>0.08</v>
      </c>
      <c r="C11" s="20">
        <f t="shared" si="0"/>
        <v>-1.05</v>
      </c>
    </row>
    <row r="12" spans="1:3">
      <c r="A12">
        <v>6</v>
      </c>
      <c r="B12">
        <v>0.18</v>
      </c>
      <c r="C12" s="20">
        <f t="shared" si="0"/>
        <v>-1.1499999999999999</v>
      </c>
    </row>
    <row r="13" spans="1:3">
      <c r="A13">
        <v>10</v>
      </c>
      <c r="B13">
        <v>0.5</v>
      </c>
      <c r="C13" s="20">
        <f t="shared" si="0"/>
        <v>-1.47</v>
      </c>
    </row>
    <row r="14" spans="1:3">
      <c r="A14">
        <v>13</v>
      </c>
      <c r="B14">
        <v>0.77</v>
      </c>
      <c r="C14" s="20">
        <f t="shared" si="0"/>
        <v>-1.74</v>
      </c>
    </row>
    <row r="15" spans="1:3">
      <c r="A15">
        <v>16</v>
      </c>
      <c r="B15">
        <v>0.9</v>
      </c>
      <c r="C15" s="20">
        <f t="shared" si="0"/>
        <v>-1.87</v>
      </c>
    </row>
    <row r="16" spans="1:3">
      <c r="A16">
        <v>18</v>
      </c>
      <c r="B16">
        <v>0.97</v>
      </c>
      <c r="C16" s="20">
        <f t="shared" si="0"/>
        <v>-1.94</v>
      </c>
    </row>
    <row r="17" spans="1:3">
      <c r="A17">
        <v>21</v>
      </c>
      <c r="B17">
        <v>1.17</v>
      </c>
      <c r="C17" s="20">
        <f t="shared" si="0"/>
        <v>-2.1399999999999997</v>
      </c>
    </row>
    <row r="18" spans="1:3">
      <c r="A18">
        <v>23</v>
      </c>
      <c r="B18">
        <v>1.36</v>
      </c>
      <c r="C18" s="20">
        <f t="shared" si="0"/>
        <v>-2.33</v>
      </c>
    </row>
    <row r="19" spans="1:3">
      <c r="A19">
        <v>25.5</v>
      </c>
      <c r="B19">
        <v>1.8</v>
      </c>
      <c r="C19" s="20">
        <f t="shared" si="0"/>
        <v>-2.77</v>
      </c>
    </row>
    <row r="20" spans="1:3">
      <c r="A20">
        <v>29.4</v>
      </c>
      <c r="B20">
        <v>1.7</v>
      </c>
      <c r="C20" s="20">
        <f t="shared" si="0"/>
        <v>-2.67</v>
      </c>
    </row>
    <row r="21" spans="1:3">
      <c r="A21">
        <v>30</v>
      </c>
      <c r="B21">
        <v>1.67</v>
      </c>
      <c r="C21" s="20">
        <f t="shared" si="0"/>
        <v>-2.6399999999999997</v>
      </c>
    </row>
    <row r="22" spans="1:3">
      <c r="A22">
        <v>50</v>
      </c>
      <c r="B22">
        <v>1.65</v>
      </c>
      <c r="C22" s="20">
        <f t="shared" si="0"/>
        <v>-2.62</v>
      </c>
    </row>
    <row r="24" spans="1:3" s="3" customFormat="1">
      <c r="A24" s="3" t="s">
        <v>13</v>
      </c>
      <c r="B24" s="3" t="s">
        <v>14</v>
      </c>
    </row>
    <row r="25" spans="1:3" s="3" customFormat="1">
      <c r="A25" s="3">
        <v>-6</v>
      </c>
      <c r="B25" s="2">
        <v>-0.93</v>
      </c>
      <c r="C25" s="2"/>
    </row>
    <row r="26" spans="1:3" s="3" customFormat="1">
      <c r="A26" s="3">
        <v>0</v>
      </c>
      <c r="B26" s="2">
        <v>-1.32</v>
      </c>
      <c r="C26" s="2"/>
    </row>
    <row r="27" spans="1:3" s="3" customFormat="1">
      <c r="A27" s="3">
        <v>5</v>
      </c>
      <c r="B27" s="2">
        <v>-1.74</v>
      </c>
      <c r="C27" s="2"/>
    </row>
    <row r="28" spans="1:3" s="3" customFormat="1">
      <c r="A28" s="3">
        <v>13.5</v>
      </c>
      <c r="B28" s="2">
        <v>-2.63</v>
      </c>
      <c r="C28" s="2"/>
    </row>
    <row r="29" spans="1:3" s="3" customFormat="1">
      <c r="A29" s="3">
        <v>18.3</v>
      </c>
      <c r="B29" s="2">
        <v>-2.76</v>
      </c>
      <c r="C29" s="2"/>
    </row>
    <row r="30" spans="1:3" s="3" customFormat="1">
      <c r="A30" s="3">
        <v>31</v>
      </c>
      <c r="B30" s="2">
        <v>-2.97</v>
      </c>
      <c r="C30" s="2"/>
    </row>
    <row r="31" spans="1:3" s="3" customFormat="1">
      <c r="A31" s="3">
        <v>50</v>
      </c>
      <c r="B31" s="2">
        <v>-3.48</v>
      </c>
      <c r="C31" s="2"/>
    </row>
    <row r="32" spans="1:3" s="3" customFormat="1">
      <c r="A32" s="3">
        <v>60</v>
      </c>
      <c r="B32" s="2">
        <v>-3.73</v>
      </c>
      <c r="C32" s="2"/>
    </row>
    <row r="33" spans="1:13" s="3" customFormat="1">
      <c r="A33" s="3">
        <v>70</v>
      </c>
      <c r="B33" s="2">
        <v>-3.93</v>
      </c>
      <c r="C33" s="2"/>
    </row>
    <row r="34" spans="1:13" s="3" customFormat="1">
      <c r="A34" s="3">
        <v>80</v>
      </c>
      <c r="B34" s="2">
        <v>-4.03</v>
      </c>
      <c r="C34" s="2"/>
    </row>
    <row r="35" spans="1:13" s="3" customFormat="1">
      <c r="A35" s="3">
        <v>100</v>
      </c>
      <c r="B35" s="2">
        <v>-4.38</v>
      </c>
      <c r="C35" s="2"/>
    </row>
    <row r="36" spans="1:13" s="3" customFormat="1"/>
    <row r="37" spans="1:13" s="3" customFormat="1"/>
    <row r="38" spans="1:13" s="3" customFormat="1"/>
    <row r="39" spans="1:13">
      <c r="A39" s="4" t="s">
        <v>23</v>
      </c>
      <c r="B39" s="5" t="s">
        <v>24</v>
      </c>
      <c r="C39" s="5"/>
      <c r="D39" s="6"/>
      <c r="E39" s="25"/>
      <c r="F39" s="6"/>
    </row>
    <row r="40" spans="1:13">
      <c r="A40" s="7" t="s">
        <v>25</v>
      </c>
      <c r="B40" s="8" t="s">
        <v>26</v>
      </c>
      <c r="C40" s="8" t="s">
        <v>27</v>
      </c>
      <c r="D40" s="21" t="s">
        <v>28</v>
      </c>
      <c r="E40" s="26" t="s">
        <v>28</v>
      </c>
      <c r="F40" s="9" t="s">
        <v>29</v>
      </c>
    </row>
    <row r="41" spans="1:13">
      <c r="A41" s="10">
        <v>-6</v>
      </c>
      <c r="B41" s="8">
        <v>-700</v>
      </c>
      <c r="C41" s="8">
        <v>700</v>
      </c>
      <c r="D41" s="22">
        <v>-930</v>
      </c>
      <c r="E41" s="27">
        <f>D41/1000</f>
        <v>-0.93</v>
      </c>
      <c r="F41" s="9">
        <v>0.93</v>
      </c>
      <c r="M41" t="s">
        <v>31</v>
      </c>
    </row>
    <row r="42" spans="1:13">
      <c r="A42" s="12">
        <v>0</v>
      </c>
      <c r="B42" s="13">
        <v>-310</v>
      </c>
      <c r="C42" s="13">
        <v>1090</v>
      </c>
      <c r="D42" s="23">
        <v>-1320</v>
      </c>
      <c r="E42" s="28">
        <f t="shared" ref="E42:E51" si="1">D42/1000</f>
        <v>-1.32</v>
      </c>
      <c r="F42" s="15">
        <v>1.32</v>
      </c>
    </row>
    <row r="43" spans="1:13">
      <c r="A43" s="12">
        <v>5</v>
      </c>
      <c r="B43" s="13">
        <v>110</v>
      </c>
      <c r="C43" s="13">
        <v>1510</v>
      </c>
      <c r="D43" s="23">
        <v>-1740</v>
      </c>
      <c r="E43" s="28">
        <f t="shared" si="1"/>
        <v>-1.74</v>
      </c>
      <c r="F43" s="15">
        <v>1.74</v>
      </c>
    </row>
    <row r="44" spans="1:13">
      <c r="A44" s="12">
        <v>13.5</v>
      </c>
      <c r="B44" s="13">
        <v>1000</v>
      </c>
      <c r="C44" s="13">
        <v>2400</v>
      </c>
      <c r="D44" s="23">
        <v>-2630</v>
      </c>
      <c r="E44" s="28">
        <f t="shared" si="1"/>
        <v>-2.63</v>
      </c>
      <c r="F44" s="15">
        <v>2.63</v>
      </c>
    </row>
    <row r="45" spans="1:13">
      <c r="A45" s="12">
        <v>18.3</v>
      </c>
      <c r="B45" s="13">
        <v>1130</v>
      </c>
      <c r="C45" s="13">
        <v>2530</v>
      </c>
      <c r="D45" s="23">
        <v>-2760</v>
      </c>
      <c r="E45" s="28">
        <f t="shared" si="1"/>
        <v>-2.76</v>
      </c>
      <c r="F45" s="15">
        <v>2.76</v>
      </c>
    </row>
    <row r="46" spans="1:13">
      <c r="A46" s="12">
        <v>31</v>
      </c>
      <c r="B46" s="13">
        <v>1340</v>
      </c>
      <c r="C46" s="13">
        <v>2740</v>
      </c>
      <c r="D46" s="23">
        <v>-2970</v>
      </c>
      <c r="E46" s="28">
        <f t="shared" si="1"/>
        <v>-2.97</v>
      </c>
      <c r="F46" s="15">
        <v>2.97</v>
      </c>
    </row>
    <row r="47" spans="1:13">
      <c r="A47" s="12">
        <v>50</v>
      </c>
      <c r="B47" s="13">
        <v>1850</v>
      </c>
      <c r="C47" s="13">
        <v>3250</v>
      </c>
      <c r="D47" s="23">
        <v>-3480</v>
      </c>
      <c r="E47" s="28">
        <f t="shared" si="1"/>
        <v>-3.48</v>
      </c>
      <c r="F47" s="15">
        <v>3.48</v>
      </c>
    </row>
    <row r="48" spans="1:13">
      <c r="A48" s="12">
        <v>60</v>
      </c>
      <c r="B48" s="13">
        <v>2100</v>
      </c>
      <c r="C48" s="13">
        <v>3500</v>
      </c>
      <c r="D48" s="23">
        <v>-3730</v>
      </c>
      <c r="E48" s="28">
        <f t="shared" si="1"/>
        <v>-3.73</v>
      </c>
      <c r="F48" s="15">
        <v>3.73</v>
      </c>
    </row>
    <row r="49" spans="1:6">
      <c r="A49" s="12">
        <v>70</v>
      </c>
      <c r="B49" s="13">
        <v>2300</v>
      </c>
      <c r="C49" s="13">
        <v>3700</v>
      </c>
      <c r="D49" s="23">
        <v>-3930</v>
      </c>
      <c r="E49" s="28">
        <f t="shared" si="1"/>
        <v>-3.93</v>
      </c>
      <c r="F49" s="15">
        <v>3.93</v>
      </c>
    </row>
    <row r="50" spans="1:6">
      <c r="A50" s="12">
        <v>80</v>
      </c>
      <c r="B50" s="13">
        <v>2400</v>
      </c>
      <c r="C50" s="13">
        <v>3800</v>
      </c>
      <c r="D50" s="23">
        <v>-4030</v>
      </c>
      <c r="E50" s="28">
        <f t="shared" si="1"/>
        <v>-4.03</v>
      </c>
      <c r="F50" s="15">
        <v>4.03</v>
      </c>
    </row>
    <row r="51" spans="1:6">
      <c r="A51" s="16">
        <v>100</v>
      </c>
      <c r="B51" s="17">
        <v>2750</v>
      </c>
      <c r="C51" s="17">
        <v>4150</v>
      </c>
      <c r="D51" s="24">
        <v>-4380</v>
      </c>
      <c r="E51" s="29">
        <f t="shared" si="1"/>
        <v>-4.38</v>
      </c>
      <c r="F51" s="19">
        <v>4.38</v>
      </c>
    </row>
  </sheetData>
  <phoneticPr fontId="1" type="noConversion"/>
  <pageMargins left="0.7" right="0.7" top="0.75" bottom="0.75" header="0.3" footer="0.3"/>
  <pageSetup paperSize="9" orientation="portrait" horizontalDpi="1200" verticalDpi="120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dimension ref="A1:U48"/>
  <sheetViews>
    <sheetView zoomScaleNormal="100" workbookViewId="0">
      <selection activeCell="V8" sqref="V8"/>
    </sheetView>
  </sheetViews>
  <sheetFormatPr defaultColWidth="9.140625" defaultRowHeight="15"/>
  <cols>
    <col min="1" max="1" width="20.7109375" bestFit="1" customWidth="1"/>
    <col min="2" max="2" width="13.7109375" bestFit="1" customWidth="1"/>
    <col min="3" max="3" width="18.85546875" bestFit="1" customWidth="1"/>
  </cols>
  <sheetData>
    <row r="1" spans="1:3">
      <c r="A1" t="s">
        <v>12</v>
      </c>
      <c r="B1">
        <v>200</v>
      </c>
      <c r="C1" t="s">
        <v>1</v>
      </c>
    </row>
    <row r="2" spans="1:3">
      <c r="A2" t="s">
        <v>16</v>
      </c>
      <c r="B2">
        <v>-0.97</v>
      </c>
      <c r="C2" t="s">
        <v>1</v>
      </c>
    </row>
    <row r="3" spans="1:3">
      <c r="A3" t="s">
        <v>17</v>
      </c>
      <c r="B3">
        <v>0.12</v>
      </c>
      <c r="C3" t="s">
        <v>1</v>
      </c>
    </row>
    <row r="4" spans="1:3">
      <c r="A4" t="s">
        <v>18</v>
      </c>
      <c r="B4">
        <v>0.23</v>
      </c>
      <c r="C4" t="s">
        <v>1</v>
      </c>
    </row>
    <row r="6" spans="1:3">
      <c r="A6" t="s">
        <v>13</v>
      </c>
      <c r="B6" t="s">
        <v>14</v>
      </c>
      <c r="C6" t="s">
        <v>15</v>
      </c>
    </row>
    <row r="7" spans="1:3">
      <c r="A7">
        <v>-30</v>
      </c>
      <c r="B7">
        <v>-0.25</v>
      </c>
      <c r="C7">
        <f>-(B7-($B$4-$B$3)-$B$2)</f>
        <v>-0.61</v>
      </c>
    </row>
    <row r="8" spans="1:3">
      <c r="A8">
        <v>-25.8</v>
      </c>
      <c r="B8">
        <v>-0.32</v>
      </c>
      <c r="C8">
        <f t="shared" ref="C8:C18" si="0">-(B8-($B$4-$B$3)-$B$2)</f>
        <v>-0.53999999999999992</v>
      </c>
    </row>
    <row r="9" spans="1:3">
      <c r="A9">
        <v>-17.899999999999999</v>
      </c>
      <c r="B9">
        <v>-0.5</v>
      </c>
      <c r="C9">
        <f t="shared" si="0"/>
        <v>-0.36</v>
      </c>
    </row>
    <row r="10" spans="1:3">
      <c r="A10">
        <v>-10.9</v>
      </c>
      <c r="B10">
        <v>-0.51</v>
      </c>
      <c r="C10">
        <f t="shared" si="0"/>
        <v>-0.35</v>
      </c>
    </row>
    <row r="11" spans="1:3">
      <c r="A11">
        <v>-4.5</v>
      </c>
      <c r="B11">
        <v>-0.14000000000000001</v>
      </c>
      <c r="C11">
        <f t="shared" si="0"/>
        <v>-0.72</v>
      </c>
    </row>
    <row r="12" spans="1:3">
      <c r="A12">
        <v>0</v>
      </c>
      <c r="B12">
        <v>0.23</v>
      </c>
      <c r="C12">
        <f t="shared" si="0"/>
        <v>-1.0899999999999999</v>
      </c>
    </row>
    <row r="13" spans="1:3">
      <c r="A13">
        <v>2.8</v>
      </c>
      <c r="B13">
        <v>0.52</v>
      </c>
      <c r="C13">
        <f t="shared" si="0"/>
        <v>-1.38</v>
      </c>
    </row>
    <row r="14" spans="1:3">
      <c r="A14">
        <v>8.15</v>
      </c>
      <c r="B14">
        <v>0.97</v>
      </c>
      <c r="C14">
        <f t="shared" si="0"/>
        <v>-1.83</v>
      </c>
    </row>
    <row r="15" spans="1:3">
      <c r="A15">
        <v>12.1</v>
      </c>
      <c r="B15">
        <v>1.38</v>
      </c>
      <c r="C15">
        <f t="shared" si="0"/>
        <v>-2.2399999999999998</v>
      </c>
    </row>
    <row r="16" spans="1:3">
      <c r="A16">
        <v>17.7</v>
      </c>
      <c r="B16">
        <v>2.16</v>
      </c>
      <c r="C16">
        <f t="shared" si="0"/>
        <v>-3.0200000000000005</v>
      </c>
    </row>
    <row r="17" spans="1:21">
      <c r="A17">
        <v>23.4</v>
      </c>
      <c r="B17">
        <v>2.4700000000000002</v>
      </c>
      <c r="C17">
        <f t="shared" si="0"/>
        <v>-3.33</v>
      </c>
    </row>
    <row r="18" spans="1:21">
      <c r="A18">
        <v>30</v>
      </c>
      <c r="B18">
        <v>2.39</v>
      </c>
      <c r="C18">
        <f t="shared" si="0"/>
        <v>-3.25</v>
      </c>
    </row>
    <row r="30" spans="1:21">
      <c r="A30" s="30" t="s">
        <v>32</v>
      </c>
      <c r="B30" s="31" t="s">
        <v>33</v>
      </c>
      <c r="C30" s="31"/>
      <c r="D30" s="9"/>
      <c r="E30" s="9"/>
      <c r="F30" s="6"/>
      <c r="G30" s="32"/>
      <c r="H30" s="30">
        <v>2011</v>
      </c>
      <c r="I30" s="33"/>
      <c r="J30" s="33"/>
      <c r="K30" s="33"/>
      <c r="L30" s="33"/>
      <c r="M30" s="34"/>
      <c r="N30" s="30">
        <v>2010</v>
      </c>
      <c r="O30" s="33"/>
      <c r="P30" s="33"/>
      <c r="Q30" s="33"/>
      <c r="R30" s="33"/>
      <c r="S30" s="33"/>
      <c r="T30" s="34" t="s">
        <v>34</v>
      </c>
      <c r="U30" s="33"/>
    </row>
    <row r="31" spans="1:21">
      <c r="A31" s="7" t="s">
        <v>25</v>
      </c>
      <c r="B31" s="8" t="s">
        <v>26</v>
      </c>
      <c r="C31" s="8" t="s">
        <v>27</v>
      </c>
      <c r="D31" s="9" t="s">
        <v>28</v>
      </c>
      <c r="E31" s="15"/>
      <c r="F31" s="15" t="s">
        <v>29</v>
      </c>
      <c r="G31" s="35"/>
      <c r="H31" s="36" t="s">
        <v>25</v>
      </c>
      <c r="I31" s="37" t="s">
        <v>26</v>
      </c>
      <c r="J31" s="37" t="s">
        <v>28</v>
      </c>
      <c r="K31" s="5"/>
      <c r="L31" s="6" t="s">
        <v>29</v>
      </c>
      <c r="M31" s="33"/>
      <c r="N31" s="36" t="s">
        <v>25</v>
      </c>
      <c r="O31" s="37" t="s">
        <v>28</v>
      </c>
      <c r="P31" s="5"/>
      <c r="Q31" s="6" t="s">
        <v>29</v>
      </c>
      <c r="R31" s="33"/>
      <c r="S31" s="33"/>
      <c r="T31" s="36" t="s">
        <v>25</v>
      </c>
      <c r="U31" s="6" t="s">
        <v>28</v>
      </c>
    </row>
    <row r="32" spans="1:21">
      <c r="A32" s="10">
        <v>0</v>
      </c>
      <c r="B32" s="8">
        <v>-1350</v>
      </c>
      <c r="C32" s="8">
        <v>50</v>
      </c>
      <c r="D32" s="11">
        <v>-280</v>
      </c>
      <c r="E32" s="27">
        <f>D32/1000</f>
        <v>-0.28000000000000003</v>
      </c>
      <c r="F32" s="9">
        <v>0.28000000000000003</v>
      </c>
      <c r="G32" s="33"/>
      <c r="H32" s="12">
        <v>-20</v>
      </c>
      <c r="I32" s="13">
        <v>1250</v>
      </c>
      <c r="J32" s="13">
        <v>-530</v>
      </c>
      <c r="K32" s="38">
        <f>J32/1000</f>
        <v>-0.53</v>
      </c>
      <c r="L32" s="15">
        <v>0.53</v>
      </c>
      <c r="M32" s="33"/>
      <c r="N32" s="12">
        <v>-20</v>
      </c>
      <c r="O32" s="13">
        <v>-600</v>
      </c>
      <c r="P32" s="38">
        <f t="shared" ref="P32:P48" si="1">O32/1000</f>
        <v>-0.6</v>
      </c>
      <c r="Q32" s="15">
        <v>0.6</v>
      </c>
      <c r="R32" s="33"/>
      <c r="S32" s="33"/>
      <c r="T32" s="12">
        <v>75</v>
      </c>
      <c r="U32" s="15">
        <v>0</v>
      </c>
    </row>
    <row r="33" spans="1:21">
      <c r="A33" s="12">
        <v>5</v>
      </c>
      <c r="B33" s="13">
        <v>-830</v>
      </c>
      <c r="C33" s="13">
        <v>570</v>
      </c>
      <c r="D33" s="14">
        <v>-800</v>
      </c>
      <c r="E33" s="28">
        <f t="shared" ref="E33:E38" si="2">D33/1000</f>
        <v>-0.8</v>
      </c>
      <c r="F33" s="15">
        <v>0.8</v>
      </c>
      <c r="G33" s="33"/>
      <c r="H33" s="12">
        <v>-10</v>
      </c>
      <c r="I33" s="13">
        <v>1070</v>
      </c>
      <c r="J33" s="13">
        <v>-350</v>
      </c>
      <c r="K33" s="38">
        <f t="shared" ref="K33:K41" si="3">J33/1000</f>
        <v>-0.35</v>
      </c>
      <c r="L33" s="15">
        <v>0.35</v>
      </c>
      <c r="M33" s="33"/>
      <c r="N33" s="12">
        <v>-15</v>
      </c>
      <c r="O33" s="13">
        <v>-450</v>
      </c>
      <c r="P33" s="38">
        <f t="shared" si="1"/>
        <v>-0.45</v>
      </c>
      <c r="Q33" s="15">
        <v>0.45</v>
      </c>
      <c r="R33" s="33"/>
      <c r="S33" s="33"/>
      <c r="T33" s="12">
        <v>75</v>
      </c>
      <c r="U33" s="15">
        <v>-5000</v>
      </c>
    </row>
    <row r="34" spans="1:21">
      <c r="A34" s="12">
        <v>13.5</v>
      </c>
      <c r="B34" s="13">
        <v>0</v>
      </c>
      <c r="C34" s="13">
        <v>1400</v>
      </c>
      <c r="D34" s="14">
        <v>-1630</v>
      </c>
      <c r="E34" s="28">
        <f t="shared" si="2"/>
        <v>-1.63</v>
      </c>
      <c r="F34" s="15">
        <v>1.63</v>
      </c>
      <c r="G34" s="33"/>
      <c r="H34" s="12">
        <v>0</v>
      </c>
      <c r="I34" s="13">
        <v>1420</v>
      </c>
      <c r="J34" s="13">
        <v>-700</v>
      </c>
      <c r="K34" s="38">
        <f t="shared" si="3"/>
        <v>-0.7</v>
      </c>
      <c r="L34" s="15">
        <v>0.7</v>
      </c>
      <c r="M34" s="33"/>
      <c r="N34" s="12">
        <v>-10</v>
      </c>
      <c r="O34" s="13">
        <v>-350</v>
      </c>
      <c r="P34" s="38">
        <f t="shared" si="1"/>
        <v>-0.35</v>
      </c>
      <c r="Q34" s="15">
        <v>0.35</v>
      </c>
      <c r="R34" s="33"/>
      <c r="S34" s="33"/>
      <c r="T34" s="12">
        <v>80</v>
      </c>
      <c r="U34" s="15">
        <v>-5000</v>
      </c>
    </row>
    <row r="35" spans="1:21">
      <c r="A35" s="12">
        <v>23</v>
      </c>
      <c r="B35" s="13">
        <v>980</v>
      </c>
      <c r="C35" s="13">
        <v>2380</v>
      </c>
      <c r="D35" s="14">
        <v>-2610</v>
      </c>
      <c r="E35" s="28">
        <f t="shared" si="2"/>
        <v>-2.61</v>
      </c>
      <c r="F35" s="15">
        <v>2.61</v>
      </c>
      <c r="G35" s="33"/>
      <c r="H35" s="12">
        <v>10</v>
      </c>
      <c r="I35" s="13">
        <v>2090</v>
      </c>
      <c r="J35" s="13">
        <v>-1370</v>
      </c>
      <c r="K35" s="38">
        <f t="shared" si="3"/>
        <v>-1.37</v>
      </c>
      <c r="L35" s="15">
        <v>1.37</v>
      </c>
      <c r="M35" s="33"/>
      <c r="N35" s="12">
        <v>-7</v>
      </c>
      <c r="O35" s="13">
        <v>-450</v>
      </c>
      <c r="P35" s="38">
        <f t="shared" si="1"/>
        <v>-0.45</v>
      </c>
      <c r="Q35" s="15">
        <v>0.45</v>
      </c>
      <c r="R35" s="33"/>
      <c r="S35" s="33"/>
      <c r="T35" s="12">
        <v>80</v>
      </c>
      <c r="U35" s="15">
        <v>0</v>
      </c>
    </row>
    <row r="36" spans="1:21">
      <c r="A36" s="12">
        <v>31</v>
      </c>
      <c r="B36" s="13">
        <v>1300</v>
      </c>
      <c r="C36" s="13">
        <v>2700</v>
      </c>
      <c r="D36" s="14">
        <v>-2930</v>
      </c>
      <c r="E36" s="28">
        <f t="shared" si="2"/>
        <v>-2.93</v>
      </c>
      <c r="F36" s="15">
        <v>2.93</v>
      </c>
      <c r="G36" s="33"/>
      <c r="H36" s="12">
        <v>20</v>
      </c>
      <c r="I36" s="13">
        <v>2660</v>
      </c>
      <c r="J36" s="13">
        <v>-1940</v>
      </c>
      <c r="K36" s="38">
        <f t="shared" si="3"/>
        <v>-1.94</v>
      </c>
      <c r="L36" s="15">
        <v>1.94</v>
      </c>
      <c r="M36" s="33"/>
      <c r="N36" s="12">
        <v>-4</v>
      </c>
      <c r="O36" s="13">
        <v>-700</v>
      </c>
      <c r="P36" s="38">
        <f t="shared" si="1"/>
        <v>-0.7</v>
      </c>
      <c r="Q36" s="15">
        <v>0.7</v>
      </c>
      <c r="R36" s="33"/>
      <c r="S36" s="33"/>
      <c r="T36" s="16">
        <v>75</v>
      </c>
      <c r="U36" s="19">
        <v>0</v>
      </c>
    </row>
    <row r="37" spans="1:21">
      <c r="A37" s="12">
        <v>50</v>
      </c>
      <c r="B37" s="13">
        <v>1530</v>
      </c>
      <c r="C37" s="13">
        <v>2930</v>
      </c>
      <c r="D37" s="14">
        <v>-3160</v>
      </c>
      <c r="E37" s="28">
        <f t="shared" si="2"/>
        <v>-3.16</v>
      </c>
      <c r="F37" s="15">
        <v>3.16</v>
      </c>
      <c r="G37" s="33"/>
      <c r="H37" s="12">
        <v>30</v>
      </c>
      <c r="I37" s="13">
        <v>3565</v>
      </c>
      <c r="J37" s="13">
        <v>-2845</v>
      </c>
      <c r="K37" s="38">
        <f t="shared" si="3"/>
        <v>-2.8450000000000002</v>
      </c>
      <c r="L37" s="15">
        <v>2.8450000000000002</v>
      </c>
      <c r="M37" s="33"/>
      <c r="N37" s="12">
        <v>0</v>
      </c>
      <c r="O37" s="13">
        <v>-1100</v>
      </c>
      <c r="P37" s="38">
        <f t="shared" si="1"/>
        <v>-1.1000000000000001</v>
      </c>
      <c r="Q37" s="15">
        <v>1.1000000000000001</v>
      </c>
      <c r="R37" s="33"/>
      <c r="S37" s="33"/>
      <c r="T37" s="33"/>
      <c r="U37" s="33"/>
    </row>
    <row r="38" spans="1:21">
      <c r="A38" s="16">
        <v>60</v>
      </c>
      <c r="B38" s="17">
        <v>1680</v>
      </c>
      <c r="C38" s="17">
        <v>3080</v>
      </c>
      <c r="D38" s="18">
        <v>-3310</v>
      </c>
      <c r="E38" s="29">
        <f t="shared" si="2"/>
        <v>-3.31</v>
      </c>
      <c r="F38" s="19">
        <v>3.31</v>
      </c>
      <c r="G38" s="33"/>
      <c r="H38" s="12">
        <v>40</v>
      </c>
      <c r="I38" s="13">
        <v>3660</v>
      </c>
      <c r="J38" s="13">
        <v>-2940</v>
      </c>
      <c r="K38" s="38">
        <f t="shared" si="3"/>
        <v>-2.94</v>
      </c>
      <c r="L38" s="15">
        <v>2.94</v>
      </c>
      <c r="M38" s="33"/>
      <c r="N38" s="12">
        <v>3</v>
      </c>
      <c r="O38" s="13">
        <v>-1150</v>
      </c>
      <c r="P38" s="38">
        <f t="shared" si="1"/>
        <v>-1.1499999999999999</v>
      </c>
      <c r="Q38" s="15">
        <v>1.1499999999999999</v>
      </c>
      <c r="R38" s="33"/>
      <c r="S38" s="33"/>
      <c r="T38" s="33"/>
      <c r="U38" s="33"/>
    </row>
    <row r="39" spans="1:21">
      <c r="A39" s="13"/>
      <c r="B39" s="13"/>
      <c r="C39" s="13"/>
      <c r="D39" s="13"/>
      <c r="E39" s="13"/>
      <c r="F39" s="13"/>
      <c r="G39" s="13"/>
      <c r="H39" s="12">
        <v>50</v>
      </c>
      <c r="I39" s="13">
        <v>3780</v>
      </c>
      <c r="J39" s="13">
        <v>-3060</v>
      </c>
      <c r="K39" s="38">
        <f t="shared" si="3"/>
        <v>-3.06</v>
      </c>
      <c r="L39" s="15">
        <v>3.06</v>
      </c>
      <c r="M39" s="33"/>
      <c r="N39" s="12">
        <v>5</v>
      </c>
      <c r="O39" s="13">
        <v>-1300</v>
      </c>
      <c r="P39" s="38">
        <f t="shared" si="1"/>
        <v>-1.3</v>
      </c>
      <c r="Q39" s="15">
        <v>1.3</v>
      </c>
      <c r="R39" s="33"/>
      <c r="S39" s="33"/>
      <c r="T39" s="33"/>
      <c r="U39" s="33"/>
    </row>
    <row r="40" spans="1:21">
      <c r="A40" s="13"/>
      <c r="B40" s="13"/>
      <c r="C40" s="13"/>
      <c r="D40" s="13"/>
      <c r="E40" s="13"/>
      <c r="F40" s="13"/>
      <c r="G40" s="13"/>
      <c r="H40" s="12">
        <v>60</v>
      </c>
      <c r="I40" s="13">
        <v>3950</v>
      </c>
      <c r="J40" s="13">
        <v>-3230</v>
      </c>
      <c r="K40" s="38">
        <f t="shared" si="3"/>
        <v>-3.23</v>
      </c>
      <c r="L40" s="15">
        <v>3.23</v>
      </c>
      <c r="M40" s="33"/>
      <c r="N40" s="12">
        <v>7</v>
      </c>
      <c r="O40" s="13">
        <v>-1350</v>
      </c>
      <c r="P40" s="38">
        <f t="shared" si="1"/>
        <v>-1.35</v>
      </c>
      <c r="Q40" s="15">
        <v>1.35</v>
      </c>
      <c r="R40" s="33"/>
      <c r="S40" s="33"/>
      <c r="T40" s="33"/>
      <c r="U40" s="33"/>
    </row>
    <row r="41" spans="1:21">
      <c r="A41" s="13"/>
      <c r="B41" s="13"/>
      <c r="C41" s="13"/>
      <c r="D41" s="13"/>
      <c r="E41" s="13"/>
      <c r="F41" s="13"/>
      <c r="G41" s="13"/>
      <c r="H41" s="16">
        <v>70</v>
      </c>
      <c r="I41" s="17">
        <v>4200</v>
      </c>
      <c r="J41" s="17">
        <v>-3480</v>
      </c>
      <c r="K41" s="39">
        <f t="shared" si="3"/>
        <v>-3.48</v>
      </c>
      <c r="L41" s="19">
        <v>3.48</v>
      </c>
      <c r="M41" s="33"/>
      <c r="N41" s="12">
        <v>11</v>
      </c>
      <c r="O41" s="13">
        <v>-1950</v>
      </c>
      <c r="P41" s="38">
        <f t="shared" si="1"/>
        <v>-1.95</v>
      </c>
      <c r="Q41" s="15">
        <v>1.95</v>
      </c>
      <c r="R41" s="33"/>
      <c r="S41" s="33"/>
      <c r="T41" s="33"/>
      <c r="U41" s="33"/>
    </row>
    <row r="42" spans="1:21">
      <c r="A42" s="13"/>
      <c r="B42" s="13"/>
      <c r="C42" s="13"/>
      <c r="D42" s="13"/>
      <c r="E42" s="13"/>
      <c r="F42" s="13"/>
      <c r="G42" s="13"/>
      <c r="H42" s="33"/>
      <c r="I42" s="33"/>
      <c r="J42" s="33"/>
      <c r="K42" s="33"/>
      <c r="L42" s="33"/>
      <c r="M42" s="33"/>
      <c r="N42" s="12">
        <v>16</v>
      </c>
      <c r="O42" s="13">
        <v>-2500</v>
      </c>
      <c r="P42" s="38">
        <f t="shared" si="1"/>
        <v>-2.5</v>
      </c>
      <c r="Q42" s="15">
        <v>2.5</v>
      </c>
      <c r="R42" s="33"/>
      <c r="S42" s="33"/>
      <c r="T42" s="33"/>
      <c r="U42" s="33"/>
    </row>
    <row r="43" spans="1:21">
      <c r="A43" s="13"/>
      <c r="B43" s="13"/>
      <c r="C43" s="13"/>
      <c r="D43" s="13"/>
      <c r="E43" s="13"/>
      <c r="F43" s="13"/>
      <c r="G43" s="13"/>
      <c r="H43" s="33"/>
      <c r="I43" s="33"/>
      <c r="J43" s="33"/>
      <c r="K43" s="33"/>
      <c r="L43" s="33"/>
      <c r="M43" s="33"/>
      <c r="N43" s="12">
        <v>18</v>
      </c>
      <c r="O43" s="13">
        <v>-2900</v>
      </c>
      <c r="P43" s="38">
        <f t="shared" si="1"/>
        <v>-2.9</v>
      </c>
      <c r="Q43" s="15">
        <v>2.9</v>
      </c>
      <c r="R43" s="33"/>
      <c r="S43" s="33"/>
      <c r="T43" s="33"/>
      <c r="U43" s="33"/>
    </row>
    <row r="44" spans="1:21">
      <c r="A44" s="13"/>
      <c r="B44" s="13"/>
      <c r="C44" s="13"/>
      <c r="D44" s="13"/>
      <c r="E44" s="13"/>
      <c r="F44" s="13"/>
      <c r="G44" s="13"/>
      <c r="H44" s="33"/>
      <c r="I44" s="33"/>
      <c r="J44" s="33"/>
      <c r="K44" s="33"/>
      <c r="L44" s="33"/>
      <c r="M44" s="33"/>
      <c r="N44" s="12">
        <v>20</v>
      </c>
      <c r="O44" s="13">
        <v>-2900</v>
      </c>
      <c r="P44" s="38">
        <f t="shared" si="1"/>
        <v>-2.9</v>
      </c>
      <c r="Q44" s="15">
        <v>2.9</v>
      </c>
      <c r="R44" s="33"/>
      <c r="S44" s="33"/>
      <c r="T44" s="33"/>
      <c r="U44" s="33"/>
    </row>
    <row r="45" spans="1:21">
      <c r="A45" s="13"/>
      <c r="B45" s="13"/>
      <c r="C45" s="13"/>
      <c r="D45" s="13"/>
      <c r="E45" s="13"/>
      <c r="F45" s="13"/>
      <c r="G45" s="13"/>
      <c r="H45" s="33"/>
      <c r="I45" s="33"/>
      <c r="J45" s="33"/>
      <c r="K45" s="33"/>
      <c r="L45" s="33"/>
      <c r="M45" s="33"/>
      <c r="N45" s="12">
        <v>22</v>
      </c>
      <c r="O45" s="13">
        <v>-2930</v>
      </c>
      <c r="P45" s="38">
        <f t="shared" si="1"/>
        <v>-2.93</v>
      </c>
      <c r="Q45" s="15">
        <v>2.93</v>
      </c>
      <c r="R45" s="33"/>
      <c r="S45" s="33"/>
      <c r="T45" s="33"/>
      <c r="U45" s="33"/>
    </row>
    <row r="46" spans="1:21">
      <c r="A46" s="13"/>
      <c r="B46" s="13"/>
      <c r="C46" s="13"/>
      <c r="D46" s="13"/>
      <c r="E46" s="13"/>
      <c r="F46" s="13"/>
      <c r="G46" s="13"/>
      <c r="H46" s="33"/>
      <c r="I46" s="33"/>
      <c r="J46" s="33"/>
      <c r="K46" s="33"/>
      <c r="L46" s="33"/>
      <c r="M46" s="33"/>
      <c r="N46" s="12">
        <v>24</v>
      </c>
      <c r="O46" s="13">
        <v>-2950</v>
      </c>
      <c r="P46" s="38">
        <f t="shared" si="1"/>
        <v>-2.95</v>
      </c>
      <c r="Q46" s="15">
        <v>2.95</v>
      </c>
      <c r="R46" s="33"/>
      <c r="S46" s="33"/>
      <c r="T46" s="33"/>
      <c r="U46" s="33"/>
    </row>
    <row r="47" spans="1:21">
      <c r="A47" s="13"/>
      <c r="B47" s="13"/>
      <c r="C47" s="13"/>
      <c r="D47" s="13"/>
      <c r="E47" s="13"/>
      <c r="F47" s="13"/>
      <c r="G47" s="13"/>
      <c r="H47" s="33"/>
      <c r="I47" s="33"/>
      <c r="J47" s="33"/>
      <c r="K47" s="33"/>
      <c r="L47" s="33"/>
      <c r="M47" s="33"/>
      <c r="N47" s="12">
        <v>26</v>
      </c>
      <c r="O47" s="13">
        <v>-3050</v>
      </c>
      <c r="P47" s="38">
        <f t="shared" si="1"/>
        <v>-3.05</v>
      </c>
      <c r="Q47" s="15">
        <v>3.05</v>
      </c>
      <c r="R47" s="33"/>
      <c r="S47" s="33"/>
      <c r="T47" s="33"/>
      <c r="U47" s="33"/>
    </row>
    <row r="48" spans="1:21">
      <c r="A48" s="33"/>
      <c r="B48" s="33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16">
        <v>32</v>
      </c>
      <c r="O48" s="17">
        <v>-3000</v>
      </c>
      <c r="P48" s="39">
        <f t="shared" si="1"/>
        <v>-3</v>
      </c>
      <c r="Q48" s="19">
        <v>3</v>
      </c>
      <c r="R48" s="33"/>
      <c r="S48" s="33"/>
      <c r="T48" s="33"/>
      <c r="U48" s="33"/>
    </row>
  </sheetData>
  <phoneticPr fontId="1" type="noConversion"/>
  <pageMargins left="0.7" right="0.7" top="0.75" bottom="0.75" header="0.3" footer="0.3"/>
  <pageSetup paperSize="9" orientation="portrait" horizontalDpi="1200" verticalDpi="1200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>
  <dimension ref="A1:U43"/>
  <sheetViews>
    <sheetView zoomScaleNormal="100" workbookViewId="0">
      <selection activeCell="C36" sqref="C36"/>
    </sheetView>
  </sheetViews>
  <sheetFormatPr defaultColWidth="9.140625" defaultRowHeight="15"/>
  <cols>
    <col min="1" max="1" width="19.5703125" bestFit="1" customWidth="1"/>
    <col min="2" max="2" width="13.7109375" bestFit="1" customWidth="1"/>
    <col min="3" max="3" width="18.85546875" bestFit="1" customWidth="1"/>
    <col min="6" max="6" width="23.85546875" bestFit="1" customWidth="1"/>
    <col min="8" max="8" width="10" bestFit="1" customWidth="1"/>
  </cols>
  <sheetData>
    <row r="1" spans="1:8">
      <c r="A1" t="s">
        <v>12</v>
      </c>
      <c r="B1">
        <v>400</v>
      </c>
      <c r="C1" t="s">
        <v>1</v>
      </c>
    </row>
    <row r="2" spans="1:8">
      <c r="A2" t="s">
        <v>16</v>
      </c>
      <c r="B2">
        <v>-0.97</v>
      </c>
      <c r="C2" t="s">
        <v>1</v>
      </c>
      <c r="F2" t="s">
        <v>20</v>
      </c>
      <c r="G2" t="s">
        <v>21</v>
      </c>
      <c r="H2" t="s">
        <v>22</v>
      </c>
    </row>
    <row r="3" spans="1:8">
      <c r="B3" t="s">
        <v>36</v>
      </c>
      <c r="F3">
        <v>1.0900000000000001</v>
      </c>
      <c r="G3">
        <f>F3+(C6-B6)</f>
        <v>1.59</v>
      </c>
      <c r="H3">
        <f>C6+G3</f>
        <v>2.19</v>
      </c>
    </row>
    <row r="4" spans="1:8">
      <c r="A4" t="s">
        <v>17</v>
      </c>
      <c r="B4">
        <v>0.12</v>
      </c>
      <c r="C4" t="s">
        <v>1</v>
      </c>
    </row>
    <row r="5" spans="1:8">
      <c r="A5" t="s">
        <v>18</v>
      </c>
      <c r="B5">
        <v>0.23</v>
      </c>
      <c r="C5" t="s">
        <v>1</v>
      </c>
    </row>
    <row r="6" spans="1:8">
      <c r="A6" t="s">
        <v>19</v>
      </c>
      <c r="B6">
        <v>0.1</v>
      </c>
      <c r="C6">
        <v>0.6</v>
      </c>
    </row>
    <row r="8" spans="1:8">
      <c r="A8" t="s">
        <v>13</v>
      </c>
      <c r="B8" t="s">
        <v>14</v>
      </c>
      <c r="C8" t="s">
        <v>15</v>
      </c>
      <c r="E8" t="s">
        <v>35</v>
      </c>
    </row>
    <row r="9" spans="1:8">
      <c r="A9">
        <v>-30</v>
      </c>
      <c r="B9">
        <v>0.33</v>
      </c>
      <c r="C9">
        <f t="shared" ref="C9:C22" si="0">-(B9-($B$5-$B$4)-$B$2-0.5)</f>
        <v>-0.69</v>
      </c>
      <c r="D9">
        <f>(B9-$H$3)</f>
        <v>-1.8599999999999999</v>
      </c>
    </row>
    <row r="10" spans="1:8">
      <c r="A10">
        <v>-20.8</v>
      </c>
      <c r="B10">
        <v>0.35</v>
      </c>
      <c r="C10">
        <f t="shared" si="0"/>
        <v>-0.71</v>
      </c>
      <c r="D10">
        <f t="shared" ref="D10:D22" si="1">(B10-$H$3)</f>
        <v>-1.8399999999999999</v>
      </c>
    </row>
    <row r="11" spans="1:8">
      <c r="A11">
        <v>-12.3</v>
      </c>
      <c r="B11">
        <v>0.4</v>
      </c>
      <c r="C11">
        <f t="shared" si="0"/>
        <v>-0.76</v>
      </c>
      <c r="D11">
        <f t="shared" si="1"/>
        <v>-1.79</v>
      </c>
    </row>
    <row r="12" spans="1:8">
      <c r="A12">
        <v>-5.7</v>
      </c>
      <c r="B12">
        <v>0.5</v>
      </c>
      <c r="C12">
        <f t="shared" si="0"/>
        <v>-0.85999999999999988</v>
      </c>
      <c r="D12">
        <f t="shared" si="1"/>
        <v>-1.69</v>
      </c>
    </row>
    <row r="13" spans="1:8">
      <c r="A13">
        <v>0</v>
      </c>
      <c r="B13">
        <v>0.6</v>
      </c>
      <c r="C13">
        <f t="shared" si="0"/>
        <v>-0.96</v>
      </c>
      <c r="D13">
        <f t="shared" si="1"/>
        <v>-1.5899999999999999</v>
      </c>
    </row>
    <row r="14" spans="1:8">
      <c r="A14">
        <v>5.8</v>
      </c>
      <c r="B14">
        <v>0.6</v>
      </c>
      <c r="C14">
        <f t="shared" si="0"/>
        <v>-0.96</v>
      </c>
      <c r="D14">
        <f t="shared" si="1"/>
        <v>-1.5899999999999999</v>
      </c>
    </row>
    <row r="15" spans="1:8">
      <c r="A15">
        <v>12.05</v>
      </c>
      <c r="B15">
        <v>0.55000000000000004</v>
      </c>
      <c r="C15">
        <f t="shared" si="0"/>
        <v>-0.91000000000000014</v>
      </c>
      <c r="D15">
        <f t="shared" si="1"/>
        <v>-1.64</v>
      </c>
    </row>
    <row r="16" spans="1:8">
      <c r="A16">
        <v>17.05</v>
      </c>
      <c r="B16">
        <v>0.56000000000000005</v>
      </c>
      <c r="C16">
        <f t="shared" si="0"/>
        <v>-0.91999999999999993</v>
      </c>
      <c r="D16">
        <f t="shared" si="1"/>
        <v>-1.63</v>
      </c>
    </row>
    <row r="17" spans="1:21">
      <c r="A17">
        <v>22.1</v>
      </c>
      <c r="B17">
        <v>0.74</v>
      </c>
      <c r="C17">
        <f t="shared" si="0"/>
        <v>-1.1000000000000001</v>
      </c>
      <c r="D17">
        <f t="shared" si="1"/>
        <v>-1.45</v>
      </c>
    </row>
    <row r="18" spans="1:21">
      <c r="A18">
        <v>28.65</v>
      </c>
      <c r="B18">
        <v>1.1399999999999999</v>
      </c>
      <c r="C18">
        <f t="shared" si="0"/>
        <v>-1.4999999999999998</v>
      </c>
      <c r="D18">
        <f t="shared" si="1"/>
        <v>-1.05</v>
      </c>
    </row>
    <row r="19" spans="1:21">
      <c r="A19">
        <v>34.799999999999997</v>
      </c>
      <c r="B19">
        <v>1.36</v>
      </c>
      <c r="C19">
        <f t="shared" si="0"/>
        <v>-1.7199999999999998</v>
      </c>
      <c r="D19">
        <f t="shared" si="1"/>
        <v>-0.82999999999999985</v>
      </c>
    </row>
    <row r="20" spans="1:21">
      <c r="A20">
        <v>40.1</v>
      </c>
      <c r="B20">
        <v>1.79</v>
      </c>
      <c r="C20">
        <f t="shared" si="0"/>
        <v>-2.15</v>
      </c>
      <c r="D20">
        <f t="shared" si="1"/>
        <v>-0.39999999999999991</v>
      </c>
    </row>
    <row r="21" spans="1:21">
      <c r="A21">
        <v>43.8</v>
      </c>
      <c r="B21">
        <v>2.1800000000000002</v>
      </c>
      <c r="C21">
        <f t="shared" si="0"/>
        <v>-2.54</v>
      </c>
      <c r="D21">
        <f t="shared" si="1"/>
        <v>-9.9999999999997868E-3</v>
      </c>
    </row>
    <row r="22" spans="1:21">
      <c r="A22">
        <v>45.25</v>
      </c>
      <c r="B22">
        <v>2.58</v>
      </c>
      <c r="C22">
        <f t="shared" si="0"/>
        <v>-2.9400000000000004</v>
      </c>
      <c r="D22">
        <f t="shared" si="1"/>
        <v>0.39000000000000012</v>
      </c>
    </row>
    <row r="26" spans="1:21" ht="81.75" customHeight="1"/>
    <row r="27" spans="1:21">
      <c r="A27" s="30" t="s">
        <v>37</v>
      </c>
      <c r="B27" s="31" t="s">
        <v>38</v>
      </c>
      <c r="C27" s="31"/>
      <c r="D27" s="31"/>
      <c r="E27" s="37"/>
      <c r="F27" s="37"/>
      <c r="G27" s="6"/>
      <c r="H27" s="33"/>
      <c r="I27" s="40">
        <v>2011</v>
      </c>
      <c r="J27" s="33"/>
      <c r="K27" s="33"/>
      <c r="L27" s="33"/>
      <c r="M27" s="33"/>
      <c r="N27" s="33"/>
      <c r="O27" s="34">
        <v>2010</v>
      </c>
      <c r="P27" s="33"/>
      <c r="Q27" s="33"/>
      <c r="R27" s="33"/>
      <c r="S27" s="33"/>
      <c r="T27" s="34" t="s">
        <v>34</v>
      </c>
      <c r="U27" s="33"/>
    </row>
    <row r="28" spans="1:21">
      <c r="A28" s="36" t="s">
        <v>25</v>
      </c>
      <c r="B28" s="37" t="s">
        <v>26</v>
      </c>
      <c r="C28" s="37" t="s">
        <v>39</v>
      </c>
      <c r="D28" s="37" t="s">
        <v>27</v>
      </c>
      <c r="E28" s="6" t="s">
        <v>28</v>
      </c>
      <c r="F28" s="6"/>
      <c r="G28" s="6" t="s">
        <v>29</v>
      </c>
      <c r="H28" s="33"/>
      <c r="I28" s="36" t="s">
        <v>25</v>
      </c>
      <c r="J28" s="37" t="s">
        <v>26</v>
      </c>
      <c r="K28" s="37" t="s">
        <v>28</v>
      </c>
      <c r="L28" s="37"/>
      <c r="M28" s="6" t="s">
        <v>29</v>
      </c>
      <c r="N28" s="33"/>
      <c r="O28" s="7" t="s">
        <v>25</v>
      </c>
      <c r="P28" s="9" t="s">
        <v>28</v>
      </c>
      <c r="Q28" s="9"/>
      <c r="R28" s="9" t="s">
        <v>29</v>
      </c>
      <c r="S28" s="33"/>
      <c r="T28" s="36" t="s">
        <v>25</v>
      </c>
      <c r="U28" s="6" t="s">
        <v>28</v>
      </c>
    </row>
    <row r="29" spans="1:21">
      <c r="A29" s="10">
        <v>-6</v>
      </c>
      <c r="B29" s="8">
        <v>-730</v>
      </c>
      <c r="C29" s="8">
        <v>-930</v>
      </c>
      <c r="D29" s="8">
        <v>470</v>
      </c>
      <c r="E29" s="11">
        <v>-700</v>
      </c>
      <c r="F29" s="27">
        <f>E29/1000</f>
        <v>-0.7</v>
      </c>
      <c r="G29" s="41">
        <v>0.7</v>
      </c>
      <c r="H29" s="33"/>
      <c r="I29" s="12">
        <v>0</v>
      </c>
      <c r="J29" s="13">
        <v>1520</v>
      </c>
      <c r="K29" s="13">
        <v>-960</v>
      </c>
      <c r="L29" s="38">
        <f t="shared" ref="L29:L41" si="2">K29/1000</f>
        <v>-0.96</v>
      </c>
      <c r="M29" s="42">
        <v>0.96</v>
      </c>
      <c r="N29" s="33"/>
      <c r="O29" s="10">
        <v>0</v>
      </c>
      <c r="P29" s="8">
        <v>-1150</v>
      </c>
      <c r="Q29" s="31">
        <f t="shared" ref="Q29:Q42" si="3">P29/1000</f>
        <v>-1.1499999999999999</v>
      </c>
      <c r="R29" s="41">
        <v>1.1499999999999999</v>
      </c>
      <c r="S29" s="33"/>
      <c r="T29" s="12">
        <v>75</v>
      </c>
      <c r="U29" s="15">
        <v>0</v>
      </c>
    </row>
    <row r="30" spans="1:21">
      <c r="A30" s="12">
        <v>0</v>
      </c>
      <c r="B30" s="13">
        <v>-620</v>
      </c>
      <c r="C30" s="13">
        <v>-820</v>
      </c>
      <c r="D30" s="13">
        <v>580</v>
      </c>
      <c r="E30" s="14">
        <v>-810</v>
      </c>
      <c r="F30" s="28">
        <f t="shared" ref="F30:F39" si="4">E30/1000</f>
        <v>-0.81</v>
      </c>
      <c r="G30" s="42">
        <v>0.81</v>
      </c>
      <c r="H30" s="33"/>
      <c r="I30" s="12">
        <v>33</v>
      </c>
      <c r="J30" s="13">
        <v>1890</v>
      </c>
      <c r="K30" s="13">
        <v>-1330</v>
      </c>
      <c r="L30" s="38">
        <f t="shared" si="2"/>
        <v>-1.33</v>
      </c>
      <c r="M30" s="42">
        <v>1.33</v>
      </c>
      <c r="N30" s="33"/>
      <c r="O30" s="12">
        <v>7</v>
      </c>
      <c r="P30" s="13">
        <v>-1250</v>
      </c>
      <c r="Q30" s="38">
        <f t="shared" si="3"/>
        <v>-1.25</v>
      </c>
      <c r="R30" s="42">
        <v>1.25</v>
      </c>
      <c r="S30" s="33"/>
      <c r="T30" s="12">
        <v>75</v>
      </c>
      <c r="U30" s="15">
        <v>-5000</v>
      </c>
    </row>
    <row r="31" spans="1:21">
      <c r="A31" s="12">
        <v>5</v>
      </c>
      <c r="B31" s="13">
        <v>-550</v>
      </c>
      <c r="C31" s="13">
        <v>-750</v>
      </c>
      <c r="D31" s="13">
        <v>650</v>
      </c>
      <c r="E31" s="14">
        <v>-880</v>
      </c>
      <c r="F31" s="28">
        <f t="shared" si="4"/>
        <v>-0.88</v>
      </c>
      <c r="G31" s="42">
        <v>0.88</v>
      </c>
      <c r="H31" s="33"/>
      <c r="I31" s="12">
        <v>39</v>
      </c>
      <c r="J31" s="13">
        <v>2340</v>
      </c>
      <c r="K31" s="13">
        <v>-1780</v>
      </c>
      <c r="L31" s="38">
        <f t="shared" si="2"/>
        <v>-1.78</v>
      </c>
      <c r="M31" s="42">
        <v>1.78</v>
      </c>
      <c r="N31" s="33"/>
      <c r="O31" s="12">
        <v>11</v>
      </c>
      <c r="P31" s="13">
        <v>-1270</v>
      </c>
      <c r="Q31" s="38">
        <f t="shared" si="3"/>
        <v>-1.27</v>
      </c>
      <c r="R31" s="42">
        <v>1.27</v>
      </c>
      <c r="S31" s="33"/>
      <c r="T31" s="12">
        <v>80</v>
      </c>
      <c r="U31" s="15">
        <v>-5000</v>
      </c>
    </row>
    <row r="32" spans="1:21">
      <c r="A32" s="12">
        <v>35.700000000000003</v>
      </c>
      <c r="B32" s="13">
        <v>50</v>
      </c>
      <c r="C32" s="13">
        <v>-150</v>
      </c>
      <c r="D32" s="13">
        <v>1250</v>
      </c>
      <c r="E32" s="14">
        <v>-1480</v>
      </c>
      <c r="F32" s="28">
        <f t="shared" si="4"/>
        <v>-1.48</v>
      </c>
      <c r="G32" s="42">
        <v>1.48</v>
      </c>
      <c r="H32" s="33"/>
      <c r="I32" s="12">
        <v>41</v>
      </c>
      <c r="J32" s="13">
        <v>2440</v>
      </c>
      <c r="K32" s="13">
        <v>-1880</v>
      </c>
      <c r="L32" s="38">
        <f t="shared" si="2"/>
        <v>-1.88</v>
      </c>
      <c r="M32" s="42">
        <v>1.88</v>
      </c>
      <c r="N32" s="33"/>
      <c r="O32" s="12">
        <v>15</v>
      </c>
      <c r="P32" s="13">
        <v>-1300</v>
      </c>
      <c r="Q32" s="38">
        <f t="shared" si="3"/>
        <v>-1.3</v>
      </c>
      <c r="R32" s="42">
        <v>1.3</v>
      </c>
      <c r="S32" s="33"/>
      <c r="T32" s="12">
        <v>80</v>
      </c>
      <c r="U32" s="15">
        <v>0</v>
      </c>
    </row>
    <row r="33" spans="1:21">
      <c r="A33" s="12">
        <v>47</v>
      </c>
      <c r="B33" s="13">
        <v>-190</v>
      </c>
      <c r="C33" s="13">
        <v>-390</v>
      </c>
      <c r="D33" s="13">
        <v>1010</v>
      </c>
      <c r="E33" s="14">
        <v>-1240</v>
      </c>
      <c r="F33" s="28">
        <f t="shared" si="4"/>
        <v>-1.24</v>
      </c>
      <c r="G33" s="42">
        <v>1.24</v>
      </c>
      <c r="H33" s="33"/>
      <c r="I33" s="12">
        <v>46.2</v>
      </c>
      <c r="J33" s="13">
        <v>3170</v>
      </c>
      <c r="K33" s="13">
        <v>-2610</v>
      </c>
      <c r="L33" s="38">
        <f t="shared" si="2"/>
        <v>-2.61</v>
      </c>
      <c r="M33" s="42">
        <v>2.61</v>
      </c>
      <c r="N33" s="33"/>
      <c r="O33" s="12">
        <v>20</v>
      </c>
      <c r="P33" s="13">
        <v>-1200</v>
      </c>
      <c r="Q33" s="38">
        <f t="shared" si="3"/>
        <v>-1.2</v>
      </c>
      <c r="R33" s="42">
        <v>1.2</v>
      </c>
      <c r="S33" s="33"/>
      <c r="T33" s="16">
        <v>75</v>
      </c>
      <c r="U33" s="19">
        <v>0</v>
      </c>
    </row>
    <row r="34" spans="1:21">
      <c r="A34" s="12">
        <v>50</v>
      </c>
      <c r="B34" s="13">
        <v>780</v>
      </c>
      <c r="C34" s="13">
        <v>580</v>
      </c>
      <c r="D34" s="13">
        <v>1980</v>
      </c>
      <c r="E34" s="14">
        <v>-2210</v>
      </c>
      <c r="F34" s="28">
        <f t="shared" si="4"/>
        <v>-2.21</v>
      </c>
      <c r="G34" s="42">
        <v>2.21</v>
      </c>
      <c r="H34" s="13"/>
      <c r="I34" s="12">
        <v>47.9</v>
      </c>
      <c r="J34" s="13">
        <v>3470</v>
      </c>
      <c r="K34" s="13">
        <v>-2910</v>
      </c>
      <c r="L34" s="38">
        <f t="shared" si="2"/>
        <v>-2.91</v>
      </c>
      <c r="M34" s="42">
        <v>2.91</v>
      </c>
      <c r="N34" s="33"/>
      <c r="O34" s="12">
        <v>22</v>
      </c>
      <c r="P34" s="13">
        <v>-1150</v>
      </c>
      <c r="Q34" s="38">
        <f t="shared" si="3"/>
        <v>-1.1499999999999999</v>
      </c>
      <c r="R34" s="42">
        <v>1.1499999999999999</v>
      </c>
      <c r="S34" s="33"/>
      <c r="T34" s="33"/>
      <c r="U34" s="33"/>
    </row>
    <row r="35" spans="1:21">
      <c r="A35" s="12">
        <v>58</v>
      </c>
      <c r="B35" s="13">
        <v>810</v>
      </c>
      <c r="C35" s="13">
        <v>610</v>
      </c>
      <c r="D35" s="13">
        <v>2010</v>
      </c>
      <c r="E35" s="14">
        <v>-2240</v>
      </c>
      <c r="F35" s="28">
        <f t="shared" si="4"/>
        <v>-2.2400000000000002</v>
      </c>
      <c r="G35" s="42">
        <v>2.2400000000000002</v>
      </c>
      <c r="H35" s="13"/>
      <c r="I35" s="12">
        <v>50.1</v>
      </c>
      <c r="J35" s="13">
        <v>3640</v>
      </c>
      <c r="K35" s="13">
        <v>-3080</v>
      </c>
      <c r="L35" s="38">
        <f t="shared" si="2"/>
        <v>-3.08</v>
      </c>
      <c r="M35" s="42">
        <v>3.08</v>
      </c>
      <c r="N35" s="33"/>
      <c r="O35" s="12">
        <v>25</v>
      </c>
      <c r="P35" s="13">
        <v>-1200</v>
      </c>
      <c r="Q35" s="38">
        <f t="shared" si="3"/>
        <v>-1.2</v>
      </c>
      <c r="R35" s="42">
        <v>1.2</v>
      </c>
      <c r="S35" s="33"/>
      <c r="T35" s="33"/>
      <c r="U35" s="33"/>
    </row>
    <row r="36" spans="1:21">
      <c r="A36" s="12">
        <v>63</v>
      </c>
      <c r="B36" s="13">
        <v>1720</v>
      </c>
      <c r="C36" s="13">
        <v>1520</v>
      </c>
      <c r="D36" s="13">
        <v>2920</v>
      </c>
      <c r="E36" s="14">
        <v>-3150</v>
      </c>
      <c r="F36" s="28">
        <f t="shared" si="4"/>
        <v>-3.15</v>
      </c>
      <c r="G36" s="42">
        <v>3.15</v>
      </c>
      <c r="H36" s="13"/>
      <c r="I36" s="12">
        <v>53.2</v>
      </c>
      <c r="J36" s="13">
        <v>3440</v>
      </c>
      <c r="K36" s="13">
        <v>-2880</v>
      </c>
      <c r="L36" s="38">
        <f t="shared" si="2"/>
        <v>-2.88</v>
      </c>
      <c r="M36" s="42">
        <v>2.88</v>
      </c>
      <c r="N36" s="33"/>
      <c r="O36" s="12">
        <v>29</v>
      </c>
      <c r="P36" s="13">
        <v>-1350</v>
      </c>
      <c r="Q36" s="38">
        <f t="shared" si="3"/>
        <v>-1.35</v>
      </c>
      <c r="R36" s="42">
        <v>1.35</v>
      </c>
      <c r="S36" s="33"/>
      <c r="T36" s="33"/>
      <c r="U36" s="33"/>
    </row>
    <row r="37" spans="1:21">
      <c r="A37" s="12">
        <v>68</v>
      </c>
      <c r="B37" s="13">
        <v>1620</v>
      </c>
      <c r="C37" s="13">
        <v>1420</v>
      </c>
      <c r="D37" s="13">
        <v>2820</v>
      </c>
      <c r="E37" s="14">
        <v>-3050</v>
      </c>
      <c r="F37" s="28">
        <f t="shared" si="4"/>
        <v>-3.05</v>
      </c>
      <c r="G37" s="42">
        <v>3.05</v>
      </c>
      <c r="H37" s="13"/>
      <c r="I37" s="12">
        <v>73</v>
      </c>
      <c r="J37" s="13">
        <v>3410</v>
      </c>
      <c r="K37" s="13">
        <v>-2850</v>
      </c>
      <c r="L37" s="38">
        <f t="shared" si="2"/>
        <v>-2.85</v>
      </c>
      <c r="M37" s="42">
        <v>2.85</v>
      </c>
      <c r="N37" s="33"/>
      <c r="O37" s="12">
        <v>30</v>
      </c>
      <c r="P37" s="13">
        <v>-1900</v>
      </c>
      <c r="Q37" s="38">
        <f t="shared" si="3"/>
        <v>-1.9</v>
      </c>
      <c r="R37" s="42">
        <v>1.9</v>
      </c>
      <c r="S37" s="33"/>
      <c r="T37" s="33"/>
      <c r="U37" s="33"/>
    </row>
    <row r="38" spans="1:21">
      <c r="A38" s="12">
        <v>83</v>
      </c>
      <c r="B38" s="13">
        <v>1720</v>
      </c>
      <c r="C38" s="13">
        <v>1520</v>
      </c>
      <c r="D38" s="13">
        <v>2920</v>
      </c>
      <c r="E38" s="14">
        <v>-3150</v>
      </c>
      <c r="F38" s="28">
        <f t="shared" si="4"/>
        <v>-3.15</v>
      </c>
      <c r="G38" s="42">
        <v>3.15</v>
      </c>
      <c r="H38" s="13"/>
      <c r="I38" s="12">
        <v>86</v>
      </c>
      <c r="J38" s="13">
        <v>3630</v>
      </c>
      <c r="K38" s="13">
        <v>-3070</v>
      </c>
      <c r="L38" s="38">
        <f t="shared" si="2"/>
        <v>-3.07</v>
      </c>
      <c r="M38" s="42">
        <v>3.07</v>
      </c>
      <c r="N38" s="33"/>
      <c r="O38" s="12">
        <v>37</v>
      </c>
      <c r="P38" s="13">
        <v>-2700</v>
      </c>
      <c r="Q38" s="38">
        <f t="shared" si="3"/>
        <v>-2.7</v>
      </c>
      <c r="R38" s="42">
        <v>2.7</v>
      </c>
      <c r="S38" s="33"/>
      <c r="T38" s="33"/>
      <c r="U38" s="33"/>
    </row>
    <row r="39" spans="1:21">
      <c r="A39" s="16">
        <v>98</v>
      </c>
      <c r="B39" s="17">
        <v>1950</v>
      </c>
      <c r="C39" s="17">
        <v>1750</v>
      </c>
      <c r="D39" s="17">
        <v>3150</v>
      </c>
      <c r="E39" s="18">
        <v>-3380</v>
      </c>
      <c r="F39" s="29">
        <f t="shared" si="4"/>
        <v>-3.38</v>
      </c>
      <c r="G39" s="43">
        <v>3.38</v>
      </c>
      <c r="H39" s="33"/>
      <c r="I39" s="12">
        <v>91</v>
      </c>
      <c r="J39" s="13">
        <v>3850</v>
      </c>
      <c r="K39" s="13">
        <v>-3290</v>
      </c>
      <c r="L39" s="38">
        <f t="shared" si="2"/>
        <v>-3.29</v>
      </c>
      <c r="M39" s="42">
        <v>3.29</v>
      </c>
      <c r="N39" s="33"/>
      <c r="O39" s="12">
        <v>40</v>
      </c>
      <c r="P39" s="13">
        <v>-3200</v>
      </c>
      <c r="Q39" s="38">
        <f t="shared" si="3"/>
        <v>-3.2</v>
      </c>
      <c r="R39" s="42">
        <v>3.2</v>
      </c>
      <c r="S39" s="33"/>
      <c r="T39" s="33"/>
      <c r="U39" s="33"/>
    </row>
    <row r="40" spans="1:21">
      <c r="A40" s="33"/>
      <c r="B40" s="33"/>
      <c r="C40" s="33"/>
      <c r="D40" s="33"/>
      <c r="E40" s="33"/>
      <c r="F40" s="33"/>
      <c r="G40" s="13"/>
      <c r="H40" s="33"/>
      <c r="I40" s="12">
        <v>96</v>
      </c>
      <c r="J40" s="13">
        <v>4150</v>
      </c>
      <c r="K40" s="13">
        <v>-3590</v>
      </c>
      <c r="L40" s="38">
        <f t="shared" si="2"/>
        <v>-3.59</v>
      </c>
      <c r="M40" s="42">
        <v>3.59</v>
      </c>
      <c r="N40" s="33"/>
      <c r="O40" s="12">
        <v>42</v>
      </c>
      <c r="P40" s="13">
        <v>-3250</v>
      </c>
      <c r="Q40" s="38">
        <f t="shared" si="3"/>
        <v>-3.25</v>
      </c>
      <c r="R40" s="42">
        <v>3.25</v>
      </c>
      <c r="S40" s="33"/>
      <c r="T40" s="33"/>
      <c r="U40" s="33"/>
    </row>
    <row r="41" spans="1:21">
      <c r="A41" s="33"/>
      <c r="B41" s="33"/>
      <c r="C41" s="33"/>
      <c r="D41" s="33"/>
      <c r="E41" s="33"/>
      <c r="F41" s="33"/>
      <c r="G41" s="13"/>
      <c r="H41" s="33"/>
      <c r="I41" s="16">
        <v>106.9</v>
      </c>
      <c r="J41" s="17">
        <v>4400</v>
      </c>
      <c r="K41" s="17">
        <v>-3840</v>
      </c>
      <c r="L41" s="39">
        <f t="shared" si="2"/>
        <v>-3.84</v>
      </c>
      <c r="M41" s="43">
        <v>3.84</v>
      </c>
      <c r="N41" s="33"/>
      <c r="O41" s="12">
        <v>44</v>
      </c>
      <c r="P41" s="13">
        <v>-3280</v>
      </c>
      <c r="Q41" s="38">
        <f t="shared" si="3"/>
        <v>-3.28</v>
      </c>
      <c r="R41" s="42">
        <v>3.28</v>
      </c>
      <c r="S41" s="33"/>
      <c r="T41" s="33"/>
      <c r="U41" s="33"/>
    </row>
    <row r="42" spans="1:21">
      <c r="A42" s="33"/>
      <c r="B42" s="33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16">
        <v>46</v>
      </c>
      <c r="P42" s="17">
        <v>-3300</v>
      </c>
      <c r="Q42" s="39">
        <f t="shared" si="3"/>
        <v>-3.3</v>
      </c>
      <c r="R42" s="43">
        <v>3.3</v>
      </c>
      <c r="S42" s="33"/>
      <c r="T42" s="33"/>
      <c r="U42" s="33"/>
    </row>
    <row r="43" spans="1:21">
      <c r="A43" s="33"/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</row>
  </sheetData>
  <phoneticPr fontId="1" type="noConversion"/>
  <pageMargins left="0.7" right="0.7" top="0.75" bottom="0.75" header="0.3" footer="0.3"/>
  <pageSetup paperSize="9" orientation="portrait" horizontalDpi="1200" verticalDpi="12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General data (and reference lev</vt:lpstr>
      <vt:lpstr>Profile 50m</vt:lpstr>
      <vt:lpstr>Profile 200m</vt:lpstr>
      <vt:lpstr>Profile 400m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2013-11-29T15:40:43Z</dcterms:modified>
</cp:coreProperties>
</file>