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 tabRatio="746" activeTab="8"/>
  </bookViews>
  <sheets>
    <sheet name="Profile 25m" sheetId="1" r:id="rId1"/>
    <sheet name="Profile 50m" sheetId="4" r:id="rId2"/>
    <sheet name="Profile 75m" sheetId="5" r:id="rId3"/>
    <sheet name="Profile 100m" sheetId="9" r:id="rId4"/>
    <sheet name="Profile 125m" sheetId="8" r:id="rId5"/>
    <sheet name="Profile 150m" sheetId="10" r:id="rId6"/>
    <sheet name="Plan view" sheetId="13" r:id="rId7"/>
    <sheet name="Surface" sheetId="14" r:id="rId8"/>
    <sheet name="Volume change" sheetId="15" r:id="rId9"/>
    <sheet name="General data (and reference lev" sheetId="6" r:id="rId10"/>
  </sheets>
  <calcPr calcId="145621"/>
</workbook>
</file>

<file path=xl/calcChain.xml><?xml version="1.0" encoding="utf-8"?>
<calcChain xmlns="http://schemas.openxmlformats.org/spreadsheetml/2006/main">
  <c r="F11" i="15" l="1"/>
  <c r="F9" i="15"/>
  <c r="F8" i="15"/>
  <c r="F7" i="15"/>
  <c r="F6" i="15"/>
  <c r="F5" i="15"/>
  <c r="D6" i="15"/>
  <c r="D7" i="15"/>
  <c r="D8" i="15"/>
  <c r="D9" i="15"/>
  <c r="D10" i="15"/>
  <c r="D5" i="15"/>
  <c r="D11" i="15" l="1"/>
  <c r="I3" i="13"/>
  <c r="B24" i="6" l="1"/>
  <c r="C9" i="1" l="1"/>
  <c r="D9" i="1" s="1"/>
  <c r="I69" i="13" l="1"/>
  <c r="J69" i="13"/>
  <c r="I70" i="13"/>
  <c r="J70" i="13"/>
  <c r="I57" i="13"/>
  <c r="J57" i="13"/>
  <c r="I58" i="13"/>
  <c r="J58" i="13"/>
  <c r="I59" i="13"/>
  <c r="J59" i="13"/>
  <c r="J68" i="13"/>
  <c r="I68" i="13"/>
  <c r="J67" i="13"/>
  <c r="I67" i="13"/>
  <c r="J66" i="13"/>
  <c r="I66" i="13"/>
  <c r="J65" i="13"/>
  <c r="I65" i="13"/>
  <c r="J64" i="13"/>
  <c r="I64" i="13"/>
  <c r="J63" i="13"/>
  <c r="I63" i="13"/>
  <c r="J62" i="13"/>
  <c r="I62" i="13"/>
  <c r="J61" i="13"/>
  <c r="I61" i="13"/>
  <c r="J56" i="13"/>
  <c r="I56" i="13"/>
  <c r="J55" i="13"/>
  <c r="I55" i="13"/>
  <c r="J54" i="13"/>
  <c r="I54" i="13"/>
  <c r="J53" i="13"/>
  <c r="I53" i="13"/>
  <c r="J52" i="13"/>
  <c r="I52" i="13"/>
  <c r="J51" i="13"/>
  <c r="I51" i="13"/>
  <c r="J50" i="13"/>
  <c r="I50" i="13"/>
  <c r="J49" i="13"/>
  <c r="I49" i="13"/>
  <c r="J47" i="13"/>
  <c r="I47" i="13"/>
  <c r="J46" i="13"/>
  <c r="I46" i="13"/>
  <c r="J45" i="13"/>
  <c r="I45" i="13"/>
  <c r="J44" i="13"/>
  <c r="I44" i="13"/>
  <c r="J43" i="13"/>
  <c r="I43" i="13"/>
  <c r="J42" i="13"/>
  <c r="I42" i="13"/>
  <c r="J41" i="13"/>
  <c r="I41" i="13"/>
  <c r="J40" i="13"/>
  <c r="I40" i="13"/>
  <c r="J39" i="13"/>
  <c r="I39" i="13"/>
  <c r="J38" i="13"/>
  <c r="I38" i="13"/>
  <c r="J37" i="13"/>
  <c r="I37" i="13"/>
  <c r="J36" i="13"/>
  <c r="I36" i="13"/>
  <c r="J34" i="13"/>
  <c r="I34" i="13"/>
  <c r="J33" i="13"/>
  <c r="I33" i="13"/>
  <c r="J32" i="13"/>
  <c r="I32" i="13"/>
  <c r="J31" i="13"/>
  <c r="I31" i="13"/>
  <c r="J30" i="13"/>
  <c r="I30" i="13"/>
  <c r="J29" i="13"/>
  <c r="I29" i="13"/>
  <c r="J28" i="13"/>
  <c r="I28" i="13"/>
  <c r="J27" i="13"/>
  <c r="I27" i="13"/>
  <c r="J26" i="13"/>
  <c r="I26" i="13"/>
  <c r="J25" i="13"/>
  <c r="I25" i="13"/>
  <c r="J23" i="13"/>
  <c r="I23" i="13"/>
  <c r="J22" i="13"/>
  <c r="I22" i="13"/>
  <c r="J21" i="13"/>
  <c r="I21" i="13"/>
  <c r="J20" i="13"/>
  <c r="I20" i="13"/>
  <c r="J19" i="13"/>
  <c r="I19" i="13"/>
  <c r="J18" i="13"/>
  <c r="I18" i="13"/>
  <c r="J17" i="13"/>
  <c r="I17" i="13"/>
  <c r="J16" i="13"/>
  <c r="I16" i="13"/>
  <c r="J15" i="13"/>
  <c r="I15" i="13"/>
  <c r="J14" i="13"/>
  <c r="I14" i="13"/>
  <c r="J12" i="13"/>
  <c r="I12" i="13"/>
  <c r="J11" i="13"/>
  <c r="I11" i="13"/>
  <c r="J10" i="13"/>
  <c r="I10" i="13"/>
  <c r="J9" i="13"/>
  <c r="I9" i="13"/>
  <c r="J8" i="13"/>
  <c r="I8" i="13"/>
  <c r="J7" i="13"/>
  <c r="I7" i="13"/>
  <c r="J6" i="13"/>
  <c r="I6" i="13"/>
  <c r="J5" i="13"/>
  <c r="I5" i="13"/>
  <c r="J4" i="13"/>
  <c r="I4" i="13"/>
  <c r="J3" i="13"/>
  <c r="C11" i="8" l="1"/>
  <c r="D11" i="8" s="1"/>
  <c r="B4" i="10"/>
  <c r="C13" i="10" s="1"/>
  <c r="D13" i="10" s="1"/>
  <c r="B4" i="8"/>
  <c r="C13" i="8" s="1"/>
  <c r="D13" i="8" s="1"/>
  <c r="C10" i="5"/>
  <c r="C11" i="5"/>
  <c r="C12" i="5"/>
  <c r="D12" i="5" s="1"/>
  <c r="C13" i="5"/>
  <c r="C14" i="5"/>
  <c r="C15" i="5"/>
  <c r="C16" i="5"/>
  <c r="D16" i="5" s="1"/>
  <c r="C17" i="5"/>
  <c r="C18" i="5"/>
  <c r="C9" i="5"/>
  <c r="C10" i="4"/>
  <c r="C11" i="4"/>
  <c r="C12" i="4"/>
  <c r="C13" i="4"/>
  <c r="C14" i="4"/>
  <c r="C15" i="4"/>
  <c r="C16" i="4"/>
  <c r="C17" i="4"/>
  <c r="C18" i="4"/>
  <c r="C9" i="4"/>
  <c r="C10" i="1"/>
  <c r="C11" i="1"/>
  <c r="C12" i="1"/>
  <c r="C13" i="1"/>
  <c r="C14" i="1"/>
  <c r="C15" i="1"/>
  <c r="C16" i="1"/>
  <c r="C17" i="1"/>
  <c r="C18" i="1"/>
  <c r="D10" i="5"/>
  <c r="D11" i="5"/>
  <c r="D13" i="5"/>
  <c r="D14" i="5"/>
  <c r="D15" i="5"/>
  <c r="D17" i="5"/>
  <c r="D18" i="5"/>
  <c r="D9" i="5"/>
  <c r="C19" i="10" l="1"/>
  <c r="D19" i="10" s="1"/>
  <c r="C14" i="10"/>
  <c r="D14" i="10" s="1"/>
  <c r="C21" i="10"/>
  <c r="D21" i="10" s="1"/>
  <c r="C18" i="10"/>
  <c r="D18" i="10" s="1"/>
  <c r="C15" i="10"/>
  <c r="D15" i="10" s="1"/>
  <c r="C20" i="10"/>
  <c r="D20" i="10" s="1"/>
  <c r="C17" i="10"/>
  <c r="D17" i="10" s="1"/>
  <c r="C12" i="10"/>
  <c r="D12" i="10" s="1"/>
  <c r="C16" i="10"/>
  <c r="D16" i="10" s="1"/>
  <c r="C20" i="8"/>
  <c r="D20" i="8" s="1"/>
  <c r="C18" i="8"/>
  <c r="D18" i="8" s="1"/>
  <c r="C16" i="8"/>
  <c r="D16" i="8" s="1"/>
  <c r="C14" i="8"/>
  <c r="D14" i="8" s="1"/>
  <c r="C12" i="8"/>
  <c r="D12" i="8" s="1"/>
  <c r="C21" i="8"/>
  <c r="D21" i="8" s="1"/>
  <c r="C19" i="8"/>
  <c r="D19" i="8" s="1"/>
  <c r="C17" i="8"/>
  <c r="D17" i="8" s="1"/>
  <c r="C15" i="8"/>
  <c r="D15" i="8" s="1"/>
  <c r="D10" i="4"/>
  <c r="D11" i="4"/>
  <c r="D12" i="4"/>
  <c r="D13" i="4"/>
  <c r="D14" i="4"/>
  <c r="D15" i="4"/>
  <c r="D16" i="4"/>
  <c r="D17" i="4"/>
  <c r="D18" i="4"/>
  <c r="D9" i="4"/>
  <c r="D10" i="1"/>
  <c r="D11" i="1"/>
  <c r="D12" i="1"/>
  <c r="D13" i="1"/>
  <c r="D14" i="1"/>
  <c r="D15" i="1"/>
  <c r="D16" i="1"/>
  <c r="D17" i="1"/>
  <c r="D18" i="1"/>
  <c r="B4" i="9" l="1"/>
  <c r="C10" i="9" l="1"/>
  <c r="D10" i="9" s="1"/>
  <c r="C14" i="9"/>
  <c r="D14" i="9" s="1"/>
  <c r="C18" i="9"/>
  <c r="D18" i="9" s="1"/>
  <c r="C11" i="9"/>
  <c r="D11" i="9" s="1"/>
  <c r="C15" i="9"/>
  <c r="D15" i="9" s="1"/>
  <c r="C19" i="9"/>
  <c r="D19" i="9" s="1"/>
  <c r="C12" i="9"/>
  <c r="D12" i="9" s="1"/>
  <c r="C20" i="9"/>
  <c r="D20" i="9" s="1"/>
  <c r="C17" i="9"/>
  <c r="D17" i="9" s="1"/>
  <c r="C16" i="9"/>
  <c r="D16" i="9" s="1"/>
  <c r="C13" i="9"/>
  <c r="D13" i="9" s="1"/>
  <c r="C9" i="9"/>
  <c r="D9" i="9" s="1"/>
</calcChain>
</file>

<file path=xl/comments1.xml><?xml version="1.0" encoding="utf-8"?>
<comments xmlns="http://schemas.openxmlformats.org/spreadsheetml/2006/main">
  <authors>
    <author>Author</author>
  </authors>
  <commentList>
    <comment ref="C8" authorId="0">
      <text>
        <r>
          <rPr>
            <b/>
            <sz val="9"/>
            <color indexed="81"/>
            <rFont val="Tahoma"/>
            <family val="2"/>
          </rPr>
          <t>With respect to reference point</t>
        </r>
      </text>
    </comment>
    <comment ref="D8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With respect to Mean Sea Level
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8" authorId="0">
      <text>
        <r>
          <rPr>
            <b/>
            <sz val="9"/>
            <color indexed="81"/>
            <rFont val="Tahoma"/>
            <family val="2"/>
          </rPr>
          <t>With respect to reference point</t>
        </r>
      </text>
    </comment>
    <comment ref="D8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With respect to Mean Sea Level
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C8" authorId="0">
      <text>
        <r>
          <rPr>
            <b/>
            <sz val="9"/>
            <color indexed="81"/>
            <rFont val="Tahoma"/>
            <family val="2"/>
          </rPr>
          <t>With respect to reference point</t>
        </r>
      </text>
    </comment>
    <comment ref="D8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With respect to Mean Sea Level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A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long distance between the cross-section, the level was moved twice
</t>
        </r>
      </text>
    </comment>
    <comment ref="C8" authorId="0">
      <text>
        <r>
          <rPr>
            <b/>
            <sz val="9"/>
            <color indexed="81"/>
            <rFont val="Tahoma"/>
            <family val="2"/>
          </rPr>
          <t>With respect to reference point</t>
        </r>
      </text>
    </comment>
    <comment ref="D8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With respect to Mean Sea Level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A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long distance between the cross-section, the level was moved twice
</t>
        </r>
      </text>
    </comment>
    <comment ref="C8" authorId="0">
      <text>
        <r>
          <rPr>
            <b/>
            <sz val="9"/>
            <color indexed="81"/>
            <rFont val="Tahoma"/>
            <family val="2"/>
          </rPr>
          <t>With respect to reference point</t>
        </r>
      </text>
    </comment>
    <comment ref="D8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With respect to Mean Sea Level
</t>
        </r>
      </text>
    </comment>
    <comment ref="B9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No available reading</t>
        </r>
      </text>
    </comment>
  </commentList>
</comments>
</file>

<file path=xl/comments6.xml><?xml version="1.0" encoding="utf-8"?>
<comments xmlns="http://schemas.openxmlformats.org/spreadsheetml/2006/main">
  <authors>
    <author>Author</author>
  </authors>
  <commentList>
    <comment ref="A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long distance between the cross-section, the level was moved twice
</t>
        </r>
      </text>
    </comment>
    <comment ref="C8" authorId="0">
      <text>
        <r>
          <rPr>
            <b/>
            <sz val="9"/>
            <color indexed="81"/>
            <rFont val="Tahoma"/>
            <family val="2"/>
          </rPr>
          <t>With respect to reference point</t>
        </r>
      </text>
    </comment>
    <comment ref="D8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With respect to Mean Sea Level
</t>
        </r>
      </text>
    </comment>
  </commentList>
</comments>
</file>

<file path=xl/comments7.xml><?xml version="1.0" encoding="utf-8"?>
<comments xmlns="http://schemas.openxmlformats.org/spreadsheetml/2006/main">
  <authors>
    <author>Author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charset val="1"/>
          </rPr>
          <t xml:space="preserve">
m^2/yr</t>
        </r>
      </text>
    </comment>
    <comment ref="D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charset val="1"/>
          </rPr>
          <t xml:space="preserve">
m^3/yr</t>
        </r>
      </text>
    </comment>
    <comment ref="E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charset val="1"/>
          </rPr>
          <t xml:space="preserve">
m^2/yr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charset val="1"/>
          </rPr>
          <t xml:space="preserve">
m^3/yr</t>
        </r>
      </text>
    </comment>
  </commentList>
</comments>
</file>

<file path=xl/sharedStrings.xml><?xml version="1.0" encoding="utf-8"?>
<sst xmlns="http://schemas.openxmlformats.org/spreadsheetml/2006/main" count="315" uniqueCount="106">
  <si>
    <t>x</t>
  </si>
  <si>
    <t>m</t>
  </si>
  <si>
    <t>GPS</t>
  </si>
  <si>
    <t>N</t>
  </si>
  <si>
    <t>43˚14'02,596"</t>
  </si>
  <si>
    <t>E</t>
  </si>
  <si>
    <t>28˚00'55,129"</t>
  </si>
  <si>
    <t>Y</t>
  </si>
  <si>
    <t>H</t>
  </si>
  <si>
    <t>43˚14'01,869"</t>
  </si>
  <si>
    <t>28˚00'54,540"</t>
  </si>
  <si>
    <t>43˚14'01,333"</t>
  </si>
  <si>
    <t>28˚00'54,348"</t>
  </si>
  <si>
    <t>43˚14'03,448"</t>
  </si>
  <si>
    <t>28˚00'55,605"</t>
  </si>
  <si>
    <t>Level</t>
  </si>
  <si>
    <t>point 1</t>
  </si>
  <si>
    <t>43˚14'02,267"</t>
  </si>
  <si>
    <t>Reference level</t>
  </si>
  <si>
    <t>X</t>
  </si>
  <si>
    <t>From moving the tetrapod to the 2nd location</t>
  </si>
  <si>
    <t>B2=</t>
  </si>
  <si>
    <t>Reference</t>
  </si>
  <si>
    <t>Top Concrete slap</t>
  </si>
  <si>
    <t>Tetrapod level</t>
  </si>
  <si>
    <t>MSL</t>
  </si>
  <si>
    <t>Measured</t>
  </si>
  <si>
    <t>Down part of scale</t>
  </si>
  <si>
    <t>Cross-shore distance</t>
  </si>
  <si>
    <t>Raw elevation</t>
  </si>
  <si>
    <t>Corrected elevation</t>
  </si>
  <si>
    <t>Alongshore distance</t>
  </si>
  <si>
    <t>Reference elevation 1</t>
  </si>
  <si>
    <t>Absolute Elevation</t>
  </si>
  <si>
    <t>Reference point absolute elevation</t>
  </si>
  <si>
    <t>Position 1</t>
  </si>
  <si>
    <t>Position 2</t>
  </si>
  <si>
    <t>x [m]</t>
  </si>
  <si>
    <t>MSL cor.</t>
  </si>
  <si>
    <t>2012 at 25m</t>
  </si>
  <si>
    <t>2011 at 25m</t>
  </si>
  <si>
    <t>2008 at 25m</t>
  </si>
  <si>
    <t>2005 at 25m</t>
  </si>
  <si>
    <t>2003 at 25m</t>
  </si>
  <si>
    <t>2012 at 50m</t>
  </si>
  <si>
    <t>2011 at 50m</t>
  </si>
  <si>
    <t>2008 at 50m</t>
  </si>
  <si>
    <t>2005 at 50m</t>
  </si>
  <si>
    <t>2003 at 50m</t>
  </si>
  <si>
    <t>2012 at 75m</t>
  </si>
  <si>
    <t>2011 at 75m</t>
  </si>
  <si>
    <t>2008 at 75m</t>
  </si>
  <si>
    <t>2005 at 75m</t>
  </si>
  <si>
    <t>2012 at 100m</t>
  </si>
  <si>
    <t>2011 at 100m</t>
  </si>
  <si>
    <t>2008 at 100m</t>
  </si>
  <si>
    <t>2005 at 100m</t>
  </si>
  <si>
    <t>2003 at 75m</t>
  </si>
  <si>
    <t>2003 at 100m</t>
  </si>
  <si>
    <t>2012 at 125m</t>
  </si>
  <si>
    <t>2011 at 125m</t>
  </si>
  <si>
    <t>2008 at 125m</t>
  </si>
  <si>
    <t>2005 at 125m</t>
  </si>
  <si>
    <t>2003 at 125m</t>
  </si>
  <si>
    <t>nvt</t>
  </si>
  <si>
    <t>2012 at 150m</t>
  </si>
  <si>
    <t>2008 at 150m</t>
  </si>
  <si>
    <t>2005 at 150m</t>
  </si>
  <si>
    <t>2003 at 150m</t>
  </si>
  <si>
    <t>Cross sections</t>
  </si>
  <si>
    <t>UTM T35</t>
  </si>
  <si>
    <t>east [m]</t>
  </si>
  <si>
    <t>north [m]</t>
  </si>
  <si>
    <t>y [m]</t>
  </si>
  <si>
    <t>ref1</t>
  </si>
  <si>
    <t>pole 1</t>
  </si>
  <si>
    <t>ref2</t>
  </si>
  <si>
    <t>difference</t>
  </si>
  <si>
    <t>distance</t>
  </si>
  <si>
    <t>theta</t>
  </si>
  <si>
    <t>rad</t>
  </si>
  <si>
    <t>degrees</t>
  </si>
  <si>
    <t>sin theta</t>
  </si>
  <si>
    <t>cos theta</t>
  </si>
  <si>
    <t>pole 2</t>
  </si>
  <si>
    <t>pole 3</t>
  </si>
  <si>
    <t>pole 4</t>
  </si>
  <si>
    <t>pole 5</t>
  </si>
  <si>
    <t>pole 6</t>
  </si>
  <si>
    <t>25m</t>
  </si>
  <si>
    <t>50m</t>
  </si>
  <si>
    <t>75m</t>
  </si>
  <si>
    <t>100m</t>
  </si>
  <si>
    <t>125m</t>
  </si>
  <si>
    <t>150m</t>
  </si>
  <si>
    <t>Transect</t>
  </si>
  <si>
    <t>elevation [m]</t>
  </si>
  <si>
    <t>x shore</t>
  </si>
  <si>
    <t>2013-2012</t>
  </si>
  <si>
    <t>Area change</t>
  </si>
  <si>
    <t>Volmue change</t>
  </si>
  <si>
    <t>elevation</t>
  </si>
  <si>
    <t>2012-2011</t>
  </si>
  <si>
    <t>-</t>
  </si>
  <si>
    <t>Total</t>
  </si>
  <si>
    <t>Volumes calculates in matlab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</si>
</sst>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2" borderId="0" xfId="0" applyFill="1"/>
    <xf numFmtId="0" fontId="0" fillId="0" borderId="0" xfId="0" applyFill="1"/>
    <xf numFmtId="0" fontId="1" fillId="0" borderId="0" xfId="0" applyFont="1" applyAlignment="1">
      <alignment horizontal="left"/>
    </xf>
    <xf numFmtId="1" fontId="0" fillId="0" borderId="0" xfId="0" applyNumberFormat="1"/>
    <xf numFmtId="0" fontId="4" fillId="0" borderId="2" xfId="0" applyFont="1" applyFill="1" applyBorder="1"/>
    <xf numFmtId="0" fontId="4" fillId="0" borderId="1" xfId="0" applyFont="1" applyFill="1" applyBorder="1"/>
    <xf numFmtId="2" fontId="4" fillId="0" borderId="4" xfId="0" applyNumberFormat="1" applyFont="1" applyFill="1" applyBorder="1"/>
    <xf numFmtId="2" fontId="4" fillId="0" borderId="3" xfId="0" applyNumberFormat="1" applyFont="1" applyFill="1" applyBorder="1"/>
    <xf numFmtId="0" fontId="1" fillId="0" borderId="5" xfId="0" applyFont="1" applyBorder="1"/>
    <xf numFmtId="0" fontId="1" fillId="0" borderId="6" xfId="0" applyFont="1" applyBorder="1"/>
    <xf numFmtId="0" fontId="0" fillId="3" borderId="1" xfId="0" applyFill="1" applyBorder="1" applyAlignment="1">
      <alignment horizontal="left"/>
    </xf>
    <xf numFmtId="0" fontId="0" fillId="3" borderId="3" xfId="0" applyFill="1" applyBorder="1"/>
    <xf numFmtId="0" fontId="0" fillId="0" borderId="0" xfId="0" applyBorder="1"/>
    <xf numFmtId="0" fontId="0" fillId="0" borderId="2" xfId="0" applyBorder="1"/>
    <xf numFmtId="1" fontId="0" fillId="0" borderId="4" xfId="0" applyNumberFormat="1" applyBorder="1"/>
    <xf numFmtId="0" fontId="0" fillId="0" borderId="4" xfId="0" applyBorder="1"/>
    <xf numFmtId="0" fontId="0" fillId="0" borderId="1" xfId="0" applyBorder="1"/>
    <xf numFmtId="1" fontId="0" fillId="0" borderId="3" xfId="0" applyNumberFormat="1" applyBorder="1"/>
    <xf numFmtId="0" fontId="0" fillId="0" borderId="3" xfId="0" applyBorder="1"/>
    <xf numFmtId="0" fontId="0" fillId="0" borderId="7" xfId="0" applyBorder="1"/>
    <xf numFmtId="0" fontId="0" fillId="0" borderId="6" xfId="0" applyBorder="1"/>
    <xf numFmtId="2" fontId="0" fillId="0" borderId="4" xfId="0" applyNumberFormat="1" applyBorder="1"/>
    <xf numFmtId="2" fontId="0" fillId="0" borderId="3" xfId="0" applyNumberFormat="1" applyBorder="1"/>
    <xf numFmtId="0" fontId="0" fillId="3" borderId="5" xfId="0" applyFill="1" applyBorder="1" applyAlignment="1">
      <alignment horizontal="left"/>
    </xf>
    <xf numFmtId="0" fontId="1" fillId="0" borderId="7" xfId="0" applyFont="1" applyBorder="1"/>
    <xf numFmtId="0" fontId="1" fillId="0" borderId="8" xfId="0" applyFont="1" applyBorder="1"/>
    <xf numFmtId="0" fontId="0" fillId="3" borderId="2" xfId="0" applyFill="1" applyBorder="1" applyAlignment="1">
      <alignment horizontal="left"/>
    </xf>
    <xf numFmtId="0" fontId="0" fillId="3" borderId="4" xfId="0" applyFill="1" applyBorder="1"/>
    <xf numFmtId="0" fontId="0" fillId="0" borderId="9" xfId="0" applyBorder="1"/>
    <xf numFmtId="2" fontId="0" fillId="0" borderId="8" xfId="0" applyNumberFormat="1" applyBorder="1"/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2" xfId="0" applyFill="1" applyBorder="1"/>
    <xf numFmtId="2" fontId="0" fillId="0" borderId="4" xfId="0" applyNumberFormat="1" applyFill="1" applyBorder="1"/>
    <xf numFmtId="0" fontId="1" fillId="0" borderId="0" xfId="0" applyFont="1" applyFill="1" applyAlignment="1">
      <alignment horizontal="left"/>
    </xf>
    <xf numFmtId="0" fontId="0" fillId="0" borderId="5" xfId="0" applyFill="1" applyBorder="1"/>
    <xf numFmtId="0" fontId="0" fillId="0" borderId="6" xfId="0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0" xfId="0" applyFont="1" applyFill="1" applyBorder="1"/>
    <xf numFmtId="0" fontId="4" fillId="0" borderId="1" xfId="0" applyFont="1" applyFill="1" applyBorder="1" applyAlignment="1">
      <alignment horizontal="left"/>
    </xf>
    <xf numFmtId="0" fontId="4" fillId="0" borderId="3" xfId="0" applyFont="1" applyFill="1" applyBorder="1"/>
    <xf numFmtId="0" fontId="0" fillId="0" borderId="1" xfId="0" applyFill="1" applyBorder="1" applyAlignment="1">
      <alignment horizontal="left"/>
    </xf>
    <xf numFmtId="0" fontId="0" fillId="0" borderId="3" xfId="0" applyFill="1" applyBorder="1"/>
    <xf numFmtId="0" fontId="0" fillId="0" borderId="0" xfId="0" applyFill="1" applyBorder="1"/>
    <xf numFmtId="1" fontId="0" fillId="0" borderId="0" xfId="0" applyNumberFormat="1" applyFill="1"/>
    <xf numFmtId="2" fontId="0" fillId="0" borderId="0" xfId="0" applyNumberFormat="1" applyFill="1"/>
    <xf numFmtId="1" fontId="0" fillId="0" borderId="4" xfId="0" applyNumberFormat="1" applyFill="1" applyBorder="1"/>
    <xf numFmtId="0" fontId="0" fillId="0" borderId="1" xfId="0" applyFill="1" applyBorder="1"/>
    <xf numFmtId="1" fontId="0" fillId="0" borderId="3" xfId="0" applyNumberFormat="1" applyFill="1" applyBorder="1"/>
    <xf numFmtId="2" fontId="0" fillId="0" borderId="3" xfId="0" applyNumberFormat="1" applyFill="1" applyBorder="1"/>
    <xf numFmtId="0" fontId="0" fillId="0" borderId="0" xfId="0" applyAlignment="1">
      <alignment horizontal="center"/>
    </xf>
    <xf numFmtId="2" fontId="0" fillId="0" borderId="0" xfId="0" quotePrefix="1" applyNumberFormat="1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Sirius Beach 25m Cross-Shore Profile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v>2003</c:v>
          </c:tx>
          <c:spPr>
            <a:ln w="19050"/>
          </c:spPr>
          <c:marker>
            <c:symbol val="circle"/>
            <c:size val="3"/>
          </c:marker>
          <c:xVal>
            <c:numRef>
              <c:f>'Profile 25m'!$M$24:$M$37</c:f>
              <c:numCache>
                <c:formatCode>General</c:formatCode>
                <c:ptCount val="14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35</c:v>
                </c:pt>
                <c:pt idx="11">
                  <c:v>40</c:v>
                </c:pt>
                <c:pt idx="12">
                  <c:v>45</c:v>
                </c:pt>
                <c:pt idx="13">
                  <c:v>50</c:v>
                </c:pt>
              </c:numCache>
            </c:numRef>
          </c:xVal>
          <c:yVal>
            <c:numRef>
              <c:f>'Profile 25m'!$N$24:$N$37</c:f>
              <c:numCache>
                <c:formatCode>0.00</c:formatCode>
                <c:ptCount val="14"/>
                <c:pt idx="0">
                  <c:v>2.2149999999999999</c:v>
                </c:pt>
                <c:pt idx="1">
                  <c:v>1.615</c:v>
                </c:pt>
                <c:pt idx="2">
                  <c:v>1.2050000000000001</c:v>
                </c:pt>
                <c:pt idx="3">
                  <c:v>0.70499999999999996</c:v>
                </c:pt>
                <c:pt idx="4">
                  <c:v>0.9049999999999998</c:v>
                </c:pt>
                <c:pt idx="5">
                  <c:v>0.92499999999999982</c:v>
                </c:pt>
                <c:pt idx="6">
                  <c:v>4.4999999999999998E-2</c:v>
                </c:pt>
                <c:pt idx="7">
                  <c:v>-0.48499999999999999</c:v>
                </c:pt>
                <c:pt idx="8">
                  <c:v>-0.48499999999999999</c:v>
                </c:pt>
                <c:pt idx="9">
                  <c:v>-0.48499999999999999</c:v>
                </c:pt>
                <c:pt idx="10">
                  <c:v>-0.56499999999999995</c:v>
                </c:pt>
                <c:pt idx="11">
                  <c:v>-0.65500000000000003</c:v>
                </c:pt>
                <c:pt idx="12">
                  <c:v>-0.78499999999999959</c:v>
                </c:pt>
                <c:pt idx="13">
                  <c:v>-0.90500000000000003</c:v>
                </c:pt>
              </c:numCache>
            </c:numRef>
          </c:yVal>
          <c:smooth val="0"/>
        </c:ser>
        <c:ser>
          <c:idx val="4"/>
          <c:order val="1"/>
          <c:tx>
            <c:v>2005</c:v>
          </c:tx>
          <c:spPr>
            <a:ln w="19050"/>
          </c:spPr>
          <c:marker>
            <c:symbol val="star"/>
            <c:size val="3"/>
          </c:marker>
          <c:xVal>
            <c:numRef>
              <c:f>'Profile 25m'!$J$24:$J$30</c:f>
              <c:numCache>
                <c:formatCode>General</c:formatCode>
                <c:ptCount val="7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xVal>
          <c:yVal>
            <c:numRef>
              <c:f>'Profile 25m'!$K$24:$K$30</c:f>
              <c:numCache>
                <c:formatCode>0.00</c:formatCode>
                <c:ptCount val="7"/>
                <c:pt idx="0">
                  <c:v>2.65</c:v>
                </c:pt>
                <c:pt idx="1">
                  <c:v>2.5</c:v>
                </c:pt>
                <c:pt idx="2">
                  <c:v>2.1</c:v>
                </c:pt>
                <c:pt idx="3">
                  <c:v>1.7</c:v>
                </c:pt>
                <c:pt idx="4">
                  <c:v>1.25</c:v>
                </c:pt>
                <c:pt idx="5">
                  <c:v>0.9</c:v>
                </c:pt>
                <c:pt idx="6">
                  <c:v>0.85</c:v>
                </c:pt>
              </c:numCache>
            </c:numRef>
          </c:yVal>
          <c:smooth val="0"/>
        </c:ser>
        <c:ser>
          <c:idx val="3"/>
          <c:order val="2"/>
          <c:tx>
            <c:v>2008</c:v>
          </c:tx>
          <c:spPr>
            <a:ln w="19050"/>
          </c:spPr>
          <c:marker>
            <c:symbol val="x"/>
            <c:size val="3"/>
          </c:marker>
          <c:xVal>
            <c:numRef>
              <c:f>'Profile 25m'!$G$24:$G$34</c:f>
              <c:numCache>
                <c:formatCode>General</c:formatCode>
                <c:ptCount val="11"/>
                <c:pt idx="0">
                  <c:v>-10.199999999999999</c:v>
                </c:pt>
                <c:pt idx="1">
                  <c:v>-9</c:v>
                </c:pt>
                <c:pt idx="2">
                  <c:v>-3</c:v>
                </c:pt>
                <c:pt idx="3">
                  <c:v>0</c:v>
                </c:pt>
                <c:pt idx="4">
                  <c:v>0.5</c:v>
                </c:pt>
                <c:pt idx="5">
                  <c:v>5</c:v>
                </c:pt>
                <c:pt idx="6">
                  <c:v>5.7</c:v>
                </c:pt>
                <c:pt idx="7">
                  <c:v>9</c:v>
                </c:pt>
                <c:pt idx="8">
                  <c:v>10.5</c:v>
                </c:pt>
                <c:pt idx="9">
                  <c:v>15</c:v>
                </c:pt>
                <c:pt idx="10">
                  <c:v>18</c:v>
                </c:pt>
              </c:numCache>
            </c:numRef>
          </c:xVal>
          <c:yVal>
            <c:numRef>
              <c:f>'Profile 25m'!$H$24:$H$34</c:f>
              <c:numCache>
                <c:formatCode>0.00</c:formatCode>
                <c:ptCount val="11"/>
                <c:pt idx="0">
                  <c:v>1.5497999999999998</c:v>
                </c:pt>
                <c:pt idx="1">
                  <c:v>1.5189999999999999</c:v>
                </c:pt>
                <c:pt idx="2">
                  <c:v>1.365</c:v>
                </c:pt>
                <c:pt idx="3">
                  <c:v>1.093</c:v>
                </c:pt>
                <c:pt idx="4">
                  <c:v>0.85599999999999998</c:v>
                </c:pt>
                <c:pt idx="5">
                  <c:v>0.126</c:v>
                </c:pt>
                <c:pt idx="6">
                  <c:v>-8.5000000000000006E-2</c:v>
                </c:pt>
                <c:pt idx="7">
                  <c:v>-0.215</c:v>
                </c:pt>
                <c:pt idx="8">
                  <c:v>-0.36499999999999999</c:v>
                </c:pt>
                <c:pt idx="9">
                  <c:v>-0.77500000000000002</c:v>
                </c:pt>
                <c:pt idx="10">
                  <c:v>-0.88500000000000001</c:v>
                </c:pt>
              </c:numCache>
            </c:numRef>
          </c:yVal>
          <c:smooth val="0"/>
        </c:ser>
        <c:ser>
          <c:idx val="2"/>
          <c:order val="3"/>
          <c:tx>
            <c:v>2011</c:v>
          </c:tx>
          <c:spPr>
            <a:ln w="19050"/>
          </c:spPr>
          <c:marker>
            <c:symbol val="triangle"/>
            <c:size val="3"/>
          </c:marker>
          <c:xVal>
            <c:numRef>
              <c:f>'Profile 25m'!$D$24:$D$33</c:f>
              <c:numCache>
                <c:formatCode>General</c:formatCode>
                <c:ptCount val="10"/>
                <c:pt idx="0">
                  <c:v>-11</c:v>
                </c:pt>
                <c:pt idx="1">
                  <c:v>-7</c:v>
                </c:pt>
                <c:pt idx="2">
                  <c:v>-4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20</c:v>
                </c:pt>
              </c:numCache>
            </c:numRef>
          </c:xVal>
          <c:yVal>
            <c:numRef>
              <c:f>'Profile 25m'!$E$24:$E$33</c:f>
              <c:numCache>
                <c:formatCode>0.00</c:formatCode>
                <c:ptCount val="10"/>
                <c:pt idx="0">
                  <c:v>1.48</c:v>
                </c:pt>
                <c:pt idx="1">
                  <c:v>1.2150000000000003</c:v>
                </c:pt>
                <c:pt idx="2">
                  <c:v>1.095</c:v>
                </c:pt>
                <c:pt idx="3">
                  <c:v>0.55500000000000027</c:v>
                </c:pt>
                <c:pt idx="4">
                  <c:v>-0.125</c:v>
                </c:pt>
                <c:pt idx="5">
                  <c:v>-0.46500000000000002</c:v>
                </c:pt>
                <c:pt idx="6">
                  <c:v>-0.84499999999999953</c:v>
                </c:pt>
                <c:pt idx="7">
                  <c:v>-1.0149999999999999</c:v>
                </c:pt>
                <c:pt idx="8">
                  <c:v>-1.1850000000000001</c:v>
                </c:pt>
                <c:pt idx="9">
                  <c:v>-1.3849999999999996</c:v>
                </c:pt>
              </c:numCache>
            </c:numRef>
          </c:yVal>
          <c:smooth val="0"/>
        </c:ser>
        <c:ser>
          <c:idx val="1"/>
          <c:order val="4"/>
          <c:tx>
            <c:v>2012</c:v>
          </c:tx>
          <c:spPr>
            <a:ln w="19050"/>
          </c:spPr>
          <c:marker>
            <c:symbol val="square"/>
            <c:size val="3"/>
          </c:marker>
          <c:xVal>
            <c:numRef>
              <c:f>'Profile 25m'!$A$24:$A$36</c:f>
              <c:numCache>
                <c:formatCode>General</c:formatCode>
                <c:ptCount val="13"/>
                <c:pt idx="0">
                  <c:v>-10</c:v>
                </c:pt>
                <c:pt idx="1">
                  <c:v>-7</c:v>
                </c:pt>
                <c:pt idx="2">
                  <c:v>-3</c:v>
                </c:pt>
                <c:pt idx="3">
                  <c:v>0</c:v>
                </c:pt>
                <c:pt idx="4">
                  <c:v>3</c:v>
                </c:pt>
                <c:pt idx="5">
                  <c:v>4.5</c:v>
                </c:pt>
                <c:pt idx="6">
                  <c:v>9.5</c:v>
                </c:pt>
                <c:pt idx="7">
                  <c:v>12.5</c:v>
                </c:pt>
                <c:pt idx="8">
                  <c:v>17.5</c:v>
                </c:pt>
                <c:pt idx="9">
                  <c:v>22.5</c:v>
                </c:pt>
                <c:pt idx="10">
                  <c:v>27.5</c:v>
                </c:pt>
                <c:pt idx="11">
                  <c:v>32.5</c:v>
                </c:pt>
                <c:pt idx="12">
                  <c:v>37.5</c:v>
                </c:pt>
              </c:numCache>
            </c:numRef>
          </c:xVal>
          <c:yVal>
            <c:numRef>
              <c:f>'Profile 25m'!$B$24:$B$36</c:f>
              <c:numCache>
                <c:formatCode>0.00</c:formatCode>
                <c:ptCount val="13"/>
                <c:pt idx="0">
                  <c:v>1.4650000000000001</c:v>
                </c:pt>
                <c:pt idx="1">
                  <c:v>1.2549999999999999</c:v>
                </c:pt>
                <c:pt idx="2">
                  <c:v>1.2949999999999999</c:v>
                </c:pt>
                <c:pt idx="3">
                  <c:v>0.76500000000000001</c:v>
                </c:pt>
                <c:pt idx="4">
                  <c:v>0.76500000000000001</c:v>
                </c:pt>
                <c:pt idx="5">
                  <c:v>0.77500000000000002</c:v>
                </c:pt>
                <c:pt idx="6">
                  <c:v>-0.255</c:v>
                </c:pt>
                <c:pt idx="7">
                  <c:v>-0.67500000000000004</c:v>
                </c:pt>
                <c:pt idx="8">
                  <c:v>-1.155</c:v>
                </c:pt>
                <c:pt idx="9">
                  <c:v>-1.425</c:v>
                </c:pt>
                <c:pt idx="10">
                  <c:v>-1.625</c:v>
                </c:pt>
                <c:pt idx="11">
                  <c:v>-0.57499999999999996</c:v>
                </c:pt>
                <c:pt idx="12">
                  <c:v>-0.875</c:v>
                </c:pt>
              </c:numCache>
            </c:numRef>
          </c:yVal>
          <c:smooth val="0"/>
        </c:ser>
        <c:ser>
          <c:idx val="0"/>
          <c:order val="5"/>
          <c:tx>
            <c:v>2013</c:v>
          </c:tx>
          <c:spPr>
            <a:ln w="19050">
              <a:solidFill>
                <a:srgbClr val="FF0000"/>
              </a:solidFill>
            </a:ln>
          </c:spPr>
          <c:marker>
            <c:symbol val="diamond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'Profile 25m'!$A$9:$A$18</c:f>
              <c:numCache>
                <c:formatCode>General</c:formatCode>
                <c:ptCount val="10"/>
                <c:pt idx="0">
                  <c:v>-10</c:v>
                </c:pt>
                <c:pt idx="1">
                  <c:v>-7.5</c:v>
                </c:pt>
                <c:pt idx="2">
                  <c:v>-5</c:v>
                </c:pt>
                <c:pt idx="3">
                  <c:v>-2.5</c:v>
                </c:pt>
                <c:pt idx="4">
                  <c:v>0</c:v>
                </c:pt>
                <c:pt idx="5">
                  <c:v>2.5</c:v>
                </c:pt>
                <c:pt idx="6">
                  <c:v>5</c:v>
                </c:pt>
                <c:pt idx="7">
                  <c:v>7.5</c:v>
                </c:pt>
                <c:pt idx="8">
                  <c:v>10</c:v>
                </c:pt>
                <c:pt idx="9">
                  <c:v>12.5</c:v>
                </c:pt>
              </c:numCache>
            </c:numRef>
          </c:xVal>
          <c:yVal>
            <c:numRef>
              <c:f>'Profile 25m'!$D$9:$D$18</c:f>
              <c:numCache>
                <c:formatCode>General</c:formatCode>
                <c:ptCount val="10"/>
                <c:pt idx="0">
                  <c:v>1.895</c:v>
                </c:pt>
                <c:pt idx="1">
                  <c:v>1.5149999999999999</c:v>
                </c:pt>
                <c:pt idx="2">
                  <c:v>1.0550000000000002</c:v>
                </c:pt>
                <c:pt idx="3">
                  <c:v>0.64500000000000002</c:v>
                </c:pt>
                <c:pt idx="4">
                  <c:v>0.22500000000000009</c:v>
                </c:pt>
                <c:pt idx="5">
                  <c:v>-0.16500000000000004</c:v>
                </c:pt>
                <c:pt idx="6">
                  <c:v>-0.29499999999999993</c:v>
                </c:pt>
                <c:pt idx="7">
                  <c:v>-0.56499999999999995</c:v>
                </c:pt>
                <c:pt idx="8">
                  <c:v>-0.72500000000000009</c:v>
                </c:pt>
                <c:pt idx="9">
                  <c:v>-0.94499999999999984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603904"/>
        <c:axId val="94610560"/>
      </c:scatterChart>
      <c:valAx>
        <c:axId val="94603904"/>
        <c:scaling>
          <c:orientation val="minMax"/>
          <c:max val="60"/>
          <c:min val="-20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Cross-shore distance from baseline [m]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4610560"/>
        <c:crossesAt val="-3"/>
        <c:crossBetween val="midCat"/>
      </c:valAx>
      <c:valAx>
        <c:axId val="94610560"/>
        <c:scaling>
          <c:orientation val="minMax"/>
          <c:max val="4"/>
          <c:min val="-3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with respect to MSL [m]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94603904"/>
        <c:crossesAt val="-20"/>
        <c:crossBetween val="midCat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Sirius Beach 125m Cross-Shore Profile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2011</c:v>
          </c:tx>
          <c:spPr>
            <a:ln w="19050"/>
          </c:spPr>
          <c:marker>
            <c:symbol val="triangle"/>
            <c:size val="3"/>
          </c:marker>
          <c:xVal>
            <c:numRef>
              <c:f>'Profile 125m'!$D$27:$D$40</c:f>
              <c:numCache>
                <c:formatCode>General</c:formatCode>
                <c:ptCount val="14"/>
                <c:pt idx="0">
                  <c:v>-5.5</c:v>
                </c:pt>
                <c:pt idx="1">
                  <c:v>0</c:v>
                </c:pt>
                <c:pt idx="2">
                  <c:v>3.3</c:v>
                </c:pt>
                <c:pt idx="3">
                  <c:v>6.15</c:v>
                </c:pt>
                <c:pt idx="4">
                  <c:v>9</c:v>
                </c:pt>
                <c:pt idx="5">
                  <c:v>11</c:v>
                </c:pt>
                <c:pt idx="6">
                  <c:v>12.55</c:v>
                </c:pt>
                <c:pt idx="7">
                  <c:v>15</c:v>
                </c:pt>
                <c:pt idx="8">
                  <c:v>18.7</c:v>
                </c:pt>
                <c:pt idx="9">
                  <c:v>21.4</c:v>
                </c:pt>
                <c:pt idx="10">
                  <c:v>25</c:v>
                </c:pt>
                <c:pt idx="11">
                  <c:v>28</c:v>
                </c:pt>
                <c:pt idx="12">
                  <c:v>34.799999999999997</c:v>
                </c:pt>
                <c:pt idx="13">
                  <c:v>39</c:v>
                </c:pt>
              </c:numCache>
            </c:numRef>
          </c:xVal>
          <c:yVal>
            <c:numRef>
              <c:f>'Profile 125m'!$E$27:$E$40</c:f>
              <c:numCache>
                <c:formatCode>0.00</c:formatCode>
                <c:ptCount val="14"/>
                <c:pt idx="0">
                  <c:v>2.5249999999999999</c:v>
                </c:pt>
                <c:pt idx="1">
                  <c:v>1.9950000000000001</c:v>
                </c:pt>
                <c:pt idx="2">
                  <c:v>1.7150000000000001</c:v>
                </c:pt>
                <c:pt idx="3">
                  <c:v>1.625</c:v>
                </c:pt>
                <c:pt idx="4">
                  <c:v>1.2749999999999999</c:v>
                </c:pt>
                <c:pt idx="5">
                  <c:v>1.085</c:v>
                </c:pt>
                <c:pt idx="6">
                  <c:v>0.73499999999999999</c:v>
                </c:pt>
                <c:pt idx="7">
                  <c:v>0.20499999999999999</c:v>
                </c:pt>
                <c:pt idx="8">
                  <c:v>-0.23499999999999999</c:v>
                </c:pt>
                <c:pt idx="9">
                  <c:v>-0.66500000000000004</c:v>
                </c:pt>
                <c:pt idx="10">
                  <c:v>-0.86499999999999999</c:v>
                </c:pt>
                <c:pt idx="11">
                  <c:v>-1.0149999999999999</c:v>
                </c:pt>
                <c:pt idx="12">
                  <c:v>-1.2150000000000001</c:v>
                </c:pt>
                <c:pt idx="13">
                  <c:v>-1.2150000000000001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19050"/>
          </c:spPr>
          <c:marker>
            <c:symbol val="square"/>
            <c:size val="3"/>
          </c:marker>
          <c:xVal>
            <c:numRef>
              <c:f>'Profile 125m'!$A$27:$A$34</c:f>
              <c:numCache>
                <c:formatCode>General</c:formatCode>
                <c:ptCount val="8"/>
                <c:pt idx="0">
                  <c:v>-9</c:v>
                </c:pt>
                <c:pt idx="1">
                  <c:v>-6</c:v>
                </c:pt>
                <c:pt idx="2">
                  <c:v>0</c:v>
                </c:pt>
                <c:pt idx="3">
                  <c:v>4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  <c:pt idx="7">
                  <c:v>22</c:v>
                </c:pt>
              </c:numCache>
            </c:numRef>
          </c:xVal>
          <c:yVal>
            <c:numRef>
              <c:f>'Profile 125m'!$B$27:$B$34</c:f>
              <c:numCache>
                <c:formatCode>0.00</c:formatCode>
                <c:ptCount val="8"/>
                <c:pt idx="0">
                  <c:v>2.4950000000000001</c:v>
                </c:pt>
                <c:pt idx="1">
                  <c:v>2.1749999999999998</c:v>
                </c:pt>
                <c:pt idx="2">
                  <c:v>1.5349999999999999</c:v>
                </c:pt>
                <c:pt idx="3">
                  <c:v>1.105</c:v>
                </c:pt>
                <c:pt idx="4">
                  <c:v>0.58499999999999996</c:v>
                </c:pt>
                <c:pt idx="5">
                  <c:v>-0.375</c:v>
                </c:pt>
                <c:pt idx="6">
                  <c:v>-1.0549999999999999</c:v>
                </c:pt>
                <c:pt idx="7">
                  <c:v>-1.4650000000000001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467840"/>
        <c:axId val="120689408"/>
      </c:scatterChart>
      <c:valAx>
        <c:axId val="120467840"/>
        <c:scaling>
          <c:orientation val="minMax"/>
          <c:max val="60"/>
          <c:min val="-20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Cross-shore distance from baseline [m]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0689408"/>
        <c:crossesAt val="-4"/>
        <c:crossBetween val="midCat"/>
      </c:valAx>
      <c:valAx>
        <c:axId val="120689408"/>
        <c:scaling>
          <c:orientation val="minMax"/>
          <c:max val="4"/>
          <c:min val="-3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with respect to MSL [m]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120467840"/>
        <c:crossesAt val="-20"/>
        <c:crossBetween val="midCat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Sirius Beach 150m Cross-Shore Profile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v>2003</c:v>
          </c:tx>
          <c:spPr>
            <a:ln w="19050"/>
          </c:spPr>
          <c:marker>
            <c:symbol val="circle"/>
            <c:size val="3"/>
          </c:marker>
          <c:xVal>
            <c:numRef>
              <c:f>'Profile 150m'!$J$26:$J$33</c:f>
              <c:numCache>
                <c:formatCode>General</c:formatCode>
                <c:ptCount val="8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12.3</c:v>
                </c:pt>
                <c:pt idx="7">
                  <c:v>15</c:v>
                </c:pt>
              </c:numCache>
            </c:numRef>
          </c:xVal>
          <c:yVal>
            <c:numRef>
              <c:f>'Profile 150m'!$K$26:$K$33</c:f>
              <c:numCache>
                <c:formatCode>0.00</c:formatCode>
                <c:ptCount val="8"/>
                <c:pt idx="0">
                  <c:v>3.3149999999999999</c:v>
                </c:pt>
                <c:pt idx="1">
                  <c:v>2.7770000000000001</c:v>
                </c:pt>
                <c:pt idx="2">
                  <c:v>2.4119999999999999</c:v>
                </c:pt>
                <c:pt idx="3">
                  <c:v>2.0230000000000001</c:v>
                </c:pt>
                <c:pt idx="4">
                  <c:v>1.5449999999999997</c:v>
                </c:pt>
                <c:pt idx="5">
                  <c:v>1.423</c:v>
                </c:pt>
                <c:pt idx="6">
                  <c:v>1.375</c:v>
                </c:pt>
                <c:pt idx="7">
                  <c:v>0.17</c:v>
                </c:pt>
              </c:numCache>
            </c:numRef>
          </c:yVal>
          <c:smooth val="0"/>
        </c:ser>
        <c:ser>
          <c:idx val="3"/>
          <c:order val="1"/>
          <c:tx>
            <c:v>2008</c:v>
          </c:tx>
          <c:spPr>
            <a:ln w="19050"/>
          </c:spPr>
          <c:marker>
            <c:symbol val="x"/>
            <c:size val="3"/>
          </c:marker>
          <c:xVal>
            <c:numRef>
              <c:f>'Profile 150m'!$D$26:$D$36</c:f>
              <c:numCache>
                <c:formatCode>General</c:formatCode>
                <c:ptCount val="11"/>
                <c:pt idx="0">
                  <c:v>-18.100000000000001</c:v>
                </c:pt>
                <c:pt idx="1">
                  <c:v>0</c:v>
                </c:pt>
                <c:pt idx="2">
                  <c:v>11.3</c:v>
                </c:pt>
                <c:pt idx="3">
                  <c:v>17.600000000000001</c:v>
                </c:pt>
                <c:pt idx="4">
                  <c:v>24</c:v>
                </c:pt>
                <c:pt idx="5">
                  <c:v>26.7</c:v>
                </c:pt>
                <c:pt idx="6">
                  <c:v>30.8</c:v>
                </c:pt>
                <c:pt idx="7">
                  <c:v>32.700000000000003</c:v>
                </c:pt>
                <c:pt idx="8">
                  <c:v>43</c:v>
                </c:pt>
                <c:pt idx="9">
                  <c:v>48.3</c:v>
                </c:pt>
                <c:pt idx="10">
                  <c:v>51</c:v>
                </c:pt>
              </c:numCache>
            </c:numRef>
          </c:xVal>
          <c:yVal>
            <c:numRef>
              <c:f>'Profile 150m'!$E$26:$E$36</c:f>
              <c:numCache>
                <c:formatCode>0.00</c:formatCode>
                <c:ptCount val="11"/>
                <c:pt idx="0">
                  <c:v>3.6764159292035403</c:v>
                </c:pt>
                <c:pt idx="1">
                  <c:v>2.395</c:v>
                </c:pt>
                <c:pt idx="2">
                  <c:v>1.595</c:v>
                </c:pt>
                <c:pt idx="3">
                  <c:v>1.075</c:v>
                </c:pt>
                <c:pt idx="4">
                  <c:v>0.28499999999999998</c:v>
                </c:pt>
                <c:pt idx="5">
                  <c:v>9.5000000000000001E-2</c:v>
                </c:pt>
                <c:pt idx="6">
                  <c:v>-0.38500000000000001</c:v>
                </c:pt>
                <c:pt idx="7">
                  <c:v>-0.82499999999999996</c:v>
                </c:pt>
                <c:pt idx="8">
                  <c:v>-1.155</c:v>
                </c:pt>
                <c:pt idx="9">
                  <c:v>-1.3049999999999999</c:v>
                </c:pt>
                <c:pt idx="10">
                  <c:v>-1.5549999999999999</c:v>
                </c:pt>
              </c:numCache>
            </c:numRef>
          </c:yVal>
          <c:smooth val="0"/>
        </c:ser>
        <c:ser>
          <c:idx val="1"/>
          <c:order val="2"/>
          <c:tx>
            <c:v>2012</c:v>
          </c:tx>
          <c:spPr>
            <a:ln w="19050"/>
          </c:spPr>
          <c:marker>
            <c:symbol val="square"/>
            <c:size val="3"/>
          </c:marker>
          <c:xVal>
            <c:numRef>
              <c:f>'Profile 150m'!$A$26:$A$33</c:f>
              <c:numCache>
                <c:formatCode>General</c:formatCode>
                <c:ptCount val="8"/>
                <c:pt idx="0">
                  <c:v>-3.5</c:v>
                </c:pt>
                <c:pt idx="1">
                  <c:v>0</c:v>
                </c:pt>
                <c:pt idx="2">
                  <c:v>3</c:v>
                </c:pt>
                <c:pt idx="3">
                  <c:v>7</c:v>
                </c:pt>
                <c:pt idx="4">
                  <c:v>10</c:v>
                </c:pt>
                <c:pt idx="5">
                  <c:v>15.5</c:v>
                </c:pt>
                <c:pt idx="6">
                  <c:v>20</c:v>
                </c:pt>
                <c:pt idx="7">
                  <c:v>25</c:v>
                </c:pt>
              </c:numCache>
            </c:numRef>
          </c:xVal>
          <c:yVal>
            <c:numRef>
              <c:f>'Profile 150m'!$B$26:$B$33</c:f>
              <c:numCache>
                <c:formatCode>0.00</c:formatCode>
                <c:ptCount val="8"/>
                <c:pt idx="0">
                  <c:v>2.4049999999999998</c:v>
                </c:pt>
                <c:pt idx="1">
                  <c:v>1.925</c:v>
                </c:pt>
                <c:pt idx="2">
                  <c:v>1.405</c:v>
                </c:pt>
                <c:pt idx="3">
                  <c:v>1.175</c:v>
                </c:pt>
                <c:pt idx="4">
                  <c:v>0.68500000000000005</c:v>
                </c:pt>
                <c:pt idx="5">
                  <c:v>-0.155</c:v>
                </c:pt>
                <c:pt idx="6">
                  <c:v>-0.67500000000000004</c:v>
                </c:pt>
                <c:pt idx="7">
                  <c:v>-1.5649999999999999</c:v>
                </c:pt>
              </c:numCache>
            </c:numRef>
          </c:yVal>
          <c:smooth val="0"/>
        </c:ser>
        <c:ser>
          <c:idx val="0"/>
          <c:order val="3"/>
          <c:tx>
            <c:v>2013</c:v>
          </c:tx>
          <c:spPr>
            <a:ln w="19050">
              <a:solidFill>
                <a:srgbClr val="FF0000"/>
              </a:solidFill>
            </a:ln>
          </c:spPr>
          <c:marker>
            <c:symbol val="diamond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'Profile 150m'!$A$12:$A$21</c:f>
              <c:numCache>
                <c:formatCode>General</c:formatCode>
                <c:ptCount val="10"/>
                <c:pt idx="0">
                  <c:v>-5</c:v>
                </c:pt>
                <c:pt idx="1">
                  <c:v>-2.5</c:v>
                </c:pt>
                <c:pt idx="2">
                  <c:v>0</c:v>
                </c:pt>
                <c:pt idx="3">
                  <c:v>2.5</c:v>
                </c:pt>
                <c:pt idx="4">
                  <c:v>5</c:v>
                </c:pt>
                <c:pt idx="5">
                  <c:v>7.5</c:v>
                </c:pt>
                <c:pt idx="6">
                  <c:v>10</c:v>
                </c:pt>
                <c:pt idx="7">
                  <c:v>12.5</c:v>
                </c:pt>
                <c:pt idx="8">
                  <c:v>15</c:v>
                </c:pt>
                <c:pt idx="9">
                  <c:v>25.5</c:v>
                </c:pt>
              </c:numCache>
            </c:numRef>
          </c:xVal>
          <c:yVal>
            <c:numRef>
              <c:f>'Profile 150m'!$D$12:$D$21</c:f>
              <c:numCache>
                <c:formatCode>General</c:formatCode>
                <c:ptCount val="10"/>
                <c:pt idx="0">
                  <c:v>2.4950000000000001</c:v>
                </c:pt>
                <c:pt idx="1">
                  <c:v>2.2450000000000001</c:v>
                </c:pt>
                <c:pt idx="2">
                  <c:v>2.2249999999999996</c:v>
                </c:pt>
                <c:pt idx="3">
                  <c:v>2.0150000000000001</c:v>
                </c:pt>
                <c:pt idx="4">
                  <c:v>1.9649999999999999</c:v>
                </c:pt>
                <c:pt idx="5">
                  <c:v>1.5449999999999999</c:v>
                </c:pt>
                <c:pt idx="6">
                  <c:v>1.0649999999999999</c:v>
                </c:pt>
                <c:pt idx="7">
                  <c:v>0.52500000000000036</c:v>
                </c:pt>
                <c:pt idx="8">
                  <c:v>4.4999999999999929E-2</c:v>
                </c:pt>
                <c:pt idx="9">
                  <c:v>-1.6050000000000004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423168"/>
        <c:axId val="102835328"/>
      </c:scatterChart>
      <c:valAx>
        <c:axId val="102423168"/>
        <c:scaling>
          <c:orientation val="minMax"/>
          <c:max val="60"/>
          <c:min val="-20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Cross-shore distance from baseline [m]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2835328"/>
        <c:crossesAt val="-4"/>
        <c:crossBetween val="midCat"/>
      </c:valAx>
      <c:valAx>
        <c:axId val="102835328"/>
        <c:scaling>
          <c:orientation val="minMax"/>
          <c:max val="4"/>
          <c:min val="-3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with respect to MSL [m]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102423168"/>
        <c:crossesAt val="-20"/>
        <c:crossBetween val="midCat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Sirius Beach 150m Cross-Shore Profile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2012</c:v>
          </c:tx>
          <c:spPr>
            <a:ln w="19050"/>
          </c:spPr>
          <c:marker>
            <c:symbol val="square"/>
            <c:size val="3"/>
          </c:marker>
          <c:xVal>
            <c:numRef>
              <c:f>'Profile 150m'!$A$26:$A$33</c:f>
              <c:numCache>
                <c:formatCode>General</c:formatCode>
                <c:ptCount val="8"/>
                <c:pt idx="0">
                  <c:v>-3.5</c:v>
                </c:pt>
                <c:pt idx="1">
                  <c:v>0</c:v>
                </c:pt>
                <c:pt idx="2">
                  <c:v>3</c:v>
                </c:pt>
                <c:pt idx="3">
                  <c:v>7</c:v>
                </c:pt>
                <c:pt idx="4">
                  <c:v>10</c:v>
                </c:pt>
                <c:pt idx="5">
                  <c:v>15.5</c:v>
                </c:pt>
                <c:pt idx="6">
                  <c:v>20</c:v>
                </c:pt>
                <c:pt idx="7">
                  <c:v>25</c:v>
                </c:pt>
              </c:numCache>
            </c:numRef>
          </c:xVal>
          <c:yVal>
            <c:numRef>
              <c:f>'Profile 150m'!$B$26:$B$33</c:f>
              <c:numCache>
                <c:formatCode>0.00</c:formatCode>
                <c:ptCount val="8"/>
                <c:pt idx="0">
                  <c:v>2.4049999999999998</c:v>
                </c:pt>
                <c:pt idx="1">
                  <c:v>1.925</c:v>
                </c:pt>
                <c:pt idx="2">
                  <c:v>1.405</c:v>
                </c:pt>
                <c:pt idx="3">
                  <c:v>1.175</c:v>
                </c:pt>
                <c:pt idx="4">
                  <c:v>0.68500000000000005</c:v>
                </c:pt>
                <c:pt idx="5">
                  <c:v>-0.155</c:v>
                </c:pt>
                <c:pt idx="6">
                  <c:v>-0.67500000000000004</c:v>
                </c:pt>
                <c:pt idx="7">
                  <c:v>-1.5649999999999999</c:v>
                </c:pt>
              </c:numCache>
            </c:numRef>
          </c:yVal>
          <c:smooth val="0"/>
        </c:ser>
        <c:ser>
          <c:idx val="0"/>
          <c:order val="1"/>
          <c:tx>
            <c:v>2013</c:v>
          </c:tx>
          <c:spPr>
            <a:ln w="19050">
              <a:solidFill>
                <a:srgbClr val="FF0000"/>
              </a:solidFill>
            </a:ln>
          </c:spPr>
          <c:marker>
            <c:symbol val="diamond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'Profile 150m'!$A$12:$A$21</c:f>
              <c:numCache>
                <c:formatCode>General</c:formatCode>
                <c:ptCount val="10"/>
                <c:pt idx="0">
                  <c:v>-5</c:v>
                </c:pt>
                <c:pt idx="1">
                  <c:v>-2.5</c:v>
                </c:pt>
                <c:pt idx="2">
                  <c:v>0</c:v>
                </c:pt>
                <c:pt idx="3">
                  <c:v>2.5</c:v>
                </c:pt>
                <c:pt idx="4">
                  <c:v>5</c:v>
                </c:pt>
                <c:pt idx="5">
                  <c:v>7.5</c:v>
                </c:pt>
                <c:pt idx="6">
                  <c:v>10</c:v>
                </c:pt>
                <c:pt idx="7">
                  <c:v>12.5</c:v>
                </c:pt>
                <c:pt idx="8">
                  <c:v>15</c:v>
                </c:pt>
                <c:pt idx="9">
                  <c:v>25.5</c:v>
                </c:pt>
              </c:numCache>
            </c:numRef>
          </c:xVal>
          <c:yVal>
            <c:numRef>
              <c:f>'Profile 150m'!$D$12:$D$21</c:f>
              <c:numCache>
                <c:formatCode>General</c:formatCode>
                <c:ptCount val="10"/>
                <c:pt idx="0">
                  <c:v>2.4950000000000001</c:v>
                </c:pt>
                <c:pt idx="1">
                  <c:v>2.2450000000000001</c:v>
                </c:pt>
                <c:pt idx="2">
                  <c:v>2.2249999999999996</c:v>
                </c:pt>
                <c:pt idx="3">
                  <c:v>2.0150000000000001</c:v>
                </c:pt>
                <c:pt idx="4">
                  <c:v>1.9649999999999999</c:v>
                </c:pt>
                <c:pt idx="5">
                  <c:v>1.5449999999999999</c:v>
                </c:pt>
                <c:pt idx="6">
                  <c:v>1.0649999999999999</c:v>
                </c:pt>
                <c:pt idx="7">
                  <c:v>0.52500000000000036</c:v>
                </c:pt>
                <c:pt idx="8">
                  <c:v>4.4999999999999929E-2</c:v>
                </c:pt>
                <c:pt idx="9">
                  <c:v>-1.6050000000000004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858368"/>
        <c:axId val="82859904"/>
      </c:scatterChart>
      <c:valAx>
        <c:axId val="82858368"/>
        <c:scaling>
          <c:orientation val="minMax"/>
          <c:min val="-5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Cross-shore distance from baseline [m]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2859904"/>
        <c:crossesAt val="-4"/>
        <c:crossBetween val="midCat"/>
      </c:valAx>
      <c:valAx>
        <c:axId val="82859904"/>
        <c:scaling>
          <c:orientation val="minMax"/>
          <c:max val="4"/>
          <c:min val="-3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with respect to MSL [m]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82858368"/>
        <c:crossesAt val="-20"/>
        <c:crossBetween val="midCat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Sirius</a:t>
            </a:r>
            <a:r>
              <a:rPr lang="en-US" sz="1200" baseline="0"/>
              <a:t> Beach Cross-Section Locations</a:t>
            </a:r>
            <a:endParaRPr lang="en-US" sz="1200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Ref. Point</c:v>
          </c:tx>
          <c:spPr>
            <a:ln w="25400">
              <a:solidFill>
                <a:srgbClr val="FFC000"/>
              </a:solidFill>
            </a:ln>
          </c:spPr>
          <c:marker>
            <c:symbol val="square"/>
            <c:size val="5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'Plan view'!$B$3:$B$4</c:f>
              <c:numCache>
                <c:formatCode>General</c:formatCode>
                <c:ptCount val="2"/>
                <c:pt idx="0">
                  <c:v>582450</c:v>
                </c:pt>
                <c:pt idx="1">
                  <c:v>582380</c:v>
                </c:pt>
              </c:numCache>
            </c:numRef>
          </c:xVal>
          <c:yVal>
            <c:numRef>
              <c:f>'Plan view'!$C$3:$C$4</c:f>
              <c:numCache>
                <c:formatCode>General</c:formatCode>
                <c:ptCount val="2"/>
                <c:pt idx="0">
                  <c:v>4787329</c:v>
                </c:pt>
                <c:pt idx="1">
                  <c:v>4787136</c:v>
                </c:pt>
              </c:numCache>
            </c:numRef>
          </c:yVal>
          <c:smooth val="1"/>
        </c:ser>
        <c:ser>
          <c:idx val="1"/>
          <c:order val="1"/>
          <c:tx>
            <c:v>25m transect</c:v>
          </c:tx>
          <c:marker>
            <c:symbol val="circle"/>
            <c:size val="3"/>
          </c:marker>
          <c:xVal>
            <c:numRef>
              <c:f>'Plan view'!$I$3:$I$12</c:f>
              <c:numCache>
                <c:formatCode>0</c:formatCode>
                <c:ptCount val="10"/>
                <c:pt idx="0">
                  <c:v>582432.07520567928</c:v>
                </c:pt>
                <c:pt idx="1">
                  <c:v>582434.42539949983</c:v>
                </c:pt>
                <c:pt idx="2">
                  <c:v>582436.77559332037</c:v>
                </c:pt>
                <c:pt idx="3">
                  <c:v>582439.12578714103</c:v>
                </c:pt>
                <c:pt idx="4">
                  <c:v>582441.47598096158</c:v>
                </c:pt>
                <c:pt idx="5">
                  <c:v>582443.82617478212</c:v>
                </c:pt>
                <c:pt idx="6">
                  <c:v>582446.17636860278</c:v>
                </c:pt>
                <c:pt idx="7">
                  <c:v>582448.52656242333</c:v>
                </c:pt>
                <c:pt idx="8">
                  <c:v>582450.87675624387</c:v>
                </c:pt>
                <c:pt idx="9">
                  <c:v>582453.22695006453</c:v>
                </c:pt>
              </c:numCache>
            </c:numRef>
          </c:xVal>
          <c:yVal>
            <c:numRef>
              <c:f>'Plan view'!$J$3:$J$12</c:f>
              <c:numCache>
                <c:formatCode>0</c:formatCode>
                <c:ptCount val="10"/>
                <c:pt idx="0">
                  <c:v>4787308.9076694092</c:v>
                </c:pt>
                <c:pt idx="1">
                  <c:v>4787308.0552675053</c:v>
                </c:pt>
                <c:pt idx="2">
                  <c:v>4787307.2028656015</c:v>
                </c:pt>
                <c:pt idx="3">
                  <c:v>4787306.3504636977</c:v>
                </c:pt>
                <c:pt idx="4">
                  <c:v>4787305.4980617939</c:v>
                </c:pt>
                <c:pt idx="5">
                  <c:v>4787304.64565989</c:v>
                </c:pt>
                <c:pt idx="6">
                  <c:v>4787303.7932579862</c:v>
                </c:pt>
                <c:pt idx="7">
                  <c:v>4787302.9408560824</c:v>
                </c:pt>
                <c:pt idx="8">
                  <c:v>4787302.0884541785</c:v>
                </c:pt>
                <c:pt idx="9">
                  <c:v>4787301.2360522747</c:v>
                </c:pt>
              </c:numCache>
            </c:numRef>
          </c:yVal>
          <c:smooth val="1"/>
        </c:ser>
        <c:ser>
          <c:idx val="2"/>
          <c:order val="2"/>
          <c:tx>
            <c:v>50m transect</c:v>
          </c:tx>
          <c:marker>
            <c:symbol val="circle"/>
            <c:size val="3"/>
          </c:marker>
          <c:xVal>
            <c:numRef>
              <c:f>'Plan view'!$I$14:$I$23</c:f>
              <c:numCache>
                <c:formatCode>0</c:formatCode>
                <c:ptCount val="10"/>
                <c:pt idx="0">
                  <c:v>582421.2009928202</c:v>
                </c:pt>
                <c:pt idx="1">
                  <c:v>582423.55118664086</c:v>
                </c:pt>
                <c:pt idx="2">
                  <c:v>582425.90138046141</c:v>
                </c:pt>
                <c:pt idx="3">
                  <c:v>582428.25157428195</c:v>
                </c:pt>
                <c:pt idx="4">
                  <c:v>582430.60176810261</c:v>
                </c:pt>
                <c:pt idx="5">
                  <c:v>582432.95196192316</c:v>
                </c:pt>
                <c:pt idx="6">
                  <c:v>582435.3021557437</c:v>
                </c:pt>
                <c:pt idx="7">
                  <c:v>582437.65234956436</c:v>
                </c:pt>
                <c:pt idx="8">
                  <c:v>582440.00254338491</c:v>
                </c:pt>
                <c:pt idx="9">
                  <c:v>582442.35273720545</c:v>
                </c:pt>
              </c:numCache>
            </c:numRef>
          </c:xVal>
          <c:yVal>
            <c:numRef>
              <c:f>'Plan view'!$J$14:$J$23</c:f>
              <c:numCache>
                <c:formatCode>0</c:formatCode>
                <c:ptCount val="10"/>
                <c:pt idx="0">
                  <c:v>4787286.2581331078</c:v>
                </c:pt>
                <c:pt idx="1">
                  <c:v>4787285.405731204</c:v>
                </c:pt>
                <c:pt idx="2">
                  <c:v>4787284.5533293001</c:v>
                </c:pt>
                <c:pt idx="3">
                  <c:v>4787283.7009273963</c:v>
                </c:pt>
                <c:pt idx="4">
                  <c:v>4787282.8485254925</c:v>
                </c:pt>
                <c:pt idx="5">
                  <c:v>4787281.9961235886</c:v>
                </c:pt>
                <c:pt idx="6">
                  <c:v>4787281.1437216848</c:v>
                </c:pt>
                <c:pt idx="7">
                  <c:v>4787280.291319781</c:v>
                </c:pt>
                <c:pt idx="8">
                  <c:v>4787279.4389178772</c:v>
                </c:pt>
                <c:pt idx="9">
                  <c:v>4787278.5865159733</c:v>
                </c:pt>
              </c:numCache>
            </c:numRef>
          </c:yVal>
          <c:smooth val="1"/>
        </c:ser>
        <c:ser>
          <c:idx val="3"/>
          <c:order val="3"/>
          <c:tx>
            <c:v>75m transect</c:v>
          </c:tx>
          <c:marker>
            <c:symbol val="circle"/>
            <c:size val="3"/>
          </c:marker>
          <c:xVal>
            <c:numRef>
              <c:f>'Plan view'!$I$25:$I$34</c:f>
              <c:numCache>
                <c:formatCode>0</c:formatCode>
                <c:ptCount val="10"/>
                <c:pt idx="0">
                  <c:v>582412.67697378178</c:v>
                </c:pt>
                <c:pt idx="1">
                  <c:v>582415.02716760244</c:v>
                </c:pt>
                <c:pt idx="2">
                  <c:v>582417.37736142299</c:v>
                </c:pt>
                <c:pt idx="3">
                  <c:v>582419.72755524353</c:v>
                </c:pt>
                <c:pt idx="4">
                  <c:v>582422.07774906419</c:v>
                </c:pt>
                <c:pt idx="5">
                  <c:v>582424.42794288474</c:v>
                </c:pt>
                <c:pt idx="6">
                  <c:v>582426.77813670528</c:v>
                </c:pt>
                <c:pt idx="7">
                  <c:v>582429.12833052594</c:v>
                </c:pt>
                <c:pt idx="8">
                  <c:v>582431.47852434649</c:v>
                </c:pt>
                <c:pt idx="9">
                  <c:v>582433.82871816703</c:v>
                </c:pt>
              </c:numCache>
            </c:numRef>
          </c:xVal>
          <c:yVal>
            <c:numRef>
              <c:f>'Plan view'!$J$25:$J$34</c:f>
              <c:numCache>
                <c:formatCode>0</c:formatCode>
                <c:ptCount val="10"/>
                <c:pt idx="0">
                  <c:v>4787262.7561949017</c:v>
                </c:pt>
                <c:pt idx="1">
                  <c:v>4787261.9037929978</c:v>
                </c:pt>
                <c:pt idx="2">
                  <c:v>4787261.051391094</c:v>
                </c:pt>
                <c:pt idx="3">
                  <c:v>4787260.1989891902</c:v>
                </c:pt>
                <c:pt idx="4">
                  <c:v>4787259.3465872863</c:v>
                </c:pt>
                <c:pt idx="5">
                  <c:v>4787258.4941853825</c:v>
                </c:pt>
                <c:pt idx="6">
                  <c:v>4787257.6417834787</c:v>
                </c:pt>
                <c:pt idx="7">
                  <c:v>4787256.7893815748</c:v>
                </c:pt>
                <c:pt idx="8">
                  <c:v>4787255.936979671</c:v>
                </c:pt>
                <c:pt idx="9">
                  <c:v>4787255.0845777672</c:v>
                </c:pt>
              </c:numCache>
            </c:numRef>
          </c:yVal>
          <c:smooth val="1"/>
        </c:ser>
        <c:ser>
          <c:idx val="4"/>
          <c:order val="4"/>
          <c:tx>
            <c:v>100m transect</c:v>
          </c:tx>
          <c:marker>
            <c:symbol val="circle"/>
            <c:size val="3"/>
          </c:marker>
          <c:xVal>
            <c:numRef>
              <c:f>'Plan view'!$I$36:$I$47</c:f>
              <c:numCache>
                <c:formatCode>0</c:formatCode>
                <c:ptCount val="12"/>
                <c:pt idx="0">
                  <c:v>582406.50314856414</c:v>
                </c:pt>
                <c:pt idx="1">
                  <c:v>582408.85334238468</c:v>
                </c:pt>
                <c:pt idx="2">
                  <c:v>582411.20353620523</c:v>
                </c:pt>
                <c:pt idx="3">
                  <c:v>582413.55373002589</c:v>
                </c:pt>
                <c:pt idx="4">
                  <c:v>582415.90392384643</c:v>
                </c:pt>
                <c:pt idx="5">
                  <c:v>582418.25411766698</c:v>
                </c:pt>
                <c:pt idx="6">
                  <c:v>582420.60431148764</c:v>
                </c:pt>
                <c:pt idx="7">
                  <c:v>582422.95450530818</c:v>
                </c:pt>
                <c:pt idx="8">
                  <c:v>582425.30469912873</c:v>
                </c:pt>
                <c:pt idx="9">
                  <c:v>582427.65489294939</c:v>
                </c:pt>
                <c:pt idx="10">
                  <c:v>582430.38111778127</c:v>
                </c:pt>
                <c:pt idx="11">
                  <c:v>582432.07325733209</c:v>
                </c:pt>
              </c:numCache>
            </c:numRef>
          </c:xVal>
          <c:yVal>
            <c:numRef>
              <c:f>'Plan view'!$J$36:$J$47</c:f>
              <c:numCache>
                <c:formatCode>0</c:formatCode>
                <c:ptCount val="12"/>
                <c:pt idx="0">
                  <c:v>4787238.4018547917</c:v>
                </c:pt>
                <c:pt idx="1">
                  <c:v>4787237.5494528878</c:v>
                </c:pt>
                <c:pt idx="2">
                  <c:v>4787236.697050984</c:v>
                </c:pt>
                <c:pt idx="3">
                  <c:v>4787235.8446490802</c:v>
                </c:pt>
                <c:pt idx="4">
                  <c:v>4787234.9922471764</c:v>
                </c:pt>
                <c:pt idx="5">
                  <c:v>4787234.1398452725</c:v>
                </c:pt>
                <c:pt idx="6">
                  <c:v>4787233.2874433687</c:v>
                </c:pt>
                <c:pt idx="7">
                  <c:v>4787232.4350414649</c:v>
                </c:pt>
                <c:pt idx="8">
                  <c:v>4787231.582639561</c:v>
                </c:pt>
                <c:pt idx="9">
                  <c:v>4787230.7302376572</c:v>
                </c:pt>
                <c:pt idx="10">
                  <c:v>4787229.7414514488</c:v>
                </c:pt>
                <c:pt idx="11">
                  <c:v>4787229.127722078</c:v>
                </c:pt>
              </c:numCache>
            </c:numRef>
          </c:yVal>
          <c:smooth val="1"/>
        </c:ser>
        <c:ser>
          <c:idx val="5"/>
          <c:order val="5"/>
          <c:tx>
            <c:v>125m transect</c:v>
          </c:tx>
          <c:spPr>
            <a:ln>
              <a:solidFill>
                <a:srgbClr val="FF0066"/>
              </a:solidFill>
            </a:ln>
          </c:spPr>
          <c:marker>
            <c:symbol val="circle"/>
            <c:size val="3"/>
            <c:spPr>
              <a:solidFill>
                <a:srgbClr val="FF0066"/>
              </a:solidFill>
            </c:spPr>
          </c:marker>
          <c:xVal>
            <c:numRef>
              <c:f>'Plan view'!$I$49:$I$59</c:f>
              <c:numCache>
                <c:formatCode>0</c:formatCode>
                <c:ptCount val="11"/>
                <c:pt idx="0">
                  <c:v>582400.32932334626</c:v>
                </c:pt>
                <c:pt idx="1">
                  <c:v>582402.67951716681</c:v>
                </c:pt>
                <c:pt idx="2">
                  <c:v>582405.02971098747</c:v>
                </c:pt>
                <c:pt idx="3">
                  <c:v>582407.37990480801</c:v>
                </c:pt>
                <c:pt idx="4">
                  <c:v>582409.73009862856</c:v>
                </c:pt>
                <c:pt idx="5">
                  <c:v>582412.08029244922</c:v>
                </c:pt>
                <c:pt idx="6">
                  <c:v>582414.43048626976</c:v>
                </c:pt>
                <c:pt idx="7">
                  <c:v>582416.78068009031</c:v>
                </c:pt>
                <c:pt idx="8">
                  <c:v>582419.13087391097</c:v>
                </c:pt>
                <c:pt idx="9">
                  <c:v>582423.17320728232</c:v>
                </c:pt>
                <c:pt idx="10">
                  <c:v>582427.12153290096</c:v>
                </c:pt>
              </c:numCache>
            </c:numRef>
          </c:xVal>
          <c:yVal>
            <c:numRef>
              <c:f>'Plan view'!$J$49:$J$59</c:f>
              <c:numCache>
                <c:formatCode>0</c:formatCode>
                <c:ptCount val="11"/>
                <c:pt idx="0">
                  <c:v>4787214.0475146817</c:v>
                </c:pt>
                <c:pt idx="1">
                  <c:v>4787213.1951127779</c:v>
                </c:pt>
                <c:pt idx="2">
                  <c:v>4787212.342710874</c:v>
                </c:pt>
                <c:pt idx="3">
                  <c:v>4787211.4903089702</c:v>
                </c:pt>
                <c:pt idx="4">
                  <c:v>4787210.6379070664</c:v>
                </c:pt>
                <c:pt idx="5">
                  <c:v>4787209.7855051626</c:v>
                </c:pt>
                <c:pt idx="6">
                  <c:v>4787208.9331032587</c:v>
                </c:pt>
                <c:pt idx="7">
                  <c:v>4787208.0807013549</c:v>
                </c:pt>
                <c:pt idx="8">
                  <c:v>4787207.2282994511</c:v>
                </c:pt>
                <c:pt idx="9">
                  <c:v>4787205.7621681765</c:v>
                </c:pt>
                <c:pt idx="10">
                  <c:v>4787204.330132978</c:v>
                </c:pt>
              </c:numCache>
            </c:numRef>
          </c:yVal>
          <c:smooth val="1"/>
        </c:ser>
        <c:ser>
          <c:idx val="6"/>
          <c:order val="6"/>
          <c:tx>
            <c:v>150m transect</c:v>
          </c:tx>
          <c:marker>
            <c:symbol val="circle"/>
            <c:size val="3"/>
          </c:marker>
          <c:xVal>
            <c:numRef>
              <c:f>'Plan view'!$I$61:$I$70</c:f>
              <c:numCache>
                <c:formatCode>0</c:formatCode>
                <c:ptCount val="10"/>
                <c:pt idx="0">
                  <c:v>582394.15549812838</c:v>
                </c:pt>
                <c:pt idx="1">
                  <c:v>582396.50569194905</c:v>
                </c:pt>
                <c:pt idx="2">
                  <c:v>582398.85588576959</c:v>
                </c:pt>
                <c:pt idx="3">
                  <c:v>582401.20607959013</c:v>
                </c:pt>
                <c:pt idx="4">
                  <c:v>582403.5562734108</c:v>
                </c:pt>
                <c:pt idx="5">
                  <c:v>582405.90646723134</c:v>
                </c:pt>
                <c:pt idx="6">
                  <c:v>582408.25666105188</c:v>
                </c:pt>
                <c:pt idx="7">
                  <c:v>582410.60685487255</c:v>
                </c:pt>
                <c:pt idx="8">
                  <c:v>582412.95704869309</c:v>
                </c:pt>
                <c:pt idx="9">
                  <c:v>582422.82786273956</c:v>
                </c:pt>
              </c:numCache>
            </c:numRef>
          </c:xVal>
          <c:yVal>
            <c:numRef>
              <c:f>'Plan view'!$J$61:$J$70</c:f>
              <c:numCache>
                <c:formatCode>0</c:formatCode>
                <c:ptCount val="10"/>
                <c:pt idx="0">
                  <c:v>4787189.6931745727</c:v>
                </c:pt>
                <c:pt idx="1">
                  <c:v>4787188.8407726688</c:v>
                </c:pt>
                <c:pt idx="2">
                  <c:v>4787187.988370765</c:v>
                </c:pt>
                <c:pt idx="3">
                  <c:v>4787187.1359688612</c:v>
                </c:pt>
                <c:pt idx="4">
                  <c:v>4787186.2835669573</c:v>
                </c:pt>
                <c:pt idx="5">
                  <c:v>4787185.4311650535</c:v>
                </c:pt>
                <c:pt idx="6">
                  <c:v>4787184.5787631497</c:v>
                </c:pt>
                <c:pt idx="7">
                  <c:v>4787183.7263612458</c:v>
                </c:pt>
                <c:pt idx="8">
                  <c:v>4787182.873959342</c:v>
                </c:pt>
                <c:pt idx="9">
                  <c:v>4787179.2938713459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890112"/>
        <c:axId val="99046144"/>
      </c:scatterChart>
      <c:valAx>
        <c:axId val="102890112"/>
        <c:scaling>
          <c:orientation val="minMax"/>
        </c:scaling>
        <c:delete val="0"/>
        <c:axPos val="b"/>
        <c:majorGridlines>
          <c:spPr>
            <a:ln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UTM T35 Easting [m]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99046144"/>
        <c:crosses val="autoZero"/>
        <c:crossBetween val="midCat"/>
        <c:majorUnit val="50"/>
        <c:minorUnit val="50"/>
      </c:valAx>
      <c:valAx>
        <c:axId val="99046144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UTM T35 Northing [m]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02890112"/>
        <c:crosses val="autoZero"/>
        <c:crossBetween val="midCat"/>
        <c:majorUnit val="50"/>
        <c:minorUnit val="50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Sirius Beach 25m Cross-Shore Profile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2011</c:v>
          </c:tx>
          <c:spPr>
            <a:ln w="19050"/>
          </c:spPr>
          <c:marker>
            <c:symbol val="triangle"/>
            <c:size val="3"/>
          </c:marker>
          <c:xVal>
            <c:numRef>
              <c:f>'Profile 25m'!$D$24:$D$33</c:f>
              <c:numCache>
                <c:formatCode>General</c:formatCode>
                <c:ptCount val="10"/>
                <c:pt idx="0">
                  <c:v>-11</c:v>
                </c:pt>
                <c:pt idx="1">
                  <c:v>-7</c:v>
                </c:pt>
                <c:pt idx="2">
                  <c:v>-4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20</c:v>
                </c:pt>
              </c:numCache>
            </c:numRef>
          </c:xVal>
          <c:yVal>
            <c:numRef>
              <c:f>'Profile 25m'!$E$24:$E$33</c:f>
              <c:numCache>
                <c:formatCode>0.00</c:formatCode>
                <c:ptCount val="10"/>
                <c:pt idx="0">
                  <c:v>1.48</c:v>
                </c:pt>
                <c:pt idx="1">
                  <c:v>1.2150000000000003</c:v>
                </c:pt>
                <c:pt idx="2">
                  <c:v>1.095</c:v>
                </c:pt>
                <c:pt idx="3">
                  <c:v>0.55500000000000027</c:v>
                </c:pt>
                <c:pt idx="4">
                  <c:v>-0.125</c:v>
                </c:pt>
                <c:pt idx="5">
                  <c:v>-0.46500000000000002</c:v>
                </c:pt>
                <c:pt idx="6">
                  <c:v>-0.84499999999999953</c:v>
                </c:pt>
                <c:pt idx="7">
                  <c:v>-1.0149999999999999</c:v>
                </c:pt>
                <c:pt idx="8">
                  <c:v>-1.1850000000000001</c:v>
                </c:pt>
                <c:pt idx="9">
                  <c:v>-1.3849999999999996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19050"/>
          </c:spPr>
          <c:marker>
            <c:symbol val="square"/>
            <c:size val="3"/>
          </c:marker>
          <c:xVal>
            <c:numRef>
              <c:f>'Profile 25m'!$A$24:$A$36</c:f>
              <c:numCache>
                <c:formatCode>General</c:formatCode>
                <c:ptCount val="13"/>
                <c:pt idx="0">
                  <c:v>-10</c:v>
                </c:pt>
                <c:pt idx="1">
                  <c:v>-7</c:v>
                </c:pt>
                <c:pt idx="2">
                  <c:v>-3</c:v>
                </c:pt>
                <c:pt idx="3">
                  <c:v>0</c:v>
                </c:pt>
                <c:pt idx="4">
                  <c:v>3</c:v>
                </c:pt>
                <c:pt idx="5">
                  <c:v>4.5</c:v>
                </c:pt>
                <c:pt idx="6">
                  <c:v>9.5</c:v>
                </c:pt>
                <c:pt idx="7">
                  <c:v>12.5</c:v>
                </c:pt>
                <c:pt idx="8">
                  <c:v>17.5</c:v>
                </c:pt>
                <c:pt idx="9">
                  <c:v>22.5</c:v>
                </c:pt>
                <c:pt idx="10">
                  <c:v>27.5</c:v>
                </c:pt>
                <c:pt idx="11">
                  <c:v>32.5</c:v>
                </c:pt>
                <c:pt idx="12">
                  <c:v>37.5</c:v>
                </c:pt>
              </c:numCache>
            </c:numRef>
          </c:xVal>
          <c:yVal>
            <c:numRef>
              <c:f>'Profile 25m'!$B$24:$B$36</c:f>
              <c:numCache>
                <c:formatCode>0.00</c:formatCode>
                <c:ptCount val="13"/>
                <c:pt idx="0">
                  <c:v>1.4650000000000001</c:v>
                </c:pt>
                <c:pt idx="1">
                  <c:v>1.2549999999999999</c:v>
                </c:pt>
                <c:pt idx="2">
                  <c:v>1.2949999999999999</c:v>
                </c:pt>
                <c:pt idx="3">
                  <c:v>0.76500000000000001</c:v>
                </c:pt>
                <c:pt idx="4">
                  <c:v>0.76500000000000001</c:v>
                </c:pt>
                <c:pt idx="5">
                  <c:v>0.77500000000000002</c:v>
                </c:pt>
                <c:pt idx="6">
                  <c:v>-0.255</c:v>
                </c:pt>
                <c:pt idx="7">
                  <c:v>-0.67500000000000004</c:v>
                </c:pt>
                <c:pt idx="8">
                  <c:v>-1.155</c:v>
                </c:pt>
                <c:pt idx="9">
                  <c:v>-1.425</c:v>
                </c:pt>
                <c:pt idx="10">
                  <c:v>-1.625</c:v>
                </c:pt>
                <c:pt idx="11">
                  <c:v>-0.57499999999999996</c:v>
                </c:pt>
                <c:pt idx="12">
                  <c:v>-0.875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091648"/>
        <c:axId val="86122880"/>
      </c:scatterChart>
      <c:valAx>
        <c:axId val="86091648"/>
        <c:scaling>
          <c:orientation val="minMax"/>
          <c:max val="60"/>
          <c:min val="-20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Cross-shore distance from baseline [m]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6122880"/>
        <c:crossesAt val="-3"/>
        <c:crossBetween val="midCat"/>
      </c:valAx>
      <c:valAx>
        <c:axId val="86122880"/>
        <c:scaling>
          <c:orientation val="minMax"/>
          <c:max val="4"/>
          <c:min val="-3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with respect to MSL [m]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86091648"/>
        <c:crossesAt val="-20"/>
        <c:crossBetween val="midCat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Sirius Beach 50m Cross-Shore Profile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v>2003</c:v>
          </c:tx>
          <c:spPr>
            <a:ln w="19050"/>
          </c:spPr>
          <c:marker>
            <c:symbol val="circle"/>
            <c:size val="3"/>
          </c:marker>
          <c:xVal>
            <c:numRef>
              <c:f>'Profile 50m'!$M$25:$M$34</c:f>
              <c:numCache>
                <c:formatCode>General</c:formatCode>
                <c:ptCount val="10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</c:numCache>
            </c:numRef>
          </c:xVal>
          <c:yVal>
            <c:numRef>
              <c:f>'Profile 50m'!$N$25:$N$34</c:f>
              <c:numCache>
                <c:formatCode>0.00</c:formatCode>
                <c:ptCount val="10"/>
                <c:pt idx="0">
                  <c:v>1.5249999999999999</c:v>
                </c:pt>
                <c:pt idx="1">
                  <c:v>0.70499999999999996</c:v>
                </c:pt>
                <c:pt idx="2">
                  <c:v>0.46500000000000002</c:v>
                </c:pt>
                <c:pt idx="3">
                  <c:v>0.22500000000000001</c:v>
                </c:pt>
                <c:pt idx="4">
                  <c:v>0.35499999999999998</c:v>
                </c:pt>
                <c:pt idx="5">
                  <c:v>-0.13500000000000001</c:v>
                </c:pt>
                <c:pt idx="6">
                  <c:v>-0.97499999999999998</c:v>
                </c:pt>
                <c:pt idx="7">
                  <c:v>-1.2450000000000001</c:v>
                </c:pt>
                <c:pt idx="8">
                  <c:v>-1.2749999999999999</c:v>
                </c:pt>
                <c:pt idx="9">
                  <c:v>-1.335</c:v>
                </c:pt>
              </c:numCache>
            </c:numRef>
          </c:yVal>
          <c:smooth val="0"/>
        </c:ser>
        <c:ser>
          <c:idx val="4"/>
          <c:order val="1"/>
          <c:tx>
            <c:v>2005</c:v>
          </c:tx>
          <c:spPr>
            <a:ln w="19050"/>
          </c:spPr>
          <c:marker>
            <c:symbol val="star"/>
            <c:size val="3"/>
          </c:marker>
          <c:xVal>
            <c:numRef>
              <c:f>'Profile 50m'!$J$25:$J$30</c:f>
              <c:numCache>
                <c:formatCode>General</c:formatCode>
                <c:ptCount val="6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</c:numCache>
            </c:numRef>
          </c:xVal>
          <c:yVal>
            <c:numRef>
              <c:f>'Profile 50m'!$K$25:$K$30</c:f>
              <c:numCache>
                <c:formatCode>0.00</c:formatCode>
                <c:ptCount val="6"/>
                <c:pt idx="0">
                  <c:v>2.4500000000000002</c:v>
                </c:pt>
                <c:pt idx="1">
                  <c:v>2</c:v>
                </c:pt>
                <c:pt idx="2">
                  <c:v>1.75</c:v>
                </c:pt>
                <c:pt idx="3">
                  <c:v>1.4</c:v>
                </c:pt>
                <c:pt idx="4">
                  <c:v>1.04</c:v>
                </c:pt>
                <c:pt idx="5">
                  <c:v>0.8</c:v>
                </c:pt>
              </c:numCache>
            </c:numRef>
          </c:yVal>
          <c:smooth val="0"/>
        </c:ser>
        <c:ser>
          <c:idx val="3"/>
          <c:order val="2"/>
          <c:tx>
            <c:v>2008</c:v>
          </c:tx>
          <c:spPr>
            <a:ln w="19050"/>
          </c:spPr>
          <c:marker>
            <c:symbol val="x"/>
            <c:size val="3"/>
          </c:marker>
          <c:xVal>
            <c:numRef>
              <c:f>'Profile 50m'!$G$25:$G$37</c:f>
              <c:numCache>
                <c:formatCode>General</c:formatCode>
                <c:ptCount val="13"/>
                <c:pt idx="0">
                  <c:v>-14.4</c:v>
                </c:pt>
                <c:pt idx="1">
                  <c:v>-12</c:v>
                </c:pt>
                <c:pt idx="2">
                  <c:v>-8</c:v>
                </c:pt>
                <c:pt idx="3">
                  <c:v>-4</c:v>
                </c:pt>
                <c:pt idx="4">
                  <c:v>0</c:v>
                </c:pt>
                <c:pt idx="5">
                  <c:v>3.3</c:v>
                </c:pt>
                <c:pt idx="6">
                  <c:v>6.5</c:v>
                </c:pt>
                <c:pt idx="7">
                  <c:v>8</c:v>
                </c:pt>
                <c:pt idx="8">
                  <c:v>13</c:v>
                </c:pt>
                <c:pt idx="9">
                  <c:v>21</c:v>
                </c:pt>
                <c:pt idx="10">
                  <c:v>25</c:v>
                </c:pt>
                <c:pt idx="11">
                  <c:v>33</c:v>
                </c:pt>
                <c:pt idx="12">
                  <c:v>41</c:v>
                </c:pt>
              </c:numCache>
            </c:numRef>
          </c:xVal>
          <c:yVal>
            <c:numRef>
              <c:f>'Profile 50m'!$H$25:$H$37</c:f>
              <c:numCache>
                <c:formatCode>0.00</c:formatCode>
                <c:ptCount val="13"/>
                <c:pt idx="0">
                  <c:v>1.875</c:v>
                </c:pt>
                <c:pt idx="1">
                  <c:v>1.575</c:v>
                </c:pt>
                <c:pt idx="2">
                  <c:v>1.4950000000000001</c:v>
                </c:pt>
                <c:pt idx="3">
                  <c:v>0.72499999999999998</c:v>
                </c:pt>
                <c:pt idx="4">
                  <c:v>0.42499999999999999</c:v>
                </c:pt>
                <c:pt idx="5">
                  <c:v>0.19500000000000001</c:v>
                </c:pt>
                <c:pt idx="6">
                  <c:v>-0.26500000000000001</c:v>
                </c:pt>
                <c:pt idx="7">
                  <c:v>-0.77500000000000002</c:v>
                </c:pt>
                <c:pt idx="8">
                  <c:v>-1.2649999999999999</c:v>
                </c:pt>
                <c:pt idx="9">
                  <c:v>-1.2649999999999999</c:v>
                </c:pt>
                <c:pt idx="10">
                  <c:v>-1.105</c:v>
                </c:pt>
                <c:pt idx="11">
                  <c:v>-1.155</c:v>
                </c:pt>
                <c:pt idx="12">
                  <c:v>-1.2649999999999999</c:v>
                </c:pt>
              </c:numCache>
            </c:numRef>
          </c:yVal>
          <c:smooth val="0"/>
        </c:ser>
        <c:ser>
          <c:idx val="2"/>
          <c:order val="3"/>
          <c:tx>
            <c:v>2011</c:v>
          </c:tx>
          <c:spPr>
            <a:ln w="19050"/>
          </c:spPr>
          <c:marker>
            <c:symbol val="triangle"/>
            <c:size val="3"/>
          </c:marker>
          <c:xVal>
            <c:numRef>
              <c:f>'Profile 50m'!$D$25:$D$42</c:f>
              <c:numCache>
                <c:formatCode>General</c:formatCode>
                <c:ptCount val="18"/>
                <c:pt idx="0">
                  <c:v>-15.7</c:v>
                </c:pt>
                <c:pt idx="1">
                  <c:v>-12</c:v>
                </c:pt>
                <c:pt idx="2">
                  <c:v>-9</c:v>
                </c:pt>
                <c:pt idx="3">
                  <c:v>-6</c:v>
                </c:pt>
                <c:pt idx="4">
                  <c:v>-3</c:v>
                </c:pt>
                <c:pt idx="5">
                  <c:v>0</c:v>
                </c:pt>
                <c:pt idx="6">
                  <c:v>3</c:v>
                </c:pt>
                <c:pt idx="7">
                  <c:v>6</c:v>
                </c:pt>
                <c:pt idx="8">
                  <c:v>9</c:v>
                </c:pt>
                <c:pt idx="9">
                  <c:v>12</c:v>
                </c:pt>
                <c:pt idx="10">
                  <c:v>15</c:v>
                </c:pt>
                <c:pt idx="11">
                  <c:v>18</c:v>
                </c:pt>
                <c:pt idx="12">
                  <c:v>21</c:v>
                </c:pt>
                <c:pt idx="13">
                  <c:v>24</c:v>
                </c:pt>
                <c:pt idx="14">
                  <c:v>27</c:v>
                </c:pt>
                <c:pt idx="15">
                  <c:v>30</c:v>
                </c:pt>
                <c:pt idx="16">
                  <c:v>33</c:v>
                </c:pt>
                <c:pt idx="17">
                  <c:v>36</c:v>
                </c:pt>
              </c:numCache>
            </c:numRef>
          </c:xVal>
          <c:yVal>
            <c:numRef>
              <c:f>'Profile 50m'!$E$25:$E$42</c:f>
              <c:numCache>
                <c:formatCode>0.00</c:formatCode>
                <c:ptCount val="18"/>
                <c:pt idx="0">
                  <c:v>2.0550000000000002</c:v>
                </c:pt>
                <c:pt idx="1">
                  <c:v>1.385</c:v>
                </c:pt>
                <c:pt idx="2">
                  <c:v>1.355</c:v>
                </c:pt>
                <c:pt idx="3">
                  <c:v>1.2850000000000001</c:v>
                </c:pt>
                <c:pt idx="4">
                  <c:v>1.165</c:v>
                </c:pt>
                <c:pt idx="5">
                  <c:v>0.47499999999999998</c:v>
                </c:pt>
                <c:pt idx="6">
                  <c:v>-0.215</c:v>
                </c:pt>
                <c:pt idx="7">
                  <c:v>-0.63499999999999956</c:v>
                </c:pt>
                <c:pt idx="8">
                  <c:v>-1.0449999999999999</c:v>
                </c:pt>
                <c:pt idx="9">
                  <c:v>-1.2250000000000001</c:v>
                </c:pt>
                <c:pt idx="10">
                  <c:v>-1.335</c:v>
                </c:pt>
                <c:pt idx="11">
                  <c:v>-1.335</c:v>
                </c:pt>
                <c:pt idx="12">
                  <c:v>-1.3649999999999995</c:v>
                </c:pt>
                <c:pt idx="13">
                  <c:v>-1.395</c:v>
                </c:pt>
                <c:pt idx="14">
                  <c:v>-1.3649999999999995</c:v>
                </c:pt>
                <c:pt idx="15">
                  <c:v>-1.3849999999999996</c:v>
                </c:pt>
                <c:pt idx="16">
                  <c:v>-1.4049999999999996</c:v>
                </c:pt>
                <c:pt idx="17">
                  <c:v>-1.4049999999999996</c:v>
                </c:pt>
              </c:numCache>
            </c:numRef>
          </c:yVal>
          <c:smooth val="0"/>
        </c:ser>
        <c:ser>
          <c:idx val="1"/>
          <c:order val="4"/>
          <c:tx>
            <c:v>2012</c:v>
          </c:tx>
          <c:spPr>
            <a:ln w="19050"/>
          </c:spPr>
          <c:marker>
            <c:symbol val="square"/>
            <c:size val="3"/>
          </c:marker>
          <c:xVal>
            <c:numRef>
              <c:f>'Profile 50m'!$A$25:$A$35</c:f>
              <c:numCache>
                <c:formatCode>General</c:formatCode>
                <c:ptCount val="11"/>
                <c:pt idx="0">
                  <c:v>-14.5</c:v>
                </c:pt>
                <c:pt idx="1">
                  <c:v>-10.5</c:v>
                </c:pt>
                <c:pt idx="2">
                  <c:v>-4.5</c:v>
                </c:pt>
                <c:pt idx="3">
                  <c:v>-2.5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</c:numCache>
            </c:numRef>
          </c:xVal>
          <c:yVal>
            <c:numRef>
              <c:f>'Profile 50m'!$B$25:$B$35</c:f>
              <c:numCache>
                <c:formatCode>0.00</c:formatCode>
                <c:ptCount val="11"/>
                <c:pt idx="0">
                  <c:v>1.885</c:v>
                </c:pt>
                <c:pt idx="1">
                  <c:v>1.405</c:v>
                </c:pt>
                <c:pt idx="2">
                  <c:v>1.355</c:v>
                </c:pt>
                <c:pt idx="3">
                  <c:v>0.995</c:v>
                </c:pt>
                <c:pt idx="4">
                  <c:v>0.77500000000000002</c:v>
                </c:pt>
                <c:pt idx="5">
                  <c:v>0.23499999999999999</c:v>
                </c:pt>
                <c:pt idx="6">
                  <c:v>-0.52500000000000002</c:v>
                </c:pt>
                <c:pt idx="7">
                  <c:v>-1.325</c:v>
                </c:pt>
                <c:pt idx="8">
                  <c:v>-1.605</c:v>
                </c:pt>
                <c:pt idx="9">
                  <c:v>-1.875</c:v>
                </c:pt>
                <c:pt idx="10">
                  <c:v>-1.9850000000000001</c:v>
                </c:pt>
              </c:numCache>
            </c:numRef>
          </c:yVal>
          <c:smooth val="0"/>
        </c:ser>
        <c:ser>
          <c:idx val="0"/>
          <c:order val="5"/>
          <c:tx>
            <c:v>2013</c:v>
          </c:tx>
          <c:spPr>
            <a:ln w="19050">
              <a:solidFill>
                <a:srgbClr val="FF0000"/>
              </a:solidFill>
            </a:ln>
          </c:spPr>
          <c:marker>
            <c:symbol val="diamond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'Profile 50m'!$A$9:$A$18</c:f>
              <c:numCache>
                <c:formatCode>General</c:formatCode>
                <c:ptCount val="10"/>
                <c:pt idx="0">
                  <c:v>-12.5</c:v>
                </c:pt>
                <c:pt idx="1">
                  <c:v>-10</c:v>
                </c:pt>
                <c:pt idx="2">
                  <c:v>-7.5</c:v>
                </c:pt>
                <c:pt idx="3">
                  <c:v>-5</c:v>
                </c:pt>
                <c:pt idx="4">
                  <c:v>-2.5</c:v>
                </c:pt>
                <c:pt idx="5">
                  <c:v>0</c:v>
                </c:pt>
                <c:pt idx="6">
                  <c:v>2.5</c:v>
                </c:pt>
                <c:pt idx="7">
                  <c:v>5</c:v>
                </c:pt>
                <c:pt idx="8">
                  <c:v>7.5</c:v>
                </c:pt>
                <c:pt idx="9">
                  <c:v>10</c:v>
                </c:pt>
              </c:numCache>
            </c:numRef>
          </c:xVal>
          <c:yVal>
            <c:numRef>
              <c:f>'Profile 50m'!$D$9:$D$18</c:f>
              <c:numCache>
                <c:formatCode>General</c:formatCode>
                <c:ptCount val="10"/>
                <c:pt idx="0">
                  <c:v>1.905</c:v>
                </c:pt>
                <c:pt idx="1">
                  <c:v>1.5249999999999999</c:v>
                </c:pt>
                <c:pt idx="2">
                  <c:v>1.1850000000000001</c:v>
                </c:pt>
                <c:pt idx="3">
                  <c:v>0.80500000000000016</c:v>
                </c:pt>
                <c:pt idx="4">
                  <c:v>0.38499999999999979</c:v>
                </c:pt>
                <c:pt idx="5">
                  <c:v>4.4999999999999929E-2</c:v>
                </c:pt>
                <c:pt idx="6">
                  <c:v>-0.11500000000000021</c:v>
                </c:pt>
                <c:pt idx="7">
                  <c:v>-0.30499999999999972</c:v>
                </c:pt>
                <c:pt idx="8">
                  <c:v>-0.66500000000000004</c:v>
                </c:pt>
                <c:pt idx="9">
                  <c:v>-0.85499999999999998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666560"/>
        <c:axId val="97669120"/>
      </c:scatterChart>
      <c:valAx>
        <c:axId val="97666560"/>
        <c:scaling>
          <c:orientation val="minMax"/>
          <c:max val="60"/>
          <c:min val="-20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Cross-shore distance from baseline [m]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7669120"/>
        <c:crossesAt val="-3"/>
        <c:crossBetween val="midCat"/>
      </c:valAx>
      <c:valAx>
        <c:axId val="97669120"/>
        <c:scaling>
          <c:orientation val="minMax"/>
          <c:max val="4"/>
          <c:min val="-3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with respect to MSL [m]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97666560"/>
        <c:crossesAt val="-20"/>
        <c:crossBetween val="midCat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Sirius Beach 50m Cross-Shore Profile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2011</c:v>
          </c:tx>
          <c:spPr>
            <a:ln w="19050"/>
          </c:spPr>
          <c:marker>
            <c:symbol val="triangle"/>
            <c:size val="3"/>
          </c:marker>
          <c:xVal>
            <c:numRef>
              <c:f>'Profile 50m'!$D$25:$D$42</c:f>
              <c:numCache>
                <c:formatCode>General</c:formatCode>
                <c:ptCount val="18"/>
                <c:pt idx="0">
                  <c:v>-15.7</c:v>
                </c:pt>
                <c:pt idx="1">
                  <c:v>-12</c:v>
                </c:pt>
                <c:pt idx="2">
                  <c:v>-9</c:v>
                </c:pt>
                <c:pt idx="3">
                  <c:v>-6</c:v>
                </c:pt>
                <c:pt idx="4">
                  <c:v>-3</c:v>
                </c:pt>
                <c:pt idx="5">
                  <c:v>0</c:v>
                </c:pt>
                <c:pt idx="6">
                  <c:v>3</c:v>
                </c:pt>
                <c:pt idx="7">
                  <c:v>6</c:v>
                </c:pt>
                <c:pt idx="8">
                  <c:v>9</c:v>
                </c:pt>
                <c:pt idx="9">
                  <c:v>12</c:v>
                </c:pt>
                <c:pt idx="10">
                  <c:v>15</c:v>
                </c:pt>
                <c:pt idx="11">
                  <c:v>18</c:v>
                </c:pt>
                <c:pt idx="12">
                  <c:v>21</c:v>
                </c:pt>
                <c:pt idx="13">
                  <c:v>24</c:v>
                </c:pt>
                <c:pt idx="14">
                  <c:v>27</c:v>
                </c:pt>
                <c:pt idx="15">
                  <c:v>30</c:v>
                </c:pt>
                <c:pt idx="16">
                  <c:v>33</c:v>
                </c:pt>
                <c:pt idx="17">
                  <c:v>36</c:v>
                </c:pt>
              </c:numCache>
            </c:numRef>
          </c:xVal>
          <c:yVal>
            <c:numRef>
              <c:f>'Profile 50m'!$E$25:$E$42</c:f>
              <c:numCache>
                <c:formatCode>0.00</c:formatCode>
                <c:ptCount val="18"/>
                <c:pt idx="0">
                  <c:v>2.0550000000000002</c:v>
                </c:pt>
                <c:pt idx="1">
                  <c:v>1.385</c:v>
                </c:pt>
                <c:pt idx="2">
                  <c:v>1.355</c:v>
                </c:pt>
                <c:pt idx="3">
                  <c:v>1.2850000000000001</c:v>
                </c:pt>
                <c:pt idx="4">
                  <c:v>1.165</c:v>
                </c:pt>
                <c:pt idx="5">
                  <c:v>0.47499999999999998</c:v>
                </c:pt>
                <c:pt idx="6">
                  <c:v>-0.215</c:v>
                </c:pt>
                <c:pt idx="7">
                  <c:v>-0.63499999999999956</c:v>
                </c:pt>
                <c:pt idx="8">
                  <c:v>-1.0449999999999999</c:v>
                </c:pt>
                <c:pt idx="9">
                  <c:v>-1.2250000000000001</c:v>
                </c:pt>
                <c:pt idx="10">
                  <c:v>-1.335</c:v>
                </c:pt>
                <c:pt idx="11">
                  <c:v>-1.335</c:v>
                </c:pt>
                <c:pt idx="12">
                  <c:v>-1.3649999999999995</c:v>
                </c:pt>
                <c:pt idx="13">
                  <c:v>-1.395</c:v>
                </c:pt>
                <c:pt idx="14">
                  <c:v>-1.3649999999999995</c:v>
                </c:pt>
                <c:pt idx="15">
                  <c:v>-1.3849999999999996</c:v>
                </c:pt>
                <c:pt idx="16">
                  <c:v>-1.4049999999999996</c:v>
                </c:pt>
                <c:pt idx="17">
                  <c:v>-1.4049999999999996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19050"/>
          </c:spPr>
          <c:marker>
            <c:symbol val="square"/>
            <c:size val="3"/>
          </c:marker>
          <c:xVal>
            <c:numRef>
              <c:f>'Profile 50m'!$A$25:$A$35</c:f>
              <c:numCache>
                <c:formatCode>General</c:formatCode>
                <c:ptCount val="11"/>
                <c:pt idx="0">
                  <c:v>-14.5</c:v>
                </c:pt>
                <c:pt idx="1">
                  <c:v>-10.5</c:v>
                </c:pt>
                <c:pt idx="2">
                  <c:v>-4.5</c:v>
                </c:pt>
                <c:pt idx="3">
                  <c:v>-2.5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</c:numCache>
            </c:numRef>
          </c:xVal>
          <c:yVal>
            <c:numRef>
              <c:f>'Profile 50m'!$B$25:$B$35</c:f>
              <c:numCache>
                <c:formatCode>0.00</c:formatCode>
                <c:ptCount val="11"/>
                <c:pt idx="0">
                  <c:v>1.885</c:v>
                </c:pt>
                <c:pt idx="1">
                  <c:v>1.405</c:v>
                </c:pt>
                <c:pt idx="2">
                  <c:v>1.355</c:v>
                </c:pt>
                <c:pt idx="3">
                  <c:v>0.995</c:v>
                </c:pt>
                <c:pt idx="4">
                  <c:v>0.77500000000000002</c:v>
                </c:pt>
                <c:pt idx="5">
                  <c:v>0.23499999999999999</c:v>
                </c:pt>
                <c:pt idx="6">
                  <c:v>-0.52500000000000002</c:v>
                </c:pt>
                <c:pt idx="7">
                  <c:v>-1.325</c:v>
                </c:pt>
                <c:pt idx="8">
                  <c:v>-1.605</c:v>
                </c:pt>
                <c:pt idx="9">
                  <c:v>-1.875</c:v>
                </c:pt>
                <c:pt idx="10">
                  <c:v>-1.9850000000000001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243200"/>
        <c:axId val="84245504"/>
      </c:scatterChart>
      <c:valAx>
        <c:axId val="84243200"/>
        <c:scaling>
          <c:orientation val="minMax"/>
          <c:max val="60"/>
          <c:min val="-20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Cross-shore distance from baseline [m]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4245504"/>
        <c:crossesAt val="-3"/>
        <c:crossBetween val="midCat"/>
      </c:valAx>
      <c:valAx>
        <c:axId val="84245504"/>
        <c:scaling>
          <c:orientation val="minMax"/>
          <c:max val="4"/>
          <c:min val="-3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with respect to MSL [m]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84243200"/>
        <c:crossesAt val="-20"/>
        <c:crossBetween val="midCat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Sirius Beach 75m Cross-Shore Profile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v>2003</c:v>
          </c:tx>
          <c:spPr>
            <a:ln w="19050"/>
          </c:spPr>
          <c:marker>
            <c:symbol val="circle"/>
            <c:size val="3"/>
          </c:marker>
          <c:xVal>
            <c:numRef>
              <c:f>'Profile 75m'!$M$27:$M$33</c:f>
              <c:numCache>
                <c:formatCode>General</c:formatCode>
                <c:ptCount val="7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</c:numCache>
            </c:numRef>
          </c:xVal>
          <c:yVal>
            <c:numRef>
              <c:f>'Profile 75m'!$N$27:$N$33</c:f>
              <c:numCache>
                <c:formatCode>0.00</c:formatCode>
                <c:ptCount val="7"/>
                <c:pt idx="0">
                  <c:v>1.9350000000000001</c:v>
                </c:pt>
                <c:pt idx="1">
                  <c:v>1.635</c:v>
                </c:pt>
                <c:pt idx="2">
                  <c:v>1.1749999999999998</c:v>
                </c:pt>
                <c:pt idx="3">
                  <c:v>0.85499999999999998</c:v>
                </c:pt>
                <c:pt idx="4">
                  <c:v>9.5000000000000001E-2</c:v>
                </c:pt>
                <c:pt idx="5">
                  <c:v>-0.45500000000000002</c:v>
                </c:pt>
                <c:pt idx="6">
                  <c:v>-0.63500000000000045</c:v>
                </c:pt>
              </c:numCache>
            </c:numRef>
          </c:yVal>
          <c:smooth val="0"/>
        </c:ser>
        <c:ser>
          <c:idx val="4"/>
          <c:order val="1"/>
          <c:tx>
            <c:v>2005</c:v>
          </c:tx>
          <c:spPr>
            <a:ln w="19050"/>
          </c:spPr>
          <c:marker>
            <c:symbol val="star"/>
            <c:size val="3"/>
          </c:marker>
          <c:xVal>
            <c:numRef>
              <c:f>'Profile 75m'!$J$27:$J$33</c:f>
              <c:numCache>
                <c:formatCode>General</c:formatCode>
                <c:ptCount val="7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</c:numCache>
            </c:numRef>
          </c:xVal>
          <c:yVal>
            <c:numRef>
              <c:f>'Profile 75m'!$K$27:$K$33</c:f>
              <c:numCache>
                <c:formatCode>0.00</c:formatCode>
                <c:ptCount val="7"/>
                <c:pt idx="0">
                  <c:v>2.2999999999999998</c:v>
                </c:pt>
                <c:pt idx="1">
                  <c:v>2.0499999999999998</c:v>
                </c:pt>
                <c:pt idx="2">
                  <c:v>1.85</c:v>
                </c:pt>
                <c:pt idx="3">
                  <c:v>1.4</c:v>
                </c:pt>
                <c:pt idx="4">
                  <c:v>1</c:v>
                </c:pt>
                <c:pt idx="5">
                  <c:v>0.9</c:v>
                </c:pt>
                <c:pt idx="6">
                  <c:v>0.48</c:v>
                </c:pt>
              </c:numCache>
            </c:numRef>
          </c:yVal>
          <c:smooth val="0"/>
        </c:ser>
        <c:ser>
          <c:idx val="3"/>
          <c:order val="2"/>
          <c:tx>
            <c:v>2008</c:v>
          </c:tx>
          <c:spPr>
            <a:ln w="19050"/>
          </c:spPr>
          <c:marker>
            <c:symbol val="x"/>
            <c:size val="3"/>
          </c:marker>
          <c:xVal>
            <c:numRef>
              <c:f>'Profile 75m'!$G$27:$G$39</c:f>
              <c:numCache>
                <c:formatCode>General</c:formatCode>
                <c:ptCount val="13"/>
                <c:pt idx="0">
                  <c:v>-10.5</c:v>
                </c:pt>
                <c:pt idx="1">
                  <c:v>-9</c:v>
                </c:pt>
                <c:pt idx="2">
                  <c:v>-6</c:v>
                </c:pt>
                <c:pt idx="3">
                  <c:v>-4.5</c:v>
                </c:pt>
                <c:pt idx="4">
                  <c:v>0</c:v>
                </c:pt>
                <c:pt idx="5">
                  <c:v>5</c:v>
                </c:pt>
                <c:pt idx="6">
                  <c:v>5.6</c:v>
                </c:pt>
                <c:pt idx="7">
                  <c:v>9.3000000000000007</c:v>
                </c:pt>
                <c:pt idx="8">
                  <c:v>10.5</c:v>
                </c:pt>
                <c:pt idx="9">
                  <c:v>15</c:v>
                </c:pt>
                <c:pt idx="10">
                  <c:v>21.5</c:v>
                </c:pt>
                <c:pt idx="11">
                  <c:v>27.3</c:v>
                </c:pt>
                <c:pt idx="12">
                  <c:v>34</c:v>
                </c:pt>
              </c:numCache>
            </c:numRef>
          </c:xVal>
          <c:yVal>
            <c:numRef>
              <c:f>'Profile 75m'!$H$27:$H$39</c:f>
              <c:numCache>
                <c:formatCode>0.00</c:formatCode>
                <c:ptCount val="13"/>
                <c:pt idx="0">
                  <c:v>2.0950000000000002</c:v>
                </c:pt>
                <c:pt idx="1">
                  <c:v>1.845</c:v>
                </c:pt>
                <c:pt idx="2">
                  <c:v>1.2450000000000001</c:v>
                </c:pt>
                <c:pt idx="3">
                  <c:v>0.92500000000000004</c:v>
                </c:pt>
                <c:pt idx="4">
                  <c:v>0.54500000000000004</c:v>
                </c:pt>
                <c:pt idx="5">
                  <c:v>-5.5E-2</c:v>
                </c:pt>
                <c:pt idx="6">
                  <c:v>-0.13500000000000001</c:v>
                </c:pt>
                <c:pt idx="7">
                  <c:v>-0.59499999999999997</c:v>
                </c:pt>
                <c:pt idx="8">
                  <c:v>-0.98499999999999999</c:v>
                </c:pt>
                <c:pt idx="9">
                  <c:v>-1.2250000000000001</c:v>
                </c:pt>
                <c:pt idx="10">
                  <c:v>-1.3049999999999999</c:v>
                </c:pt>
                <c:pt idx="11">
                  <c:v>-1.405</c:v>
                </c:pt>
                <c:pt idx="12">
                  <c:v>-1.635</c:v>
                </c:pt>
              </c:numCache>
            </c:numRef>
          </c:yVal>
          <c:smooth val="0"/>
        </c:ser>
        <c:ser>
          <c:idx val="2"/>
          <c:order val="3"/>
          <c:tx>
            <c:v>2011</c:v>
          </c:tx>
          <c:spPr>
            <a:ln w="19050"/>
          </c:spPr>
          <c:marker>
            <c:symbol val="triangle"/>
            <c:size val="3"/>
          </c:marker>
          <c:xVal>
            <c:numRef>
              <c:f>'Profile 75m'!$D$27:$D$37</c:f>
              <c:numCache>
                <c:formatCode>General</c:formatCode>
                <c:ptCount val="11"/>
                <c:pt idx="0">
                  <c:v>-10.5</c:v>
                </c:pt>
                <c:pt idx="1">
                  <c:v>1.5</c:v>
                </c:pt>
                <c:pt idx="2">
                  <c:v>3.5</c:v>
                </c:pt>
                <c:pt idx="3">
                  <c:v>6.93</c:v>
                </c:pt>
                <c:pt idx="4">
                  <c:v>9.84</c:v>
                </c:pt>
                <c:pt idx="5">
                  <c:v>15.9</c:v>
                </c:pt>
                <c:pt idx="6">
                  <c:v>20.399999999999999</c:v>
                </c:pt>
                <c:pt idx="7">
                  <c:v>28.8</c:v>
                </c:pt>
                <c:pt idx="8">
                  <c:v>36</c:v>
                </c:pt>
                <c:pt idx="9">
                  <c:v>40</c:v>
                </c:pt>
                <c:pt idx="10">
                  <c:v>51.7</c:v>
                </c:pt>
              </c:numCache>
            </c:numRef>
          </c:xVal>
          <c:yVal>
            <c:numRef>
              <c:f>'Profile 75m'!$E$27:$E$37</c:f>
              <c:numCache>
                <c:formatCode>0.00</c:formatCode>
                <c:ptCount val="11"/>
                <c:pt idx="0">
                  <c:v>1.911</c:v>
                </c:pt>
                <c:pt idx="1">
                  <c:v>1.2070000000000001</c:v>
                </c:pt>
                <c:pt idx="2">
                  <c:v>0.53</c:v>
                </c:pt>
                <c:pt idx="3">
                  <c:v>-0.32500000000000001</c:v>
                </c:pt>
                <c:pt idx="4">
                  <c:v>-0.76500000000000001</c:v>
                </c:pt>
                <c:pt idx="5">
                  <c:v>-1.1850000000000001</c:v>
                </c:pt>
                <c:pt idx="6">
                  <c:v>-1.28</c:v>
                </c:pt>
                <c:pt idx="7">
                  <c:v>-1.2450000000000001</c:v>
                </c:pt>
                <c:pt idx="8">
                  <c:v>-1.325</c:v>
                </c:pt>
                <c:pt idx="9">
                  <c:v>-1.365</c:v>
                </c:pt>
                <c:pt idx="10">
                  <c:v>-1.7250000000000001</c:v>
                </c:pt>
              </c:numCache>
            </c:numRef>
          </c:yVal>
          <c:smooth val="0"/>
        </c:ser>
        <c:ser>
          <c:idx val="1"/>
          <c:order val="4"/>
          <c:tx>
            <c:v>2012</c:v>
          </c:tx>
          <c:spPr>
            <a:ln w="19050"/>
          </c:spPr>
          <c:marker>
            <c:symbol val="square"/>
            <c:size val="3"/>
          </c:marker>
          <c:xVal>
            <c:numRef>
              <c:f>'Profile 75m'!$A$27:$A$39</c:f>
              <c:numCache>
                <c:formatCode>General</c:formatCode>
                <c:ptCount val="13"/>
                <c:pt idx="0">
                  <c:v>-9</c:v>
                </c:pt>
                <c:pt idx="1">
                  <c:v>-6</c:v>
                </c:pt>
                <c:pt idx="2">
                  <c:v>-3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35</c:v>
                </c:pt>
                <c:pt idx="11">
                  <c:v>40</c:v>
                </c:pt>
                <c:pt idx="12">
                  <c:v>45</c:v>
                </c:pt>
              </c:numCache>
            </c:numRef>
          </c:xVal>
          <c:yVal>
            <c:numRef>
              <c:f>'Profile 75m'!$B$27:$B$40</c:f>
              <c:numCache>
                <c:formatCode>0.00</c:formatCode>
                <c:ptCount val="14"/>
                <c:pt idx="0">
                  <c:v>1.575</c:v>
                </c:pt>
                <c:pt idx="1">
                  <c:v>1.4450000000000001</c:v>
                </c:pt>
                <c:pt idx="2">
                  <c:v>1.2250000000000001</c:v>
                </c:pt>
                <c:pt idx="3">
                  <c:v>0.85499999999999998</c:v>
                </c:pt>
                <c:pt idx="4">
                  <c:v>0.42499999999999999</c:v>
                </c:pt>
                <c:pt idx="5">
                  <c:v>-0.27500000000000002</c:v>
                </c:pt>
                <c:pt idx="6">
                  <c:v>-1.155</c:v>
                </c:pt>
                <c:pt idx="7">
                  <c:v>-1.625</c:v>
                </c:pt>
                <c:pt idx="8">
                  <c:v>-1.825</c:v>
                </c:pt>
                <c:pt idx="9">
                  <c:v>-1.925</c:v>
                </c:pt>
                <c:pt idx="10">
                  <c:v>-1.825</c:v>
                </c:pt>
                <c:pt idx="11">
                  <c:v>-2.0249999999999999</c:v>
                </c:pt>
                <c:pt idx="12">
                  <c:v>-2.0249999999999999</c:v>
                </c:pt>
                <c:pt idx="13">
                  <c:v>-2.0249999999999999</c:v>
                </c:pt>
              </c:numCache>
            </c:numRef>
          </c:yVal>
          <c:smooth val="0"/>
        </c:ser>
        <c:ser>
          <c:idx val="0"/>
          <c:order val="5"/>
          <c:tx>
            <c:v>2013</c:v>
          </c:tx>
          <c:spPr>
            <a:ln w="19050">
              <a:solidFill>
                <a:srgbClr val="FF0000"/>
              </a:solidFill>
            </a:ln>
          </c:spPr>
          <c:marker>
            <c:symbol val="diamond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'Profile 75m'!$A$9:$A$18</c:f>
              <c:numCache>
                <c:formatCode>General</c:formatCode>
                <c:ptCount val="10"/>
                <c:pt idx="0">
                  <c:v>-12.5</c:v>
                </c:pt>
                <c:pt idx="1">
                  <c:v>-10</c:v>
                </c:pt>
                <c:pt idx="2">
                  <c:v>-7.5</c:v>
                </c:pt>
                <c:pt idx="3">
                  <c:v>-5</c:v>
                </c:pt>
                <c:pt idx="4">
                  <c:v>-2.5</c:v>
                </c:pt>
                <c:pt idx="5">
                  <c:v>0</c:v>
                </c:pt>
                <c:pt idx="6">
                  <c:v>2.5</c:v>
                </c:pt>
                <c:pt idx="7">
                  <c:v>5</c:v>
                </c:pt>
                <c:pt idx="8">
                  <c:v>7.5</c:v>
                </c:pt>
                <c:pt idx="9">
                  <c:v>10</c:v>
                </c:pt>
              </c:numCache>
            </c:numRef>
          </c:xVal>
          <c:yVal>
            <c:numRef>
              <c:f>'Profile 75m'!$D$9:$D$18</c:f>
              <c:numCache>
                <c:formatCode>General</c:formatCode>
                <c:ptCount val="10"/>
                <c:pt idx="0">
                  <c:v>2.2250000000000001</c:v>
                </c:pt>
                <c:pt idx="1">
                  <c:v>1.855</c:v>
                </c:pt>
                <c:pt idx="2">
                  <c:v>1.4950000000000001</c:v>
                </c:pt>
                <c:pt idx="3">
                  <c:v>1.375</c:v>
                </c:pt>
                <c:pt idx="4">
                  <c:v>1.0449999999999999</c:v>
                </c:pt>
                <c:pt idx="5">
                  <c:v>0.65500000000000025</c:v>
                </c:pt>
                <c:pt idx="6">
                  <c:v>3.5000000000000142E-2</c:v>
                </c:pt>
                <c:pt idx="7">
                  <c:v>-0.23500000000000032</c:v>
                </c:pt>
                <c:pt idx="8">
                  <c:v>-0.43500000000000005</c:v>
                </c:pt>
                <c:pt idx="9">
                  <c:v>-0.92499999999999982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628544"/>
        <c:axId val="97630848"/>
      </c:scatterChart>
      <c:valAx>
        <c:axId val="97628544"/>
        <c:scaling>
          <c:orientation val="minMax"/>
          <c:max val="60"/>
          <c:min val="-20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Cross-shore distance from baseline [m]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7630848"/>
        <c:crossesAt val="-4"/>
        <c:crossBetween val="midCat"/>
      </c:valAx>
      <c:valAx>
        <c:axId val="97630848"/>
        <c:scaling>
          <c:orientation val="minMax"/>
          <c:max val="4"/>
          <c:min val="-3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with respect to MSL [m]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97628544"/>
        <c:crossesAt val="-20"/>
        <c:crossBetween val="midCat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Sirius Beach 75m Cross-Shore Profile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2011</c:v>
          </c:tx>
          <c:spPr>
            <a:ln w="19050"/>
          </c:spPr>
          <c:marker>
            <c:symbol val="triangle"/>
            <c:size val="3"/>
          </c:marker>
          <c:xVal>
            <c:numRef>
              <c:f>'Profile 75m'!$D$27:$D$37</c:f>
              <c:numCache>
                <c:formatCode>General</c:formatCode>
                <c:ptCount val="11"/>
                <c:pt idx="0">
                  <c:v>-10.5</c:v>
                </c:pt>
                <c:pt idx="1">
                  <c:v>1.5</c:v>
                </c:pt>
                <c:pt idx="2">
                  <c:v>3.5</c:v>
                </c:pt>
                <c:pt idx="3">
                  <c:v>6.93</c:v>
                </c:pt>
                <c:pt idx="4">
                  <c:v>9.84</c:v>
                </c:pt>
                <c:pt idx="5">
                  <c:v>15.9</c:v>
                </c:pt>
                <c:pt idx="6">
                  <c:v>20.399999999999999</c:v>
                </c:pt>
                <c:pt idx="7">
                  <c:v>28.8</c:v>
                </c:pt>
                <c:pt idx="8">
                  <c:v>36</c:v>
                </c:pt>
                <c:pt idx="9">
                  <c:v>40</c:v>
                </c:pt>
                <c:pt idx="10">
                  <c:v>51.7</c:v>
                </c:pt>
              </c:numCache>
            </c:numRef>
          </c:xVal>
          <c:yVal>
            <c:numRef>
              <c:f>'Profile 75m'!$E$27:$E$37</c:f>
              <c:numCache>
                <c:formatCode>0.00</c:formatCode>
                <c:ptCount val="11"/>
                <c:pt idx="0">
                  <c:v>1.911</c:v>
                </c:pt>
                <c:pt idx="1">
                  <c:v>1.2070000000000001</c:v>
                </c:pt>
                <c:pt idx="2">
                  <c:v>0.53</c:v>
                </c:pt>
                <c:pt idx="3">
                  <c:v>-0.32500000000000001</c:v>
                </c:pt>
                <c:pt idx="4">
                  <c:v>-0.76500000000000001</c:v>
                </c:pt>
                <c:pt idx="5">
                  <c:v>-1.1850000000000001</c:v>
                </c:pt>
                <c:pt idx="6">
                  <c:v>-1.28</c:v>
                </c:pt>
                <c:pt idx="7">
                  <c:v>-1.2450000000000001</c:v>
                </c:pt>
                <c:pt idx="8">
                  <c:v>-1.325</c:v>
                </c:pt>
                <c:pt idx="9">
                  <c:v>-1.365</c:v>
                </c:pt>
                <c:pt idx="10">
                  <c:v>-1.7250000000000001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19050"/>
          </c:spPr>
          <c:marker>
            <c:symbol val="square"/>
            <c:size val="3"/>
          </c:marker>
          <c:xVal>
            <c:numRef>
              <c:f>'Profile 75m'!$A$27:$A$39</c:f>
              <c:numCache>
                <c:formatCode>General</c:formatCode>
                <c:ptCount val="13"/>
                <c:pt idx="0">
                  <c:v>-9</c:v>
                </c:pt>
                <c:pt idx="1">
                  <c:v>-6</c:v>
                </c:pt>
                <c:pt idx="2">
                  <c:v>-3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35</c:v>
                </c:pt>
                <c:pt idx="11">
                  <c:v>40</c:v>
                </c:pt>
                <c:pt idx="12">
                  <c:v>45</c:v>
                </c:pt>
              </c:numCache>
            </c:numRef>
          </c:xVal>
          <c:yVal>
            <c:numRef>
              <c:f>'Profile 75m'!$B$27:$B$40</c:f>
              <c:numCache>
                <c:formatCode>0.00</c:formatCode>
                <c:ptCount val="14"/>
                <c:pt idx="0">
                  <c:v>1.575</c:v>
                </c:pt>
                <c:pt idx="1">
                  <c:v>1.4450000000000001</c:v>
                </c:pt>
                <c:pt idx="2">
                  <c:v>1.2250000000000001</c:v>
                </c:pt>
                <c:pt idx="3">
                  <c:v>0.85499999999999998</c:v>
                </c:pt>
                <c:pt idx="4">
                  <c:v>0.42499999999999999</c:v>
                </c:pt>
                <c:pt idx="5">
                  <c:v>-0.27500000000000002</c:v>
                </c:pt>
                <c:pt idx="6">
                  <c:v>-1.155</c:v>
                </c:pt>
                <c:pt idx="7">
                  <c:v>-1.625</c:v>
                </c:pt>
                <c:pt idx="8">
                  <c:v>-1.825</c:v>
                </c:pt>
                <c:pt idx="9">
                  <c:v>-1.925</c:v>
                </c:pt>
                <c:pt idx="10">
                  <c:v>-1.825</c:v>
                </c:pt>
                <c:pt idx="11">
                  <c:v>-2.0249999999999999</c:v>
                </c:pt>
                <c:pt idx="12">
                  <c:v>-2.0249999999999999</c:v>
                </c:pt>
                <c:pt idx="13">
                  <c:v>-2.0249999999999999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27200"/>
        <c:axId val="82886016"/>
      </c:scatterChart>
      <c:valAx>
        <c:axId val="82627200"/>
        <c:scaling>
          <c:orientation val="minMax"/>
          <c:max val="60"/>
          <c:min val="-20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Cross-shore distance from baseline [m]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2886016"/>
        <c:crossesAt val="-4"/>
        <c:crossBetween val="midCat"/>
      </c:valAx>
      <c:valAx>
        <c:axId val="82886016"/>
        <c:scaling>
          <c:orientation val="minMax"/>
          <c:max val="4"/>
          <c:min val="-3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with respect to MSL [m]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82627200"/>
        <c:crossesAt val="-20"/>
        <c:crossBetween val="midCat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Sirius Beach 100m Cross-Shore Profile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v>2003</c:v>
          </c:tx>
          <c:spPr>
            <a:ln w="19050"/>
          </c:spPr>
          <c:marker>
            <c:symbol val="circle"/>
            <c:size val="3"/>
          </c:marker>
          <c:xVal>
            <c:numRef>
              <c:f>'Profile 100m'!$M$26:$M$34</c:f>
              <c:numCache>
                <c:formatCode>General</c:formatCode>
                <c:ptCount val="9"/>
                <c:pt idx="0">
                  <c:v>-18.399999999999999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'Profile 100m'!$N$26:$N$34</c:f>
              <c:numCache>
                <c:formatCode>0.00</c:formatCode>
                <c:ptCount val="9"/>
                <c:pt idx="0">
                  <c:v>3.2949999999999999</c:v>
                </c:pt>
                <c:pt idx="1">
                  <c:v>3.105</c:v>
                </c:pt>
                <c:pt idx="2">
                  <c:v>2.4449999999999998</c:v>
                </c:pt>
                <c:pt idx="3">
                  <c:v>1.875</c:v>
                </c:pt>
                <c:pt idx="4">
                  <c:v>1.6950000000000001</c:v>
                </c:pt>
                <c:pt idx="5">
                  <c:v>1.325</c:v>
                </c:pt>
                <c:pt idx="6">
                  <c:v>0.35499999999999998</c:v>
                </c:pt>
                <c:pt idx="7">
                  <c:v>-0.28499999999999998</c:v>
                </c:pt>
                <c:pt idx="8">
                  <c:v>-0.70499999999999952</c:v>
                </c:pt>
              </c:numCache>
            </c:numRef>
          </c:yVal>
          <c:smooth val="0"/>
        </c:ser>
        <c:ser>
          <c:idx val="4"/>
          <c:order val="1"/>
          <c:tx>
            <c:v>2005</c:v>
          </c:tx>
          <c:spPr>
            <a:ln w="19050"/>
          </c:spPr>
          <c:marker>
            <c:symbol val="star"/>
            <c:size val="3"/>
          </c:marker>
          <c:xVal>
            <c:numRef>
              <c:f>'Profile 100m'!$J$26:$J$30</c:f>
              <c:numCache>
                <c:formatCode>General</c:formatCode>
                <c:ptCount val="5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</c:numCache>
            </c:numRef>
          </c:xVal>
          <c:yVal>
            <c:numRef>
              <c:f>'Profile 100m'!$K$26:$K$30</c:f>
              <c:numCache>
                <c:formatCode>0.00</c:formatCode>
                <c:ptCount val="5"/>
                <c:pt idx="0">
                  <c:v>1.9</c:v>
                </c:pt>
                <c:pt idx="1">
                  <c:v>1.75</c:v>
                </c:pt>
                <c:pt idx="2">
                  <c:v>1.55</c:v>
                </c:pt>
                <c:pt idx="3">
                  <c:v>1.4</c:v>
                </c:pt>
                <c:pt idx="4">
                  <c:v>1</c:v>
                </c:pt>
              </c:numCache>
            </c:numRef>
          </c:yVal>
          <c:smooth val="0"/>
        </c:ser>
        <c:ser>
          <c:idx val="3"/>
          <c:order val="2"/>
          <c:tx>
            <c:v>2008</c:v>
          </c:tx>
          <c:spPr>
            <a:ln w="19050"/>
          </c:spPr>
          <c:marker>
            <c:symbol val="x"/>
            <c:size val="3"/>
          </c:marker>
          <c:xVal>
            <c:numRef>
              <c:f>'Profile 100m'!$G$26:$G$40</c:f>
              <c:numCache>
                <c:formatCode>General</c:formatCode>
                <c:ptCount val="15"/>
                <c:pt idx="0">
                  <c:v>-15.1</c:v>
                </c:pt>
                <c:pt idx="1">
                  <c:v>-5</c:v>
                </c:pt>
                <c:pt idx="2">
                  <c:v>0</c:v>
                </c:pt>
                <c:pt idx="3">
                  <c:v>4.5999999999999996</c:v>
                </c:pt>
                <c:pt idx="4">
                  <c:v>8.1</c:v>
                </c:pt>
                <c:pt idx="5">
                  <c:v>8.4</c:v>
                </c:pt>
                <c:pt idx="6">
                  <c:v>10.8</c:v>
                </c:pt>
                <c:pt idx="7">
                  <c:v>12.7</c:v>
                </c:pt>
                <c:pt idx="8">
                  <c:v>14.7</c:v>
                </c:pt>
                <c:pt idx="9">
                  <c:v>18.5</c:v>
                </c:pt>
                <c:pt idx="10">
                  <c:v>22</c:v>
                </c:pt>
                <c:pt idx="11">
                  <c:v>25.7</c:v>
                </c:pt>
                <c:pt idx="12">
                  <c:v>29.3</c:v>
                </c:pt>
                <c:pt idx="13">
                  <c:v>42.5</c:v>
                </c:pt>
                <c:pt idx="14">
                  <c:v>51</c:v>
                </c:pt>
              </c:numCache>
            </c:numRef>
          </c:xVal>
          <c:yVal>
            <c:numRef>
              <c:f>'Profile 100m'!$H$26:$H$40</c:f>
              <c:numCache>
                <c:formatCode>0.00</c:formatCode>
                <c:ptCount val="15"/>
                <c:pt idx="0">
                  <c:v>2.1881999999999997</c:v>
                </c:pt>
                <c:pt idx="1">
                  <c:v>1.865</c:v>
                </c:pt>
                <c:pt idx="2">
                  <c:v>1.7050000000000001</c:v>
                </c:pt>
                <c:pt idx="3">
                  <c:v>0.73499999999999999</c:v>
                </c:pt>
                <c:pt idx="4">
                  <c:v>-6.5000000000000002E-2</c:v>
                </c:pt>
                <c:pt idx="5">
                  <c:v>-0.155</c:v>
                </c:pt>
                <c:pt idx="6">
                  <c:v>-0.39500000000000002</c:v>
                </c:pt>
                <c:pt idx="7">
                  <c:v>-0.65500000000000003</c:v>
                </c:pt>
                <c:pt idx="8">
                  <c:v>-0.91500000000000004</c:v>
                </c:pt>
                <c:pt idx="9">
                  <c:v>-1.325</c:v>
                </c:pt>
                <c:pt idx="10">
                  <c:v>-1.355</c:v>
                </c:pt>
                <c:pt idx="11">
                  <c:v>-0.875</c:v>
                </c:pt>
                <c:pt idx="12">
                  <c:v>-0.85499999999999998</c:v>
                </c:pt>
                <c:pt idx="13">
                  <c:v>-0.79500000000000004</c:v>
                </c:pt>
                <c:pt idx="14">
                  <c:v>-0.77500000000000002</c:v>
                </c:pt>
              </c:numCache>
            </c:numRef>
          </c:yVal>
          <c:smooth val="0"/>
        </c:ser>
        <c:ser>
          <c:idx val="2"/>
          <c:order val="3"/>
          <c:tx>
            <c:v>2011</c:v>
          </c:tx>
          <c:spPr>
            <a:ln w="19050"/>
          </c:spPr>
          <c:marker>
            <c:symbol val="triangle"/>
            <c:size val="3"/>
          </c:marker>
          <c:xVal>
            <c:numRef>
              <c:f>'Profile 100m'!$D$26:$D$35</c:f>
              <c:numCache>
                <c:formatCode>General</c:formatCode>
                <c:ptCount val="10"/>
                <c:pt idx="0">
                  <c:v>-11</c:v>
                </c:pt>
                <c:pt idx="1">
                  <c:v>2.8</c:v>
                </c:pt>
                <c:pt idx="2">
                  <c:v>7.1</c:v>
                </c:pt>
                <c:pt idx="3">
                  <c:v>12.8</c:v>
                </c:pt>
                <c:pt idx="4">
                  <c:v>16.8</c:v>
                </c:pt>
                <c:pt idx="5">
                  <c:v>23</c:v>
                </c:pt>
                <c:pt idx="6">
                  <c:v>28.5</c:v>
                </c:pt>
                <c:pt idx="7">
                  <c:v>35.5</c:v>
                </c:pt>
                <c:pt idx="8">
                  <c:v>40</c:v>
                </c:pt>
                <c:pt idx="9">
                  <c:v>51.7</c:v>
                </c:pt>
              </c:numCache>
            </c:numRef>
          </c:xVal>
          <c:yVal>
            <c:numRef>
              <c:f>'Profile 100m'!$E$26:$E$35</c:f>
              <c:numCache>
                <c:formatCode>0.00</c:formatCode>
                <c:ptCount val="10"/>
                <c:pt idx="0">
                  <c:v>2.375</c:v>
                </c:pt>
                <c:pt idx="1">
                  <c:v>1.2050000000000001</c:v>
                </c:pt>
                <c:pt idx="2">
                  <c:v>0.64500000000000002</c:v>
                </c:pt>
                <c:pt idx="3">
                  <c:v>-0.28499999999999998</c:v>
                </c:pt>
                <c:pt idx="4">
                  <c:v>-0.90500000000000003</c:v>
                </c:pt>
                <c:pt idx="5">
                  <c:v>-1.2849999999999999</c:v>
                </c:pt>
                <c:pt idx="6">
                  <c:v>-1.4850000000000001</c:v>
                </c:pt>
                <c:pt idx="7">
                  <c:v>-1.625</c:v>
                </c:pt>
                <c:pt idx="8">
                  <c:v>-1.665</c:v>
                </c:pt>
                <c:pt idx="9">
                  <c:v>-1.6950000000000001</c:v>
                </c:pt>
              </c:numCache>
            </c:numRef>
          </c:yVal>
          <c:smooth val="0"/>
        </c:ser>
        <c:ser>
          <c:idx val="1"/>
          <c:order val="4"/>
          <c:tx>
            <c:v>2012</c:v>
          </c:tx>
          <c:spPr>
            <a:ln w="19050"/>
          </c:spPr>
          <c:marker>
            <c:symbol val="square"/>
            <c:size val="3"/>
          </c:marker>
          <c:xVal>
            <c:numRef>
              <c:f>'Profile 100m'!$A$26:$A$39</c:f>
              <c:numCache>
                <c:formatCode>General</c:formatCode>
                <c:ptCount val="14"/>
                <c:pt idx="0">
                  <c:v>-10</c:v>
                </c:pt>
                <c:pt idx="1">
                  <c:v>-3</c:v>
                </c:pt>
                <c:pt idx="2">
                  <c:v>0</c:v>
                </c:pt>
                <c:pt idx="3">
                  <c:v>4</c:v>
                </c:pt>
                <c:pt idx="4">
                  <c:v>7</c:v>
                </c:pt>
                <c:pt idx="5">
                  <c:v>12</c:v>
                </c:pt>
                <c:pt idx="6">
                  <c:v>19</c:v>
                </c:pt>
                <c:pt idx="7">
                  <c:v>24</c:v>
                </c:pt>
                <c:pt idx="8">
                  <c:v>29</c:v>
                </c:pt>
                <c:pt idx="9">
                  <c:v>34</c:v>
                </c:pt>
                <c:pt idx="10">
                  <c:v>39</c:v>
                </c:pt>
                <c:pt idx="11">
                  <c:v>45</c:v>
                </c:pt>
                <c:pt idx="12">
                  <c:v>50</c:v>
                </c:pt>
                <c:pt idx="13">
                  <c:v>60</c:v>
                </c:pt>
              </c:numCache>
            </c:numRef>
          </c:xVal>
          <c:yVal>
            <c:numRef>
              <c:f>'Profile 100m'!$B$26:$B$39</c:f>
              <c:numCache>
                <c:formatCode>0.00</c:formatCode>
                <c:ptCount val="14"/>
                <c:pt idx="0">
                  <c:v>2.1749999999999998</c:v>
                </c:pt>
                <c:pt idx="1">
                  <c:v>1.5249999999999999</c:v>
                </c:pt>
                <c:pt idx="2">
                  <c:v>1.2549999999999999</c:v>
                </c:pt>
                <c:pt idx="3">
                  <c:v>0.78500000000000003</c:v>
                </c:pt>
                <c:pt idx="4">
                  <c:v>0.39500000000000002</c:v>
                </c:pt>
                <c:pt idx="5">
                  <c:v>-0.28499999999999998</c:v>
                </c:pt>
                <c:pt idx="6">
                  <c:v>-0.98499999999999999</c:v>
                </c:pt>
                <c:pt idx="7">
                  <c:v>-1.4550000000000001</c:v>
                </c:pt>
                <c:pt idx="8">
                  <c:v>-1.575</c:v>
                </c:pt>
                <c:pt idx="9">
                  <c:v>-1.7250000000000001</c:v>
                </c:pt>
                <c:pt idx="10">
                  <c:v>-1.7849999999999999</c:v>
                </c:pt>
                <c:pt idx="11">
                  <c:v>-2.0249999999999999</c:v>
                </c:pt>
                <c:pt idx="12">
                  <c:v>-2.0249999999999999</c:v>
                </c:pt>
                <c:pt idx="13">
                  <c:v>-1.875</c:v>
                </c:pt>
              </c:numCache>
            </c:numRef>
          </c:yVal>
          <c:smooth val="0"/>
        </c:ser>
        <c:ser>
          <c:idx val="0"/>
          <c:order val="5"/>
          <c:tx>
            <c:v>2013</c:v>
          </c:tx>
          <c:spPr>
            <a:ln w="19050">
              <a:solidFill>
                <a:srgbClr val="FF0000"/>
              </a:solidFill>
            </a:ln>
          </c:spPr>
          <c:marker>
            <c:symbol val="diamond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'Profile 100m'!$A$9:$A$20</c:f>
              <c:numCache>
                <c:formatCode>General</c:formatCode>
                <c:ptCount val="12"/>
                <c:pt idx="0">
                  <c:v>-10</c:v>
                </c:pt>
                <c:pt idx="1">
                  <c:v>-7.5</c:v>
                </c:pt>
                <c:pt idx="2">
                  <c:v>-5</c:v>
                </c:pt>
                <c:pt idx="3">
                  <c:v>-2.5</c:v>
                </c:pt>
                <c:pt idx="4">
                  <c:v>0</c:v>
                </c:pt>
                <c:pt idx="5">
                  <c:v>2.5</c:v>
                </c:pt>
                <c:pt idx="6">
                  <c:v>5</c:v>
                </c:pt>
                <c:pt idx="7">
                  <c:v>7.5</c:v>
                </c:pt>
                <c:pt idx="8">
                  <c:v>10</c:v>
                </c:pt>
                <c:pt idx="9">
                  <c:v>12.5</c:v>
                </c:pt>
                <c:pt idx="10">
                  <c:v>15.4</c:v>
                </c:pt>
                <c:pt idx="11">
                  <c:v>17.2</c:v>
                </c:pt>
              </c:numCache>
            </c:numRef>
          </c:xVal>
          <c:yVal>
            <c:numRef>
              <c:f>'Profile 100m'!$D$9:$D$20</c:f>
              <c:numCache>
                <c:formatCode>General</c:formatCode>
                <c:ptCount val="12"/>
                <c:pt idx="0">
                  <c:v>2.1950000000000003</c:v>
                </c:pt>
                <c:pt idx="1">
                  <c:v>2.2349999999999999</c:v>
                </c:pt>
                <c:pt idx="2">
                  <c:v>1.9750000000000001</c:v>
                </c:pt>
                <c:pt idx="3">
                  <c:v>1.6749999999999998</c:v>
                </c:pt>
                <c:pt idx="4">
                  <c:v>1.2949999999999999</c:v>
                </c:pt>
                <c:pt idx="5">
                  <c:v>0.94500000000000006</c:v>
                </c:pt>
                <c:pt idx="6">
                  <c:v>0.54499999999999993</c:v>
                </c:pt>
                <c:pt idx="7">
                  <c:v>0.17499999999999982</c:v>
                </c:pt>
                <c:pt idx="8">
                  <c:v>-0.15500000000000025</c:v>
                </c:pt>
                <c:pt idx="9">
                  <c:v>-0.31500000000000039</c:v>
                </c:pt>
                <c:pt idx="10">
                  <c:v>-0.75499999999999989</c:v>
                </c:pt>
                <c:pt idx="11">
                  <c:v>-1.2149999999999999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05792"/>
        <c:axId val="99120640"/>
      </c:scatterChart>
      <c:valAx>
        <c:axId val="99105792"/>
        <c:scaling>
          <c:orientation val="minMax"/>
          <c:max val="60"/>
          <c:min val="-20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Cross-shore distance from baseline [m]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9120640"/>
        <c:crossesAt val="-4"/>
        <c:crossBetween val="midCat"/>
      </c:valAx>
      <c:valAx>
        <c:axId val="99120640"/>
        <c:scaling>
          <c:orientation val="minMax"/>
          <c:max val="4"/>
          <c:min val="-3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with respect to MSL [m]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99105792"/>
        <c:crossesAt val="-20"/>
        <c:crossBetween val="midCat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Sirius Beach 100m Cross-Shore Profile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2011</c:v>
          </c:tx>
          <c:spPr>
            <a:ln w="19050"/>
          </c:spPr>
          <c:marker>
            <c:symbol val="triangle"/>
            <c:size val="3"/>
          </c:marker>
          <c:xVal>
            <c:numRef>
              <c:f>'Profile 100m'!$D$26:$D$35</c:f>
              <c:numCache>
                <c:formatCode>General</c:formatCode>
                <c:ptCount val="10"/>
                <c:pt idx="0">
                  <c:v>-11</c:v>
                </c:pt>
                <c:pt idx="1">
                  <c:v>2.8</c:v>
                </c:pt>
                <c:pt idx="2">
                  <c:v>7.1</c:v>
                </c:pt>
                <c:pt idx="3">
                  <c:v>12.8</c:v>
                </c:pt>
                <c:pt idx="4">
                  <c:v>16.8</c:v>
                </c:pt>
                <c:pt idx="5">
                  <c:v>23</c:v>
                </c:pt>
                <c:pt idx="6">
                  <c:v>28.5</c:v>
                </c:pt>
                <c:pt idx="7">
                  <c:v>35.5</c:v>
                </c:pt>
                <c:pt idx="8">
                  <c:v>40</c:v>
                </c:pt>
                <c:pt idx="9">
                  <c:v>51.7</c:v>
                </c:pt>
              </c:numCache>
            </c:numRef>
          </c:xVal>
          <c:yVal>
            <c:numRef>
              <c:f>'Profile 100m'!$E$26:$E$35</c:f>
              <c:numCache>
                <c:formatCode>0.00</c:formatCode>
                <c:ptCount val="10"/>
                <c:pt idx="0">
                  <c:v>2.375</c:v>
                </c:pt>
                <c:pt idx="1">
                  <c:v>1.2050000000000001</c:v>
                </c:pt>
                <c:pt idx="2">
                  <c:v>0.64500000000000002</c:v>
                </c:pt>
                <c:pt idx="3">
                  <c:v>-0.28499999999999998</c:v>
                </c:pt>
                <c:pt idx="4">
                  <c:v>-0.90500000000000003</c:v>
                </c:pt>
                <c:pt idx="5">
                  <c:v>-1.2849999999999999</c:v>
                </c:pt>
                <c:pt idx="6">
                  <c:v>-1.4850000000000001</c:v>
                </c:pt>
                <c:pt idx="7">
                  <c:v>-1.625</c:v>
                </c:pt>
                <c:pt idx="8">
                  <c:v>-1.665</c:v>
                </c:pt>
                <c:pt idx="9">
                  <c:v>-1.6950000000000001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19050"/>
          </c:spPr>
          <c:marker>
            <c:symbol val="square"/>
            <c:size val="3"/>
          </c:marker>
          <c:xVal>
            <c:numRef>
              <c:f>'Profile 100m'!$A$26:$A$39</c:f>
              <c:numCache>
                <c:formatCode>General</c:formatCode>
                <c:ptCount val="14"/>
                <c:pt idx="0">
                  <c:v>-10</c:v>
                </c:pt>
                <c:pt idx="1">
                  <c:v>-3</c:v>
                </c:pt>
                <c:pt idx="2">
                  <c:v>0</c:v>
                </c:pt>
                <c:pt idx="3">
                  <c:v>4</c:v>
                </c:pt>
                <c:pt idx="4">
                  <c:v>7</c:v>
                </c:pt>
                <c:pt idx="5">
                  <c:v>12</c:v>
                </c:pt>
                <c:pt idx="6">
                  <c:v>19</c:v>
                </c:pt>
                <c:pt idx="7">
                  <c:v>24</c:v>
                </c:pt>
                <c:pt idx="8">
                  <c:v>29</c:v>
                </c:pt>
                <c:pt idx="9">
                  <c:v>34</c:v>
                </c:pt>
                <c:pt idx="10">
                  <c:v>39</c:v>
                </c:pt>
                <c:pt idx="11">
                  <c:v>45</c:v>
                </c:pt>
                <c:pt idx="12">
                  <c:v>50</c:v>
                </c:pt>
                <c:pt idx="13">
                  <c:v>60</c:v>
                </c:pt>
              </c:numCache>
            </c:numRef>
          </c:xVal>
          <c:yVal>
            <c:numRef>
              <c:f>'Profile 100m'!$B$26:$B$39</c:f>
              <c:numCache>
                <c:formatCode>0.00</c:formatCode>
                <c:ptCount val="14"/>
                <c:pt idx="0">
                  <c:v>2.1749999999999998</c:v>
                </c:pt>
                <c:pt idx="1">
                  <c:v>1.5249999999999999</c:v>
                </c:pt>
                <c:pt idx="2">
                  <c:v>1.2549999999999999</c:v>
                </c:pt>
                <c:pt idx="3">
                  <c:v>0.78500000000000003</c:v>
                </c:pt>
                <c:pt idx="4">
                  <c:v>0.39500000000000002</c:v>
                </c:pt>
                <c:pt idx="5">
                  <c:v>-0.28499999999999998</c:v>
                </c:pt>
                <c:pt idx="6">
                  <c:v>-0.98499999999999999</c:v>
                </c:pt>
                <c:pt idx="7">
                  <c:v>-1.4550000000000001</c:v>
                </c:pt>
                <c:pt idx="8">
                  <c:v>-1.575</c:v>
                </c:pt>
                <c:pt idx="9">
                  <c:v>-1.7250000000000001</c:v>
                </c:pt>
                <c:pt idx="10">
                  <c:v>-1.7849999999999999</c:v>
                </c:pt>
                <c:pt idx="11">
                  <c:v>-2.0249999999999999</c:v>
                </c:pt>
                <c:pt idx="12">
                  <c:v>-2.0249999999999999</c:v>
                </c:pt>
                <c:pt idx="13">
                  <c:v>-1.875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690240"/>
        <c:axId val="105734144"/>
      </c:scatterChart>
      <c:valAx>
        <c:axId val="105690240"/>
        <c:scaling>
          <c:orientation val="minMax"/>
          <c:max val="60"/>
          <c:min val="-20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Cross-shore distance from baseline [m]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5734144"/>
        <c:crossesAt val="-4"/>
        <c:crossBetween val="midCat"/>
      </c:valAx>
      <c:valAx>
        <c:axId val="105734144"/>
        <c:scaling>
          <c:orientation val="minMax"/>
          <c:max val="4"/>
          <c:min val="-3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with respect to MSL [m]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105690240"/>
        <c:crossesAt val="-20"/>
        <c:crossBetween val="midCat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Sirius Beach 125m Cross-Shore Profile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v>2003</c:v>
          </c:tx>
          <c:spPr>
            <a:ln w="19050"/>
          </c:spPr>
          <c:marker>
            <c:symbol val="circle"/>
            <c:size val="3"/>
          </c:marker>
          <c:xVal>
            <c:numRef>
              <c:f>'Profile 125m'!$M$27:$M$35</c:f>
              <c:numCache>
                <c:formatCode>General</c:formatCode>
                <c:ptCount val="9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18</c:v>
                </c:pt>
              </c:numCache>
            </c:numRef>
          </c:xVal>
          <c:yVal>
            <c:numRef>
              <c:f>'Profile 125m'!$N$27:$N$35</c:f>
              <c:numCache>
                <c:formatCode>0.00</c:formatCode>
                <c:ptCount val="9"/>
                <c:pt idx="0">
                  <c:v>3.1549999999999998</c:v>
                </c:pt>
                <c:pt idx="1">
                  <c:v>2.7650000000000001</c:v>
                </c:pt>
                <c:pt idx="2">
                  <c:v>2.3450000000000002</c:v>
                </c:pt>
                <c:pt idx="3">
                  <c:v>1.95</c:v>
                </c:pt>
                <c:pt idx="4">
                  <c:v>1.893</c:v>
                </c:pt>
                <c:pt idx="5">
                  <c:v>1.8320000000000001</c:v>
                </c:pt>
                <c:pt idx="6">
                  <c:v>2.9999999999999544E-2</c:v>
                </c:pt>
                <c:pt idx="7">
                  <c:v>-0.26900000000000002</c:v>
                </c:pt>
                <c:pt idx="8">
                  <c:v>-0.60499999999999998</c:v>
                </c:pt>
              </c:numCache>
            </c:numRef>
          </c:yVal>
          <c:smooth val="0"/>
        </c:ser>
        <c:ser>
          <c:idx val="4"/>
          <c:order val="1"/>
          <c:tx>
            <c:v>2005</c:v>
          </c:tx>
          <c:spPr>
            <a:ln w="19050"/>
          </c:spPr>
          <c:marker>
            <c:symbol val="star"/>
            <c:size val="3"/>
          </c:marker>
          <c:xVal>
            <c:numRef>
              <c:f>'Profile 125m'!$J$27:$J$31</c:f>
              <c:numCache>
                <c:formatCode>General</c:formatCode>
                <c:ptCount val="5"/>
                <c:pt idx="0">
                  <c:v>-12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</c:numCache>
            </c:numRef>
          </c:xVal>
          <c:yVal>
            <c:numRef>
              <c:f>'Profile 125m'!$K$27:$K$31</c:f>
              <c:numCache>
                <c:formatCode>0.00</c:formatCode>
                <c:ptCount val="5"/>
                <c:pt idx="0">
                  <c:v>1.94</c:v>
                </c:pt>
                <c:pt idx="1">
                  <c:v>1.45</c:v>
                </c:pt>
                <c:pt idx="2">
                  <c:v>1.1499999999999999</c:v>
                </c:pt>
                <c:pt idx="3">
                  <c:v>1.3</c:v>
                </c:pt>
                <c:pt idx="4">
                  <c:v>0.65</c:v>
                </c:pt>
              </c:numCache>
            </c:numRef>
          </c:yVal>
          <c:smooth val="0"/>
        </c:ser>
        <c:ser>
          <c:idx val="3"/>
          <c:order val="2"/>
          <c:tx>
            <c:v>2008</c:v>
          </c:tx>
          <c:spPr>
            <a:ln w="19050"/>
          </c:spPr>
          <c:marker>
            <c:symbol val="x"/>
            <c:size val="3"/>
          </c:marker>
          <c:xVal>
            <c:numRef>
              <c:f>'Profile 125m'!$G$27:$G$38</c:f>
              <c:numCache>
                <c:formatCode>General</c:formatCode>
                <c:ptCount val="12"/>
                <c:pt idx="0">
                  <c:v>-21.7</c:v>
                </c:pt>
                <c:pt idx="1">
                  <c:v>-12</c:v>
                </c:pt>
                <c:pt idx="2">
                  <c:v>-6.6</c:v>
                </c:pt>
                <c:pt idx="3">
                  <c:v>0</c:v>
                </c:pt>
                <c:pt idx="4">
                  <c:v>8</c:v>
                </c:pt>
                <c:pt idx="5">
                  <c:v>12</c:v>
                </c:pt>
                <c:pt idx="6">
                  <c:v>15.9</c:v>
                </c:pt>
                <c:pt idx="7">
                  <c:v>17.5</c:v>
                </c:pt>
                <c:pt idx="8">
                  <c:v>23.2</c:v>
                </c:pt>
                <c:pt idx="9">
                  <c:v>28.8</c:v>
                </c:pt>
                <c:pt idx="10">
                  <c:v>45.7</c:v>
                </c:pt>
                <c:pt idx="11">
                  <c:v>50</c:v>
                </c:pt>
              </c:numCache>
            </c:numRef>
          </c:xVal>
          <c:yVal>
            <c:numRef>
              <c:f>'Profile 125m'!$H$27:$H$38</c:f>
              <c:numCache>
                <c:formatCode>0.00</c:formatCode>
                <c:ptCount val="12"/>
                <c:pt idx="0">
                  <c:v>2.2925925925925927</c:v>
                </c:pt>
                <c:pt idx="1">
                  <c:v>2.0950000000000002</c:v>
                </c:pt>
                <c:pt idx="2">
                  <c:v>1.9850000000000001</c:v>
                </c:pt>
                <c:pt idx="3">
                  <c:v>1.7350000000000001</c:v>
                </c:pt>
                <c:pt idx="4">
                  <c:v>0.60499999999999998</c:v>
                </c:pt>
                <c:pt idx="5">
                  <c:v>0.36499999999999999</c:v>
                </c:pt>
                <c:pt idx="6">
                  <c:v>-0.115</c:v>
                </c:pt>
                <c:pt idx="7">
                  <c:v>-0.34499999999999997</c:v>
                </c:pt>
                <c:pt idx="8">
                  <c:v>-0.85499999999999998</c:v>
                </c:pt>
                <c:pt idx="9">
                  <c:v>-1.165</c:v>
                </c:pt>
                <c:pt idx="10">
                  <c:v>-1.4350000000000001</c:v>
                </c:pt>
                <c:pt idx="11">
                  <c:v>-1.5149999999999999</c:v>
                </c:pt>
              </c:numCache>
            </c:numRef>
          </c:yVal>
          <c:smooth val="0"/>
        </c:ser>
        <c:ser>
          <c:idx val="2"/>
          <c:order val="3"/>
          <c:tx>
            <c:v>2011</c:v>
          </c:tx>
          <c:spPr>
            <a:ln w="19050"/>
          </c:spPr>
          <c:marker>
            <c:symbol val="triangle"/>
            <c:size val="3"/>
          </c:marker>
          <c:xVal>
            <c:numRef>
              <c:f>'Profile 125m'!$D$27:$D$40</c:f>
              <c:numCache>
                <c:formatCode>General</c:formatCode>
                <c:ptCount val="14"/>
                <c:pt idx="0">
                  <c:v>-5.5</c:v>
                </c:pt>
                <c:pt idx="1">
                  <c:v>0</c:v>
                </c:pt>
                <c:pt idx="2">
                  <c:v>3.3</c:v>
                </c:pt>
                <c:pt idx="3">
                  <c:v>6.15</c:v>
                </c:pt>
                <c:pt idx="4">
                  <c:v>9</c:v>
                </c:pt>
                <c:pt idx="5">
                  <c:v>11</c:v>
                </c:pt>
                <c:pt idx="6">
                  <c:v>12.55</c:v>
                </c:pt>
                <c:pt idx="7">
                  <c:v>15</c:v>
                </c:pt>
                <c:pt idx="8">
                  <c:v>18.7</c:v>
                </c:pt>
                <c:pt idx="9">
                  <c:v>21.4</c:v>
                </c:pt>
                <c:pt idx="10">
                  <c:v>25</c:v>
                </c:pt>
                <c:pt idx="11">
                  <c:v>28</c:v>
                </c:pt>
                <c:pt idx="12">
                  <c:v>34.799999999999997</c:v>
                </c:pt>
                <c:pt idx="13">
                  <c:v>39</c:v>
                </c:pt>
              </c:numCache>
            </c:numRef>
          </c:xVal>
          <c:yVal>
            <c:numRef>
              <c:f>'Profile 125m'!$E$27:$E$40</c:f>
              <c:numCache>
                <c:formatCode>0.00</c:formatCode>
                <c:ptCount val="14"/>
                <c:pt idx="0">
                  <c:v>2.5249999999999999</c:v>
                </c:pt>
                <c:pt idx="1">
                  <c:v>1.9950000000000001</c:v>
                </c:pt>
                <c:pt idx="2">
                  <c:v>1.7150000000000001</c:v>
                </c:pt>
                <c:pt idx="3">
                  <c:v>1.625</c:v>
                </c:pt>
                <c:pt idx="4">
                  <c:v>1.2749999999999999</c:v>
                </c:pt>
                <c:pt idx="5">
                  <c:v>1.085</c:v>
                </c:pt>
                <c:pt idx="6">
                  <c:v>0.73499999999999999</c:v>
                </c:pt>
                <c:pt idx="7">
                  <c:v>0.20499999999999999</c:v>
                </c:pt>
                <c:pt idx="8">
                  <c:v>-0.23499999999999999</c:v>
                </c:pt>
                <c:pt idx="9">
                  <c:v>-0.66500000000000004</c:v>
                </c:pt>
                <c:pt idx="10">
                  <c:v>-0.86499999999999999</c:v>
                </c:pt>
                <c:pt idx="11">
                  <c:v>-1.0149999999999999</c:v>
                </c:pt>
                <c:pt idx="12">
                  <c:v>-1.2150000000000001</c:v>
                </c:pt>
                <c:pt idx="13">
                  <c:v>-1.2150000000000001</c:v>
                </c:pt>
              </c:numCache>
            </c:numRef>
          </c:yVal>
          <c:smooth val="0"/>
        </c:ser>
        <c:ser>
          <c:idx val="1"/>
          <c:order val="4"/>
          <c:tx>
            <c:v>2012</c:v>
          </c:tx>
          <c:spPr>
            <a:ln w="19050"/>
          </c:spPr>
          <c:marker>
            <c:symbol val="square"/>
            <c:size val="3"/>
          </c:marker>
          <c:xVal>
            <c:numRef>
              <c:f>'Profile 125m'!$A$27:$A$34</c:f>
              <c:numCache>
                <c:formatCode>General</c:formatCode>
                <c:ptCount val="8"/>
                <c:pt idx="0">
                  <c:v>-9</c:v>
                </c:pt>
                <c:pt idx="1">
                  <c:v>-6</c:v>
                </c:pt>
                <c:pt idx="2">
                  <c:v>0</c:v>
                </c:pt>
                <c:pt idx="3">
                  <c:v>4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  <c:pt idx="7">
                  <c:v>22</c:v>
                </c:pt>
              </c:numCache>
            </c:numRef>
          </c:xVal>
          <c:yVal>
            <c:numRef>
              <c:f>'Profile 125m'!$B$27:$B$34</c:f>
              <c:numCache>
                <c:formatCode>0.00</c:formatCode>
                <c:ptCount val="8"/>
                <c:pt idx="0">
                  <c:v>2.4950000000000001</c:v>
                </c:pt>
                <c:pt idx="1">
                  <c:v>2.1749999999999998</c:v>
                </c:pt>
                <c:pt idx="2">
                  <c:v>1.5349999999999999</c:v>
                </c:pt>
                <c:pt idx="3">
                  <c:v>1.105</c:v>
                </c:pt>
                <c:pt idx="4">
                  <c:v>0.58499999999999996</c:v>
                </c:pt>
                <c:pt idx="5">
                  <c:v>-0.375</c:v>
                </c:pt>
                <c:pt idx="6">
                  <c:v>-1.0549999999999999</c:v>
                </c:pt>
                <c:pt idx="7">
                  <c:v>-1.4650000000000001</c:v>
                </c:pt>
              </c:numCache>
            </c:numRef>
          </c:yVal>
          <c:smooth val="0"/>
        </c:ser>
        <c:ser>
          <c:idx val="0"/>
          <c:order val="5"/>
          <c:tx>
            <c:v>2013</c:v>
          </c:tx>
          <c:spPr>
            <a:ln w="19050">
              <a:solidFill>
                <a:srgbClr val="FF0000"/>
              </a:solidFill>
            </a:ln>
          </c:spPr>
          <c:marker>
            <c:symbol val="diamond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'Profile 125m'!$A$11:$A$21</c:f>
              <c:numCache>
                <c:formatCode>General</c:formatCode>
                <c:ptCount val="11"/>
                <c:pt idx="0">
                  <c:v>-7.5</c:v>
                </c:pt>
                <c:pt idx="1">
                  <c:v>-5</c:v>
                </c:pt>
                <c:pt idx="2">
                  <c:v>-2.5</c:v>
                </c:pt>
                <c:pt idx="3">
                  <c:v>0</c:v>
                </c:pt>
                <c:pt idx="4">
                  <c:v>2.5</c:v>
                </c:pt>
                <c:pt idx="5">
                  <c:v>5</c:v>
                </c:pt>
                <c:pt idx="6">
                  <c:v>7.5</c:v>
                </c:pt>
                <c:pt idx="7">
                  <c:v>10</c:v>
                </c:pt>
                <c:pt idx="8">
                  <c:v>12.5</c:v>
                </c:pt>
                <c:pt idx="9">
                  <c:v>16.8</c:v>
                </c:pt>
                <c:pt idx="10">
                  <c:v>21</c:v>
                </c:pt>
              </c:numCache>
            </c:numRef>
          </c:xVal>
          <c:yVal>
            <c:numRef>
              <c:f>'Profile 125m'!$D$11:$D$21</c:f>
              <c:numCache>
                <c:formatCode>General</c:formatCode>
                <c:ptCount val="11"/>
                <c:pt idx="0">
                  <c:v>2.4649999999999999</c:v>
                </c:pt>
                <c:pt idx="1">
                  <c:v>2.2850000000000001</c:v>
                </c:pt>
                <c:pt idx="2">
                  <c:v>2.105</c:v>
                </c:pt>
                <c:pt idx="3">
                  <c:v>1.9750000000000001</c:v>
                </c:pt>
                <c:pt idx="4">
                  <c:v>1.1679999999999999</c:v>
                </c:pt>
                <c:pt idx="5">
                  <c:v>1.345</c:v>
                </c:pt>
                <c:pt idx="6">
                  <c:v>0.7649999999999999</c:v>
                </c:pt>
                <c:pt idx="7">
                  <c:v>0.25499999999999989</c:v>
                </c:pt>
                <c:pt idx="8">
                  <c:v>-7.5000000000000178E-2</c:v>
                </c:pt>
                <c:pt idx="9">
                  <c:v>-0.45500000000000007</c:v>
                </c:pt>
                <c:pt idx="10">
                  <c:v>-1.3650000000000002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377344"/>
        <c:axId val="102384000"/>
      </c:scatterChart>
      <c:valAx>
        <c:axId val="102377344"/>
        <c:scaling>
          <c:orientation val="minMax"/>
          <c:max val="60"/>
          <c:min val="-20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Cross-shore distance from baseline [m]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2384000"/>
        <c:crossesAt val="-4"/>
        <c:crossBetween val="midCat"/>
      </c:valAx>
      <c:valAx>
        <c:axId val="102384000"/>
        <c:scaling>
          <c:orientation val="minMax"/>
          <c:max val="4"/>
          <c:min val="-3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with respect to MSL [m]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102377344"/>
        <c:crossesAt val="-20"/>
        <c:crossBetween val="midCat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0</xdr:row>
      <xdr:rowOff>157162</xdr:rowOff>
    </xdr:from>
    <xdr:to>
      <xdr:col>14</xdr:col>
      <xdr:colOff>238125</xdr:colOff>
      <xdr:row>19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0</xdr:row>
      <xdr:rowOff>0</xdr:rowOff>
    </xdr:from>
    <xdr:to>
      <xdr:col>25</xdr:col>
      <xdr:colOff>152400</xdr:colOff>
      <xdr:row>18</xdr:row>
      <xdr:rowOff>176213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15</xdr:col>
      <xdr:colOff>152400</xdr:colOff>
      <xdr:row>20</xdr:row>
      <xdr:rowOff>176213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2</xdr:row>
      <xdr:rowOff>0</xdr:rowOff>
    </xdr:from>
    <xdr:to>
      <xdr:col>25</xdr:col>
      <xdr:colOff>152400</xdr:colOff>
      <xdr:row>20</xdr:row>
      <xdr:rowOff>176213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15</xdr:col>
      <xdr:colOff>152400</xdr:colOff>
      <xdr:row>20</xdr:row>
      <xdr:rowOff>176213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2</xdr:row>
      <xdr:rowOff>0</xdr:rowOff>
    </xdr:from>
    <xdr:to>
      <xdr:col>25</xdr:col>
      <xdr:colOff>152400</xdr:colOff>
      <xdr:row>20</xdr:row>
      <xdr:rowOff>176213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16</xdr:col>
      <xdr:colOff>152400</xdr:colOff>
      <xdr:row>19</xdr:row>
      <xdr:rowOff>176213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26</xdr:col>
      <xdr:colOff>152400</xdr:colOff>
      <xdr:row>19</xdr:row>
      <xdr:rowOff>176213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152400</xdr:colOff>
      <xdr:row>19</xdr:row>
      <xdr:rowOff>176213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</xdr:row>
      <xdr:rowOff>0</xdr:rowOff>
    </xdr:from>
    <xdr:to>
      <xdr:col>24</xdr:col>
      <xdr:colOff>152400</xdr:colOff>
      <xdr:row>19</xdr:row>
      <xdr:rowOff>176213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15</xdr:col>
      <xdr:colOff>152400</xdr:colOff>
      <xdr:row>18</xdr:row>
      <xdr:rowOff>176213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0</xdr:row>
      <xdr:rowOff>0</xdr:rowOff>
    </xdr:from>
    <xdr:to>
      <xdr:col>26</xdr:col>
      <xdr:colOff>152400</xdr:colOff>
      <xdr:row>18</xdr:row>
      <xdr:rowOff>176213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8966</xdr:colOff>
      <xdr:row>1</xdr:row>
      <xdr:rowOff>85165</xdr:rowOff>
    </xdr:from>
    <xdr:to>
      <xdr:col>19</xdr:col>
      <xdr:colOff>287432</xdr:colOff>
      <xdr:row>22</xdr:row>
      <xdr:rowOff>10646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8</xdr:row>
      <xdr:rowOff>0</xdr:rowOff>
    </xdr:from>
    <xdr:to>
      <xdr:col>21</xdr:col>
      <xdr:colOff>304800</xdr:colOff>
      <xdr:row>30</xdr:row>
      <xdr:rowOff>131313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4700" y="1524000"/>
          <a:ext cx="10058400" cy="4322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5"/>
  <sheetViews>
    <sheetView topLeftCell="I1" workbookViewId="0">
      <selection activeCell="C45" sqref="C45:L45"/>
    </sheetView>
  </sheetViews>
  <sheetFormatPr defaultColWidth="9.140625" defaultRowHeight="15" x14ac:dyDescent="0.25"/>
  <cols>
    <col min="1" max="1" width="20.7109375" style="2" bestFit="1" customWidth="1"/>
    <col min="2" max="2" width="13.7109375" style="2" bestFit="1" customWidth="1"/>
    <col min="3" max="3" width="18.85546875" style="2" bestFit="1" customWidth="1"/>
    <col min="4" max="4" width="18" style="2" bestFit="1" customWidth="1"/>
    <col min="5" max="16384" width="9.140625" style="2"/>
  </cols>
  <sheetData>
    <row r="1" spans="1:4" x14ac:dyDescent="0.25">
      <c r="A1" s="2" t="s">
        <v>31</v>
      </c>
      <c r="B1" s="2">
        <v>25</v>
      </c>
      <c r="C1" s="2" t="s">
        <v>1</v>
      </c>
    </row>
    <row r="2" spans="1:4" x14ac:dyDescent="0.25">
      <c r="A2" s="2" t="s">
        <v>2</v>
      </c>
      <c r="B2" s="2" t="s">
        <v>3</v>
      </c>
      <c r="C2" s="2" t="s">
        <v>4</v>
      </c>
    </row>
    <row r="3" spans="1:4" x14ac:dyDescent="0.25">
      <c r="A3" s="2" t="s">
        <v>2</v>
      </c>
      <c r="B3" s="2" t="s">
        <v>5</v>
      </c>
      <c r="C3" s="2" t="s">
        <v>6</v>
      </c>
    </row>
    <row r="4" spans="1:4" x14ac:dyDescent="0.25">
      <c r="A4" s="2" t="s">
        <v>32</v>
      </c>
      <c r="B4" s="2">
        <v>-1.08</v>
      </c>
      <c r="C4" s="2" t="s">
        <v>1</v>
      </c>
    </row>
    <row r="5" spans="1:4" x14ac:dyDescent="0.25">
      <c r="A5" s="2" t="s">
        <v>34</v>
      </c>
      <c r="C5" s="2">
        <v>2.7050000000000001</v>
      </c>
    </row>
    <row r="7" spans="1:4" x14ac:dyDescent="0.25">
      <c r="A7" s="38">
        <v>2013</v>
      </c>
    </row>
    <row r="8" spans="1:4" x14ac:dyDescent="0.25">
      <c r="A8" s="2" t="s">
        <v>28</v>
      </c>
      <c r="B8" s="2" t="s">
        <v>29</v>
      </c>
      <c r="C8" s="2" t="s">
        <v>30</v>
      </c>
      <c r="D8" s="2" t="s">
        <v>33</v>
      </c>
    </row>
    <row r="9" spans="1:4" x14ac:dyDescent="0.25">
      <c r="A9" s="2">
        <v>-10</v>
      </c>
      <c r="B9" s="2">
        <v>-0.27</v>
      </c>
      <c r="C9" s="2">
        <f>-(B9-$B$4)</f>
        <v>-0.81</v>
      </c>
      <c r="D9" s="2">
        <f>C9+$C$5</f>
        <v>1.895</v>
      </c>
    </row>
    <row r="10" spans="1:4" x14ac:dyDescent="0.25">
      <c r="A10" s="2">
        <v>-7.5</v>
      </c>
      <c r="B10" s="2">
        <v>0.11</v>
      </c>
      <c r="C10" s="2">
        <f t="shared" ref="C10:C18" si="0">-(B10-$B$4)</f>
        <v>-1.1900000000000002</v>
      </c>
      <c r="D10" s="2">
        <f t="shared" ref="D10:D18" si="1">C10+$C$5</f>
        <v>1.5149999999999999</v>
      </c>
    </row>
    <row r="11" spans="1:4" x14ac:dyDescent="0.25">
      <c r="A11" s="2">
        <v>-5</v>
      </c>
      <c r="B11" s="2">
        <v>0.56999999999999995</v>
      </c>
      <c r="C11" s="2">
        <f t="shared" si="0"/>
        <v>-1.65</v>
      </c>
      <c r="D11" s="2">
        <f t="shared" si="1"/>
        <v>1.0550000000000002</v>
      </c>
    </row>
    <row r="12" spans="1:4" x14ac:dyDescent="0.25">
      <c r="A12" s="2">
        <v>-2.5</v>
      </c>
      <c r="B12" s="2">
        <v>0.98</v>
      </c>
      <c r="C12" s="2">
        <f t="shared" si="0"/>
        <v>-2.06</v>
      </c>
      <c r="D12" s="2">
        <f t="shared" si="1"/>
        <v>0.64500000000000002</v>
      </c>
    </row>
    <row r="13" spans="1:4" x14ac:dyDescent="0.25">
      <c r="A13" s="2">
        <v>0</v>
      </c>
      <c r="B13" s="2">
        <v>1.4</v>
      </c>
      <c r="C13" s="2">
        <f t="shared" si="0"/>
        <v>-2.48</v>
      </c>
      <c r="D13" s="2">
        <f t="shared" si="1"/>
        <v>0.22500000000000009</v>
      </c>
    </row>
    <row r="14" spans="1:4" x14ac:dyDescent="0.25">
      <c r="A14" s="2">
        <v>2.5</v>
      </c>
      <c r="B14" s="2">
        <v>1.79</v>
      </c>
      <c r="C14" s="2">
        <f t="shared" si="0"/>
        <v>-2.87</v>
      </c>
      <c r="D14" s="2">
        <f t="shared" si="1"/>
        <v>-0.16500000000000004</v>
      </c>
    </row>
    <row r="15" spans="1:4" x14ac:dyDescent="0.25">
      <c r="A15" s="2">
        <v>5</v>
      </c>
      <c r="B15" s="2">
        <v>1.92</v>
      </c>
      <c r="C15" s="2">
        <f t="shared" si="0"/>
        <v>-3</v>
      </c>
      <c r="D15" s="2">
        <f t="shared" si="1"/>
        <v>-0.29499999999999993</v>
      </c>
    </row>
    <row r="16" spans="1:4" x14ac:dyDescent="0.25">
      <c r="A16" s="2">
        <v>7.5</v>
      </c>
      <c r="B16" s="2">
        <v>2.19</v>
      </c>
      <c r="C16" s="2">
        <f t="shared" si="0"/>
        <v>-3.27</v>
      </c>
      <c r="D16" s="2">
        <f t="shared" si="1"/>
        <v>-0.56499999999999995</v>
      </c>
    </row>
    <row r="17" spans="1:14" x14ac:dyDescent="0.25">
      <c r="A17" s="2">
        <v>10</v>
      </c>
      <c r="B17" s="2">
        <v>2.35</v>
      </c>
      <c r="C17" s="2">
        <f t="shared" si="0"/>
        <v>-3.43</v>
      </c>
      <c r="D17" s="2">
        <f t="shared" si="1"/>
        <v>-0.72500000000000009</v>
      </c>
    </row>
    <row r="18" spans="1:14" x14ac:dyDescent="0.25">
      <c r="A18" s="2">
        <v>12.5</v>
      </c>
      <c r="B18" s="2">
        <v>2.57</v>
      </c>
      <c r="C18" s="2">
        <f t="shared" si="0"/>
        <v>-3.65</v>
      </c>
      <c r="D18" s="2">
        <f t="shared" si="1"/>
        <v>-0.94499999999999984</v>
      </c>
    </row>
    <row r="22" spans="1:14" x14ac:dyDescent="0.25">
      <c r="A22" s="39" t="s">
        <v>39</v>
      </c>
      <c r="B22" s="40"/>
      <c r="D22" s="41" t="s">
        <v>40</v>
      </c>
      <c r="E22" s="42"/>
      <c r="F22" s="43"/>
      <c r="G22" s="41" t="s">
        <v>41</v>
      </c>
      <c r="H22" s="42"/>
      <c r="J22" s="41" t="s">
        <v>42</v>
      </c>
      <c r="K22" s="42"/>
      <c r="M22" s="41" t="s">
        <v>43</v>
      </c>
      <c r="N22" s="42"/>
    </row>
    <row r="23" spans="1:14" x14ac:dyDescent="0.25">
      <c r="A23" s="44" t="s">
        <v>37</v>
      </c>
      <c r="B23" s="45" t="s">
        <v>38</v>
      </c>
      <c r="D23" s="46" t="s">
        <v>37</v>
      </c>
      <c r="E23" s="47" t="s">
        <v>38</v>
      </c>
      <c r="F23" s="48"/>
      <c r="G23" s="46" t="s">
        <v>37</v>
      </c>
      <c r="H23" s="47" t="s">
        <v>38</v>
      </c>
      <c r="J23" s="46" t="s">
        <v>37</v>
      </c>
      <c r="K23" s="47" t="s">
        <v>38</v>
      </c>
      <c r="M23" s="46" t="s">
        <v>37</v>
      </c>
      <c r="N23" s="47" t="s">
        <v>38</v>
      </c>
    </row>
    <row r="24" spans="1:14" x14ac:dyDescent="0.25">
      <c r="A24" s="5">
        <v>-10</v>
      </c>
      <c r="B24" s="7">
        <v>1.4650000000000001</v>
      </c>
      <c r="D24" s="36">
        <v>-11</v>
      </c>
      <c r="E24" s="37">
        <v>1.48</v>
      </c>
      <c r="F24" s="48"/>
      <c r="G24" s="36">
        <v>-10.199999999999999</v>
      </c>
      <c r="H24" s="37">
        <v>1.5497999999999998</v>
      </c>
      <c r="I24" s="49"/>
      <c r="J24" s="36">
        <v>-15</v>
      </c>
      <c r="K24" s="50">
        <v>2.65</v>
      </c>
      <c r="M24" s="36">
        <v>-15</v>
      </c>
      <c r="N24" s="37">
        <v>2.2149999999999999</v>
      </c>
    </row>
    <row r="25" spans="1:14" x14ac:dyDescent="0.25">
      <c r="A25" s="5">
        <v>-7</v>
      </c>
      <c r="B25" s="7">
        <v>1.2549999999999999</v>
      </c>
      <c r="D25" s="36">
        <v>-7</v>
      </c>
      <c r="E25" s="37">
        <v>1.2150000000000003</v>
      </c>
      <c r="F25" s="48"/>
      <c r="G25" s="36">
        <v>-9</v>
      </c>
      <c r="H25" s="37">
        <v>1.5189999999999999</v>
      </c>
      <c r="I25" s="49"/>
      <c r="J25" s="36">
        <v>-10</v>
      </c>
      <c r="K25" s="50">
        <v>2.5</v>
      </c>
      <c r="M25" s="36">
        <v>-10</v>
      </c>
      <c r="N25" s="37">
        <v>1.615</v>
      </c>
    </row>
    <row r="26" spans="1:14" x14ac:dyDescent="0.25">
      <c r="A26" s="5">
        <v>-3</v>
      </c>
      <c r="B26" s="7">
        <v>1.2949999999999999</v>
      </c>
      <c r="D26" s="36">
        <v>-4</v>
      </c>
      <c r="E26" s="37">
        <v>1.095</v>
      </c>
      <c r="F26" s="48"/>
      <c r="G26" s="36">
        <v>-3</v>
      </c>
      <c r="H26" s="37">
        <v>1.365</v>
      </c>
      <c r="I26" s="49"/>
      <c r="J26" s="36">
        <v>-5</v>
      </c>
      <c r="K26" s="37">
        <v>2.1</v>
      </c>
      <c r="M26" s="36">
        <v>-5</v>
      </c>
      <c r="N26" s="37">
        <v>1.2050000000000001</v>
      </c>
    </row>
    <row r="27" spans="1:14" x14ac:dyDescent="0.25">
      <c r="A27" s="5">
        <v>0</v>
      </c>
      <c r="B27" s="7">
        <v>0.76500000000000001</v>
      </c>
      <c r="D27" s="36">
        <v>0</v>
      </c>
      <c r="E27" s="37">
        <v>0.55500000000000027</v>
      </c>
      <c r="F27" s="48"/>
      <c r="G27" s="36">
        <v>0</v>
      </c>
      <c r="H27" s="37">
        <v>1.093</v>
      </c>
      <c r="I27" s="49"/>
      <c r="J27" s="36">
        <v>0</v>
      </c>
      <c r="K27" s="37">
        <v>1.7</v>
      </c>
      <c r="M27" s="36">
        <v>0</v>
      </c>
      <c r="N27" s="37">
        <v>0.70499999999999996</v>
      </c>
    </row>
    <row r="28" spans="1:14" x14ac:dyDescent="0.25">
      <c r="A28" s="5">
        <v>3</v>
      </c>
      <c r="B28" s="7">
        <v>0.76500000000000001</v>
      </c>
      <c r="D28" s="36">
        <v>4</v>
      </c>
      <c r="E28" s="37">
        <v>-0.125</v>
      </c>
      <c r="F28" s="48"/>
      <c r="G28" s="36">
        <v>0.5</v>
      </c>
      <c r="H28" s="37">
        <v>0.85599999999999998</v>
      </c>
      <c r="I28" s="49"/>
      <c r="J28" s="36">
        <v>5</v>
      </c>
      <c r="K28" s="37">
        <v>1.25</v>
      </c>
      <c r="M28" s="36">
        <v>5</v>
      </c>
      <c r="N28" s="37">
        <v>0.9049999999999998</v>
      </c>
    </row>
    <row r="29" spans="1:14" x14ac:dyDescent="0.25">
      <c r="A29" s="5">
        <v>4.5</v>
      </c>
      <c r="B29" s="7">
        <v>0.77500000000000002</v>
      </c>
      <c r="D29" s="36">
        <v>7</v>
      </c>
      <c r="E29" s="37">
        <v>-0.46500000000000002</v>
      </c>
      <c r="F29" s="48"/>
      <c r="G29" s="36">
        <v>5</v>
      </c>
      <c r="H29" s="37">
        <v>0.126</v>
      </c>
      <c r="I29" s="49"/>
      <c r="J29" s="36">
        <v>10</v>
      </c>
      <c r="K29" s="37">
        <v>0.9</v>
      </c>
      <c r="M29" s="36">
        <v>10</v>
      </c>
      <c r="N29" s="37">
        <v>0.92499999999999982</v>
      </c>
    </row>
    <row r="30" spans="1:14" x14ac:dyDescent="0.25">
      <c r="A30" s="5">
        <v>9.5</v>
      </c>
      <c r="B30" s="7">
        <v>-0.255</v>
      </c>
      <c r="D30" s="36">
        <v>10</v>
      </c>
      <c r="E30" s="37">
        <v>-0.84499999999999953</v>
      </c>
      <c r="F30" s="48"/>
      <c r="G30" s="36">
        <v>5.7</v>
      </c>
      <c r="H30" s="37">
        <v>-8.5000000000000006E-2</v>
      </c>
      <c r="I30" s="49"/>
      <c r="J30" s="36">
        <v>15</v>
      </c>
      <c r="K30" s="37">
        <v>0.85</v>
      </c>
      <c r="M30" s="36">
        <v>15</v>
      </c>
      <c r="N30" s="37">
        <v>4.4999999999999998E-2</v>
      </c>
    </row>
    <row r="31" spans="1:14" x14ac:dyDescent="0.25">
      <c r="A31" s="5">
        <v>12.5</v>
      </c>
      <c r="B31" s="7">
        <v>-0.67500000000000004</v>
      </c>
      <c r="D31" s="36">
        <v>13</v>
      </c>
      <c r="E31" s="37">
        <v>-1.0149999999999999</v>
      </c>
      <c r="F31" s="48"/>
      <c r="G31" s="36">
        <v>9</v>
      </c>
      <c r="H31" s="37">
        <v>-0.215</v>
      </c>
      <c r="I31" s="49"/>
      <c r="J31" s="36"/>
      <c r="K31" s="51"/>
      <c r="M31" s="36">
        <v>20</v>
      </c>
      <c r="N31" s="37">
        <v>-0.48499999999999999</v>
      </c>
    </row>
    <row r="32" spans="1:14" x14ac:dyDescent="0.25">
      <c r="A32" s="5">
        <v>17.5</v>
      </c>
      <c r="B32" s="7">
        <v>-1.155</v>
      </c>
      <c r="D32" s="36">
        <v>17</v>
      </c>
      <c r="E32" s="37">
        <v>-1.1850000000000001</v>
      </c>
      <c r="F32" s="48"/>
      <c r="G32" s="36">
        <v>10.5</v>
      </c>
      <c r="H32" s="37">
        <v>-0.36499999999999999</v>
      </c>
      <c r="I32" s="49"/>
      <c r="J32" s="36"/>
      <c r="K32" s="51"/>
      <c r="M32" s="36">
        <v>25</v>
      </c>
      <c r="N32" s="37">
        <v>-0.48499999999999999</v>
      </c>
    </row>
    <row r="33" spans="1:15" x14ac:dyDescent="0.25">
      <c r="A33" s="5">
        <v>22.5</v>
      </c>
      <c r="B33" s="7">
        <v>-1.425</v>
      </c>
      <c r="D33" s="36">
        <v>20</v>
      </c>
      <c r="E33" s="37">
        <v>-1.3849999999999996</v>
      </c>
      <c r="F33" s="48"/>
      <c r="G33" s="36">
        <v>15</v>
      </c>
      <c r="H33" s="37">
        <v>-0.77500000000000002</v>
      </c>
      <c r="I33" s="49"/>
      <c r="J33" s="36"/>
      <c r="K33" s="51"/>
      <c r="M33" s="36">
        <v>30</v>
      </c>
      <c r="N33" s="37">
        <v>-0.48499999999999999</v>
      </c>
    </row>
    <row r="34" spans="1:15" x14ac:dyDescent="0.25">
      <c r="A34" s="5">
        <v>27.5</v>
      </c>
      <c r="B34" s="7">
        <v>-1.625</v>
      </c>
      <c r="D34" s="36"/>
      <c r="E34" s="51"/>
      <c r="F34" s="48"/>
      <c r="G34" s="36">
        <v>18</v>
      </c>
      <c r="H34" s="37">
        <v>-0.88500000000000001</v>
      </c>
      <c r="I34" s="49"/>
      <c r="J34" s="36"/>
      <c r="K34" s="51"/>
      <c r="M34" s="36">
        <v>35</v>
      </c>
      <c r="N34" s="37">
        <v>-0.56499999999999995</v>
      </c>
    </row>
    <row r="35" spans="1:15" x14ac:dyDescent="0.25">
      <c r="A35" s="5">
        <v>32.5</v>
      </c>
      <c r="B35" s="7">
        <v>-0.57499999999999996</v>
      </c>
      <c r="D35" s="36"/>
      <c r="E35" s="51"/>
      <c r="G35" s="36"/>
      <c r="H35" s="51"/>
      <c r="J35" s="36"/>
      <c r="K35" s="51"/>
      <c r="M35" s="36">
        <v>40</v>
      </c>
      <c r="N35" s="37">
        <v>-0.65500000000000003</v>
      </c>
    </row>
    <row r="36" spans="1:15" x14ac:dyDescent="0.25">
      <c r="A36" s="6">
        <v>37.5</v>
      </c>
      <c r="B36" s="8">
        <v>-0.875</v>
      </c>
      <c r="D36" s="52"/>
      <c r="E36" s="53"/>
      <c r="G36" s="52"/>
      <c r="H36" s="53"/>
      <c r="J36" s="52"/>
      <c r="K36" s="53"/>
      <c r="M36" s="36">
        <v>45</v>
      </c>
      <c r="N36" s="37">
        <v>-0.78499999999999959</v>
      </c>
    </row>
    <row r="37" spans="1:15" x14ac:dyDescent="0.25">
      <c r="M37" s="52">
        <v>50</v>
      </c>
      <c r="N37" s="54">
        <v>-0.90500000000000003</v>
      </c>
    </row>
    <row r="40" spans="1:15" x14ac:dyDescent="0.25">
      <c r="A40" s="2">
        <v>2013</v>
      </c>
      <c r="B40" s="2" t="s">
        <v>97</v>
      </c>
      <c r="C40" s="2">
        <v>-10</v>
      </c>
      <c r="D40" s="2">
        <v>-7.5</v>
      </c>
      <c r="E40" s="2">
        <v>-5</v>
      </c>
      <c r="F40" s="2">
        <v>-2.5</v>
      </c>
      <c r="G40" s="2">
        <v>0</v>
      </c>
      <c r="H40" s="2">
        <v>2.5</v>
      </c>
      <c r="I40" s="2">
        <v>5</v>
      </c>
      <c r="J40" s="2">
        <v>7.5</v>
      </c>
      <c r="K40" s="2">
        <v>10</v>
      </c>
      <c r="L40" s="2">
        <v>12.5</v>
      </c>
    </row>
    <row r="41" spans="1:15" x14ac:dyDescent="0.25">
      <c r="B41" s="2" t="s">
        <v>101</v>
      </c>
      <c r="C41" s="2">
        <v>1.895</v>
      </c>
      <c r="D41" s="2">
        <v>1.5149999999999999</v>
      </c>
      <c r="E41" s="2">
        <v>1.0550000000000002</v>
      </c>
      <c r="F41" s="2">
        <v>0.64500000000000002</v>
      </c>
      <c r="G41" s="2">
        <v>0.22500000000000009</v>
      </c>
      <c r="H41" s="2">
        <v>-0.16500000000000004</v>
      </c>
      <c r="I41" s="2">
        <v>-0.29499999999999993</v>
      </c>
      <c r="J41" s="2">
        <v>-0.56499999999999995</v>
      </c>
      <c r="K41" s="2">
        <v>-0.72500000000000009</v>
      </c>
      <c r="L41" s="2">
        <v>-0.94499999999999984</v>
      </c>
    </row>
    <row r="42" spans="1:15" x14ac:dyDescent="0.25">
      <c r="A42" s="2">
        <v>2012</v>
      </c>
      <c r="B42" s="2" t="s">
        <v>97</v>
      </c>
      <c r="C42" s="5">
        <v>-10</v>
      </c>
      <c r="D42" s="5">
        <v>-7</v>
      </c>
      <c r="E42" s="5">
        <v>-3</v>
      </c>
      <c r="F42" s="5">
        <v>0</v>
      </c>
      <c r="G42" s="5">
        <v>3</v>
      </c>
      <c r="H42" s="5">
        <v>4.5</v>
      </c>
      <c r="I42" s="5">
        <v>9.5</v>
      </c>
      <c r="J42" s="5">
        <v>12.5</v>
      </c>
      <c r="K42" s="5">
        <v>17.5</v>
      </c>
      <c r="L42" s="36">
        <v>20</v>
      </c>
      <c r="M42" s="5"/>
      <c r="N42" s="5"/>
      <c r="O42" s="6"/>
    </row>
    <row r="43" spans="1:15" x14ac:dyDescent="0.25">
      <c r="B43" s="2" t="s">
        <v>101</v>
      </c>
      <c r="C43" s="7">
        <v>1.4650000000000001</v>
      </c>
      <c r="D43" s="7">
        <v>1.2549999999999999</v>
      </c>
      <c r="E43" s="7">
        <v>1.2949999999999999</v>
      </c>
      <c r="F43" s="7">
        <v>0.76500000000000001</v>
      </c>
      <c r="G43" s="7">
        <v>0.76500000000000001</v>
      </c>
      <c r="H43" s="7">
        <v>0.77500000000000002</v>
      </c>
      <c r="I43" s="7">
        <v>-0.255</v>
      </c>
      <c r="J43" s="7">
        <v>-0.67500000000000004</v>
      </c>
      <c r="K43" s="7">
        <v>-1.155</v>
      </c>
      <c r="L43" s="37">
        <v>-1.3849999999999996</v>
      </c>
      <c r="M43" s="7"/>
      <c r="N43" s="7"/>
      <c r="O43" s="8"/>
    </row>
    <row r="44" spans="1:15" x14ac:dyDescent="0.25">
      <c r="A44" s="2">
        <v>2011</v>
      </c>
      <c r="B44" s="2" t="s">
        <v>97</v>
      </c>
      <c r="C44" s="36">
        <v>-11</v>
      </c>
      <c r="D44" s="36">
        <v>-7</v>
      </c>
      <c r="E44" s="36">
        <v>-4</v>
      </c>
      <c r="F44" s="36">
        <v>0</v>
      </c>
      <c r="G44" s="36">
        <v>4</v>
      </c>
      <c r="H44" s="36">
        <v>7</v>
      </c>
      <c r="I44" s="36">
        <v>10</v>
      </c>
      <c r="J44" s="36">
        <v>13</v>
      </c>
      <c r="K44" s="36">
        <v>17</v>
      </c>
      <c r="L44" s="36">
        <v>20</v>
      </c>
    </row>
    <row r="45" spans="1:15" x14ac:dyDescent="0.25">
      <c r="B45" s="2" t="s">
        <v>101</v>
      </c>
      <c r="C45" s="37">
        <v>1.48</v>
      </c>
      <c r="D45" s="37">
        <v>1.2150000000000003</v>
      </c>
      <c r="E45" s="37">
        <v>1.095</v>
      </c>
      <c r="F45" s="37">
        <v>0.55500000000000027</v>
      </c>
      <c r="G45" s="37">
        <v>-0.125</v>
      </c>
      <c r="H45" s="37">
        <v>-0.46500000000000002</v>
      </c>
      <c r="I45" s="37">
        <v>-0.84499999999999953</v>
      </c>
      <c r="J45" s="37">
        <v>-1.0149999999999999</v>
      </c>
      <c r="K45" s="37">
        <v>-1.1850000000000001</v>
      </c>
      <c r="L45" s="37">
        <v>-1.3849999999999996</v>
      </c>
    </row>
  </sheetData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4" workbookViewId="0">
      <selection activeCell="B21" sqref="B21"/>
    </sheetView>
  </sheetViews>
  <sheetFormatPr defaultColWidth="9.140625" defaultRowHeight="15" x14ac:dyDescent="0.25"/>
  <cols>
    <col min="3" max="3" width="47.140625" customWidth="1"/>
  </cols>
  <sheetData>
    <row r="1" spans="1:4" x14ac:dyDescent="0.25">
      <c r="A1" t="s">
        <v>0</v>
      </c>
      <c r="C1">
        <v>0</v>
      </c>
      <c r="D1" t="s">
        <v>1</v>
      </c>
    </row>
    <row r="2" spans="1:4" x14ac:dyDescent="0.25">
      <c r="A2" t="s">
        <v>2</v>
      </c>
      <c r="B2" t="s">
        <v>3</v>
      </c>
      <c r="C2" t="s">
        <v>13</v>
      </c>
    </row>
    <row r="3" spans="1:4" x14ac:dyDescent="0.25">
      <c r="A3" t="s">
        <v>2</v>
      </c>
      <c r="B3" t="s">
        <v>5</v>
      </c>
      <c r="C3" t="s">
        <v>14</v>
      </c>
    </row>
    <row r="5" spans="1:4" x14ac:dyDescent="0.25">
      <c r="A5" t="s">
        <v>15</v>
      </c>
      <c r="B5" t="s">
        <v>16</v>
      </c>
    </row>
    <row r="6" spans="1:4" x14ac:dyDescent="0.25">
      <c r="A6" t="s">
        <v>2</v>
      </c>
      <c r="B6" t="s">
        <v>3</v>
      </c>
      <c r="C6" t="s">
        <v>17</v>
      </c>
    </row>
    <row r="7" spans="1:4" x14ac:dyDescent="0.25">
      <c r="A7" t="s">
        <v>2</v>
      </c>
      <c r="B7" t="s">
        <v>5</v>
      </c>
      <c r="C7" t="s">
        <v>10</v>
      </c>
    </row>
    <row r="9" spans="1:4" x14ac:dyDescent="0.25">
      <c r="A9" t="s">
        <v>18</v>
      </c>
    </row>
    <row r="10" spans="1:4" x14ac:dyDescent="0.25">
      <c r="A10" t="s">
        <v>19</v>
      </c>
      <c r="B10">
        <v>0</v>
      </c>
      <c r="C10" t="s">
        <v>1</v>
      </c>
    </row>
    <row r="11" spans="1:4" x14ac:dyDescent="0.25">
      <c r="A11" t="s">
        <v>7</v>
      </c>
      <c r="B11">
        <v>0</v>
      </c>
      <c r="C11" t="s">
        <v>1</v>
      </c>
    </row>
    <row r="12" spans="1:4" x14ac:dyDescent="0.25">
      <c r="A12" t="s">
        <v>8</v>
      </c>
      <c r="B12">
        <v>-1.08</v>
      </c>
      <c r="C12" t="s">
        <v>1</v>
      </c>
    </row>
    <row r="13" spans="1:4" x14ac:dyDescent="0.25">
      <c r="A13" s="1" t="s">
        <v>21</v>
      </c>
      <c r="B13" s="1">
        <v>0.22</v>
      </c>
      <c r="C13" s="1" t="s">
        <v>20</v>
      </c>
    </row>
    <row r="16" spans="1:4" x14ac:dyDescent="0.25">
      <c r="A16" t="s">
        <v>22</v>
      </c>
    </row>
    <row r="19" spans="1:3" x14ac:dyDescent="0.25">
      <c r="B19" t="s">
        <v>25</v>
      </c>
      <c r="C19" t="s">
        <v>26</v>
      </c>
    </row>
    <row r="20" spans="1:3" x14ac:dyDescent="0.25">
      <c r="A20" t="s">
        <v>23</v>
      </c>
    </row>
    <row r="21" spans="1:3" x14ac:dyDescent="0.25">
      <c r="B21">
        <v>2.7050000000000001</v>
      </c>
      <c r="C21">
        <v>-1.08</v>
      </c>
    </row>
    <row r="23" spans="1:3" x14ac:dyDescent="0.25">
      <c r="A23" t="s">
        <v>24</v>
      </c>
    </row>
    <row r="24" spans="1:3" x14ac:dyDescent="0.25">
      <c r="B24">
        <f>B21+ABS(C21-C24)</f>
        <v>3.9050000000000002</v>
      </c>
      <c r="C24">
        <v>0.12</v>
      </c>
    </row>
    <row r="26" spans="1:3" x14ac:dyDescent="0.25">
      <c r="A26" t="s">
        <v>27</v>
      </c>
    </row>
    <row r="27" spans="1:3" x14ac:dyDescent="0.25">
      <c r="B27">
        <v>1.4</v>
      </c>
      <c r="C27" t="s"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0"/>
  <sheetViews>
    <sheetView topLeftCell="G1" workbookViewId="0">
      <selection activeCell="C50" sqref="C50:R50"/>
    </sheetView>
  </sheetViews>
  <sheetFormatPr defaultColWidth="9.140625" defaultRowHeight="15" x14ac:dyDescent="0.25"/>
  <cols>
    <col min="1" max="1" width="20.7109375" bestFit="1" customWidth="1"/>
    <col min="2" max="2" width="13.7109375" bestFit="1" customWidth="1"/>
    <col min="3" max="3" width="18.85546875" bestFit="1" customWidth="1"/>
    <col min="4" max="4" width="18" bestFit="1" customWidth="1"/>
  </cols>
  <sheetData>
    <row r="1" spans="1:4" x14ac:dyDescent="0.25">
      <c r="A1" t="s">
        <v>31</v>
      </c>
      <c r="B1">
        <v>50</v>
      </c>
      <c r="C1" t="s">
        <v>1</v>
      </c>
    </row>
    <row r="2" spans="1:4" x14ac:dyDescent="0.25">
      <c r="A2" t="s">
        <v>2</v>
      </c>
      <c r="B2" t="s">
        <v>3</v>
      </c>
      <c r="C2" t="s">
        <v>9</v>
      </c>
    </row>
    <row r="3" spans="1:4" x14ac:dyDescent="0.25">
      <c r="A3" t="s">
        <v>2</v>
      </c>
      <c r="B3" t="s">
        <v>5</v>
      </c>
      <c r="C3" t="s">
        <v>10</v>
      </c>
    </row>
    <row r="4" spans="1:4" x14ac:dyDescent="0.25">
      <c r="A4" t="s">
        <v>32</v>
      </c>
      <c r="B4">
        <v>-1.08</v>
      </c>
      <c r="C4" t="s">
        <v>1</v>
      </c>
    </row>
    <row r="5" spans="1:4" x14ac:dyDescent="0.25">
      <c r="A5" t="s">
        <v>34</v>
      </c>
      <c r="C5">
        <v>2.7050000000000001</v>
      </c>
    </row>
    <row r="7" spans="1:4" x14ac:dyDescent="0.25">
      <c r="A7" s="3">
        <v>2013</v>
      </c>
    </row>
    <row r="8" spans="1:4" x14ac:dyDescent="0.25">
      <c r="A8" t="s">
        <v>28</v>
      </c>
      <c r="B8" t="s">
        <v>29</v>
      </c>
      <c r="C8" t="s">
        <v>30</v>
      </c>
      <c r="D8" t="s">
        <v>33</v>
      </c>
    </row>
    <row r="9" spans="1:4" x14ac:dyDescent="0.25">
      <c r="A9">
        <v>-12.5</v>
      </c>
      <c r="B9">
        <v>-0.28000000000000003</v>
      </c>
      <c r="C9">
        <f>-(B9-$B$4)</f>
        <v>-0.8</v>
      </c>
      <c r="D9">
        <f>C9+$C$5</f>
        <v>1.905</v>
      </c>
    </row>
    <row r="10" spans="1:4" x14ac:dyDescent="0.25">
      <c r="A10">
        <v>-10</v>
      </c>
      <c r="B10">
        <v>0.1</v>
      </c>
      <c r="C10">
        <f t="shared" ref="C10:C18" si="0">-(B10-$B$4)</f>
        <v>-1.1800000000000002</v>
      </c>
      <c r="D10">
        <f t="shared" ref="D10:D18" si="1">C10+$C$5</f>
        <v>1.5249999999999999</v>
      </c>
    </row>
    <row r="11" spans="1:4" x14ac:dyDescent="0.25">
      <c r="A11">
        <v>-7.5</v>
      </c>
      <c r="B11">
        <v>0.44</v>
      </c>
      <c r="C11">
        <f t="shared" si="0"/>
        <v>-1.52</v>
      </c>
      <c r="D11">
        <f t="shared" si="1"/>
        <v>1.1850000000000001</v>
      </c>
    </row>
    <row r="12" spans="1:4" x14ac:dyDescent="0.25">
      <c r="A12">
        <v>-5</v>
      </c>
      <c r="B12">
        <v>0.82</v>
      </c>
      <c r="C12">
        <f t="shared" si="0"/>
        <v>-1.9</v>
      </c>
      <c r="D12">
        <f t="shared" si="1"/>
        <v>0.80500000000000016</v>
      </c>
    </row>
    <row r="13" spans="1:4" x14ac:dyDescent="0.25">
      <c r="A13">
        <v>-2.5</v>
      </c>
      <c r="B13">
        <v>1.24</v>
      </c>
      <c r="C13">
        <f t="shared" si="0"/>
        <v>-2.3200000000000003</v>
      </c>
      <c r="D13">
        <f t="shared" si="1"/>
        <v>0.38499999999999979</v>
      </c>
    </row>
    <row r="14" spans="1:4" x14ac:dyDescent="0.25">
      <c r="A14">
        <v>0</v>
      </c>
      <c r="B14">
        <v>1.58</v>
      </c>
      <c r="C14">
        <f t="shared" si="0"/>
        <v>-2.66</v>
      </c>
      <c r="D14">
        <f t="shared" si="1"/>
        <v>4.4999999999999929E-2</v>
      </c>
    </row>
    <row r="15" spans="1:4" x14ac:dyDescent="0.25">
      <c r="A15">
        <v>2.5</v>
      </c>
      <c r="B15">
        <v>1.74</v>
      </c>
      <c r="C15">
        <f t="shared" si="0"/>
        <v>-2.8200000000000003</v>
      </c>
      <c r="D15">
        <f t="shared" si="1"/>
        <v>-0.11500000000000021</v>
      </c>
    </row>
    <row r="16" spans="1:4" x14ac:dyDescent="0.25">
      <c r="A16">
        <v>5</v>
      </c>
      <c r="B16">
        <v>1.93</v>
      </c>
      <c r="C16">
        <f t="shared" si="0"/>
        <v>-3.01</v>
      </c>
      <c r="D16">
        <f t="shared" si="1"/>
        <v>-0.30499999999999972</v>
      </c>
    </row>
    <row r="17" spans="1:14" x14ac:dyDescent="0.25">
      <c r="A17">
        <v>7.5</v>
      </c>
      <c r="B17">
        <v>2.29</v>
      </c>
      <c r="C17">
        <f t="shared" si="0"/>
        <v>-3.37</v>
      </c>
      <c r="D17">
        <f t="shared" si="1"/>
        <v>-0.66500000000000004</v>
      </c>
    </row>
    <row r="18" spans="1:14" x14ac:dyDescent="0.25">
      <c r="A18">
        <v>10</v>
      </c>
      <c r="B18">
        <v>2.48</v>
      </c>
      <c r="C18">
        <f t="shared" si="0"/>
        <v>-3.56</v>
      </c>
      <c r="D18">
        <f t="shared" si="1"/>
        <v>-0.85499999999999998</v>
      </c>
    </row>
    <row r="23" spans="1:14" x14ac:dyDescent="0.25">
      <c r="A23" s="9" t="s">
        <v>44</v>
      </c>
      <c r="B23" s="21"/>
      <c r="D23" s="9" t="s">
        <v>45</v>
      </c>
      <c r="E23" s="10"/>
      <c r="G23" s="25" t="s">
        <v>46</v>
      </c>
      <c r="H23" s="26"/>
      <c r="J23" s="9" t="s">
        <v>47</v>
      </c>
      <c r="K23" s="10"/>
      <c r="M23" s="9" t="s">
        <v>48</v>
      </c>
      <c r="N23" s="10"/>
    </row>
    <row r="24" spans="1:14" x14ac:dyDescent="0.25">
      <c r="A24" s="24" t="s">
        <v>37</v>
      </c>
      <c r="B24" s="12" t="s">
        <v>38</v>
      </c>
      <c r="D24" s="11" t="s">
        <v>37</v>
      </c>
      <c r="E24" s="12" t="s">
        <v>38</v>
      </c>
      <c r="G24" s="27" t="s">
        <v>37</v>
      </c>
      <c r="H24" s="28" t="s">
        <v>38</v>
      </c>
      <c r="J24" s="11" t="s">
        <v>37</v>
      </c>
      <c r="K24" s="12" t="s">
        <v>38</v>
      </c>
      <c r="M24" s="11" t="s">
        <v>37</v>
      </c>
      <c r="N24" s="12" t="s">
        <v>38</v>
      </c>
    </row>
    <row r="25" spans="1:14" x14ac:dyDescent="0.25">
      <c r="A25" s="14">
        <v>-14.5</v>
      </c>
      <c r="B25" s="22">
        <v>1.885</v>
      </c>
      <c r="D25" s="20">
        <v>-15.7</v>
      </c>
      <c r="E25" s="30">
        <v>2.0550000000000002</v>
      </c>
      <c r="G25" s="14">
        <v>-14.4</v>
      </c>
      <c r="H25" s="22">
        <v>1.875</v>
      </c>
      <c r="I25" s="4"/>
      <c r="J25" s="14">
        <v>-15</v>
      </c>
      <c r="K25" s="22">
        <v>2.4500000000000002</v>
      </c>
      <c r="M25" s="14">
        <v>-15</v>
      </c>
      <c r="N25" s="22">
        <v>1.5249999999999999</v>
      </c>
    </row>
    <row r="26" spans="1:14" x14ac:dyDescent="0.25">
      <c r="A26" s="14">
        <v>-10.5</v>
      </c>
      <c r="B26" s="22">
        <v>1.405</v>
      </c>
      <c r="D26" s="14">
        <v>-12</v>
      </c>
      <c r="E26" s="22">
        <v>1.385</v>
      </c>
      <c r="G26" s="14">
        <v>-12</v>
      </c>
      <c r="H26" s="22">
        <v>1.575</v>
      </c>
      <c r="I26" s="4"/>
      <c r="J26" s="14">
        <v>-10</v>
      </c>
      <c r="K26" s="22">
        <v>2</v>
      </c>
      <c r="M26" s="14">
        <v>-10</v>
      </c>
      <c r="N26" s="22">
        <v>0.70499999999999996</v>
      </c>
    </row>
    <row r="27" spans="1:14" x14ac:dyDescent="0.25">
      <c r="A27" s="14">
        <v>-4.5</v>
      </c>
      <c r="B27" s="22">
        <v>1.355</v>
      </c>
      <c r="D27" s="14">
        <v>-9</v>
      </c>
      <c r="E27" s="22">
        <v>1.355</v>
      </c>
      <c r="G27" s="14">
        <v>-8</v>
      </c>
      <c r="H27" s="22">
        <v>1.4950000000000001</v>
      </c>
      <c r="I27" s="4"/>
      <c r="J27" s="14">
        <v>-5</v>
      </c>
      <c r="K27" s="22">
        <v>1.75</v>
      </c>
      <c r="M27" s="14">
        <v>-5</v>
      </c>
      <c r="N27" s="22">
        <v>0.46500000000000002</v>
      </c>
    </row>
    <row r="28" spans="1:14" x14ac:dyDescent="0.25">
      <c r="A28" s="14">
        <v>-2.5</v>
      </c>
      <c r="B28" s="22">
        <v>0.995</v>
      </c>
      <c r="D28" s="14">
        <v>-6</v>
      </c>
      <c r="E28" s="22">
        <v>1.2850000000000001</v>
      </c>
      <c r="G28" s="14">
        <v>-4</v>
      </c>
      <c r="H28" s="22">
        <v>0.72499999999999998</v>
      </c>
      <c r="I28" s="4"/>
      <c r="J28" s="14">
        <v>0</v>
      </c>
      <c r="K28" s="22">
        <v>1.4</v>
      </c>
      <c r="M28" s="14">
        <v>0</v>
      </c>
      <c r="N28" s="22">
        <v>0.22500000000000001</v>
      </c>
    </row>
    <row r="29" spans="1:14" x14ac:dyDescent="0.25">
      <c r="A29" s="14">
        <v>0</v>
      </c>
      <c r="B29" s="22">
        <v>0.77500000000000002</v>
      </c>
      <c r="D29" s="14">
        <v>-3</v>
      </c>
      <c r="E29" s="22">
        <v>1.165</v>
      </c>
      <c r="G29" s="14">
        <v>0</v>
      </c>
      <c r="H29" s="22">
        <v>0.42499999999999999</v>
      </c>
      <c r="I29" s="4"/>
      <c r="J29" s="14">
        <v>5</v>
      </c>
      <c r="K29" s="22">
        <v>1.04</v>
      </c>
      <c r="M29" s="14">
        <v>5</v>
      </c>
      <c r="N29" s="22">
        <v>0.35499999999999998</v>
      </c>
    </row>
    <row r="30" spans="1:14" x14ac:dyDescent="0.25">
      <c r="A30" s="14">
        <v>5</v>
      </c>
      <c r="B30" s="22">
        <v>0.23499999999999999</v>
      </c>
      <c r="D30" s="14">
        <v>0</v>
      </c>
      <c r="E30" s="22">
        <v>0.47499999999999998</v>
      </c>
      <c r="G30" s="14">
        <v>3.3</v>
      </c>
      <c r="H30" s="22">
        <v>0.19500000000000001</v>
      </c>
      <c r="I30" s="4"/>
      <c r="J30" s="14">
        <v>10</v>
      </c>
      <c r="K30" s="22">
        <v>0.8</v>
      </c>
      <c r="M30" s="14">
        <v>10</v>
      </c>
      <c r="N30" s="22">
        <v>-0.13500000000000001</v>
      </c>
    </row>
    <row r="31" spans="1:14" x14ac:dyDescent="0.25">
      <c r="A31" s="14">
        <v>10</v>
      </c>
      <c r="B31" s="22">
        <v>-0.52500000000000002</v>
      </c>
      <c r="D31" s="14">
        <v>3</v>
      </c>
      <c r="E31" s="22">
        <v>-0.215</v>
      </c>
      <c r="G31" s="14">
        <v>6.5</v>
      </c>
      <c r="H31" s="22">
        <v>-0.26500000000000001</v>
      </c>
      <c r="I31" s="4"/>
      <c r="J31" s="14"/>
      <c r="K31" s="15"/>
      <c r="M31" s="14">
        <v>15</v>
      </c>
      <c r="N31" s="22">
        <v>-0.97499999999999998</v>
      </c>
    </row>
    <row r="32" spans="1:14" x14ac:dyDescent="0.25">
      <c r="A32" s="14">
        <v>15</v>
      </c>
      <c r="B32" s="22">
        <v>-1.325</v>
      </c>
      <c r="D32" s="14">
        <v>6</v>
      </c>
      <c r="E32" s="22">
        <v>-0.63499999999999956</v>
      </c>
      <c r="G32" s="14">
        <v>8</v>
      </c>
      <c r="H32" s="22">
        <v>-0.77500000000000002</v>
      </c>
      <c r="I32" s="4"/>
      <c r="J32" s="14"/>
      <c r="K32" s="15"/>
      <c r="M32" s="14">
        <v>20</v>
      </c>
      <c r="N32" s="22">
        <v>-1.2450000000000001</v>
      </c>
    </row>
    <row r="33" spans="1:14" x14ac:dyDescent="0.25">
      <c r="A33" s="14">
        <v>20</v>
      </c>
      <c r="B33" s="22">
        <v>-1.605</v>
      </c>
      <c r="D33" s="14">
        <v>9</v>
      </c>
      <c r="E33" s="22">
        <v>-1.0449999999999999</v>
      </c>
      <c r="G33" s="14">
        <v>13</v>
      </c>
      <c r="H33" s="22">
        <v>-1.2649999999999999</v>
      </c>
      <c r="I33" s="4"/>
      <c r="J33" s="14"/>
      <c r="K33" s="15"/>
      <c r="M33" s="14">
        <v>25</v>
      </c>
      <c r="N33" s="22">
        <v>-1.2749999999999999</v>
      </c>
    </row>
    <row r="34" spans="1:14" ht="15.75" thickBot="1" x14ac:dyDescent="0.3">
      <c r="A34" s="14">
        <v>25</v>
      </c>
      <c r="B34" s="22">
        <v>-1.875</v>
      </c>
      <c r="D34" s="14">
        <v>12</v>
      </c>
      <c r="E34" s="22">
        <v>-1.2250000000000001</v>
      </c>
      <c r="G34" s="14">
        <v>21</v>
      </c>
      <c r="H34" s="22">
        <v>-1.2649999999999999</v>
      </c>
      <c r="I34" s="4"/>
      <c r="J34" s="14"/>
      <c r="K34" s="15"/>
      <c r="M34" s="29">
        <v>30</v>
      </c>
      <c r="N34" s="22">
        <v>-1.335</v>
      </c>
    </row>
    <row r="35" spans="1:14" x14ac:dyDescent="0.25">
      <c r="A35" s="17">
        <v>30</v>
      </c>
      <c r="B35" s="22">
        <v>-1.9850000000000001</v>
      </c>
      <c r="D35" s="14">
        <v>15</v>
      </c>
      <c r="E35" s="22">
        <v>-1.335</v>
      </c>
      <c r="G35" s="14">
        <v>25</v>
      </c>
      <c r="H35" s="22">
        <v>-1.105</v>
      </c>
      <c r="I35" s="4"/>
      <c r="J35" s="14"/>
      <c r="K35" s="15"/>
      <c r="M35" s="14"/>
      <c r="N35" s="16"/>
    </row>
    <row r="36" spans="1:14" x14ac:dyDescent="0.25">
      <c r="D36" s="14">
        <v>18</v>
      </c>
      <c r="E36" s="22">
        <v>-1.335</v>
      </c>
      <c r="G36" s="14">
        <v>33</v>
      </c>
      <c r="H36" s="22">
        <v>-1.155</v>
      </c>
      <c r="I36" s="4"/>
      <c r="J36" s="14"/>
      <c r="K36" s="15"/>
      <c r="M36" s="14"/>
      <c r="N36" s="16"/>
    </row>
    <row r="37" spans="1:14" x14ac:dyDescent="0.25">
      <c r="D37" s="14">
        <v>21</v>
      </c>
      <c r="E37" s="22">
        <v>-1.3649999999999995</v>
      </c>
      <c r="G37" s="14">
        <v>41</v>
      </c>
      <c r="H37" s="22">
        <v>-1.2649999999999999</v>
      </c>
      <c r="I37" s="4"/>
      <c r="J37" s="17"/>
      <c r="K37" s="18"/>
      <c r="M37" s="14"/>
      <c r="N37" s="16"/>
    </row>
    <row r="38" spans="1:14" x14ac:dyDescent="0.25">
      <c r="D38" s="14">
        <v>24</v>
      </c>
      <c r="E38" s="22">
        <v>-1.395</v>
      </c>
      <c r="G38" s="14"/>
      <c r="H38" s="15"/>
      <c r="I38" s="4"/>
      <c r="M38" s="17"/>
      <c r="N38" s="19"/>
    </row>
    <row r="39" spans="1:14" x14ac:dyDescent="0.25">
      <c r="D39" s="14">
        <v>27</v>
      </c>
      <c r="E39" s="22">
        <v>-1.3649999999999995</v>
      </c>
      <c r="G39" s="17"/>
      <c r="H39" s="18"/>
      <c r="I39" s="4"/>
    </row>
    <row r="40" spans="1:14" x14ac:dyDescent="0.25">
      <c r="D40" s="14">
        <v>30</v>
      </c>
      <c r="E40" s="22">
        <v>-1.3849999999999996</v>
      </c>
    </row>
    <row r="41" spans="1:14" x14ac:dyDescent="0.25">
      <c r="D41" s="14">
        <v>33</v>
      </c>
      <c r="E41" s="22">
        <v>-1.4049999999999996</v>
      </c>
    </row>
    <row r="42" spans="1:14" x14ac:dyDescent="0.25">
      <c r="D42" s="17">
        <v>36</v>
      </c>
      <c r="E42" s="23">
        <v>-1.4049999999999996</v>
      </c>
    </row>
    <row r="45" spans="1:14" x14ac:dyDescent="0.25">
      <c r="A45">
        <v>2013</v>
      </c>
      <c r="B45" t="s">
        <v>97</v>
      </c>
      <c r="C45" s="14">
        <v>-14.5</v>
      </c>
      <c r="D45">
        <v>-12.5</v>
      </c>
      <c r="E45">
        <v>-10</v>
      </c>
      <c r="F45">
        <v>-7.5</v>
      </c>
      <c r="G45">
        <v>-5</v>
      </c>
      <c r="H45">
        <v>-2.5</v>
      </c>
      <c r="I45">
        <v>0</v>
      </c>
      <c r="J45">
        <v>2.5</v>
      </c>
      <c r="K45">
        <v>5</v>
      </c>
      <c r="L45">
        <v>7.5</v>
      </c>
      <c r="M45">
        <v>10</v>
      </c>
    </row>
    <row r="46" spans="1:14" x14ac:dyDescent="0.25">
      <c r="B46" t="s">
        <v>101</v>
      </c>
      <c r="C46" s="22">
        <v>1.885</v>
      </c>
      <c r="D46">
        <v>1.905</v>
      </c>
      <c r="E46">
        <v>1.5249999999999999</v>
      </c>
      <c r="F46">
        <v>1.1850000000000001</v>
      </c>
      <c r="G46">
        <v>0.80500000000000016</v>
      </c>
      <c r="H46">
        <v>0.38499999999999979</v>
      </c>
      <c r="I46">
        <v>4.4999999999999929E-2</v>
      </c>
      <c r="J46">
        <v>-0.11500000000000021</v>
      </c>
      <c r="K46">
        <v>-0.30499999999999972</v>
      </c>
      <c r="L46">
        <v>-0.66500000000000004</v>
      </c>
      <c r="M46">
        <v>-0.85499999999999998</v>
      </c>
    </row>
    <row r="47" spans="1:14" x14ac:dyDescent="0.25">
      <c r="A47">
        <v>2012</v>
      </c>
      <c r="B47" t="s">
        <v>97</v>
      </c>
      <c r="C47" s="14">
        <v>-14.5</v>
      </c>
      <c r="D47" s="14">
        <v>-10.5</v>
      </c>
      <c r="E47" s="14">
        <v>-4.5</v>
      </c>
      <c r="F47" s="14">
        <v>-2.5</v>
      </c>
      <c r="G47" s="14">
        <v>0</v>
      </c>
      <c r="H47" s="14">
        <v>5</v>
      </c>
      <c r="I47" s="14">
        <v>10</v>
      </c>
      <c r="J47" s="14">
        <v>15</v>
      </c>
      <c r="K47" s="14">
        <v>20</v>
      </c>
      <c r="L47" s="14">
        <v>25</v>
      </c>
      <c r="M47" s="17">
        <v>30</v>
      </c>
    </row>
    <row r="48" spans="1:14" x14ac:dyDescent="0.25">
      <c r="B48" t="s">
        <v>101</v>
      </c>
      <c r="C48" s="22">
        <v>1.885</v>
      </c>
      <c r="D48" s="22">
        <v>1.405</v>
      </c>
      <c r="E48" s="22">
        <v>1.355</v>
      </c>
      <c r="F48" s="22">
        <v>0.995</v>
      </c>
      <c r="G48" s="22">
        <v>0.77500000000000002</v>
      </c>
      <c r="H48" s="22">
        <v>0.23499999999999999</v>
      </c>
      <c r="I48" s="22">
        <v>-0.52500000000000002</v>
      </c>
      <c r="J48" s="22">
        <v>-1.325</v>
      </c>
      <c r="K48" s="22">
        <v>-1.605</v>
      </c>
      <c r="L48" s="22">
        <v>-1.875</v>
      </c>
      <c r="M48" s="22">
        <v>-1.9850000000000001</v>
      </c>
    </row>
    <row r="49" spans="1:18" x14ac:dyDescent="0.25">
      <c r="A49">
        <v>2011</v>
      </c>
      <c r="B49" t="s">
        <v>97</v>
      </c>
      <c r="C49" s="20">
        <v>-15.7</v>
      </c>
      <c r="D49" s="14">
        <v>-12</v>
      </c>
      <c r="E49" s="14">
        <v>-9</v>
      </c>
      <c r="F49" s="14">
        <v>-6</v>
      </c>
      <c r="G49" s="14">
        <v>-3</v>
      </c>
      <c r="H49" s="14">
        <v>0</v>
      </c>
      <c r="I49" s="14">
        <v>3</v>
      </c>
      <c r="J49" s="14">
        <v>6</v>
      </c>
      <c r="K49" s="14">
        <v>9</v>
      </c>
      <c r="L49" s="14">
        <v>12</v>
      </c>
      <c r="M49" s="14">
        <v>15</v>
      </c>
      <c r="N49" s="14">
        <v>18</v>
      </c>
      <c r="O49" s="14">
        <v>21</v>
      </c>
      <c r="P49" s="14">
        <v>24</v>
      </c>
      <c r="Q49" s="14">
        <v>27</v>
      </c>
      <c r="R49" s="14">
        <v>30</v>
      </c>
    </row>
    <row r="50" spans="1:18" x14ac:dyDescent="0.25">
      <c r="B50" t="s">
        <v>101</v>
      </c>
      <c r="C50" s="30">
        <v>2.0550000000000002</v>
      </c>
      <c r="D50" s="22">
        <v>1.385</v>
      </c>
      <c r="E50" s="22">
        <v>1.355</v>
      </c>
      <c r="F50" s="22">
        <v>1.2850000000000001</v>
      </c>
      <c r="G50" s="22">
        <v>1.165</v>
      </c>
      <c r="H50" s="22">
        <v>0.47499999999999998</v>
      </c>
      <c r="I50" s="22">
        <v>-0.215</v>
      </c>
      <c r="J50" s="22">
        <v>-0.63499999999999956</v>
      </c>
      <c r="K50" s="22">
        <v>-1.0449999999999999</v>
      </c>
      <c r="L50" s="22">
        <v>-1.2250000000000001</v>
      </c>
      <c r="M50" s="22">
        <v>-1.335</v>
      </c>
      <c r="N50" s="22">
        <v>-1.335</v>
      </c>
      <c r="O50" s="22">
        <v>-1.3649999999999995</v>
      </c>
      <c r="P50" s="22">
        <v>-1.395</v>
      </c>
      <c r="Q50" s="22">
        <v>-1.3649999999999995</v>
      </c>
      <c r="R50" s="22">
        <v>-1.3849999999999996</v>
      </c>
    </row>
  </sheetData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8"/>
  <sheetViews>
    <sheetView topLeftCell="H1" workbookViewId="0">
      <selection activeCell="C48" sqref="C48:M48"/>
    </sheetView>
  </sheetViews>
  <sheetFormatPr defaultColWidth="9.140625" defaultRowHeight="15" x14ac:dyDescent="0.25"/>
  <cols>
    <col min="1" max="1" width="20.7109375" bestFit="1" customWidth="1"/>
    <col min="2" max="2" width="13.7109375" bestFit="1" customWidth="1"/>
    <col min="3" max="3" width="18.85546875" bestFit="1" customWidth="1"/>
    <col min="4" max="4" width="18" bestFit="1" customWidth="1"/>
  </cols>
  <sheetData>
    <row r="1" spans="1:4" x14ac:dyDescent="0.25">
      <c r="A1" t="s">
        <v>31</v>
      </c>
      <c r="B1">
        <v>75</v>
      </c>
      <c r="C1" t="s">
        <v>1</v>
      </c>
    </row>
    <row r="2" spans="1:4" x14ac:dyDescent="0.25">
      <c r="A2" t="s">
        <v>2</v>
      </c>
      <c r="B2" t="s">
        <v>3</v>
      </c>
      <c r="C2" t="s">
        <v>11</v>
      </c>
    </row>
    <row r="3" spans="1:4" x14ac:dyDescent="0.25">
      <c r="A3" t="s">
        <v>2</v>
      </c>
      <c r="B3" t="s">
        <v>5</v>
      </c>
      <c r="C3" t="s">
        <v>12</v>
      </c>
    </row>
    <row r="4" spans="1:4" x14ac:dyDescent="0.25">
      <c r="A4" t="s">
        <v>32</v>
      </c>
      <c r="B4">
        <v>-1.08</v>
      </c>
      <c r="C4" t="s">
        <v>1</v>
      </c>
    </row>
    <row r="5" spans="1:4" x14ac:dyDescent="0.25">
      <c r="A5" t="s">
        <v>34</v>
      </c>
      <c r="C5">
        <v>2.7050000000000001</v>
      </c>
    </row>
    <row r="7" spans="1:4" x14ac:dyDescent="0.25">
      <c r="A7" s="3">
        <v>2013</v>
      </c>
    </row>
    <row r="8" spans="1:4" x14ac:dyDescent="0.25">
      <c r="A8" t="s">
        <v>28</v>
      </c>
      <c r="B8" t="s">
        <v>29</v>
      </c>
      <c r="C8" t="s">
        <v>30</v>
      </c>
      <c r="D8" t="s">
        <v>33</v>
      </c>
    </row>
    <row r="9" spans="1:4" x14ac:dyDescent="0.25">
      <c r="A9">
        <v>-12.5</v>
      </c>
      <c r="B9">
        <v>-0.6</v>
      </c>
      <c r="C9">
        <f>-(B9-$B$4)</f>
        <v>-0.48000000000000009</v>
      </c>
      <c r="D9">
        <f>C9+$C$5</f>
        <v>2.2250000000000001</v>
      </c>
    </row>
    <row r="10" spans="1:4" x14ac:dyDescent="0.25">
      <c r="A10">
        <v>-10</v>
      </c>
      <c r="B10">
        <v>-0.23</v>
      </c>
      <c r="C10">
        <f t="shared" ref="C10:C18" si="0">-(B10-$B$4)</f>
        <v>-0.85000000000000009</v>
      </c>
      <c r="D10">
        <f t="shared" ref="D10:D18" si="1">C10+$C$5</f>
        <v>1.855</v>
      </c>
    </row>
    <row r="11" spans="1:4" x14ac:dyDescent="0.25">
      <c r="A11">
        <v>-7.5</v>
      </c>
      <c r="B11">
        <v>0.13</v>
      </c>
      <c r="C11">
        <f t="shared" si="0"/>
        <v>-1.21</v>
      </c>
      <c r="D11">
        <f t="shared" si="1"/>
        <v>1.4950000000000001</v>
      </c>
    </row>
    <row r="12" spans="1:4" x14ac:dyDescent="0.25">
      <c r="A12">
        <v>-5</v>
      </c>
      <c r="B12">
        <v>0.25</v>
      </c>
      <c r="C12">
        <f t="shared" si="0"/>
        <v>-1.33</v>
      </c>
      <c r="D12">
        <f t="shared" si="1"/>
        <v>1.375</v>
      </c>
    </row>
    <row r="13" spans="1:4" x14ac:dyDescent="0.25">
      <c r="A13">
        <v>-2.5</v>
      </c>
      <c r="B13">
        <v>0.57999999999999996</v>
      </c>
      <c r="C13">
        <f t="shared" si="0"/>
        <v>-1.6600000000000001</v>
      </c>
      <c r="D13">
        <f t="shared" si="1"/>
        <v>1.0449999999999999</v>
      </c>
    </row>
    <row r="14" spans="1:4" x14ac:dyDescent="0.25">
      <c r="A14">
        <v>0</v>
      </c>
      <c r="B14">
        <v>0.97</v>
      </c>
      <c r="C14">
        <f t="shared" si="0"/>
        <v>-2.0499999999999998</v>
      </c>
      <c r="D14">
        <f t="shared" si="1"/>
        <v>0.65500000000000025</v>
      </c>
    </row>
    <row r="15" spans="1:4" x14ac:dyDescent="0.25">
      <c r="A15">
        <v>2.5</v>
      </c>
      <c r="B15">
        <v>1.59</v>
      </c>
      <c r="C15">
        <f t="shared" si="0"/>
        <v>-2.67</v>
      </c>
      <c r="D15">
        <f t="shared" si="1"/>
        <v>3.5000000000000142E-2</v>
      </c>
    </row>
    <row r="16" spans="1:4" x14ac:dyDescent="0.25">
      <c r="A16">
        <v>5</v>
      </c>
      <c r="B16">
        <v>1.86</v>
      </c>
      <c r="C16">
        <f t="shared" si="0"/>
        <v>-2.9400000000000004</v>
      </c>
      <c r="D16">
        <f t="shared" si="1"/>
        <v>-0.23500000000000032</v>
      </c>
    </row>
    <row r="17" spans="1:14" x14ac:dyDescent="0.25">
      <c r="A17">
        <v>7.5</v>
      </c>
      <c r="B17">
        <v>2.06</v>
      </c>
      <c r="C17">
        <f t="shared" si="0"/>
        <v>-3.14</v>
      </c>
      <c r="D17">
        <f t="shared" si="1"/>
        <v>-0.43500000000000005</v>
      </c>
    </row>
    <row r="18" spans="1:14" x14ac:dyDescent="0.25">
      <c r="A18">
        <v>10</v>
      </c>
      <c r="B18">
        <v>2.5499999999999998</v>
      </c>
      <c r="C18">
        <f t="shared" si="0"/>
        <v>-3.63</v>
      </c>
      <c r="D18">
        <f t="shared" si="1"/>
        <v>-0.92499999999999982</v>
      </c>
    </row>
    <row r="25" spans="1:14" x14ac:dyDescent="0.25">
      <c r="A25" s="25" t="s">
        <v>49</v>
      </c>
      <c r="B25" s="21"/>
      <c r="D25" s="9" t="s">
        <v>50</v>
      </c>
      <c r="E25" s="10"/>
      <c r="G25" s="9" t="s">
        <v>51</v>
      </c>
      <c r="H25" s="10"/>
      <c r="J25" s="9" t="s">
        <v>52</v>
      </c>
      <c r="K25" s="10"/>
      <c r="M25" s="9" t="s">
        <v>57</v>
      </c>
      <c r="N25" s="10"/>
    </row>
    <row r="26" spans="1:14" x14ac:dyDescent="0.25">
      <c r="A26" s="24" t="s">
        <v>37</v>
      </c>
      <c r="B26" s="12" t="s">
        <v>38</v>
      </c>
      <c r="D26" s="11" t="s">
        <v>37</v>
      </c>
      <c r="E26" s="12" t="s">
        <v>38</v>
      </c>
      <c r="G26" s="11" t="s">
        <v>37</v>
      </c>
      <c r="H26" s="12" t="s">
        <v>38</v>
      </c>
      <c r="J26" s="11" t="s">
        <v>37</v>
      </c>
      <c r="K26" s="12" t="s">
        <v>38</v>
      </c>
      <c r="M26" s="11" t="s">
        <v>37</v>
      </c>
      <c r="N26" s="12" t="s">
        <v>38</v>
      </c>
    </row>
    <row r="27" spans="1:14" x14ac:dyDescent="0.25">
      <c r="A27" s="14">
        <v>-9</v>
      </c>
      <c r="B27" s="22">
        <v>1.575</v>
      </c>
      <c r="D27" s="20">
        <v>-10.5</v>
      </c>
      <c r="E27" s="30">
        <v>1.911</v>
      </c>
      <c r="G27" s="14">
        <v>-10.5</v>
      </c>
      <c r="H27" s="22">
        <v>2.0950000000000002</v>
      </c>
      <c r="I27" s="4"/>
      <c r="J27" s="14">
        <v>-20</v>
      </c>
      <c r="K27" s="22">
        <v>2.2999999999999998</v>
      </c>
      <c r="M27" s="14">
        <v>-10</v>
      </c>
      <c r="N27" s="22">
        <v>1.9350000000000001</v>
      </c>
    </row>
    <row r="28" spans="1:14" x14ac:dyDescent="0.25">
      <c r="A28" s="14">
        <v>-6</v>
      </c>
      <c r="B28" s="22">
        <v>1.4450000000000001</v>
      </c>
      <c r="D28" s="14">
        <v>1.5</v>
      </c>
      <c r="E28" s="22">
        <v>1.2070000000000001</v>
      </c>
      <c r="G28" s="14">
        <v>-9</v>
      </c>
      <c r="H28" s="22">
        <v>1.845</v>
      </c>
      <c r="I28" s="4"/>
      <c r="J28" s="14">
        <v>-15</v>
      </c>
      <c r="K28" s="22">
        <v>2.0499999999999998</v>
      </c>
      <c r="M28" s="14">
        <v>-5</v>
      </c>
      <c r="N28" s="22">
        <v>1.635</v>
      </c>
    </row>
    <row r="29" spans="1:14" x14ac:dyDescent="0.25">
      <c r="A29" s="14">
        <v>-3</v>
      </c>
      <c r="B29" s="22">
        <v>1.2250000000000001</v>
      </c>
      <c r="D29" s="14">
        <v>3.5</v>
      </c>
      <c r="E29" s="22">
        <v>0.53</v>
      </c>
      <c r="G29" s="14">
        <v>-6</v>
      </c>
      <c r="H29" s="22">
        <v>1.2450000000000001</v>
      </c>
      <c r="I29" s="4"/>
      <c r="J29" s="14">
        <v>-10</v>
      </c>
      <c r="K29" s="22">
        <v>1.85</v>
      </c>
      <c r="M29" s="14">
        <v>0</v>
      </c>
      <c r="N29" s="22">
        <v>1.1749999999999998</v>
      </c>
    </row>
    <row r="30" spans="1:14" x14ac:dyDescent="0.25">
      <c r="A30" s="14">
        <v>0</v>
      </c>
      <c r="B30" s="22">
        <v>0.85499999999999998</v>
      </c>
      <c r="D30" s="14">
        <v>6.93</v>
      </c>
      <c r="E30" s="22">
        <v>-0.32500000000000001</v>
      </c>
      <c r="G30" s="14">
        <v>-4.5</v>
      </c>
      <c r="H30" s="22">
        <v>0.92500000000000004</v>
      </c>
      <c r="I30" s="4"/>
      <c r="J30" s="14">
        <v>-5</v>
      </c>
      <c r="K30" s="22">
        <v>1.4</v>
      </c>
      <c r="M30" s="14">
        <v>5</v>
      </c>
      <c r="N30" s="22">
        <v>0.85499999999999998</v>
      </c>
    </row>
    <row r="31" spans="1:14" x14ac:dyDescent="0.25">
      <c r="A31" s="14">
        <v>5</v>
      </c>
      <c r="B31" s="22">
        <v>0.42499999999999999</v>
      </c>
      <c r="D31" s="14">
        <v>9.84</v>
      </c>
      <c r="E31" s="22">
        <v>-0.76500000000000001</v>
      </c>
      <c r="G31" s="14">
        <v>0</v>
      </c>
      <c r="H31" s="22">
        <v>0.54500000000000004</v>
      </c>
      <c r="I31" s="4"/>
      <c r="J31" s="14">
        <v>0</v>
      </c>
      <c r="K31" s="22">
        <v>1</v>
      </c>
      <c r="M31" s="14">
        <v>10</v>
      </c>
      <c r="N31" s="22">
        <v>9.5000000000000001E-2</v>
      </c>
    </row>
    <row r="32" spans="1:14" x14ac:dyDescent="0.25">
      <c r="A32" s="14">
        <v>10</v>
      </c>
      <c r="B32" s="22">
        <v>-0.27500000000000002</v>
      </c>
      <c r="D32" s="14">
        <v>15.9</v>
      </c>
      <c r="E32" s="22">
        <v>-1.1850000000000001</v>
      </c>
      <c r="G32" s="14">
        <v>5</v>
      </c>
      <c r="H32" s="22">
        <v>-5.5E-2</v>
      </c>
      <c r="I32" s="4"/>
      <c r="J32" s="14">
        <v>5</v>
      </c>
      <c r="K32" s="22">
        <v>0.9</v>
      </c>
      <c r="M32" s="14">
        <v>15</v>
      </c>
      <c r="N32" s="22">
        <v>-0.45500000000000002</v>
      </c>
    </row>
    <row r="33" spans="1:16" x14ac:dyDescent="0.25">
      <c r="A33" s="14">
        <v>15</v>
      </c>
      <c r="B33" s="22">
        <v>-1.155</v>
      </c>
      <c r="D33" s="14">
        <v>20.399999999999999</v>
      </c>
      <c r="E33" s="22">
        <v>-1.28</v>
      </c>
      <c r="G33" s="14">
        <v>5.6</v>
      </c>
      <c r="H33" s="22">
        <v>-0.13500000000000001</v>
      </c>
      <c r="I33" s="4"/>
      <c r="J33" s="14">
        <v>10</v>
      </c>
      <c r="K33" s="22">
        <v>0.48</v>
      </c>
      <c r="M33" s="14">
        <v>20</v>
      </c>
      <c r="N33" s="22">
        <v>-0.63500000000000045</v>
      </c>
    </row>
    <row r="34" spans="1:16" x14ac:dyDescent="0.25">
      <c r="A34" s="14">
        <v>20</v>
      </c>
      <c r="B34" s="22">
        <v>-1.625</v>
      </c>
      <c r="D34" s="14">
        <v>28.8</v>
      </c>
      <c r="E34" s="22">
        <v>-1.2450000000000001</v>
      </c>
      <c r="G34" s="14">
        <v>9.3000000000000007</v>
      </c>
      <c r="H34" s="22">
        <v>-0.59499999999999997</v>
      </c>
      <c r="I34" s="4"/>
      <c r="J34" s="14"/>
      <c r="K34" s="15"/>
      <c r="M34" s="14"/>
      <c r="N34" s="16"/>
    </row>
    <row r="35" spans="1:16" x14ac:dyDescent="0.25">
      <c r="A35" s="14">
        <v>25</v>
      </c>
      <c r="B35" s="22">
        <v>-1.825</v>
      </c>
      <c r="D35" s="14">
        <v>36</v>
      </c>
      <c r="E35" s="22">
        <v>-1.325</v>
      </c>
      <c r="G35" s="14">
        <v>10.5</v>
      </c>
      <c r="H35" s="22">
        <v>-0.98499999999999999</v>
      </c>
      <c r="I35" s="4"/>
      <c r="J35" s="14"/>
      <c r="K35" s="15"/>
      <c r="M35" s="14"/>
      <c r="N35" s="16"/>
    </row>
    <row r="36" spans="1:16" x14ac:dyDescent="0.25">
      <c r="A36" s="14">
        <v>30</v>
      </c>
      <c r="B36" s="22">
        <v>-1.925</v>
      </c>
      <c r="D36" s="14">
        <v>40</v>
      </c>
      <c r="E36" s="22">
        <v>-1.365</v>
      </c>
      <c r="G36" s="14">
        <v>15</v>
      </c>
      <c r="H36" s="22">
        <v>-1.2250000000000001</v>
      </c>
      <c r="I36" s="4"/>
      <c r="J36" s="14"/>
      <c r="K36" s="15"/>
      <c r="M36" s="14"/>
      <c r="N36" s="16"/>
    </row>
    <row r="37" spans="1:16" x14ac:dyDescent="0.25">
      <c r="A37" s="14">
        <v>35</v>
      </c>
      <c r="B37" s="22">
        <v>-1.825</v>
      </c>
      <c r="D37" s="14">
        <v>51.7</v>
      </c>
      <c r="E37" s="22">
        <v>-1.7250000000000001</v>
      </c>
      <c r="G37" s="14">
        <v>21.5</v>
      </c>
      <c r="H37" s="22">
        <v>-1.3049999999999999</v>
      </c>
      <c r="I37" s="4"/>
      <c r="J37" s="14"/>
      <c r="K37" s="15"/>
      <c r="M37" s="14"/>
      <c r="N37" s="16"/>
    </row>
    <row r="38" spans="1:16" x14ac:dyDescent="0.25">
      <c r="A38" s="14">
        <v>40</v>
      </c>
      <c r="B38" s="22">
        <v>-2.0249999999999999</v>
      </c>
      <c r="D38" s="14"/>
      <c r="E38" s="15"/>
      <c r="G38" s="14">
        <v>27.3</v>
      </c>
      <c r="H38" s="22">
        <v>-1.405</v>
      </c>
      <c r="I38" s="4"/>
      <c r="J38" s="14"/>
      <c r="K38" s="15"/>
      <c r="M38" s="14"/>
      <c r="N38" s="16"/>
    </row>
    <row r="39" spans="1:16" x14ac:dyDescent="0.25">
      <c r="A39" s="14">
        <v>45</v>
      </c>
      <c r="B39" s="22">
        <v>-2.0249999999999999</v>
      </c>
      <c r="D39" s="14"/>
      <c r="E39" s="15"/>
      <c r="G39" s="17">
        <v>34</v>
      </c>
      <c r="H39" s="23">
        <v>-1.635</v>
      </c>
      <c r="I39" s="4"/>
      <c r="J39" s="17"/>
      <c r="K39" s="18"/>
      <c r="M39" s="14"/>
      <c r="N39" s="16"/>
    </row>
    <row r="40" spans="1:16" x14ac:dyDescent="0.25">
      <c r="A40" s="17">
        <v>50</v>
      </c>
      <c r="B40" s="22">
        <v>-2.0249999999999999</v>
      </c>
    </row>
    <row r="43" spans="1:16" x14ac:dyDescent="0.25">
      <c r="A43" s="2">
        <v>2013</v>
      </c>
      <c r="B43" s="2" t="s">
        <v>97</v>
      </c>
      <c r="C43">
        <v>-10</v>
      </c>
      <c r="D43">
        <v>-7.5</v>
      </c>
      <c r="E43">
        <v>-5</v>
      </c>
      <c r="F43">
        <v>-2.5</v>
      </c>
      <c r="G43">
        <v>0</v>
      </c>
      <c r="H43">
        <v>2.5</v>
      </c>
      <c r="I43">
        <v>5</v>
      </c>
      <c r="J43">
        <v>7.5</v>
      </c>
      <c r="K43">
        <v>10</v>
      </c>
    </row>
    <row r="44" spans="1:16" x14ac:dyDescent="0.25">
      <c r="A44" s="2"/>
      <c r="B44" s="2" t="s">
        <v>101</v>
      </c>
      <c r="C44">
        <v>1.855</v>
      </c>
      <c r="D44">
        <v>1.4950000000000001</v>
      </c>
      <c r="E44">
        <v>1.375</v>
      </c>
      <c r="F44">
        <v>1.0449999999999999</v>
      </c>
      <c r="G44">
        <v>0.65500000000000025</v>
      </c>
      <c r="H44">
        <v>3.5000000000000142E-2</v>
      </c>
      <c r="I44">
        <v>-0.23500000000000032</v>
      </c>
      <c r="J44">
        <v>-0.43500000000000005</v>
      </c>
      <c r="K44">
        <v>-0.92499999999999982</v>
      </c>
    </row>
    <row r="45" spans="1:16" x14ac:dyDescent="0.25">
      <c r="A45" s="2">
        <v>2012</v>
      </c>
      <c r="B45" s="2" t="s">
        <v>97</v>
      </c>
      <c r="C45" s="14">
        <v>-9</v>
      </c>
      <c r="D45" s="14">
        <v>-6</v>
      </c>
      <c r="E45" s="14">
        <v>-3</v>
      </c>
      <c r="F45" s="14">
        <v>0</v>
      </c>
      <c r="G45" s="14">
        <v>5</v>
      </c>
      <c r="H45" s="14">
        <v>10</v>
      </c>
      <c r="I45" s="14">
        <v>15</v>
      </c>
      <c r="J45" s="14">
        <v>20</v>
      </c>
      <c r="K45" s="14">
        <v>25</v>
      </c>
      <c r="L45" s="14">
        <v>30</v>
      </c>
      <c r="M45" s="14">
        <v>35</v>
      </c>
      <c r="N45" s="14">
        <v>40</v>
      </c>
      <c r="O45" s="14">
        <v>45</v>
      </c>
      <c r="P45" s="17">
        <v>50</v>
      </c>
    </row>
    <row r="46" spans="1:16" x14ac:dyDescent="0.25">
      <c r="A46" s="2"/>
      <c r="B46" s="2" t="s">
        <v>101</v>
      </c>
      <c r="C46" s="22">
        <v>1.575</v>
      </c>
      <c r="D46" s="22">
        <v>1.4450000000000001</v>
      </c>
      <c r="E46" s="22">
        <v>1.2250000000000001</v>
      </c>
      <c r="F46" s="22">
        <v>0.85499999999999998</v>
      </c>
      <c r="G46" s="22">
        <v>0.42499999999999999</v>
      </c>
      <c r="H46" s="22">
        <v>-0.27500000000000002</v>
      </c>
      <c r="I46" s="22">
        <v>-1.155</v>
      </c>
      <c r="J46" s="22">
        <v>-1.625</v>
      </c>
      <c r="K46" s="22">
        <v>-1.825</v>
      </c>
      <c r="L46" s="22">
        <v>-1.925</v>
      </c>
      <c r="M46" s="22">
        <v>-1.825</v>
      </c>
      <c r="N46" s="22">
        <v>-2.0249999999999999</v>
      </c>
      <c r="O46" s="22">
        <v>-2.0249999999999999</v>
      </c>
      <c r="P46" s="22">
        <v>-2.0249999999999999</v>
      </c>
    </row>
    <row r="47" spans="1:16" x14ac:dyDescent="0.25">
      <c r="A47">
        <v>2011</v>
      </c>
      <c r="B47" s="2" t="s">
        <v>97</v>
      </c>
      <c r="C47" s="20">
        <v>-10.5</v>
      </c>
      <c r="D47" s="14">
        <v>1.5</v>
      </c>
      <c r="E47" s="14">
        <v>3.5</v>
      </c>
      <c r="F47" s="14">
        <v>6.93</v>
      </c>
      <c r="G47" s="14">
        <v>9.84</v>
      </c>
      <c r="H47" s="14">
        <v>15.9</v>
      </c>
      <c r="I47" s="14">
        <v>20.399999999999999</v>
      </c>
      <c r="J47" s="14">
        <v>28.8</v>
      </c>
      <c r="K47" s="14">
        <v>36</v>
      </c>
      <c r="L47" s="14">
        <v>40</v>
      </c>
      <c r="M47" s="14">
        <v>50</v>
      </c>
    </row>
    <row r="48" spans="1:16" x14ac:dyDescent="0.25">
      <c r="B48" s="2" t="s">
        <v>101</v>
      </c>
      <c r="C48" s="30">
        <v>1.911</v>
      </c>
      <c r="D48" s="22">
        <v>1.2070000000000001</v>
      </c>
      <c r="E48" s="22">
        <v>0.53</v>
      </c>
      <c r="F48" s="22">
        <v>-0.32500000000000001</v>
      </c>
      <c r="G48" s="22">
        <v>-0.76500000000000001</v>
      </c>
      <c r="H48" s="22">
        <v>-1.1850000000000001</v>
      </c>
      <c r="I48" s="22">
        <v>-1.28</v>
      </c>
      <c r="J48" s="22">
        <v>-1.2450000000000001</v>
      </c>
      <c r="K48" s="22">
        <v>-1.325</v>
      </c>
      <c r="L48" s="22">
        <v>-1.365</v>
      </c>
      <c r="M48" s="22">
        <v>-1.5</v>
      </c>
    </row>
  </sheetData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8"/>
  <sheetViews>
    <sheetView topLeftCell="H1" zoomScale="90" zoomScaleNormal="90" workbookViewId="0">
      <selection activeCell="W24" sqref="W24"/>
    </sheetView>
  </sheetViews>
  <sheetFormatPr defaultColWidth="9.140625" defaultRowHeight="15" x14ac:dyDescent="0.25"/>
  <cols>
    <col min="1" max="1" width="20.85546875" customWidth="1"/>
    <col min="2" max="2" width="13.7109375" bestFit="1" customWidth="1"/>
    <col min="3" max="3" width="18.85546875" bestFit="1" customWidth="1"/>
    <col min="4" max="4" width="18" bestFit="1" customWidth="1"/>
  </cols>
  <sheetData>
    <row r="1" spans="1:4" x14ac:dyDescent="0.25">
      <c r="A1" t="s">
        <v>31</v>
      </c>
      <c r="B1">
        <v>100</v>
      </c>
      <c r="C1" t="s">
        <v>1</v>
      </c>
    </row>
    <row r="2" spans="1:4" x14ac:dyDescent="0.25">
      <c r="A2" t="s">
        <v>32</v>
      </c>
      <c r="B2">
        <v>-1.08</v>
      </c>
      <c r="C2" t="s">
        <v>1</v>
      </c>
    </row>
    <row r="3" spans="1:4" x14ac:dyDescent="0.25">
      <c r="A3" t="s">
        <v>34</v>
      </c>
      <c r="C3">
        <v>2.7050000000000001</v>
      </c>
    </row>
    <row r="4" spans="1:4" x14ac:dyDescent="0.25">
      <c r="A4" t="s">
        <v>35</v>
      </c>
      <c r="B4">
        <f>'General data (and reference lev'!B13</f>
        <v>0.22</v>
      </c>
      <c r="C4" t="s">
        <v>1</v>
      </c>
    </row>
    <row r="5" spans="1:4" x14ac:dyDescent="0.25">
      <c r="A5" t="s">
        <v>36</v>
      </c>
      <c r="B5" s="2">
        <v>-0.31</v>
      </c>
      <c r="C5" t="s">
        <v>1</v>
      </c>
    </row>
    <row r="7" spans="1:4" x14ac:dyDescent="0.25">
      <c r="A7" s="3">
        <v>2013</v>
      </c>
    </row>
    <row r="8" spans="1:4" x14ac:dyDescent="0.25">
      <c r="A8" t="s">
        <v>28</v>
      </c>
      <c r="B8" t="s">
        <v>29</v>
      </c>
      <c r="C8" t="s">
        <v>30</v>
      </c>
      <c r="D8" t="s">
        <v>33</v>
      </c>
    </row>
    <row r="9" spans="1:4" x14ac:dyDescent="0.25">
      <c r="A9">
        <v>-10</v>
      </c>
      <c r="B9">
        <v>-1.1000000000000001</v>
      </c>
      <c r="C9">
        <f>-(B9-$B$2-($B$5-$B$4))</f>
        <v>-0.51</v>
      </c>
      <c r="D9">
        <f>C9+$C$3</f>
        <v>2.1950000000000003</v>
      </c>
    </row>
    <row r="10" spans="1:4" x14ac:dyDescent="0.25">
      <c r="A10">
        <v>-7.5</v>
      </c>
      <c r="B10">
        <v>-1.1399999999999999</v>
      </c>
      <c r="C10">
        <f t="shared" ref="C10:C20" si="0">-(B10-$B$2-($B$5-$B$4))</f>
        <v>-0.4700000000000002</v>
      </c>
      <c r="D10">
        <f t="shared" ref="D10:D20" si="1">C10+$C$3</f>
        <v>2.2349999999999999</v>
      </c>
    </row>
    <row r="11" spans="1:4" x14ac:dyDescent="0.25">
      <c r="A11">
        <v>-5</v>
      </c>
      <c r="B11">
        <v>-0.88</v>
      </c>
      <c r="C11">
        <f t="shared" si="0"/>
        <v>-0.73000000000000009</v>
      </c>
      <c r="D11">
        <f t="shared" si="1"/>
        <v>1.9750000000000001</v>
      </c>
    </row>
    <row r="12" spans="1:4" x14ac:dyDescent="0.25">
      <c r="A12">
        <v>-2.5</v>
      </c>
      <c r="B12">
        <v>-0.57999999999999996</v>
      </c>
      <c r="C12">
        <f t="shared" si="0"/>
        <v>-1.0300000000000002</v>
      </c>
      <c r="D12">
        <f t="shared" si="1"/>
        <v>1.6749999999999998</v>
      </c>
    </row>
    <row r="13" spans="1:4" x14ac:dyDescent="0.25">
      <c r="A13">
        <v>0</v>
      </c>
      <c r="B13">
        <v>-0.2</v>
      </c>
      <c r="C13">
        <f t="shared" si="0"/>
        <v>-1.4100000000000001</v>
      </c>
      <c r="D13">
        <f t="shared" si="1"/>
        <v>1.2949999999999999</v>
      </c>
    </row>
    <row r="14" spans="1:4" x14ac:dyDescent="0.25">
      <c r="A14">
        <v>2.5</v>
      </c>
      <c r="B14">
        <v>0.15</v>
      </c>
      <c r="C14">
        <f t="shared" si="0"/>
        <v>-1.76</v>
      </c>
      <c r="D14">
        <f t="shared" si="1"/>
        <v>0.94500000000000006</v>
      </c>
    </row>
    <row r="15" spans="1:4" x14ac:dyDescent="0.25">
      <c r="A15">
        <v>5</v>
      </c>
      <c r="B15">
        <v>0.55000000000000004</v>
      </c>
      <c r="C15">
        <f t="shared" si="0"/>
        <v>-2.16</v>
      </c>
      <c r="D15">
        <f t="shared" si="1"/>
        <v>0.54499999999999993</v>
      </c>
    </row>
    <row r="16" spans="1:4" x14ac:dyDescent="0.25">
      <c r="A16">
        <v>7.5</v>
      </c>
      <c r="B16">
        <v>0.92</v>
      </c>
      <c r="C16">
        <f t="shared" si="0"/>
        <v>-2.5300000000000002</v>
      </c>
      <c r="D16">
        <f t="shared" si="1"/>
        <v>0.17499999999999982</v>
      </c>
    </row>
    <row r="17" spans="1:14" x14ac:dyDescent="0.25">
      <c r="A17">
        <v>10</v>
      </c>
      <c r="B17">
        <v>1.25</v>
      </c>
      <c r="C17">
        <f t="shared" si="0"/>
        <v>-2.8600000000000003</v>
      </c>
      <c r="D17">
        <f t="shared" si="1"/>
        <v>-0.15500000000000025</v>
      </c>
    </row>
    <row r="18" spans="1:14" x14ac:dyDescent="0.25">
      <c r="A18">
        <v>12.5</v>
      </c>
      <c r="B18">
        <v>1.41</v>
      </c>
      <c r="C18">
        <f t="shared" si="0"/>
        <v>-3.0200000000000005</v>
      </c>
      <c r="D18">
        <f t="shared" si="1"/>
        <v>-0.31500000000000039</v>
      </c>
    </row>
    <row r="19" spans="1:14" x14ac:dyDescent="0.25">
      <c r="A19">
        <v>15.4</v>
      </c>
      <c r="B19">
        <v>1.85</v>
      </c>
      <c r="C19">
        <f t="shared" si="0"/>
        <v>-3.46</v>
      </c>
      <c r="D19">
        <f t="shared" si="1"/>
        <v>-0.75499999999999989</v>
      </c>
    </row>
    <row r="20" spans="1:14" x14ac:dyDescent="0.25">
      <c r="A20">
        <v>17.2</v>
      </c>
      <c r="B20">
        <v>2.31</v>
      </c>
      <c r="C20">
        <f t="shared" si="0"/>
        <v>-3.92</v>
      </c>
      <c r="D20">
        <f t="shared" si="1"/>
        <v>-1.2149999999999999</v>
      </c>
    </row>
    <row r="24" spans="1:14" x14ac:dyDescent="0.25">
      <c r="A24" s="25" t="s">
        <v>53</v>
      </c>
      <c r="B24" s="21"/>
      <c r="D24" s="9" t="s">
        <v>54</v>
      </c>
      <c r="E24" s="10"/>
      <c r="G24" s="9" t="s">
        <v>55</v>
      </c>
      <c r="H24" s="10"/>
      <c r="J24" s="9" t="s">
        <v>56</v>
      </c>
      <c r="K24" s="10"/>
      <c r="M24" s="25" t="s">
        <v>58</v>
      </c>
      <c r="N24" s="26"/>
    </row>
    <row r="25" spans="1:14" x14ac:dyDescent="0.25">
      <c r="A25" s="24" t="s">
        <v>37</v>
      </c>
      <c r="B25" s="12" t="s">
        <v>38</v>
      </c>
      <c r="D25" s="11" t="s">
        <v>37</v>
      </c>
      <c r="E25" s="12" t="s">
        <v>38</v>
      </c>
      <c r="G25" s="11" t="s">
        <v>37</v>
      </c>
      <c r="H25" s="12" t="s">
        <v>38</v>
      </c>
      <c r="J25" s="11" t="s">
        <v>37</v>
      </c>
      <c r="K25" s="12" t="s">
        <v>38</v>
      </c>
      <c r="M25" s="27" t="s">
        <v>37</v>
      </c>
      <c r="N25" s="28" t="s">
        <v>38</v>
      </c>
    </row>
    <row r="26" spans="1:14" x14ac:dyDescent="0.25">
      <c r="A26" s="14">
        <v>-10</v>
      </c>
      <c r="B26" s="22">
        <v>2.1749999999999998</v>
      </c>
      <c r="D26" s="20">
        <v>-11</v>
      </c>
      <c r="E26" s="30">
        <v>2.375</v>
      </c>
      <c r="G26" s="20">
        <v>-15.1</v>
      </c>
      <c r="H26" s="30">
        <v>2.1881999999999997</v>
      </c>
      <c r="J26" s="36">
        <v>-15</v>
      </c>
      <c r="K26" s="37">
        <v>1.9</v>
      </c>
      <c r="M26" s="14">
        <v>-18.399999999999999</v>
      </c>
      <c r="N26" s="22">
        <v>3.2949999999999999</v>
      </c>
    </row>
    <row r="27" spans="1:14" x14ac:dyDescent="0.25">
      <c r="A27" s="14">
        <v>-3</v>
      </c>
      <c r="B27" s="22">
        <v>1.5249999999999999</v>
      </c>
      <c r="D27" s="14">
        <v>2.8</v>
      </c>
      <c r="E27" s="22">
        <v>1.2050000000000001</v>
      </c>
      <c r="G27" s="14">
        <v>-5</v>
      </c>
      <c r="H27" s="22">
        <v>1.865</v>
      </c>
      <c r="J27" s="36">
        <v>-10</v>
      </c>
      <c r="K27" s="37">
        <v>1.75</v>
      </c>
      <c r="M27" s="14">
        <v>-15</v>
      </c>
      <c r="N27" s="22">
        <v>3.105</v>
      </c>
    </row>
    <row r="28" spans="1:14" x14ac:dyDescent="0.25">
      <c r="A28" s="14">
        <v>0</v>
      </c>
      <c r="B28" s="22">
        <v>1.2549999999999999</v>
      </c>
      <c r="D28" s="14">
        <v>7.1</v>
      </c>
      <c r="E28" s="22">
        <v>0.64500000000000002</v>
      </c>
      <c r="G28" s="14">
        <v>0</v>
      </c>
      <c r="H28" s="22">
        <v>1.7050000000000001</v>
      </c>
      <c r="J28" s="36">
        <v>-5</v>
      </c>
      <c r="K28" s="37">
        <v>1.55</v>
      </c>
      <c r="M28" s="14">
        <v>-10</v>
      </c>
      <c r="N28" s="22">
        <v>2.4449999999999998</v>
      </c>
    </row>
    <row r="29" spans="1:14" x14ac:dyDescent="0.25">
      <c r="A29" s="14">
        <v>4</v>
      </c>
      <c r="B29" s="22">
        <v>0.78500000000000003</v>
      </c>
      <c r="D29" s="14">
        <v>12.8</v>
      </c>
      <c r="E29" s="22">
        <v>-0.28499999999999998</v>
      </c>
      <c r="G29" s="14">
        <v>4.5999999999999996</v>
      </c>
      <c r="H29" s="22">
        <v>0.73499999999999999</v>
      </c>
      <c r="J29" s="36">
        <v>0</v>
      </c>
      <c r="K29" s="37">
        <v>1.4</v>
      </c>
      <c r="M29" s="14">
        <v>-5</v>
      </c>
      <c r="N29" s="22">
        <v>1.875</v>
      </c>
    </row>
    <row r="30" spans="1:14" x14ac:dyDescent="0.25">
      <c r="A30" s="14">
        <v>7</v>
      </c>
      <c r="B30" s="22">
        <v>0.39500000000000002</v>
      </c>
      <c r="D30" s="14">
        <v>16.8</v>
      </c>
      <c r="E30" s="22">
        <v>-0.90500000000000003</v>
      </c>
      <c r="G30" s="14">
        <v>8.1</v>
      </c>
      <c r="H30" s="22">
        <v>-6.5000000000000002E-2</v>
      </c>
      <c r="J30" s="36">
        <v>5</v>
      </c>
      <c r="K30" s="37">
        <v>1</v>
      </c>
      <c r="M30" s="14">
        <v>0</v>
      </c>
      <c r="N30" s="22">
        <v>1.6950000000000001</v>
      </c>
    </row>
    <row r="31" spans="1:14" x14ac:dyDescent="0.25">
      <c r="A31" s="14">
        <v>12</v>
      </c>
      <c r="B31" s="22">
        <v>-0.28499999999999998</v>
      </c>
      <c r="D31" s="14">
        <v>23</v>
      </c>
      <c r="E31" s="22">
        <v>-1.2849999999999999</v>
      </c>
      <c r="G31" s="14">
        <v>8.4</v>
      </c>
      <c r="H31" s="22">
        <v>-0.155</v>
      </c>
      <c r="J31" s="14"/>
      <c r="K31" s="15"/>
      <c r="M31" s="14">
        <v>5</v>
      </c>
      <c r="N31" s="22">
        <v>1.325</v>
      </c>
    </row>
    <row r="32" spans="1:14" x14ac:dyDescent="0.25">
      <c r="A32" s="14">
        <v>19</v>
      </c>
      <c r="B32" s="22">
        <v>-0.98499999999999999</v>
      </c>
      <c r="D32" s="14">
        <v>28.5</v>
      </c>
      <c r="E32" s="22">
        <v>-1.4850000000000001</v>
      </c>
      <c r="G32" s="14">
        <v>10.8</v>
      </c>
      <c r="H32" s="22">
        <v>-0.39500000000000002</v>
      </c>
      <c r="J32" s="14"/>
      <c r="K32" s="15"/>
      <c r="M32" s="14">
        <v>10</v>
      </c>
      <c r="N32" s="22">
        <v>0.35499999999999998</v>
      </c>
    </row>
    <row r="33" spans="1:16" x14ac:dyDescent="0.25">
      <c r="A33" s="14">
        <v>24</v>
      </c>
      <c r="B33" s="22">
        <v>-1.4550000000000001</v>
      </c>
      <c r="D33" s="14">
        <v>35.5</v>
      </c>
      <c r="E33" s="22">
        <v>-1.625</v>
      </c>
      <c r="G33" s="14">
        <v>12.7</v>
      </c>
      <c r="H33" s="22">
        <v>-0.65500000000000003</v>
      </c>
      <c r="J33" s="14"/>
      <c r="K33" s="15"/>
      <c r="M33" s="14">
        <v>15</v>
      </c>
      <c r="N33" s="22">
        <v>-0.28499999999999998</v>
      </c>
    </row>
    <row r="34" spans="1:16" x14ac:dyDescent="0.25">
      <c r="A34" s="14">
        <v>29</v>
      </c>
      <c r="B34" s="22">
        <v>-1.575</v>
      </c>
      <c r="D34" s="14">
        <v>40</v>
      </c>
      <c r="E34" s="22">
        <v>-1.665</v>
      </c>
      <c r="G34" s="14">
        <v>14.7</v>
      </c>
      <c r="H34" s="22">
        <v>-0.91500000000000004</v>
      </c>
      <c r="J34" s="14"/>
      <c r="K34" s="15"/>
      <c r="M34" s="14">
        <v>20</v>
      </c>
      <c r="N34" s="22">
        <v>-0.70499999999999952</v>
      </c>
    </row>
    <row r="35" spans="1:16" x14ac:dyDescent="0.25">
      <c r="A35" s="14">
        <v>34</v>
      </c>
      <c r="B35" s="22">
        <v>-1.7250000000000001</v>
      </c>
      <c r="D35" s="14">
        <v>51.7</v>
      </c>
      <c r="E35" s="22">
        <v>-1.6950000000000001</v>
      </c>
      <c r="G35" s="14">
        <v>18.5</v>
      </c>
      <c r="H35" s="22">
        <v>-1.325</v>
      </c>
      <c r="J35" s="14"/>
      <c r="K35" s="15"/>
      <c r="M35" s="14"/>
      <c r="N35" s="16"/>
    </row>
    <row r="36" spans="1:16" x14ac:dyDescent="0.25">
      <c r="A36" s="14">
        <v>39</v>
      </c>
      <c r="B36" s="22">
        <v>-1.7849999999999999</v>
      </c>
      <c r="D36" s="14"/>
      <c r="E36" s="15"/>
      <c r="G36" s="14">
        <v>22</v>
      </c>
      <c r="H36" s="22">
        <v>-1.355</v>
      </c>
      <c r="J36" s="14"/>
      <c r="K36" s="15"/>
      <c r="M36" s="14"/>
      <c r="N36" s="16"/>
    </row>
    <row r="37" spans="1:16" x14ac:dyDescent="0.25">
      <c r="A37" s="14">
        <v>45</v>
      </c>
      <c r="B37" s="22">
        <v>-2.0249999999999999</v>
      </c>
      <c r="D37" s="14"/>
      <c r="E37" s="15"/>
      <c r="G37" s="14">
        <v>25.7</v>
      </c>
      <c r="H37" s="22">
        <v>-0.875</v>
      </c>
      <c r="J37" s="14"/>
      <c r="K37" s="15"/>
      <c r="M37" s="14"/>
      <c r="N37" s="16"/>
    </row>
    <row r="38" spans="1:16" x14ac:dyDescent="0.25">
      <c r="A38" s="14">
        <v>50</v>
      </c>
      <c r="B38" s="22">
        <v>-2.0249999999999999</v>
      </c>
      <c r="D38" s="14"/>
      <c r="E38" s="15"/>
      <c r="G38" s="14">
        <v>29.3</v>
      </c>
      <c r="H38" s="22">
        <v>-0.85499999999999998</v>
      </c>
      <c r="J38" s="17"/>
      <c r="K38" s="18"/>
      <c r="M38" s="14"/>
      <c r="N38" s="16"/>
    </row>
    <row r="39" spans="1:16" x14ac:dyDescent="0.25">
      <c r="A39" s="17">
        <v>60</v>
      </c>
      <c r="B39" s="22">
        <v>-1.875</v>
      </c>
      <c r="D39" s="14"/>
      <c r="E39" s="16"/>
      <c r="G39" s="14">
        <v>42.5</v>
      </c>
      <c r="H39" s="22">
        <v>-0.79500000000000004</v>
      </c>
      <c r="M39" s="17"/>
      <c r="N39" s="19"/>
    </row>
    <row r="40" spans="1:16" x14ac:dyDescent="0.25">
      <c r="D40" s="14"/>
      <c r="E40" s="16"/>
      <c r="G40" s="17">
        <v>51</v>
      </c>
      <c r="H40" s="23">
        <v>-0.77500000000000002</v>
      </c>
    </row>
    <row r="43" spans="1:16" x14ac:dyDescent="0.25">
      <c r="A43" s="2">
        <v>2013</v>
      </c>
      <c r="B43" s="2" t="s">
        <v>97</v>
      </c>
      <c r="C43">
        <v>-10</v>
      </c>
      <c r="D43">
        <v>-7.5</v>
      </c>
      <c r="E43">
        <v>-5</v>
      </c>
      <c r="F43">
        <v>-2.5</v>
      </c>
      <c r="G43">
        <v>0</v>
      </c>
      <c r="H43">
        <v>2.5</v>
      </c>
      <c r="I43">
        <v>5</v>
      </c>
      <c r="J43">
        <v>7.5</v>
      </c>
      <c r="K43">
        <v>10</v>
      </c>
      <c r="L43">
        <v>12.5</v>
      </c>
      <c r="M43">
        <v>15.4</v>
      </c>
      <c r="N43">
        <v>17.2</v>
      </c>
    </row>
    <row r="44" spans="1:16" x14ac:dyDescent="0.25">
      <c r="A44" s="2"/>
      <c r="B44" s="2" t="s">
        <v>101</v>
      </c>
      <c r="C44">
        <v>2.1950000000000003</v>
      </c>
      <c r="D44">
        <v>2.2349999999999999</v>
      </c>
      <c r="E44">
        <v>1.9750000000000001</v>
      </c>
      <c r="F44">
        <v>1.6749999999999998</v>
      </c>
      <c r="G44">
        <v>1.2949999999999999</v>
      </c>
      <c r="H44">
        <v>0.94500000000000006</v>
      </c>
      <c r="I44">
        <v>0.54499999999999993</v>
      </c>
      <c r="J44">
        <v>0.17499999999999982</v>
      </c>
      <c r="K44">
        <v>-0.15500000000000025</v>
      </c>
      <c r="L44">
        <v>-0.31500000000000039</v>
      </c>
      <c r="M44">
        <v>-0.75499999999999989</v>
      </c>
      <c r="N44">
        <v>-1.2149999999999999</v>
      </c>
    </row>
    <row r="45" spans="1:16" x14ac:dyDescent="0.25">
      <c r="A45" s="2">
        <v>2012</v>
      </c>
      <c r="B45" s="2" t="s">
        <v>97</v>
      </c>
      <c r="C45" s="14">
        <v>-10</v>
      </c>
      <c r="D45" s="14">
        <v>-3</v>
      </c>
      <c r="E45" s="14">
        <v>0</v>
      </c>
      <c r="F45" s="14">
        <v>4</v>
      </c>
      <c r="G45" s="14">
        <v>7</v>
      </c>
      <c r="H45" s="14">
        <v>12</v>
      </c>
      <c r="I45" s="14">
        <v>19</v>
      </c>
      <c r="J45" s="14">
        <v>24</v>
      </c>
      <c r="K45" s="14">
        <v>29</v>
      </c>
      <c r="L45" s="14">
        <v>34</v>
      </c>
      <c r="M45" s="14">
        <v>39</v>
      </c>
      <c r="N45" s="14">
        <v>45</v>
      </c>
      <c r="O45" s="14">
        <v>50</v>
      </c>
      <c r="P45" s="14">
        <v>51.7</v>
      </c>
    </row>
    <row r="46" spans="1:16" x14ac:dyDescent="0.25">
      <c r="A46" s="2"/>
      <c r="B46" s="2" t="s">
        <v>101</v>
      </c>
      <c r="C46" s="22">
        <v>2.1749999999999998</v>
      </c>
      <c r="D46" s="22">
        <v>1.5249999999999999</v>
      </c>
      <c r="E46" s="22">
        <v>1.2549999999999999</v>
      </c>
      <c r="F46" s="22">
        <v>0.78500000000000003</v>
      </c>
      <c r="G46" s="22">
        <v>0.39500000000000002</v>
      </c>
      <c r="H46" s="22">
        <v>-0.28499999999999998</v>
      </c>
      <c r="I46" s="22">
        <v>-0.98499999999999999</v>
      </c>
      <c r="J46" s="22">
        <v>-1.4550000000000001</v>
      </c>
      <c r="K46" s="22">
        <v>-1.575</v>
      </c>
      <c r="L46" s="22">
        <v>-1.7250000000000001</v>
      </c>
      <c r="M46" s="22">
        <v>-1.7849999999999999</v>
      </c>
      <c r="N46" s="22">
        <v>-2.0249999999999999</v>
      </c>
      <c r="O46" s="22">
        <v>-2.0249999999999999</v>
      </c>
      <c r="P46" s="22">
        <v>-2.0249999999999999</v>
      </c>
    </row>
    <row r="47" spans="1:16" x14ac:dyDescent="0.25">
      <c r="A47">
        <v>2011</v>
      </c>
      <c r="B47" s="2" t="s">
        <v>97</v>
      </c>
      <c r="C47" s="20">
        <v>-11</v>
      </c>
      <c r="D47" s="14">
        <v>2.8</v>
      </c>
      <c r="E47" s="14">
        <v>7.1</v>
      </c>
      <c r="F47" s="14">
        <v>12.8</v>
      </c>
      <c r="G47" s="14">
        <v>16.8</v>
      </c>
      <c r="H47" s="14">
        <v>23</v>
      </c>
      <c r="I47" s="14">
        <v>28.5</v>
      </c>
      <c r="J47" s="14">
        <v>35.5</v>
      </c>
      <c r="K47" s="14">
        <v>40</v>
      </c>
      <c r="L47" s="14">
        <v>51.7</v>
      </c>
    </row>
    <row r="48" spans="1:16" x14ac:dyDescent="0.25">
      <c r="B48" s="2" t="s">
        <v>101</v>
      </c>
      <c r="C48" s="30">
        <v>2.375</v>
      </c>
      <c r="D48" s="22">
        <v>1.2050000000000001</v>
      </c>
      <c r="E48" s="22">
        <v>0.64500000000000002</v>
      </c>
      <c r="F48" s="22">
        <v>-0.28499999999999998</v>
      </c>
      <c r="G48" s="22">
        <v>-0.90500000000000003</v>
      </c>
      <c r="H48" s="22">
        <v>-1.2849999999999999</v>
      </c>
      <c r="I48" s="22">
        <v>-1.4850000000000001</v>
      </c>
      <c r="J48" s="22">
        <v>-1.625</v>
      </c>
      <c r="K48" s="22">
        <v>-1.665</v>
      </c>
      <c r="L48" s="22">
        <v>-1.6950000000000001</v>
      </c>
    </row>
  </sheetData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8"/>
  <sheetViews>
    <sheetView topLeftCell="F1" zoomScale="90" zoomScaleNormal="90" workbookViewId="0">
      <selection activeCell="S29" sqref="S29"/>
    </sheetView>
  </sheetViews>
  <sheetFormatPr defaultColWidth="9.140625" defaultRowHeight="15" x14ac:dyDescent="0.25"/>
  <cols>
    <col min="1" max="1" width="20.140625" customWidth="1"/>
    <col min="2" max="2" width="13.7109375" bestFit="1" customWidth="1"/>
    <col min="3" max="3" width="18.85546875" bestFit="1" customWidth="1"/>
    <col min="4" max="4" width="18" bestFit="1" customWidth="1"/>
  </cols>
  <sheetData>
    <row r="1" spans="1:4" x14ac:dyDescent="0.25">
      <c r="A1" t="s">
        <v>31</v>
      </c>
      <c r="C1">
        <v>125</v>
      </c>
      <c r="D1" t="s">
        <v>1</v>
      </c>
    </row>
    <row r="2" spans="1:4" x14ac:dyDescent="0.25">
      <c r="A2" t="s">
        <v>32</v>
      </c>
      <c r="B2">
        <v>-1.08</v>
      </c>
      <c r="C2" t="s">
        <v>1</v>
      </c>
    </row>
    <row r="3" spans="1:4" x14ac:dyDescent="0.25">
      <c r="A3" t="s">
        <v>34</v>
      </c>
      <c r="C3">
        <v>2.7050000000000001</v>
      </c>
    </row>
    <row r="4" spans="1:4" x14ac:dyDescent="0.25">
      <c r="A4" t="s">
        <v>35</v>
      </c>
      <c r="B4">
        <f>'General data (and reference lev'!B13</f>
        <v>0.22</v>
      </c>
      <c r="C4" t="s">
        <v>1</v>
      </c>
    </row>
    <row r="5" spans="1:4" x14ac:dyDescent="0.25">
      <c r="A5" t="s">
        <v>36</v>
      </c>
      <c r="B5" s="2">
        <v>-0.31</v>
      </c>
      <c r="C5" t="s">
        <v>1</v>
      </c>
    </row>
    <row r="7" spans="1:4" x14ac:dyDescent="0.25">
      <c r="A7" s="3">
        <v>2013</v>
      </c>
    </row>
    <row r="8" spans="1:4" x14ac:dyDescent="0.25">
      <c r="A8" t="s">
        <v>28</v>
      </c>
      <c r="B8" t="s">
        <v>29</v>
      </c>
      <c r="C8" t="s">
        <v>30</v>
      </c>
      <c r="D8" t="s">
        <v>33</v>
      </c>
    </row>
    <row r="9" spans="1:4" x14ac:dyDescent="0.25">
      <c r="A9">
        <v>-12.5</v>
      </c>
      <c r="B9" t="s">
        <v>0</v>
      </c>
      <c r="C9" t="s">
        <v>0</v>
      </c>
      <c r="D9" t="s">
        <v>0</v>
      </c>
    </row>
    <row r="10" spans="1:4" x14ac:dyDescent="0.25">
      <c r="A10">
        <v>-10</v>
      </c>
      <c r="B10" t="s">
        <v>0</v>
      </c>
      <c r="C10" t="s">
        <v>0</v>
      </c>
      <c r="D10" t="s">
        <v>0</v>
      </c>
    </row>
    <row r="11" spans="1:4" x14ac:dyDescent="0.25">
      <c r="A11">
        <v>-7.5</v>
      </c>
      <c r="B11">
        <v>-1.37</v>
      </c>
      <c r="C11">
        <f>-(B11-$B$2-($B$5-$B$4))</f>
        <v>-0.24</v>
      </c>
      <c r="D11">
        <f>C11+$C$3</f>
        <v>2.4649999999999999</v>
      </c>
    </row>
    <row r="12" spans="1:4" x14ac:dyDescent="0.25">
      <c r="A12">
        <v>-5</v>
      </c>
      <c r="B12">
        <v>-1.19</v>
      </c>
      <c r="C12">
        <f t="shared" ref="C12:C21" si="0">-(B12-$B$2-($B$5-$B$4))</f>
        <v>-0.42000000000000015</v>
      </c>
      <c r="D12">
        <f t="shared" ref="D12:D21" si="1">C12+$C$3</f>
        <v>2.2850000000000001</v>
      </c>
    </row>
    <row r="13" spans="1:4" x14ac:dyDescent="0.25">
      <c r="A13">
        <v>-2.5</v>
      </c>
      <c r="B13">
        <v>-1.01</v>
      </c>
      <c r="C13">
        <f t="shared" si="0"/>
        <v>-0.60000000000000009</v>
      </c>
      <c r="D13">
        <f t="shared" si="1"/>
        <v>2.105</v>
      </c>
    </row>
    <row r="14" spans="1:4" x14ac:dyDescent="0.25">
      <c r="A14">
        <v>0</v>
      </c>
      <c r="B14">
        <v>-0.88</v>
      </c>
      <c r="C14">
        <f t="shared" si="0"/>
        <v>-0.73000000000000009</v>
      </c>
      <c r="D14">
        <f t="shared" si="1"/>
        <v>1.9750000000000001</v>
      </c>
    </row>
    <row r="15" spans="1:4" x14ac:dyDescent="0.25">
      <c r="A15">
        <v>2.5</v>
      </c>
      <c r="B15">
        <v>-7.2999999999999995E-2</v>
      </c>
      <c r="C15">
        <f t="shared" si="0"/>
        <v>-1.5370000000000001</v>
      </c>
      <c r="D15">
        <f t="shared" si="1"/>
        <v>1.1679999999999999</v>
      </c>
    </row>
    <row r="16" spans="1:4" x14ac:dyDescent="0.25">
      <c r="A16">
        <v>5</v>
      </c>
      <c r="B16">
        <v>-0.25</v>
      </c>
      <c r="C16">
        <f t="shared" si="0"/>
        <v>-1.36</v>
      </c>
      <c r="D16">
        <f t="shared" si="1"/>
        <v>1.345</v>
      </c>
    </row>
    <row r="17" spans="1:14" x14ac:dyDescent="0.25">
      <c r="A17">
        <v>7.5</v>
      </c>
      <c r="B17">
        <v>0.33</v>
      </c>
      <c r="C17">
        <f t="shared" si="0"/>
        <v>-1.9400000000000002</v>
      </c>
      <c r="D17">
        <f t="shared" si="1"/>
        <v>0.7649999999999999</v>
      </c>
    </row>
    <row r="18" spans="1:14" x14ac:dyDescent="0.25">
      <c r="A18">
        <v>10</v>
      </c>
      <c r="B18">
        <v>0.84</v>
      </c>
      <c r="C18">
        <f t="shared" si="0"/>
        <v>-2.4500000000000002</v>
      </c>
      <c r="D18">
        <f t="shared" si="1"/>
        <v>0.25499999999999989</v>
      </c>
    </row>
    <row r="19" spans="1:14" x14ac:dyDescent="0.25">
      <c r="A19">
        <v>12.5</v>
      </c>
      <c r="B19">
        <v>1.17</v>
      </c>
      <c r="C19">
        <f t="shared" si="0"/>
        <v>-2.7800000000000002</v>
      </c>
      <c r="D19">
        <f t="shared" si="1"/>
        <v>-7.5000000000000178E-2</v>
      </c>
    </row>
    <row r="20" spans="1:14" x14ac:dyDescent="0.25">
      <c r="A20">
        <v>16.8</v>
      </c>
      <c r="B20">
        <v>1.55</v>
      </c>
      <c r="C20">
        <f t="shared" si="0"/>
        <v>-3.16</v>
      </c>
      <c r="D20">
        <f t="shared" si="1"/>
        <v>-0.45500000000000007</v>
      </c>
    </row>
    <row r="21" spans="1:14" x14ac:dyDescent="0.25">
      <c r="A21">
        <v>21</v>
      </c>
      <c r="B21">
        <v>2.46</v>
      </c>
      <c r="C21">
        <f t="shared" si="0"/>
        <v>-4.07</v>
      </c>
      <c r="D21">
        <f t="shared" si="1"/>
        <v>-1.3650000000000002</v>
      </c>
    </row>
    <row r="25" spans="1:14" x14ac:dyDescent="0.25">
      <c r="A25" s="25" t="s">
        <v>59</v>
      </c>
      <c r="B25" s="21"/>
      <c r="D25" s="9" t="s">
        <v>60</v>
      </c>
      <c r="E25" s="10"/>
      <c r="G25" s="9" t="s">
        <v>61</v>
      </c>
      <c r="H25" s="10"/>
      <c r="J25" s="9" t="s">
        <v>62</v>
      </c>
      <c r="K25" s="10"/>
      <c r="M25" s="25" t="s">
        <v>63</v>
      </c>
      <c r="N25" s="26"/>
    </row>
    <row r="26" spans="1:14" x14ac:dyDescent="0.25">
      <c r="A26" s="24" t="s">
        <v>37</v>
      </c>
      <c r="B26" s="12" t="s">
        <v>38</v>
      </c>
      <c r="D26" s="11" t="s">
        <v>37</v>
      </c>
      <c r="E26" s="12" t="s">
        <v>38</v>
      </c>
      <c r="G26" s="11" t="s">
        <v>37</v>
      </c>
      <c r="H26" s="12" t="s">
        <v>38</v>
      </c>
      <c r="J26" s="11" t="s">
        <v>37</v>
      </c>
      <c r="K26" s="12" t="s">
        <v>38</v>
      </c>
      <c r="M26" s="27" t="s">
        <v>37</v>
      </c>
      <c r="N26" s="28" t="s">
        <v>38</v>
      </c>
    </row>
    <row r="27" spans="1:14" x14ac:dyDescent="0.25">
      <c r="A27" s="14">
        <v>-9</v>
      </c>
      <c r="B27" s="22">
        <v>2.4950000000000001</v>
      </c>
      <c r="D27" s="20">
        <v>-5.5</v>
      </c>
      <c r="E27" s="30">
        <v>2.5249999999999999</v>
      </c>
      <c r="G27" s="20">
        <v>-21.7</v>
      </c>
      <c r="H27" s="30">
        <v>2.2925925925925927</v>
      </c>
      <c r="J27" s="14">
        <v>-12</v>
      </c>
      <c r="K27" s="22">
        <v>1.94</v>
      </c>
      <c r="M27" s="14">
        <v>-20</v>
      </c>
      <c r="N27" s="22">
        <v>3.1549999999999998</v>
      </c>
    </row>
    <row r="28" spans="1:14" x14ac:dyDescent="0.25">
      <c r="A28" s="14">
        <v>-6</v>
      </c>
      <c r="B28" s="22">
        <v>2.1749999999999998</v>
      </c>
      <c r="D28" s="14">
        <v>0</v>
      </c>
      <c r="E28" s="22">
        <v>1.9950000000000001</v>
      </c>
      <c r="G28" s="14">
        <v>-12</v>
      </c>
      <c r="H28" s="22">
        <v>2.0950000000000002</v>
      </c>
      <c r="J28" s="14">
        <v>-10</v>
      </c>
      <c r="K28" s="22">
        <v>1.45</v>
      </c>
      <c r="M28" s="14">
        <v>-15</v>
      </c>
      <c r="N28" s="22">
        <v>2.7650000000000001</v>
      </c>
    </row>
    <row r="29" spans="1:14" x14ac:dyDescent="0.25">
      <c r="A29" s="14">
        <v>0</v>
      </c>
      <c r="B29" s="22">
        <v>1.5349999999999999</v>
      </c>
      <c r="D29" s="14">
        <v>3.3</v>
      </c>
      <c r="E29" s="22">
        <v>1.7150000000000001</v>
      </c>
      <c r="G29" s="14">
        <v>-6.6</v>
      </c>
      <c r="H29" s="22">
        <v>1.9850000000000001</v>
      </c>
      <c r="J29" s="14">
        <v>-5</v>
      </c>
      <c r="K29" s="22">
        <v>1.1499999999999999</v>
      </c>
      <c r="M29" s="14">
        <v>-10</v>
      </c>
      <c r="N29" s="22">
        <v>2.3450000000000002</v>
      </c>
    </row>
    <row r="30" spans="1:14" x14ac:dyDescent="0.25">
      <c r="A30" s="14">
        <v>4</v>
      </c>
      <c r="B30" s="22">
        <v>1.105</v>
      </c>
      <c r="D30" s="14">
        <v>6.15</v>
      </c>
      <c r="E30" s="22">
        <v>1.625</v>
      </c>
      <c r="G30" s="14">
        <v>0</v>
      </c>
      <c r="H30" s="22">
        <v>1.7350000000000001</v>
      </c>
      <c r="J30" s="14">
        <v>0</v>
      </c>
      <c r="K30" s="22">
        <v>1.3</v>
      </c>
      <c r="M30" s="14">
        <v>-5</v>
      </c>
      <c r="N30" s="22">
        <v>1.95</v>
      </c>
    </row>
    <row r="31" spans="1:14" x14ac:dyDescent="0.25">
      <c r="A31" s="14">
        <v>10</v>
      </c>
      <c r="B31" s="22">
        <v>0.58499999999999996</v>
      </c>
      <c r="D31" s="14">
        <v>9</v>
      </c>
      <c r="E31" s="22">
        <v>1.2749999999999999</v>
      </c>
      <c r="G31" s="14">
        <v>8</v>
      </c>
      <c r="H31" s="22">
        <v>0.60499999999999998</v>
      </c>
      <c r="J31" s="14">
        <v>5</v>
      </c>
      <c r="K31" s="22">
        <v>0.65</v>
      </c>
      <c r="M31" s="14">
        <v>0</v>
      </c>
      <c r="N31" s="22">
        <v>1.893</v>
      </c>
    </row>
    <row r="32" spans="1:14" x14ac:dyDescent="0.25">
      <c r="A32" s="14">
        <v>15</v>
      </c>
      <c r="B32" s="22">
        <v>-0.375</v>
      </c>
      <c r="D32" s="14">
        <v>11</v>
      </c>
      <c r="E32" s="22">
        <v>1.085</v>
      </c>
      <c r="G32" s="14">
        <v>12</v>
      </c>
      <c r="H32" s="22">
        <v>0.36499999999999999</v>
      </c>
      <c r="J32" s="14"/>
      <c r="K32" s="15"/>
      <c r="M32" s="14">
        <v>5</v>
      </c>
      <c r="N32" s="22">
        <v>1.8320000000000001</v>
      </c>
    </row>
    <row r="33" spans="1:14" x14ac:dyDescent="0.25">
      <c r="A33" s="14">
        <v>20</v>
      </c>
      <c r="B33" s="22">
        <v>-1.0549999999999999</v>
      </c>
      <c r="D33" s="14">
        <v>12.55</v>
      </c>
      <c r="E33" s="22">
        <v>0.73499999999999999</v>
      </c>
      <c r="G33" s="14">
        <v>15.9</v>
      </c>
      <c r="H33" s="22">
        <v>-0.115</v>
      </c>
      <c r="J33" s="14"/>
      <c r="K33" s="15"/>
      <c r="M33" s="14">
        <v>10</v>
      </c>
      <c r="N33" s="22">
        <v>2.9999999999999544E-2</v>
      </c>
    </row>
    <row r="34" spans="1:14" x14ac:dyDescent="0.25">
      <c r="A34" s="17">
        <v>22</v>
      </c>
      <c r="B34" s="22">
        <v>-1.4650000000000001</v>
      </c>
      <c r="D34" s="14">
        <v>15</v>
      </c>
      <c r="E34" s="22">
        <v>0.20499999999999999</v>
      </c>
      <c r="G34" s="14">
        <v>17.5</v>
      </c>
      <c r="H34" s="22">
        <v>-0.34499999999999997</v>
      </c>
      <c r="J34" s="14"/>
      <c r="K34" s="15"/>
      <c r="M34" s="14">
        <v>15</v>
      </c>
      <c r="N34" s="22">
        <v>-0.26900000000000002</v>
      </c>
    </row>
    <row r="35" spans="1:14" x14ac:dyDescent="0.25">
      <c r="D35" s="14">
        <v>18.7</v>
      </c>
      <c r="E35" s="22">
        <v>-0.23499999999999999</v>
      </c>
      <c r="G35" s="14">
        <v>23.2</v>
      </c>
      <c r="H35" s="22">
        <v>-0.85499999999999998</v>
      </c>
      <c r="J35" s="14"/>
      <c r="K35" s="15"/>
      <c r="M35" s="14">
        <v>18</v>
      </c>
      <c r="N35" s="22">
        <v>-0.60499999999999998</v>
      </c>
    </row>
    <row r="36" spans="1:14" x14ac:dyDescent="0.25">
      <c r="D36" s="14">
        <v>21.4</v>
      </c>
      <c r="E36" s="22">
        <v>-0.66500000000000004</v>
      </c>
      <c r="G36" s="14">
        <v>28.8</v>
      </c>
      <c r="H36" s="22">
        <v>-1.165</v>
      </c>
      <c r="J36" s="14"/>
      <c r="K36" s="15"/>
      <c r="M36" s="14"/>
      <c r="N36" s="16"/>
    </row>
    <row r="37" spans="1:14" x14ac:dyDescent="0.25">
      <c r="D37" s="14">
        <v>25</v>
      </c>
      <c r="E37" s="22">
        <v>-0.86499999999999999</v>
      </c>
      <c r="G37" s="14">
        <v>45.7</v>
      </c>
      <c r="H37" s="22">
        <v>-1.4350000000000001</v>
      </c>
      <c r="J37" s="14"/>
      <c r="K37" s="15"/>
      <c r="M37" s="14"/>
      <c r="N37" s="16"/>
    </row>
    <row r="38" spans="1:14" x14ac:dyDescent="0.25">
      <c r="D38" s="14">
        <v>28</v>
      </c>
      <c r="E38" s="22">
        <v>-1.0149999999999999</v>
      </c>
      <c r="G38" s="17">
        <v>50</v>
      </c>
      <c r="H38" s="23">
        <v>-1.5149999999999999</v>
      </c>
      <c r="J38" s="14"/>
      <c r="K38" s="15"/>
      <c r="M38" s="14"/>
      <c r="N38" s="16"/>
    </row>
    <row r="39" spans="1:14" x14ac:dyDescent="0.25">
      <c r="D39" s="14">
        <v>34.799999999999997</v>
      </c>
      <c r="E39" s="22">
        <v>-1.2150000000000001</v>
      </c>
      <c r="J39" s="17"/>
      <c r="K39" s="18"/>
      <c r="M39" s="14"/>
      <c r="N39" s="16"/>
    </row>
    <row r="40" spans="1:14" x14ac:dyDescent="0.25">
      <c r="D40" s="14">
        <v>39</v>
      </c>
      <c r="E40" s="22">
        <v>-1.2150000000000001</v>
      </c>
      <c r="M40" s="17"/>
      <c r="N40" s="19"/>
    </row>
    <row r="43" spans="1:14" x14ac:dyDescent="0.25">
      <c r="A43" s="2">
        <v>2013</v>
      </c>
      <c r="B43" s="2" t="s">
        <v>97</v>
      </c>
      <c r="C43">
        <v>-7.5</v>
      </c>
      <c r="D43">
        <v>-5</v>
      </c>
      <c r="E43">
        <v>-2.5</v>
      </c>
      <c r="F43">
        <v>0</v>
      </c>
      <c r="G43">
        <v>2.5</v>
      </c>
      <c r="H43">
        <v>5</v>
      </c>
      <c r="I43">
        <v>7.5</v>
      </c>
      <c r="J43">
        <v>10</v>
      </c>
      <c r="K43">
        <v>12.5</v>
      </c>
      <c r="L43">
        <v>16.8</v>
      </c>
      <c r="M43">
        <v>21</v>
      </c>
    </row>
    <row r="44" spans="1:14" x14ac:dyDescent="0.25">
      <c r="A44" s="2"/>
      <c r="B44" s="2" t="s">
        <v>101</v>
      </c>
      <c r="C44">
        <v>2.4649999999999999</v>
      </c>
      <c r="D44">
        <v>2.2850000000000001</v>
      </c>
      <c r="E44">
        <v>2.105</v>
      </c>
      <c r="F44">
        <v>1.9750000000000001</v>
      </c>
      <c r="G44">
        <v>1.1679999999999999</v>
      </c>
      <c r="H44">
        <v>1.345</v>
      </c>
      <c r="I44">
        <v>0.7649999999999999</v>
      </c>
      <c r="J44">
        <v>0.25499999999999989</v>
      </c>
      <c r="K44">
        <v>-7.5000000000000178E-2</v>
      </c>
      <c r="L44">
        <v>-0.45500000000000007</v>
      </c>
      <c r="M44">
        <v>-1.3650000000000002</v>
      </c>
    </row>
    <row r="45" spans="1:14" x14ac:dyDescent="0.25">
      <c r="A45" s="2">
        <v>2012</v>
      </c>
      <c r="B45" s="2" t="s">
        <v>97</v>
      </c>
      <c r="C45" s="14">
        <v>-7.5</v>
      </c>
      <c r="D45" s="14">
        <v>-6</v>
      </c>
      <c r="E45" s="14">
        <v>0</v>
      </c>
      <c r="F45" s="14">
        <v>4</v>
      </c>
      <c r="G45" s="14">
        <v>10</v>
      </c>
      <c r="H45" s="14">
        <v>15</v>
      </c>
      <c r="I45" s="14">
        <v>20</v>
      </c>
      <c r="J45" s="17">
        <v>21</v>
      </c>
    </row>
    <row r="46" spans="1:14" x14ac:dyDescent="0.25">
      <c r="A46" s="2"/>
      <c r="B46" s="2" t="s">
        <v>101</v>
      </c>
      <c r="C46" s="22">
        <v>2.2999999999999998</v>
      </c>
      <c r="D46" s="22">
        <v>2.1749999999999998</v>
      </c>
      <c r="E46" s="22">
        <v>1.5349999999999999</v>
      </c>
      <c r="F46" s="22">
        <v>1.105</v>
      </c>
      <c r="G46" s="22">
        <v>0.58499999999999996</v>
      </c>
      <c r="H46" s="22">
        <v>-0.375</v>
      </c>
      <c r="I46" s="22">
        <v>-1.0549999999999999</v>
      </c>
      <c r="J46" s="22">
        <v>-1.25</v>
      </c>
    </row>
    <row r="47" spans="1:14" x14ac:dyDescent="0.25">
      <c r="A47">
        <v>2011</v>
      </c>
      <c r="B47" s="2" t="s">
        <v>97</v>
      </c>
      <c r="C47" s="20">
        <v>-5.5</v>
      </c>
      <c r="D47" s="14">
        <v>0</v>
      </c>
      <c r="E47" s="14">
        <v>3.3</v>
      </c>
      <c r="F47" s="14">
        <v>6.15</v>
      </c>
      <c r="G47" s="14">
        <v>9</v>
      </c>
      <c r="H47" s="14">
        <v>11</v>
      </c>
      <c r="I47" s="14">
        <v>12.55</v>
      </c>
      <c r="J47" s="14">
        <v>15</v>
      </c>
      <c r="K47" s="14">
        <v>18.7</v>
      </c>
      <c r="L47" s="14">
        <v>21.4</v>
      </c>
    </row>
    <row r="48" spans="1:14" x14ac:dyDescent="0.25">
      <c r="B48" s="2" t="s">
        <v>101</v>
      </c>
      <c r="C48" s="30">
        <v>2.5249999999999999</v>
      </c>
      <c r="D48" s="22">
        <v>1.9950000000000001</v>
      </c>
      <c r="E48" s="22">
        <v>1.7150000000000001</v>
      </c>
      <c r="F48" s="22">
        <v>1.625</v>
      </c>
      <c r="G48" s="22">
        <v>1.2749999999999999</v>
      </c>
      <c r="H48" s="22">
        <v>1.085</v>
      </c>
      <c r="I48" s="22">
        <v>0.73499999999999999</v>
      </c>
      <c r="J48" s="22">
        <v>0.20499999999999999</v>
      </c>
      <c r="K48" s="22">
        <v>-0.23499999999999999</v>
      </c>
      <c r="L48" s="22">
        <v>-0.66500000000000004</v>
      </c>
    </row>
  </sheetData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2"/>
  <sheetViews>
    <sheetView topLeftCell="J4" zoomScaleNormal="100" workbookViewId="0">
      <selection activeCell="U29" sqref="U29"/>
    </sheetView>
  </sheetViews>
  <sheetFormatPr defaultColWidth="9.140625" defaultRowHeight="15" x14ac:dyDescent="0.25"/>
  <cols>
    <col min="1" max="1" width="22" customWidth="1"/>
    <col min="2" max="2" width="13.7109375" bestFit="1" customWidth="1"/>
    <col min="3" max="3" width="18.85546875" bestFit="1" customWidth="1"/>
    <col min="4" max="4" width="18" bestFit="1" customWidth="1"/>
  </cols>
  <sheetData>
    <row r="1" spans="1:4" x14ac:dyDescent="0.25">
      <c r="A1" t="s">
        <v>31</v>
      </c>
      <c r="C1">
        <v>150</v>
      </c>
      <c r="D1" t="s">
        <v>1</v>
      </c>
    </row>
    <row r="2" spans="1:4" x14ac:dyDescent="0.25">
      <c r="A2" t="s">
        <v>32</v>
      </c>
      <c r="B2">
        <v>-1.08</v>
      </c>
      <c r="C2" t="s">
        <v>1</v>
      </c>
    </row>
    <row r="3" spans="1:4" x14ac:dyDescent="0.25">
      <c r="A3" t="s">
        <v>34</v>
      </c>
      <c r="C3">
        <v>2.7050000000000001</v>
      </c>
    </row>
    <row r="4" spans="1:4" x14ac:dyDescent="0.25">
      <c r="A4" t="s">
        <v>35</v>
      </c>
      <c r="B4">
        <f>'General data (and reference lev'!B13</f>
        <v>0.22</v>
      </c>
      <c r="C4" t="s">
        <v>1</v>
      </c>
    </row>
    <row r="5" spans="1:4" x14ac:dyDescent="0.25">
      <c r="A5" t="s">
        <v>36</v>
      </c>
      <c r="B5" s="2">
        <v>-0.31</v>
      </c>
      <c r="C5" t="s">
        <v>1</v>
      </c>
    </row>
    <row r="7" spans="1:4" x14ac:dyDescent="0.25">
      <c r="A7" s="3">
        <v>2013</v>
      </c>
    </row>
    <row r="8" spans="1:4" x14ac:dyDescent="0.25">
      <c r="A8" t="s">
        <v>28</v>
      </c>
      <c r="B8" t="s">
        <v>29</v>
      </c>
      <c r="C8" t="s">
        <v>30</v>
      </c>
      <c r="D8" t="s">
        <v>33</v>
      </c>
    </row>
    <row r="9" spans="1:4" x14ac:dyDescent="0.25">
      <c r="A9">
        <v>-12.5</v>
      </c>
      <c r="B9" t="s">
        <v>0</v>
      </c>
      <c r="C9" t="s">
        <v>0</v>
      </c>
      <c r="D9" t="s">
        <v>0</v>
      </c>
    </row>
    <row r="10" spans="1:4" x14ac:dyDescent="0.25">
      <c r="A10">
        <v>-10</v>
      </c>
      <c r="B10" t="s">
        <v>0</v>
      </c>
      <c r="C10" t="s">
        <v>0</v>
      </c>
      <c r="D10" t="s">
        <v>0</v>
      </c>
    </row>
    <row r="11" spans="1:4" x14ac:dyDescent="0.25">
      <c r="A11">
        <v>-7.5</v>
      </c>
      <c r="B11" t="s">
        <v>0</v>
      </c>
      <c r="C11" t="s">
        <v>0</v>
      </c>
      <c r="D11" t="s">
        <v>0</v>
      </c>
    </row>
    <row r="12" spans="1:4" x14ac:dyDescent="0.25">
      <c r="A12">
        <v>-5</v>
      </c>
      <c r="B12">
        <v>-1.4</v>
      </c>
      <c r="C12">
        <f>-(B12-$B$2-($B$5-$B$4))</f>
        <v>-0.21000000000000019</v>
      </c>
      <c r="D12">
        <f>C12+$C$3</f>
        <v>2.4950000000000001</v>
      </c>
    </row>
    <row r="13" spans="1:4" x14ac:dyDescent="0.25">
      <c r="A13">
        <v>-2.5</v>
      </c>
      <c r="B13">
        <v>-1.1499999999999999</v>
      </c>
      <c r="C13">
        <f t="shared" ref="C13:C21" si="0">-(B13-$B$2-($B$5-$B$4))</f>
        <v>-0.46000000000000019</v>
      </c>
      <c r="D13">
        <f t="shared" ref="D13:D21" si="1">C13+$C$3</f>
        <v>2.2450000000000001</v>
      </c>
    </row>
    <row r="14" spans="1:4" x14ac:dyDescent="0.25">
      <c r="A14">
        <v>0</v>
      </c>
      <c r="B14">
        <v>-1.1299999999999999</v>
      </c>
      <c r="C14">
        <f t="shared" si="0"/>
        <v>-0.4800000000000002</v>
      </c>
      <c r="D14">
        <f t="shared" si="1"/>
        <v>2.2249999999999996</v>
      </c>
    </row>
    <row r="15" spans="1:4" x14ac:dyDescent="0.25">
      <c r="A15">
        <v>2.5</v>
      </c>
      <c r="B15">
        <v>-0.92</v>
      </c>
      <c r="C15">
        <f t="shared" si="0"/>
        <v>-0.69000000000000006</v>
      </c>
      <c r="D15">
        <f t="shared" si="1"/>
        <v>2.0150000000000001</v>
      </c>
    </row>
    <row r="16" spans="1:4" x14ac:dyDescent="0.25">
      <c r="A16">
        <v>5</v>
      </c>
      <c r="B16">
        <v>-0.87</v>
      </c>
      <c r="C16">
        <f t="shared" si="0"/>
        <v>-0.7400000000000001</v>
      </c>
      <c r="D16">
        <f t="shared" si="1"/>
        <v>1.9649999999999999</v>
      </c>
    </row>
    <row r="17" spans="1:11" x14ac:dyDescent="0.25">
      <c r="A17">
        <v>7.5</v>
      </c>
      <c r="B17">
        <v>-0.45</v>
      </c>
      <c r="C17">
        <f t="shared" si="0"/>
        <v>-1.1600000000000001</v>
      </c>
      <c r="D17">
        <f t="shared" si="1"/>
        <v>1.5449999999999999</v>
      </c>
    </row>
    <row r="18" spans="1:11" x14ac:dyDescent="0.25">
      <c r="A18">
        <v>10</v>
      </c>
      <c r="B18">
        <v>0.03</v>
      </c>
      <c r="C18">
        <f t="shared" si="0"/>
        <v>-1.6400000000000001</v>
      </c>
      <c r="D18">
        <f t="shared" si="1"/>
        <v>1.0649999999999999</v>
      </c>
    </row>
    <row r="19" spans="1:11" x14ac:dyDescent="0.25">
      <c r="A19">
        <v>12.5</v>
      </c>
      <c r="B19">
        <v>0.56999999999999995</v>
      </c>
      <c r="C19">
        <f t="shared" si="0"/>
        <v>-2.1799999999999997</v>
      </c>
      <c r="D19">
        <f t="shared" si="1"/>
        <v>0.52500000000000036</v>
      </c>
    </row>
    <row r="20" spans="1:11" x14ac:dyDescent="0.25">
      <c r="A20">
        <v>15</v>
      </c>
      <c r="B20">
        <v>1.05</v>
      </c>
      <c r="C20">
        <f t="shared" si="0"/>
        <v>-2.66</v>
      </c>
      <c r="D20">
        <f>C20+$C$3</f>
        <v>4.4999999999999929E-2</v>
      </c>
    </row>
    <row r="21" spans="1:11" x14ac:dyDescent="0.25">
      <c r="A21">
        <v>25.5</v>
      </c>
      <c r="B21">
        <v>2.7</v>
      </c>
      <c r="C21">
        <f t="shared" si="0"/>
        <v>-4.3100000000000005</v>
      </c>
      <c r="D21">
        <f t="shared" si="1"/>
        <v>-1.6050000000000004</v>
      </c>
    </row>
    <row r="24" spans="1:11" x14ac:dyDescent="0.25">
      <c r="A24" s="25" t="s">
        <v>65</v>
      </c>
      <c r="B24" s="21"/>
      <c r="D24" s="9" t="s">
        <v>66</v>
      </c>
      <c r="E24" s="10"/>
      <c r="G24" s="9" t="s">
        <v>67</v>
      </c>
      <c r="H24" s="10"/>
      <c r="J24" s="25" t="s">
        <v>68</v>
      </c>
      <c r="K24" s="26"/>
    </row>
    <row r="25" spans="1:11" x14ac:dyDescent="0.25">
      <c r="A25" s="24" t="s">
        <v>37</v>
      </c>
      <c r="B25" s="12" t="s">
        <v>38</v>
      </c>
      <c r="D25" s="11" t="s">
        <v>37</v>
      </c>
      <c r="E25" s="12" t="s">
        <v>38</v>
      </c>
      <c r="G25" s="11" t="s">
        <v>37</v>
      </c>
      <c r="H25" s="12" t="s">
        <v>38</v>
      </c>
      <c r="J25" s="27" t="s">
        <v>37</v>
      </c>
      <c r="K25" s="28" t="s">
        <v>38</v>
      </c>
    </row>
    <row r="26" spans="1:11" x14ac:dyDescent="0.25">
      <c r="A26" s="14">
        <v>-3.5</v>
      </c>
      <c r="B26" s="22">
        <v>2.4049999999999998</v>
      </c>
      <c r="D26" s="20">
        <v>-18.100000000000001</v>
      </c>
      <c r="E26" s="30">
        <v>3.6764159292035403</v>
      </c>
      <c r="G26" s="14" t="s">
        <v>64</v>
      </c>
      <c r="H26" s="15"/>
      <c r="J26" s="14">
        <v>-15</v>
      </c>
      <c r="K26" s="22">
        <v>3.3149999999999999</v>
      </c>
    </row>
    <row r="27" spans="1:11" x14ac:dyDescent="0.25">
      <c r="A27" s="14">
        <v>0</v>
      </c>
      <c r="B27" s="22">
        <v>1.925</v>
      </c>
      <c r="D27" s="14">
        <v>0</v>
      </c>
      <c r="E27" s="22">
        <v>2.395</v>
      </c>
      <c r="G27" s="14"/>
      <c r="H27" s="15"/>
      <c r="J27" s="14">
        <v>-10</v>
      </c>
      <c r="K27" s="22">
        <v>2.7770000000000001</v>
      </c>
    </row>
    <row r="28" spans="1:11" x14ac:dyDescent="0.25">
      <c r="A28" s="14">
        <v>3</v>
      </c>
      <c r="B28" s="22">
        <v>1.405</v>
      </c>
      <c r="D28" s="14">
        <v>11.3</v>
      </c>
      <c r="E28" s="22">
        <v>1.595</v>
      </c>
      <c r="G28" s="14"/>
      <c r="H28" s="15"/>
      <c r="J28" s="14">
        <v>-5</v>
      </c>
      <c r="K28" s="22">
        <v>2.4119999999999999</v>
      </c>
    </row>
    <row r="29" spans="1:11" x14ac:dyDescent="0.25">
      <c r="A29" s="14">
        <v>7</v>
      </c>
      <c r="B29" s="22">
        <v>1.175</v>
      </c>
      <c r="D29" s="14">
        <v>17.600000000000001</v>
      </c>
      <c r="E29" s="22">
        <v>1.075</v>
      </c>
      <c r="G29" s="14"/>
      <c r="H29" s="15"/>
      <c r="J29" s="14">
        <v>0</v>
      </c>
      <c r="K29" s="22">
        <v>2.0230000000000001</v>
      </c>
    </row>
    <row r="30" spans="1:11" x14ac:dyDescent="0.25">
      <c r="A30" s="14">
        <v>10</v>
      </c>
      <c r="B30" s="22">
        <v>0.68500000000000005</v>
      </c>
      <c r="D30" s="14">
        <v>24</v>
      </c>
      <c r="E30" s="22">
        <v>0.28499999999999998</v>
      </c>
      <c r="G30" s="14"/>
      <c r="H30" s="15"/>
      <c r="J30" s="14">
        <v>5</v>
      </c>
      <c r="K30" s="22">
        <v>1.5449999999999997</v>
      </c>
    </row>
    <row r="31" spans="1:11" x14ac:dyDescent="0.25">
      <c r="A31" s="14">
        <v>15.5</v>
      </c>
      <c r="B31" s="22">
        <v>-0.155</v>
      </c>
      <c r="D31" s="14">
        <v>26.7</v>
      </c>
      <c r="E31" s="22">
        <v>9.5000000000000001E-2</v>
      </c>
      <c r="G31" s="14"/>
      <c r="H31" s="15"/>
      <c r="J31" s="14">
        <v>10</v>
      </c>
      <c r="K31" s="22">
        <v>1.423</v>
      </c>
    </row>
    <row r="32" spans="1:11" x14ac:dyDescent="0.25">
      <c r="A32" s="14">
        <v>20</v>
      </c>
      <c r="B32" s="22">
        <v>-0.67500000000000004</v>
      </c>
      <c r="D32" s="14">
        <v>30.8</v>
      </c>
      <c r="E32" s="22">
        <v>-0.38500000000000001</v>
      </c>
      <c r="G32" s="14"/>
      <c r="H32" s="15"/>
      <c r="J32" s="14">
        <v>12.3</v>
      </c>
      <c r="K32" s="22">
        <v>1.375</v>
      </c>
    </row>
    <row r="33" spans="1:12" x14ac:dyDescent="0.25">
      <c r="A33" s="17">
        <v>25</v>
      </c>
      <c r="B33" s="22">
        <v>-1.5649999999999999</v>
      </c>
      <c r="D33" s="14">
        <v>32.700000000000003</v>
      </c>
      <c r="E33" s="22">
        <v>-0.82499999999999996</v>
      </c>
      <c r="G33" s="14"/>
      <c r="H33" s="15"/>
      <c r="J33" s="14">
        <v>15</v>
      </c>
      <c r="K33" s="22">
        <v>0.17</v>
      </c>
    </row>
    <row r="34" spans="1:12" x14ac:dyDescent="0.25">
      <c r="D34" s="14">
        <v>43</v>
      </c>
      <c r="E34" s="22">
        <v>-1.155</v>
      </c>
      <c r="G34" s="14"/>
      <c r="H34" s="15"/>
      <c r="J34" s="14"/>
      <c r="K34" s="16"/>
    </row>
    <row r="35" spans="1:12" x14ac:dyDescent="0.25">
      <c r="D35" s="14">
        <v>48.3</v>
      </c>
      <c r="E35" s="22">
        <v>-1.3049999999999999</v>
      </c>
      <c r="G35" s="14"/>
      <c r="H35" s="15"/>
      <c r="J35" s="14"/>
      <c r="K35" s="16"/>
    </row>
    <row r="36" spans="1:12" x14ac:dyDescent="0.25">
      <c r="D36" s="17">
        <v>51</v>
      </c>
      <c r="E36" s="23">
        <v>-1.5549999999999999</v>
      </c>
      <c r="G36" s="14"/>
      <c r="H36" s="15"/>
      <c r="J36" s="14"/>
      <c r="K36" s="16"/>
    </row>
    <row r="39" spans="1:12" x14ac:dyDescent="0.25">
      <c r="A39" s="2">
        <v>2013</v>
      </c>
      <c r="B39" s="2" t="s">
        <v>97</v>
      </c>
      <c r="C39" s="14">
        <v>-3.5</v>
      </c>
      <c r="D39">
        <v>-2.5</v>
      </c>
      <c r="E39">
        <v>0</v>
      </c>
      <c r="F39">
        <v>2.5</v>
      </c>
      <c r="G39">
        <v>5</v>
      </c>
      <c r="H39">
        <v>7.5</v>
      </c>
      <c r="I39">
        <v>10</v>
      </c>
      <c r="J39">
        <v>12.5</v>
      </c>
      <c r="K39">
        <v>15</v>
      </c>
      <c r="L39">
        <v>25.5</v>
      </c>
    </row>
    <row r="40" spans="1:12" x14ac:dyDescent="0.25">
      <c r="A40" s="2"/>
      <c r="B40" s="2" t="s">
        <v>101</v>
      </c>
      <c r="C40" s="22">
        <v>2.4049999999999998</v>
      </c>
      <c r="D40">
        <v>2.2450000000000001</v>
      </c>
      <c r="E40">
        <v>2.2249999999999996</v>
      </c>
      <c r="F40">
        <v>2.0150000000000001</v>
      </c>
      <c r="G40">
        <v>1.9649999999999999</v>
      </c>
      <c r="H40">
        <v>1.5449999999999999</v>
      </c>
      <c r="I40">
        <v>1.0649999999999999</v>
      </c>
      <c r="J40">
        <v>0.52500000000000036</v>
      </c>
      <c r="K40">
        <v>4.4999999999999929E-2</v>
      </c>
      <c r="L40">
        <v>-1.6050000000000004</v>
      </c>
    </row>
    <row r="41" spans="1:12" x14ac:dyDescent="0.25">
      <c r="A41" s="2">
        <v>2012</v>
      </c>
      <c r="B41" s="2" t="s">
        <v>97</v>
      </c>
      <c r="C41" s="14">
        <v>-3.5</v>
      </c>
      <c r="D41" s="14">
        <v>0</v>
      </c>
      <c r="E41" s="14">
        <v>3</v>
      </c>
      <c r="F41" s="14">
        <v>7</v>
      </c>
      <c r="G41" s="14">
        <v>10</v>
      </c>
      <c r="H41" s="14">
        <v>15.5</v>
      </c>
      <c r="I41" s="14">
        <v>20</v>
      </c>
      <c r="J41" s="17">
        <v>25</v>
      </c>
    </row>
    <row r="42" spans="1:12" x14ac:dyDescent="0.25">
      <c r="A42" s="2"/>
      <c r="B42" s="2" t="s">
        <v>101</v>
      </c>
      <c r="C42" s="22">
        <v>2.4049999999999998</v>
      </c>
      <c r="D42" s="22">
        <v>1.925</v>
      </c>
      <c r="E42" s="22">
        <v>1.405</v>
      </c>
      <c r="F42" s="22">
        <v>1.175</v>
      </c>
      <c r="G42" s="22">
        <v>0.68500000000000005</v>
      </c>
      <c r="H42" s="22">
        <v>-0.155</v>
      </c>
      <c r="I42" s="22">
        <v>-0.67500000000000004</v>
      </c>
      <c r="J42" s="22">
        <v>-1.5649999999999999</v>
      </c>
    </row>
  </sheetData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0"/>
  <sheetViews>
    <sheetView workbookViewId="0">
      <selection activeCell="I4" sqref="I4"/>
    </sheetView>
  </sheetViews>
  <sheetFormatPr defaultRowHeight="15" x14ac:dyDescent="0.25"/>
  <cols>
    <col min="8" max="8" width="6" bestFit="1" customWidth="1"/>
    <col min="9" max="9" width="8.28515625" bestFit="1" customWidth="1"/>
    <col min="10" max="10" width="9.42578125" bestFit="1" customWidth="1"/>
    <col min="11" max="11" width="10" bestFit="1" customWidth="1"/>
  </cols>
  <sheetData>
    <row r="1" spans="1:30" x14ac:dyDescent="0.25">
      <c r="F1" t="s">
        <v>95</v>
      </c>
      <c r="I1" t="s">
        <v>69</v>
      </c>
    </row>
    <row r="2" spans="1:30" x14ac:dyDescent="0.25">
      <c r="A2" t="s">
        <v>70</v>
      </c>
      <c r="B2" t="s">
        <v>71</v>
      </c>
      <c r="C2" t="s">
        <v>72</v>
      </c>
      <c r="G2" s="31" t="s">
        <v>73</v>
      </c>
      <c r="H2" s="31" t="s">
        <v>37</v>
      </c>
      <c r="I2" s="31" t="s">
        <v>71</v>
      </c>
      <c r="J2" s="31" t="s">
        <v>72</v>
      </c>
      <c r="L2" s="31"/>
      <c r="M2" s="31"/>
      <c r="N2" s="31"/>
      <c r="O2" s="31"/>
      <c r="P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</row>
    <row r="3" spans="1:30" x14ac:dyDescent="0.25">
      <c r="A3" t="s">
        <v>74</v>
      </c>
      <c r="B3">
        <v>582450</v>
      </c>
      <c r="C3">
        <v>4787329</v>
      </c>
      <c r="F3" t="s">
        <v>89</v>
      </c>
      <c r="G3" s="31">
        <v>25</v>
      </c>
      <c r="H3" s="13">
        <v>-10</v>
      </c>
      <c r="I3" s="32">
        <f>B$3-G3*B$11+H3*B$12</f>
        <v>582432.07520567928</v>
      </c>
      <c r="J3" s="32">
        <f t="shared" ref="J3:J12" si="0">C$3-G3*B$12-H3*B$11</f>
        <v>4787308.9076694092</v>
      </c>
    </row>
    <row r="4" spans="1:30" x14ac:dyDescent="0.25">
      <c r="A4" t="s">
        <v>76</v>
      </c>
      <c r="B4">
        <v>582380</v>
      </c>
      <c r="C4">
        <v>4787136</v>
      </c>
      <c r="G4" s="31">
        <v>25</v>
      </c>
      <c r="H4" s="13">
        <v>-7.5</v>
      </c>
      <c r="I4" s="32">
        <f t="shared" ref="I4:I12" si="1">B$3-G4*B$11+H4*B$12</f>
        <v>582434.42539949983</v>
      </c>
      <c r="J4" s="32">
        <f t="shared" si="0"/>
        <v>4787308.0552675053</v>
      </c>
    </row>
    <row r="5" spans="1:30" x14ac:dyDescent="0.25">
      <c r="A5" t="s">
        <v>77</v>
      </c>
      <c r="B5">
        <v>70</v>
      </c>
      <c r="C5">
        <v>193</v>
      </c>
      <c r="G5" s="31">
        <v>25</v>
      </c>
      <c r="H5" s="13">
        <v>-5</v>
      </c>
      <c r="I5" s="32">
        <f t="shared" si="1"/>
        <v>582436.77559332037</v>
      </c>
      <c r="J5" s="32">
        <f t="shared" si="0"/>
        <v>4787307.2028656015</v>
      </c>
    </row>
    <row r="6" spans="1:30" x14ac:dyDescent="0.25">
      <c r="A6" t="s">
        <v>78</v>
      </c>
      <c r="B6">
        <v>205.30221625691235</v>
      </c>
      <c r="C6" t="s">
        <v>1</v>
      </c>
      <c r="G6" s="31">
        <v>25</v>
      </c>
      <c r="H6" s="13">
        <v>-2.5</v>
      </c>
      <c r="I6" s="32">
        <f t="shared" si="1"/>
        <v>582439.12578714103</v>
      </c>
      <c r="J6" s="32">
        <f t="shared" si="0"/>
        <v>4787306.3504636977</v>
      </c>
    </row>
    <row r="7" spans="1:30" x14ac:dyDescent="0.25">
      <c r="G7" s="31">
        <v>25</v>
      </c>
      <c r="H7" s="13">
        <v>0</v>
      </c>
      <c r="I7" s="32">
        <f t="shared" si="1"/>
        <v>582441.47598096158</v>
      </c>
      <c r="J7" s="32">
        <f t="shared" si="0"/>
        <v>4787305.4980617939</v>
      </c>
    </row>
    <row r="8" spans="1:30" x14ac:dyDescent="0.25">
      <c r="A8" t="s">
        <v>79</v>
      </c>
      <c r="B8">
        <v>0.34793871080896216</v>
      </c>
      <c r="C8" t="s">
        <v>80</v>
      </c>
      <c r="G8" s="31">
        <v>25</v>
      </c>
      <c r="H8" s="13">
        <v>2.5</v>
      </c>
      <c r="I8" s="32">
        <f t="shared" si="1"/>
        <v>582443.82617478212</v>
      </c>
      <c r="J8" s="32">
        <f t="shared" si="0"/>
        <v>4787304.64565989</v>
      </c>
    </row>
    <row r="9" spans="1:30" x14ac:dyDescent="0.25">
      <c r="B9">
        <v>19.935419658576411</v>
      </c>
      <c r="C9" s="33" t="s">
        <v>81</v>
      </c>
      <c r="G9" s="31">
        <v>25</v>
      </c>
      <c r="H9" s="13">
        <v>5</v>
      </c>
      <c r="I9" s="32">
        <f t="shared" si="1"/>
        <v>582446.17636860278</v>
      </c>
      <c r="J9" s="32">
        <f t="shared" si="0"/>
        <v>4787303.7932579862</v>
      </c>
    </row>
    <row r="10" spans="1:30" x14ac:dyDescent="0.25">
      <c r="G10" s="31">
        <v>25</v>
      </c>
      <c r="H10" s="13">
        <v>7.5</v>
      </c>
      <c r="I10" s="32">
        <f t="shared" si="1"/>
        <v>582448.52656242333</v>
      </c>
      <c r="J10" s="32">
        <f t="shared" si="0"/>
        <v>4787302.9408560824</v>
      </c>
    </row>
    <row r="11" spans="1:30" x14ac:dyDescent="0.25">
      <c r="A11" t="s">
        <v>82</v>
      </c>
      <c r="B11">
        <v>0.34096076153607119</v>
      </c>
      <c r="G11" s="31">
        <v>25</v>
      </c>
      <c r="H11" s="13">
        <v>10</v>
      </c>
      <c r="I11" s="32">
        <f t="shared" si="1"/>
        <v>582450.87675624387</v>
      </c>
      <c r="J11" s="32">
        <f t="shared" si="0"/>
        <v>4787302.0884541785</v>
      </c>
    </row>
    <row r="12" spans="1:30" x14ac:dyDescent="0.25">
      <c r="A12" t="s">
        <v>83</v>
      </c>
      <c r="B12">
        <v>0.94007752823516766</v>
      </c>
      <c r="G12" s="31">
        <v>25</v>
      </c>
      <c r="H12" s="13">
        <v>12.5</v>
      </c>
      <c r="I12" s="32">
        <f t="shared" si="1"/>
        <v>582453.22695006453</v>
      </c>
      <c r="J12" s="32">
        <f t="shared" si="0"/>
        <v>4787301.2360522747</v>
      </c>
    </row>
    <row r="13" spans="1:30" x14ac:dyDescent="0.25">
      <c r="G13" s="31"/>
      <c r="H13" s="13"/>
      <c r="I13" s="32"/>
      <c r="J13" s="32"/>
    </row>
    <row r="14" spans="1:30" x14ac:dyDescent="0.25">
      <c r="A14" t="s">
        <v>70</v>
      </c>
      <c r="B14" s="34" t="s">
        <v>71</v>
      </c>
      <c r="C14" s="34" t="s">
        <v>72</v>
      </c>
      <c r="D14" s="34" t="s">
        <v>73</v>
      </c>
      <c r="E14" s="34"/>
      <c r="F14" t="s">
        <v>90</v>
      </c>
      <c r="G14" s="31">
        <v>50</v>
      </c>
      <c r="H14" s="13">
        <v>-12.5</v>
      </c>
      <c r="I14" s="32">
        <f t="shared" ref="I14:I23" si="2">B$3-G14*B$11+H14*B$12</f>
        <v>582421.2009928202</v>
      </c>
      <c r="J14" s="32">
        <f t="shared" ref="J14:J23" si="3">C$3-G14*B$12-H14*B$11</f>
        <v>4787286.2581331078</v>
      </c>
    </row>
    <row r="15" spans="1:30" x14ac:dyDescent="0.25">
      <c r="A15" t="s">
        <v>75</v>
      </c>
      <c r="B15" s="34">
        <v>582441.47598096158</v>
      </c>
      <c r="C15" s="34">
        <v>4787305.4980617939</v>
      </c>
      <c r="D15" s="34">
        <v>25</v>
      </c>
      <c r="E15" s="34"/>
      <c r="G15" s="31">
        <v>50</v>
      </c>
      <c r="H15" s="13">
        <v>-10</v>
      </c>
      <c r="I15" s="32">
        <f t="shared" si="2"/>
        <v>582423.55118664086</v>
      </c>
      <c r="J15" s="32">
        <f t="shared" si="3"/>
        <v>4787285.405731204</v>
      </c>
    </row>
    <row r="16" spans="1:30" x14ac:dyDescent="0.25">
      <c r="A16" t="s">
        <v>84</v>
      </c>
      <c r="B16" s="34">
        <v>582432.95196192316</v>
      </c>
      <c r="C16" s="34">
        <v>4787281.9961235886</v>
      </c>
      <c r="D16" s="35">
        <v>50</v>
      </c>
      <c r="E16" s="35"/>
      <c r="G16" s="31">
        <v>50</v>
      </c>
      <c r="H16" s="13">
        <v>-7.5</v>
      </c>
      <c r="I16" s="32">
        <f t="shared" si="2"/>
        <v>582425.90138046141</v>
      </c>
      <c r="J16" s="32">
        <f t="shared" si="3"/>
        <v>4787284.5533293001</v>
      </c>
    </row>
    <row r="17" spans="1:10" x14ac:dyDescent="0.25">
      <c r="A17" t="s">
        <v>85</v>
      </c>
      <c r="B17" s="34">
        <v>582424.42794288474</v>
      </c>
      <c r="C17" s="34">
        <v>4787258.4941853825</v>
      </c>
      <c r="D17" s="34">
        <v>75</v>
      </c>
      <c r="E17" s="34"/>
      <c r="G17" s="31">
        <v>50</v>
      </c>
      <c r="H17" s="13">
        <v>-5</v>
      </c>
      <c r="I17" s="32">
        <f t="shared" si="2"/>
        <v>582428.25157428195</v>
      </c>
      <c r="J17" s="32">
        <f t="shared" si="3"/>
        <v>4787283.7009273963</v>
      </c>
    </row>
    <row r="18" spans="1:10" x14ac:dyDescent="0.25">
      <c r="A18" t="s">
        <v>86</v>
      </c>
      <c r="B18" s="34">
        <v>582415.90392384643</v>
      </c>
      <c r="C18" s="34">
        <v>4787234.9922471764</v>
      </c>
      <c r="D18" s="34">
        <v>100</v>
      </c>
      <c r="E18" s="34"/>
      <c r="G18" s="31">
        <v>50</v>
      </c>
      <c r="H18" s="13">
        <v>-2.5</v>
      </c>
      <c r="I18" s="32">
        <f t="shared" si="2"/>
        <v>582430.60176810261</v>
      </c>
      <c r="J18" s="32">
        <f t="shared" si="3"/>
        <v>4787282.8485254925</v>
      </c>
    </row>
    <row r="19" spans="1:10" x14ac:dyDescent="0.25">
      <c r="A19" t="s">
        <v>87</v>
      </c>
      <c r="B19" s="34">
        <v>582407.37990480801</v>
      </c>
      <c r="C19" s="34">
        <v>4787211.4903089702</v>
      </c>
      <c r="D19" s="34">
        <v>125</v>
      </c>
      <c r="E19" s="34"/>
      <c r="G19" s="31">
        <v>50</v>
      </c>
      <c r="H19" s="13">
        <v>0</v>
      </c>
      <c r="I19" s="32">
        <f t="shared" si="2"/>
        <v>582432.95196192316</v>
      </c>
      <c r="J19" s="32">
        <f t="shared" si="3"/>
        <v>4787281.9961235886</v>
      </c>
    </row>
    <row r="20" spans="1:10" x14ac:dyDescent="0.25">
      <c r="A20" t="s">
        <v>88</v>
      </c>
      <c r="B20" s="34">
        <v>582398.85588576959</v>
      </c>
      <c r="C20" s="34">
        <v>4787187.988370765</v>
      </c>
      <c r="D20" s="34">
        <v>150</v>
      </c>
      <c r="E20" s="34"/>
      <c r="G20" s="31">
        <v>50</v>
      </c>
      <c r="H20" s="13">
        <v>2.5</v>
      </c>
      <c r="I20" s="32">
        <f t="shared" si="2"/>
        <v>582435.3021557437</v>
      </c>
      <c r="J20" s="32">
        <f t="shared" si="3"/>
        <v>4787281.1437216848</v>
      </c>
    </row>
    <row r="21" spans="1:10" x14ac:dyDescent="0.25">
      <c r="G21" s="31">
        <v>50</v>
      </c>
      <c r="H21" s="13">
        <v>5</v>
      </c>
      <c r="I21" s="32">
        <f t="shared" si="2"/>
        <v>582437.65234956436</v>
      </c>
      <c r="J21" s="32">
        <f t="shared" si="3"/>
        <v>4787280.291319781</v>
      </c>
    </row>
    <row r="22" spans="1:10" x14ac:dyDescent="0.25">
      <c r="G22" s="31">
        <v>50</v>
      </c>
      <c r="H22" s="13">
        <v>7.5</v>
      </c>
      <c r="I22" s="32">
        <f t="shared" si="2"/>
        <v>582440.00254338491</v>
      </c>
      <c r="J22" s="32">
        <f t="shared" si="3"/>
        <v>4787279.4389178772</v>
      </c>
    </row>
    <row r="23" spans="1:10" x14ac:dyDescent="0.25">
      <c r="G23" s="31">
        <v>50</v>
      </c>
      <c r="H23" s="13">
        <v>10</v>
      </c>
      <c r="I23" s="32">
        <f t="shared" si="2"/>
        <v>582442.35273720545</v>
      </c>
      <c r="J23" s="32">
        <f t="shared" si="3"/>
        <v>4787278.5865159733</v>
      </c>
    </row>
    <row r="25" spans="1:10" x14ac:dyDescent="0.25">
      <c r="F25" t="s">
        <v>91</v>
      </c>
      <c r="G25" s="31">
        <v>75</v>
      </c>
      <c r="H25" s="13">
        <v>-12.5</v>
      </c>
      <c r="I25" s="32">
        <f t="shared" ref="I25:I34" si="4">B$3-G25*B$11+H25*B$12</f>
        <v>582412.67697378178</v>
      </c>
      <c r="J25" s="32">
        <f t="shared" ref="J25:J34" si="5">C$3-G25*B$12-H25*B$11</f>
        <v>4787262.7561949017</v>
      </c>
    </row>
    <row r="26" spans="1:10" x14ac:dyDescent="0.25">
      <c r="G26" s="31">
        <v>75</v>
      </c>
      <c r="H26" s="13">
        <v>-10</v>
      </c>
      <c r="I26" s="32">
        <f t="shared" si="4"/>
        <v>582415.02716760244</v>
      </c>
      <c r="J26" s="32">
        <f t="shared" si="5"/>
        <v>4787261.9037929978</v>
      </c>
    </row>
    <row r="27" spans="1:10" x14ac:dyDescent="0.25">
      <c r="G27" s="31">
        <v>75</v>
      </c>
      <c r="H27" s="13">
        <v>-7.5</v>
      </c>
      <c r="I27" s="32">
        <f t="shared" si="4"/>
        <v>582417.37736142299</v>
      </c>
      <c r="J27" s="32">
        <f t="shared" si="5"/>
        <v>4787261.051391094</v>
      </c>
    </row>
    <row r="28" spans="1:10" x14ac:dyDescent="0.25">
      <c r="G28" s="31">
        <v>75</v>
      </c>
      <c r="H28" s="13">
        <v>-5</v>
      </c>
      <c r="I28" s="32">
        <f t="shared" si="4"/>
        <v>582419.72755524353</v>
      </c>
      <c r="J28" s="32">
        <f t="shared" si="5"/>
        <v>4787260.1989891902</v>
      </c>
    </row>
    <row r="29" spans="1:10" x14ac:dyDescent="0.25">
      <c r="G29" s="31">
        <v>75</v>
      </c>
      <c r="H29" s="13">
        <v>-2.5</v>
      </c>
      <c r="I29" s="32">
        <f t="shared" si="4"/>
        <v>582422.07774906419</v>
      </c>
      <c r="J29" s="32">
        <f t="shared" si="5"/>
        <v>4787259.3465872863</v>
      </c>
    </row>
    <row r="30" spans="1:10" x14ac:dyDescent="0.25">
      <c r="G30" s="31">
        <v>75</v>
      </c>
      <c r="H30" s="13">
        <v>0</v>
      </c>
      <c r="I30" s="32">
        <f t="shared" si="4"/>
        <v>582424.42794288474</v>
      </c>
      <c r="J30" s="32">
        <f t="shared" si="5"/>
        <v>4787258.4941853825</v>
      </c>
    </row>
    <row r="31" spans="1:10" x14ac:dyDescent="0.25">
      <c r="G31" s="31">
        <v>75</v>
      </c>
      <c r="H31" s="13">
        <v>2.5</v>
      </c>
      <c r="I31" s="32">
        <f t="shared" si="4"/>
        <v>582426.77813670528</v>
      </c>
      <c r="J31" s="32">
        <f t="shared" si="5"/>
        <v>4787257.6417834787</v>
      </c>
    </row>
    <row r="32" spans="1:10" x14ac:dyDescent="0.25">
      <c r="G32" s="31">
        <v>75</v>
      </c>
      <c r="H32" s="13">
        <v>5</v>
      </c>
      <c r="I32" s="32">
        <f t="shared" si="4"/>
        <v>582429.12833052594</v>
      </c>
      <c r="J32" s="32">
        <f t="shared" si="5"/>
        <v>4787256.7893815748</v>
      </c>
    </row>
    <row r="33" spans="6:10" x14ac:dyDescent="0.25">
      <c r="G33" s="31">
        <v>75</v>
      </c>
      <c r="H33" s="13">
        <v>7.5</v>
      </c>
      <c r="I33" s="32">
        <f t="shared" si="4"/>
        <v>582431.47852434649</v>
      </c>
      <c r="J33" s="32">
        <f t="shared" si="5"/>
        <v>4787255.936979671</v>
      </c>
    </row>
    <row r="34" spans="6:10" x14ac:dyDescent="0.25">
      <c r="G34" s="31">
        <v>75</v>
      </c>
      <c r="H34" s="13">
        <v>10</v>
      </c>
      <c r="I34" s="32">
        <f t="shared" si="4"/>
        <v>582433.82871816703</v>
      </c>
      <c r="J34" s="32">
        <f t="shared" si="5"/>
        <v>4787255.0845777672</v>
      </c>
    </row>
    <row r="35" spans="6:10" x14ac:dyDescent="0.25">
      <c r="G35" s="31"/>
      <c r="H35" s="13"/>
      <c r="I35" s="32"/>
      <c r="J35" s="32"/>
    </row>
    <row r="36" spans="6:10" x14ac:dyDescent="0.25">
      <c r="F36" t="s">
        <v>92</v>
      </c>
      <c r="G36" s="31">
        <v>100</v>
      </c>
      <c r="H36" s="13">
        <v>-10</v>
      </c>
      <c r="I36" s="32">
        <f t="shared" ref="I36:I47" si="6">B$3-G36*B$11+H36*B$12</f>
        <v>582406.50314856414</v>
      </c>
      <c r="J36" s="32">
        <f t="shared" ref="J36:J47" si="7">C$3-G36*B$12-H36*B$11</f>
        <v>4787238.4018547917</v>
      </c>
    </row>
    <row r="37" spans="6:10" x14ac:dyDescent="0.25">
      <c r="G37" s="31">
        <v>100</v>
      </c>
      <c r="H37" s="13">
        <v>-7.5</v>
      </c>
      <c r="I37" s="32">
        <f t="shared" si="6"/>
        <v>582408.85334238468</v>
      </c>
      <c r="J37" s="32">
        <f t="shared" si="7"/>
        <v>4787237.5494528878</v>
      </c>
    </row>
    <row r="38" spans="6:10" x14ac:dyDescent="0.25">
      <c r="G38" s="31">
        <v>100</v>
      </c>
      <c r="H38" s="13">
        <v>-5</v>
      </c>
      <c r="I38" s="32">
        <f t="shared" si="6"/>
        <v>582411.20353620523</v>
      </c>
      <c r="J38" s="32">
        <f t="shared" si="7"/>
        <v>4787236.697050984</v>
      </c>
    </row>
    <row r="39" spans="6:10" x14ac:dyDescent="0.25">
      <c r="G39" s="31">
        <v>100</v>
      </c>
      <c r="H39" s="13">
        <v>-2.5</v>
      </c>
      <c r="I39" s="32">
        <f t="shared" si="6"/>
        <v>582413.55373002589</v>
      </c>
      <c r="J39" s="32">
        <f t="shared" si="7"/>
        <v>4787235.8446490802</v>
      </c>
    </row>
    <row r="40" spans="6:10" x14ac:dyDescent="0.25">
      <c r="G40" s="31">
        <v>100</v>
      </c>
      <c r="H40" s="13">
        <v>0</v>
      </c>
      <c r="I40" s="32">
        <f t="shared" si="6"/>
        <v>582415.90392384643</v>
      </c>
      <c r="J40" s="32">
        <f t="shared" si="7"/>
        <v>4787234.9922471764</v>
      </c>
    </row>
    <row r="41" spans="6:10" x14ac:dyDescent="0.25">
      <c r="G41" s="31">
        <v>100</v>
      </c>
      <c r="H41" s="13">
        <v>2.5</v>
      </c>
      <c r="I41" s="32">
        <f t="shared" si="6"/>
        <v>582418.25411766698</v>
      </c>
      <c r="J41" s="32">
        <f t="shared" si="7"/>
        <v>4787234.1398452725</v>
      </c>
    </row>
    <row r="42" spans="6:10" x14ac:dyDescent="0.25">
      <c r="G42" s="31">
        <v>100</v>
      </c>
      <c r="H42" s="13">
        <v>5</v>
      </c>
      <c r="I42" s="32">
        <f t="shared" si="6"/>
        <v>582420.60431148764</v>
      </c>
      <c r="J42" s="32">
        <f t="shared" si="7"/>
        <v>4787233.2874433687</v>
      </c>
    </row>
    <row r="43" spans="6:10" x14ac:dyDescent="0.25">
      <c r="G43" s="31">
        <v>100</v>
      </c>
      <c r="H43" s="13">
        <v>7.5</v>
      </c>
      <c r="I43" s="32">
        <f t="shared" si="6"/>
        <v>582422.95450530818</v>
      </c>
      <c r="J43" s="32">
        <f t="shared" si="7"/>
        <v>4787232.4350414649</v>
      </c>
    </row>
    <row r="44" spans="6:10" x14ac:dyDescent="0.25">
      <c r="G44" s="31">
        <v>100</v>
      </c>
      <c r="H44" s="13">
        <v>10</v>
      </c>
      <c r="I44" s="32">
        <f t="shared" si="6"/>
        <v>582425.30469912873</v>
      </c>
      <c r="J44" s="32">
        <f t="shared" si="7"/>
        <v>4787231.582639561</v>
      </c>
    </row>
    <row r="45" spans="6:10" x14ac:dyDescent="0.25">
      <c r="G45" s="31">
        <v>100</v>
      </c>
      <c r="H45" s="13">
        <v>12.5</v>
      </c>
      <c r="I45" s="32">
        <f t="shared" si="6"/>
        <v>582427.65489294939</v>
      </c>
      <c r="J45" s="32">
        <f t="shared" si="7"/>
        <v>4787230.7302376572</v>
      </c>
    </row>
    <row r="46" spans="6:10" x14ac:dyDescent="0.25">
      <c r="G46" s="31">
        <v>100</v>
      </c>
      <c r="H46" s="13">
        <v>15.4</v>
      </c>
      <c r="I46" s="32">
        <f t="shared" si="6"/>
        <v>582430.38111778127</v>
      </c>
      <c r="J46" s="32">
        <f t="shared" si="7"/>
        <v>4787229.7414514488</v>
      </c>
    </row>
    <row r="47" spans="6:10" x14ac:dyDescent="0.25">
      <c r="G47" s="31">
        <v>100</v>
      </c>
      <c r="H47" s="13">
        <v>17.2</v>
      </c>
      <c r="I47" s="32">
        <f t="shared" si="6"/>
        <v>582432.07325733209</v>
      </c>
      <c r="J47" s="32">
        <f t="shared" si="7"/>
        <v>4787229.127722078</v>
      </c>
    </row>
    <row r="48" spans="6:10" x14ac:dyDescent="0.25">
      <c r="G48" s="31"/>
      <c r="H48" s="13"/>
      <c r="I48" s="32"/>
      <c r="J48" s="32"/>
    </row>
    <row r="49" spans="6:10" x14ac:dyDescent="0.25">
      <c r="F49" t="s">
        <v>93</v>
      </c>
      <c r="G49" s="31">
        <v>125</v>
      </c>
      <c r="H49" s="13">
        <v>-7.5</v>
      </c>
      <c r="I49" s="32">
        <f t="shared" ref="I49:I56" si="8">B$3-G49*B$11+H49*B$12</f>
        <v>582400.32932334626</v>
      </c>
      <c r="J49" s="32">
        <f t="shared" ref="J49:J56" si="9">C$3-G49*B$12-H49*B$11</f>
        <v>4787214.0475146817</v>
      </c>
    </row>
    <row r="50" spans="6:10" x14ac:dyDescent="0.25">
      <c r="G50" s="31">
        <v>125</v>
      </c>
      <c r="H50" s="13">
        <v>-5</v>
      </c>
      <c r="I50" s="32">
        <f t="shared" si="8"/>
        <v>582402.67951716681</v>
      </c>
      <c r="J50" s="32">
        <f t="shared" si="9"/>
        <v>4787213.1951127779</v>
      </c>
    </row>
    <row r="51" spans="6:10" x14ac:dyDescent="0.25">
      <c r="G51" s="31">
        <v>125</v>
      </c>
      <c r="H51" s="13">
        <v>-2.5</v>
      </c>
      <c r="I51" s="32">
        <f t="shared" si="8"/>
        <v>582405.02971098747</v>
      </c>
      <c r="J51" s="32">
        <f t="shared" si="9"/>
        <v>4787212.342710874</v>
      </c>
    </row>
    <row r="52" spans="6:10" x14ac:dyDescent="0.25">
      <c r="G52" s="31">
        <v>125</v>
      </c>
      <c r="H52" s="13">
        <v>0</v>
      </c>
      <c r="I52" s="32">
        <f t="shared" si="8"/>
        <v>582407.37990480801</v>
      </c>
      <c r="J52" s="32">
        <f t="shared" si="9"/>
        <v>4787211.4903089702</v>
      </c>
    </row>
    <row r="53" spans="6:10" x14ac:dyDescent="0.25">
      <c r="G53" s="31">
        <v>125</v>
      </c>
      <c r="H53" s="13">
        <v>2.5</v>
      </c>
      <c r="I53" s="32">
        <f t="shared" si="8"/>
        <v>582409.73009862856</v>
      </c>
      <c r="J53" s="32">
        <f t="shared" si="9"/>
        <v>4787210.6379070664</v>
      </c>
    </row>
    <row r="54" spans="6:10" x14ac:dyDescent="0.25">
      <c r="G54" s="31">
        <v>125</v>
      </c>
      <c r="H54" s="13">
        <v>5</v>
      </c>
      <c r="I54" s="32">
        <f t="shared" si="8"/>
        <v>582412.08029244922</v>
      </c>
      <c r="J54" s="32">
        <f t="shared" si="9"/>
        <v>4787209.7855051626</v>
      </c>
    </row>
    <row r="55" spans="6:10" x14ac:dyDescent="0.25">
      <c r="G55" s="31">
        <v>125</v>
      </c>
      <c r="H55" s="13">
        <v>7.5</v>
      </c>
      <c r="I55" s="32">
        <f t="shared" si="8"/>
        <v>582414.43048626976</v>
      </c>
      <c r="J55" s="32">
        <f t="shared" si="9"/>
        <v>4787208.9331032587</v>
      </c>
    </row>
    <row r="56" spans="6:10" x14ac:dyDescent="0.25">
      <c r="G56" s="31">
        <v>125</v>
      </c>
      <c r="H56" s="13">
        <v>10</v>
      </c>
      <c r="I56" s="32">
        <f t="shared" si="8"/>
        <v>582416.78068009031</v>
      </c>
      <c r="J56" s="32">
        <f t="shared" si="9"/>
        <v>4787208.0807013549</v>
      </c>
    </row>
    <row r="57" spans="6:10" x14ac:dyDescent="0.25">
      <c r="G57" s="31">
        <v>125</v>
      </c>
      <c r="H57">
        <v>12.5</v>
      </c>
      <c r="I57" s="32">
        <f t="shared" ref="I57:I59" si="10">B$3-G57*B$11+H57*B$12</f>
        <v>582419.13087391097</v>
      </c>
      <c r="J57" s="32">
        <f t="shared" ref="J57:J59" si="11">C$3-G57*B$12-H57*B$11</f>
        <v>4787207.2282994511</v>
      </c>
    </row>
    <row r="58" spans="6:10" x14ac:dyDescent="0.25">
      <c r="G58" s="31">
        <v>125</v>
      </c>
      <c r="H58">
        <v>16.8</v>
      </c>
      <c r="I58" s="32">
        <f t="shared" si="10"/>
        <v>582423.17320728232</v>
      </c>
      <c r="J58" s="32">
        <f t="shared" si="11"/>
        <v>4787205.7621681765</v>
      </c>
    </row>
    <row r="59" spans="6:10" x14ac:dyDescent="0.25">
      <c r="G59" s="31">
        <v>125</v>
      </c>
      <c r="H59">
        <v>21</v>
      </c>
      <c r="I59" s="32">
        <f t="shared" si="10"/>
        <v>582427.12153290096</v>
      </c>
      <c r="J59" s="32">
        <f t="shared" si="11"/>
        <v>4787204.330132978</v>
      </c>
    </row>
    <row r="61" spans="6:10" x14ac:dyDescent="0.25">
      <c r="F61" t="s">
        <v>94</v>
      </c>
      <c r="G61" s="31">
        <v>150</v>
      </c>
      <c r="H61" s="13">
        <v>-5</v>
      </c>
      <c r="I61" s="32">
        <f t="shared" ref="I61:I68" si="12">B$3-G61*B$11+H61*B$12</f>
        <v>582394.15549812838</v>
      </c>
      <c r="J61" s="32">
        <f t="shared" ref="J61:J68" si="13">C$3-G61*B$12-H61*B$11</f>
        <v>4787189.6931745727</v>
      </c>
    </row>
    <row r="62" spans="6:10" x14ac:dyDescent="0.25">
      <c r="G62" s="31">
        <v>150</v>
      </c>
      <c r="H62" s="13">
        <v>-2.5</v>
      </c>
      <c r="I62" s="32">
        <f t="shared" si="12"/>
        <v>582396.50569194905</v>
      </c>
      <c r="J62" s="32">
        <f t="shared" si="13"/>
        <v>4787188.8407726688</v>
      </c>
    </row>
    <row r="63" spans="6:10" x14ac:dyDescent="0.25">
      <c r="G63" s="31">
        <v>150</v>
      </c>
      <c r="H63" s="13">
        <v>0</v>
      </c>
      <c r="I63" s="32">
        <f t="shared" si="12"/>
        <v>582398.85588576959</v>
      </c>
      <c r="J63" s="32">
        <f t="shared" si="13"/>
        <v>4787187.988370765</v>
      </c>
    </row>
    <row r="64" spans="6:10" x14ac:dyDescent="0.25">
      <c r="G64" s="31">
        <v>150</v>
      </c>
      <c r="H64" s="13">
        <v>2.5</v>
      </c>
      <c r="I64" s="32">
        <f t="shared" si="12"/>
        <v>582401.20607959013</v>
      </c>
      <c r="J64" s="32">
        <f t="shared" si="13"/>
        <v>4787187.1359688612</v>
      </c>
    </row>
    <row r="65" spans="7:10" x14ac:dyDescent="0.25">
      <c r="G65" s="31">
        <v>150</v>
      </c>
      <c r="H65" s="13">
        <v>5</v>
      </c>
      <c r="I65" s="32">
        <f t="shared" si="12"/>
        <v>582403.5562734108</v>
      </c>
      <c r="J65" s="32">
        <f t="shared" si="13"/>
        <v>4787186.2835669573</v>
      </c>
    </row>
    <row r="66" spans="7:10" x14ac:dyDescent="0.25">
      <c r="G66" s="31">
        <v>150</v>
      </c>
      <c r="H66" s="13">
        <v>7.5</v>
      </c>
      <c r="I66" s="32">
        <f t="shared" si="12"/>
        <v>582405.90646723134</v>
      </c>
      <c r="J66" s="32">
        <f t="shared" si="13"/>
        <v>4787185.4311650535</v>
      </c>
    </row>
    <row r="67" spans="7:10" x14ac:dyDescent="0.25">
      <c r="G67" s="31">
        <v>150</v>
      </c>
      <c r="H67" s="13">
        <v>10</v>
      </c>
      <c r="I67" s="32">
        <f t="shared" si="12"/>
        <v>582408.25666105188</v>
      </c>
      <c r="J67" s="32">
        <f t="shared" si="13"/>
        <v>4787184.5787631497</v>
      </c>
    </row>
    <row r="68" spans="7:10" x14ac:dyDescent="0.25">
      <c r="G68" s="31">
        <v>150</v>
      </c>
      <c r="H68" s="13">
        <v>12.5</v>
      </c>
      <c r="I68" s="32">
        <f t="shared" si="12"/>
        <v>582410.60685487255</v>
      </c>
      <c r="J68" s="32">
        <f t="shared" si="13"/>
        <v>4787183.7263612458</v>
      </c>
    </row>
    <row r="69" spans="7:10" x14ac:dyDescent="0.25">
      <c r="G69" s="31">
        <v>150</v>
      </c>
      <c r="H69">
        <v>15</v>
      </c>
      <c r="I69" s="32">
        <f t="shared" ref="I69:I70" si="14">B$3-G69*B$11+H69*B$12</f>
        <v>582412.95704869309</v>
      </c>
      <c r="J69" s="32">
        <f t="shared" ref="J69:J70" si="15">C$3-G69*B$12-H69*B$11</f>
        <v>4787182.873959342</v>
      </c>
    </row>
    <row r="70" spans="7:10" x14ac:dyDescent="0.25">
      <c r="G70" s="31">
        <v>150</v>
      </c>
      <c r="H70">
        <v>25.5</v>
      </c>
      <c r="I70" s="32">
        <f t="shared" si="14"/>
        <v>582422.82786273956</v>
      </c>
      <c r="J70" s="32">
        <f t="shared" si="15"/>
        <v>4787179.2938713459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workbookViewId="0">
      <selection sqref="A1:D2"/>
    </sheetView>
  </sheetViews>
  <sheetFormatPr defaultRowHeight="15" x14ac:dyDescent="0.25"/>
  <cols>
    <col min="4" max="4" width="13.140625" bestFit="1" customWidth="1"/>
  </cols>
  <sheetData>
    <row r="1" spans="1:4" x14ac:dyDescent="0.25">
      <c r="A1" t="s">
        <v>95</v>
      </c>
      <c r="B1" t="s">
        <v>69</v>
      </c>
    </row>
    <row r="2" spans="1:4" x14ac:dyDescent="0.25">
      <c r="B2" t="s">
        <v>71</v>
      </c>
      <c r="C2" t="s">
        <v>72</v>
      </c>
      <c r="D2" t="s">
        <v>96</v>
      </c>
    </row>
    <row r="3" spans="1:4" x14ac:dyDescent="0.25">
      <c r="A3" t="s">
        <v>89</v>
      </c>
      <c r="B3">
        <v>582432.07520567928</v>
      </c>
      <c r="C3">
        <v>4787308.9076694092</v>
      </c>
      <c r="D3">
        <v>1.895</v>
      </c>
    </row>
    <row r="4" spans="1:4" x14ac:dyDescent="0.25">
      <c r="B4">
        <v>582434.42539949983</v>
      </c>
      <c r="C4">
        <v>4787308.0552675053</v>
      </c>
      <c r="D4">
        <v>1.5149999999999999</v>
      </c>
    </row>
    <row r="5" spans="1:4" x14ac:dyDescent="0.25">
      <c r="B5">
        <v>582436.77559332037</v>
      </c>
      <c r="C5">
        <v>4787307.2028656015</v>
      </c>
      <c r="D5">
        <v>1.0550000000000002</v>
      </c>
    </row>
    <row r="6" spans="1:4" x14ac:dyDescent="0.25">
      <c r="B6">
        <v>582439.12578714103</v>
      </c>
      <c r="C6">
        <v>4787306.3504636977</v>
      </c>
      <c r="D6">
        <v>0.64500000000000002</v>
      </c>
    </row>
    <row r="7" spans="1:4" x14ac:dyDescent="0.25">
      <c r="B7">
        <v>582441.47598096158</v>
      </c>
      <c r="C7">
        <v>4787305.4980617939</v>
      </c>
      <c r="D7">
        <v>0.22500000000000009</v>
      </c>
    </row>
    <row r="8" spans="1:4" x14ac:dyDescent="0.25">
      <c r="B8">
        <v>582443.82617478212</v>
      </c>
      <c r="C8">
        <v>4787304.64565989</v>
      </c>
      <c r="D8">
        <v>-0.16500000000000004</v>
      </c>
    </row>
    <row r="9" spans="1:4" x14ac:dyDescent="0.25">
      <c r="B9">
        <v>582446.17636860278</v>
      </c>
      <c r="C9">
        <v>4787303.7932579862</v>
      </c>
      <c r="D9">
        <v>-0.29499999999999993</v>
      </c>
    </row>
    <row r="10" spans="1:4" x14ac:dyDescent="0.25">
      <c r="B10">
        <v>582448.52656242333</v>
      </c>
      <c r="C10">
        <v>4787302.9408560824</v>
      </c>
      <c r="D10">
        <v>-0.56499999999999995</v>
      </c>
    </row>
    <row r="11" spans="1:4" x14ac:dyDescent="0.25">
      <c r="B11">
        <v>582450.87675624387</v>
      </c>
      <c r="C11">
        <v>4787302.0884541785</v>
      </c>
      <c r="D11">
        <v>-0.72500000000000009</v>
      </c>
    </row>
    <row r="12" spans="1:4" x14ac:dyDescent="0.25">
      <c r="B12">
        <v>582453.22695006453</v>
      </c>
      <c r="C12">
        <v>4787301.2360522747</v>
      </c>
      <c r="D12">
        <v>-0.94499999999999984</v>
      </c>
    </row>
    <row r="13" spans="1:4" x14ac:dyDescent="0.25">
      <c r="A13" t="s">
        <v>90</v>
      </c>
      <c r="B13">
        <v>582421.2009928202</v>
      </c>
      <c r="C13">
        <v>4787286.2581331078</v>
      </c>
      <c r="D13">
        <v>1.905</v>
      </c>
    </row>
    <row r="14" spans="1:4" x14ac:dyDescent="0.25">
      <c r="B14">
        <v>582423.55118664086</v>
      </c>
      <c r="C14">
        <v>4787285.405731204</v>
      </c>
      <c r="D14">
        <v>1.5249999999999999</v>
      </c>
    </row>
    <row r="15" spans="1:4" x14ac:dyDescent="0.25">
      <c r="B15">
        <v>582425.90138046141</v>
      </c>
      <c r="C15">
        <v>4787284.5533293001</v>
      </c>
      <c r="D15">
        <v>1.1850000000000001</v>
      </c>
    </row>
    <row r="16" spans="1:4" x14ac:dyDescent="0.25">
      <c r="B16">
        <v>582428.25157428195</v>
      </c>
      <c r="C16">
        <v>4787283.7009273963</v>
      </c>
      <c r="D16">
        <v>0.80500000000000016</v>
      </c>
    </row>
    <row r="17" spans="1:4" x14ac:dyDescent="0.25">
      <c r="B17">
        <v>582430.60176810261</v>
      </c>
      <c r="C17">
        <v>4787282.8485254925</v>
      </c>
      <c r="D17">
        <v>0.38499999999999979</v>
      </c>
    </row>
    <row r="18" spans="1:4" x14ac:dyDescent="0.25">
      <c r="B18">
        <v>582432.95196192316</v>
      </c>
      <c r="C18">
        <v>4787281.9961235886</v>
      </c>
      <c r="D18">
        <v>4.4999999999999929E-2</v>
      </c>
    </row>
    <row r="19" spans="1:4" x14ac:dyDescent="0.25">
      <c r="B19">
        <v>582435.3021557437</v>
      </c>
      <c r="C19">
        <v>4787281.1437216848</v>
      </c>
      <c r="D19">
        <v>-0.11500000000000021</v>
      </c>
    </row>
    <row r="20" spans="1:4" x14ac:dyDescent="0.25">
      <c r="B20">
        <v>582437.65234956436</v>
      </c>
      <c r="C20">
        <v>4787280.291319781</v>
      </c>
      <c r="D20">
        <v>-0.30499999999999972</v>
      </c>
    </row>
    <row r="21" spans="1:4" x14ac:dyDescent="0.25">
      <c r="B21">
        <v>582440.00254338491</v>
      </c>
      <c r="C21">
        <v>4787279.4389178772</v>
      </c>
      <c r="D21">
        <v>-0.66500000000000004</v>
      </c>
    </row>
    <row r="22" spans="1:4" x14ac:dyDescent="0.25">
      <c r="B22">
        <v>582442.35273720545</v>
      </c>
      <c r="C22">
        <v>4787278.5865159733</v>
      </c>
      <c r="D22">
        <v>-0.85499999999999998</v>
      </c>
    </row>
    <row r="23" spans="1:4" x14ac:dyDescent="0.25">
      <c r="A23" t="s">
        <v>91</v>
      </c>
      <c r="B23">
        <v>582412.67697378178</v>
      </c>
      <c r="C23">
        <v>4787262.7561949017</v>
      </c>
      <c r="D23">
        <v>2.2250000000000001</v>
      </c>
    </row>
    <row r="24" spans="1:4" x14ac:dyDescent="0.25">
      <c r="B24">
        <v>582415.02716760244</v>
      </c>
      <c r="C24">
        <v>4787261.9037929978</v>
      </c>
      <c r="D24">
        <v>1.855</v>
      </c>
    </row>
    <row r="25" spans="1:4" x14ac:dyDescent="0.25">
      <c r="B25">
        <v>582417.37736142299</v>
      </c>
      <c r="C25">
        <v>4787261.051391094</v>
      </c>
      <c r="D25">
        <v>1.4950000000000001</v>
      </c>
    </row>
    <row r="26" spans="1:4" x14ac:dyDescent="0.25">
      <c r="B26">
        <v>582419.72755524353</v>
      </c>
      <c r="C26">
        <v>4787260.1989891902</v>
      </c>
      <c r="D26">
        <v>1.375</v>
      </c>
    </row>
    <row r="27" spans="1:4" x14ac:dyDescent="0.25">
      <c r="B27">
        <v>582422.07774906419</v>
      </c>
      <c r="C27">
        <v>4787259.3465872863</v>
      </c>
      <c r="D27">
        <v>1.0449999999999999</v>
      </c>
    </row>
    <row r="28" spans="1:4" x14ac:dyDescent="0.25">
      <c r="B28">
        <v>582424.42794288474</v>
      </c>
      <c r="C28">
        <v>4787258.4941853825</v>
      </c>
      <c r="D28">
        <v>0.65500000000000025</v>
      </c>
    </row>
    <row r="29" spans="1:4" x14ac:dyDescent="0.25">
      <c r="B29">
        <v>582426.77813670528</v>
      </c>
      <c r="C29">
        <v>4787257.6417834787</v>
      </c>
      <c r="D29">
        <v>3.5000000000000142E-2</v>
      </c>
    </row>
    <row r="30" spans="1:4" x14ac:dyDescent="0.25">
      <c r="B30">
        <v>582429.12833052594</v>
      </c>
      <c r="C30">
        <v>4787256.7893815748</v>
      </c>
      <c r="D30">
        <v>-0.23500000000000032</v>
      </c>
    </row>
    <row r="31" spans="1:4" x14ac:dyDescent="0.25">
      <c r="B31">
        <v>582431.47852434649</v>
      </c>
      <c r="C31">
        <v>4787255.936979671</v>
      </c>
      <c r="D31">
        <v>-0.43500000000000005</v>
      </c>
    </row>
    <row r="32" spans="1:4" x14ac:dyDescent="0.25">
      <c r="B32">
        <v>582433.82871816703</v>
      </c>
      <c r="C32">
        <v>4787255.0845777672</v>
      </c>
      <c r="D32">
        <v>-0.92499999999999982</v>
      </c>
    </row>
    <row r="33" spans="1:4" x14ac:dyDescent="0.25">
      <c r="A33" t="s">
        <v>92</v>
      </c>
      <c r="B33">
        <v>582406.50314856414</v>
      </c>
      <c r="C33">
        <v>4787238.4018547917</v>
      </c>
      <c r="D33">
        <v>2.1950000000000003</v>
      </c>
    </row>
    <row r="34" spans="1:4" x14ac:dyDescent="0.25">
      <c r="B34">
        <v>582408.85334238468</v>
      </c>
      <c r="C34">
        <v>4787237.5494528878</v>
      </c>
      <c r="D34">
        <v>2.2349999999999999</v>
      </c>
    </row>
    <row r="35" spans="1:4" x14ac:dyDescent="0.25">
      <c r="B35">
        <v>582411.20353620523</v>
      </c>
      <c r="C35">
        <v>4787236.697050984</v>
      </c>
      <c r="D35">
        <v>1.9750000000000001</v>
      </c>
    </row>
    <row r="36" spans="1:4" x14ac:dyDescent="0.25">
      <c r="B36">
        <v>582413.55373002589</v>
      </c>
      <c r="C36">
        <v>4787235.8446490802</v>
      </c>
      <c r="D36">
        <v>1.6749999999999998</v>
      </c>
    </row>
    <row r="37" spans="1:4" x14ac:dyDescent="0.25">
      <c r="B37">
        <v>582415.90392384643</v>
      </c>
      <c r="C37">
        <v>4787234.9922471764</v>
      </c>
      <c r="D37">
        <v>1.2949999999999999</v>
      </c>
    </row>
    <row r="38" spans="1:4" x14ac:dyDescent="0.25">
      <c r="B38">
        <v>582418.25411766698</v>
      </c>
      <c r="C38">
        <v>4787234.1398452725</v>
      </c>
      <c r="D38">
        <v>0.94500000000000006</v>
      </c>
    </row>
    <row r="39" spans="1:4" x14ac:dyDescent="0.25">
      <c r="B39">
        <v>582420.60431148764</v>
      </c>
      <c r="C39">
        <v>4787233.2874433687</v>
      </c>
      <c r="D39">
        <v>0.54499999999999993</v>
      </c>
    </row>
    <row r="40" spans="1:4" x14ac:dyDescent="0.25">
      <c r="B40">
        <v>582422.95450530818</v>
      </c>
      <c r="C40">
        <v>4787232.4350414649</v>
      </c>
      <c r="D40">
        <v>0.17499999999999982</v>
      </c>
    </row>
    <row r="41" spans="1:4" x14ac:dyDescent="0.25">
      <c r="B41">
        <v>582425.30469912873</v>
      </c>
      <c r="C41">
        <v>4787231.582639561</v>
      </c>
      <c r="D41">
        <v>-0.15500000000000025</v>
      </c>
    </row>
    <row r="42" spans="1:4" x14ac:dyDescent="0.25">
      <c r="B42">
        <v>582427.65489294939</v>
      </c>
      <c r="C42">
        <v>4787230.7302376572</v>
      </c>
      <c r="D42">
        <v>-0.31500000000000039</v>
      </c>
    </row>
    <row r="43" spans="1:4" x14ac:dyDescent="0.25">
      <c r="B43">
        <v>582430.38111778127</v>
      </c>
      <c r="C43">
        <v>4787229.7414514488</v>
      </c>
      <c r="D43">
        <v>-0.75499999999999989</v>
      </c>
    </row>
    <row r="44" spans="1:4" x14ac:dyDescent="0.25">
      <c r="B44">
        <v>582432.07325733209</v>
      </c>
      <c r="C44">
        <v>4787229.127722078</v>
      </c>
      <c r="D44">
        <v>-1.2149999999999999</v>
      </c>
    </row>
    <row r="45" spans="1:4" x14ac:dyDescent="0.25">
      <c r="A45" t="s">
        <v>93</v>
      </c>
      <c r="B45">
        <v>582400.32932334626</v>
      </c>
      <c r="C45">
        <v>4787214.0475146817</v>
      </c>
      <c r="D45">
        <v>2.4649999999999999</v>
      </c>
    </row>
    <row r="46" spans="1:4" x14ac:dyDescent="0.25">
      <c r="B46">
        <v>582402.67951716681</v>
      </c>
      <c r="C46">
        <v>4787213.1951127779</v>
      </c>
      <c r="D46">
        <v>2.2850000000000001</v>
      </c>
    </row>
    <row r="47" spans="1:4" x14ac:dyDescent="0.25">
      <c r="B47">
        <v>582405.02971098747</v>
      </c>
      <c r="C47">
        <v>4787212.342710874</v>
      </c>
      <c r="D47">
        <v>2.105</v>
      </c>
    </row>
    <row r="48" spans="1:4" x14ac:dyDescent="0.25">
      <c r="B48">
        <v>582407.37990480801</v>
      </c>
      <c r="C48">
        <v>4787211.4903089702</v>
      </c>
      <c r="D48">
        <v>1.9750000000000001</v>
      </c>
    </row>
    <row r="49" spans="1:4" x14ac:dyDescent="0.25">
      <c r="B49">
        <v>582409.73009862856</v>
      </c>
      <c r="C49">
        <v>4787210.6379070664</v>
      </c>
      <c r="D49">
        <v>1.1679999999999999</v>
      </c>
    </row>
    <row r="50" spans="1:4" x14ac:dyDescent="0.25">
      <c r="B50">
        <v>582412.08029244922</v>
      </c>
      <c r="C50">
        <v>4787209.7855051626</v>
      </c>
      <c r="D50">
        <v>1.345</v>
      </c>
    </row>
    <row r="51" spans="1:4" x14ac:dyDescent="0.25">
      <c r="B51">
        <v>582414.43048626976</v>
      </c>
      <c r="C51">
        <v>4787208.9331032587</v>
      </c>
      <c r="D51">
        <v>0.7649999999999999</v>
      </c>
    </row>
    <row r="52" spans="1:4" x14ac:dyDescent="0.25">
      <c r="B52">
        <v>582416.78068009031</v>
      </c>
      <c r="C52">
        <v>4787208.0807013549</v>
      </c>
      <c r="D52">
        <v>0.25499999999999989</v>
      </c>
    </row>
    <row r="53" spans="1:4" x14ac:dyDescent="0.25">
      <c r="B53">
        <v>582419.13087391097</v>
      </c>
      <c r="C53">
        <v>4787207.2282994511</v>
      </c>
      <c r="D53">
        <v>-7.5000000000000178E-2</v>
      </c>
    </row>
    <row r="54" spans="1:4" x14ac:dyDescent="0.25">
      <c r="B54">
        <v>582423.17320728232</v>
      </c>
      <c r="C54">
        <v>4787205.7621681765</v>
      </c>
      <c r="D54">
        <v>-0.45500000000000007</v>
      </c>
    </row>
    <row r="55" spans="1:4" x14ac:dyDescent="0.25">
      <c r="B55">
        <v>582427.12153290096</v>
      </c>
      <c r="C55">
        <v>4787204.330132978</v>
      </c>
      <c r="D55">
        <v>-1.3650000000000002</v>
      </c>
    </row>
    <row r="56" spans="1:4" x14ac:dyDescent="0.25">
      <c r="A56" t="s">
        <v>94</v>
      </c>
      <c r="B56">
        <v>582394.15549812838</v>
      </c>
      <c r="C56">
        <v>4787189.6931745727</v>
      </c>
      <c r="D56">
        <v>2.4950000000000001</v>
      </c>
    </row>
    <row r="57" spans="1:4" x14ac:dyDescent="0.25">
      <c r="B57">
        <v>582396.50569194905</v>
      </c>
      <c r="C57">
        <v>4787188.8407726688</v>
      </c>
      <c r="D57">
        <v>2.2450000000000001</v>
      </c>
    </row>
    <row r="58" spans="1:4" x14ac:dyDescent="0.25">
      <c r="B58">
        <v>582398.85588576959</v>
      </c>
      <c r="C58">
        <v>4787187.988370765</v>
      </c>
      <c r="D58">
        <v>2.2249999999999996</v>
      </c>
    </row>
    <row r="59" spans="1:4" x14ac:dyDescent="0.25">
      <c r="B59">
        <v>582401.20607959013</v>
      </c>
      <c r="C59">
        <v>4787187.1359688612</v>
      </c>
      <c r="D59">
        <v>2.0150000000000001</v>
      </c>
    </row>
    <row r="60" spans="1:4" x14ac:dyDescent="0.25">
      <c r="B60">
        <v>582403.5562734108</v>
      </c>
      <c r="C60">
        <v>4787186.2835669573</v>
      </c>
      <c r="D60">
        <v>1.9649999999999999</v>
      </c>
    </row>
    <row r="61" spans="1:4" x14ac:dyDescent="0.25">
      <c r="B61">
        <v>582405.90646723134</v>
      </c>
      <c r="C61">
        <v>4787185.4311650535</v>
      </c>
      <c r="D61">
        <v>1.5449999999999999</v>
      </c>
    </row>
    <row r="62" spans="1:4" x14ac:dyDescent="0.25">
      <c r="B62">
        <v>582408.25666105188</v>
      </c>
      <c r="C62">
        <v>4787184.5787631497</v>
      </c>
      <c r="D62">
        <v>1.0649999999999999</v>
      </c>
    </row>
    <row r="63" spans="1:4" x14ac:dyDescent="0.25">
      <c r="B63">
        <v>582410.60685487255</v>
      </c>
      <c r="C63">
        <v>4787183.7263612458</v>
      </c>
      <c r="D63">
        <v>0.52500000000000036</v>
      </c>
    </row>
    <row r="64" spans="1:4" x14ac:dyDescent="0.25">
      <c r="B64">
        <v>582412.95704869309</v>
      </c>
      <c r="C64">
        <v>4787182.873959342</v>
      </c>
      <c r="D64">
        <v>4.4999999999999929E-2</v>
      </c>
    </row>
    <row r="65" spans="2:4" x14ac:dyDescent="0.25">
      <c r="B65">
        <v>582422.82786273956</v>
      </c>
      <c r="C65">
        <v>4787179.2938713459</v>
      </c>
      <c r="D65">
        <v>-1.6050000000000004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D2" sqref="D2"/>
    </sheetView>
  </sheetViews>
  <sheetFormatPr defaultRowHeight="15" x14ac:dyDescent="0.25"/>
  <cols>
    <col min="1" max="1" width="9.140625" style="34"/>
    <col min="2" max="2" width="9.7109375" style="34" bestFit="1" customWidth="1"/>
    <col min="3" max="3" width="14.140625" style="34" customWidth="1"/>
    <col min="4" max="4" width="16.28515625" style="34" customWidth="1"/>
    <col min="5" max="5" width="13.85546875" style="34" customWidth="1"/>
    <col min="6" max="6" width="16.140625" style="34" customWidth="1"/>
    <col min="7" max="16384" width="9.140625" style="34"/>
  </cols>
  <sheetData>
    <row r="1" spans="1:6" x14ac:dyDescent="0.25">
      <c r="A1" s="60" t="s">
        <v>105</v>
      </c>
    </row>
    <row r="3" spans="1:6" x14ac:dyDescent="0.25">
      <c r="C3" s="55" t="s">
        <v>98</v>
      </c>
      <c r="D3" s="55"/>
      <c r="E3" s="55" t="s">
        <v>102</v>
      </c>
      <c r="F3" s="55"/>
    </row>
    <row r="4" spans="1:6" x14ac:dyDescent="0.25">
      <c r="C4" s="34" t="s">
        <v>99</v>
      </c>
      <c r="D4" s="34" t="s">
        <v>100</v>
      </c>
      <c r="E4" s="34" t="s">
        <v>99</v>
      </c>
      <c r="F4" s="34" t="s">
        <v>100</v>
      </c>
    </row>
    <row r="5" spans="1:6" x14ac:dyDescent="0.25">
      <c r="B5" s="34" t="s">
        <v>89</v>
      </c>
      <c r="C5" s="57">
        <v>-10.27</v>
      </c>
      <c r="D5" s="57">
        <f>C5*25</f>
        <v>-256.75</v>
      </c>
      <c r="E5" s="57">
        <v>8.81</v>
      </c>
      <c r="F5" s="57">
        <f>E5*25</f>
        <v>220.25</v>
      </c>
    </row>
    <row r="6" spans="1:6" x14ac:dyDescent="0.25">
      <c r="B6" s="34" t="s">
        <v>90</v>
      </c>
      <c r="C6" s="57">
        <v>-9.0625</v>
      </c>
      <c r="D6" s="57">
        <f t="shared" ref="D6:F10" si="0">C6*25</f>
        <v>-226.5625</v>
      </c>
      <c r="E6" s="57">
        <v>1.5175000000000001</v>
      </c>
      <c r="F6" s="57">
        <f t="shared" si="0"/>
        <v>37.9375</v>
      </c>
    </row>
    <row r="7" spans="1:6" x14ac:dyDescent="0.25">
      <c r="B7" s="34" t="s">
        <v>91</v>
      </c>
      <c r="C7" s="57">
        <v>-4.2300000000000004</v>
      </c>
      <c r="D7" s="57">
        <f t="shared" si="0"/>
        <v>-105.75000000000001</v>
      </c>
      <c r="E7" s="57">
        <v>20.717199999999998</v>
      </c>
      <c r="F7" s="57">
        <f t="shared" si="0"/>
        <v>517.92999999999995</v>
      </c>
    </row>
    <row r="8" spans="1:6" x14ac:dyDescent="0.25">
      <c r="B8" s="34" t="s">
        <v>92</v>
      </c>
      <c r="C8" s="57">
        <v>0.1245</v>
      </c>
      <c r="D8" s="57">
        <f t="shared" si="0"/>
        <v>3.1124999999999998</v>
      </c>
      <c r="E8" s="57">
        <v>-11.8825</v>
      </c>
      <c r="F8" s="57">
        <f t="shared" si="0"/>
        <v>-297.0625</v>
      </c>
    </row>
    <row r="9" spans="1:6" x14ac:dyDescent="0.25">
      <c r="B9" s="34" t="s">
        <v>93</v>
      </c>
      <c r="C9" s="57">
        <v>2.081</v>
      </c>
      <c r="D9" s="57">
        <f t="shared" si="0"/>
        <v>52.024999999999999</v>
      </c>
      <c r="E9" s="57">
        <v>-10.494</v>
      </c>
      <c r="F9" s="57">
        <f t="shared" si="0"/>
        <v>-262.35000000000002</v>
      </c>
    </row>
    <row r="10" spans="1:6" x14ac:dyDescent="0.25">
      <c r="B10" s="34" t="s">
        <v>94</v>
      </c>
      <c r="C10" s="57">
        <v>5.8174999999999999</v>
      </c>
      <c r="D10" s="57">
        <f t="shared" si="0"/>
        <v>145.4375</v>
      </c>
      <c r="E10" s="56" t="s">
        <v>103</v>
      </c>
      <c r="F10" s="56" t="s">
        <v>103</v>
      </c>
    </row>
    <row r="11" spans="1:6" x14ac:dyDescent="0.25">
      <c r="B11" s="59" t="s">
        <v>104</v>
      </c>
      <c r="C11" s="57"/>
      <c r="D11" s="58">
        <f>SUM(D5:D10)</f>
        <v>-388.48750000000007</v>
      </c>
      <c r="E11" s="57"/>
      <c r="F11" s="58">
        <f>SUM(F5:F9)</f>
        <v>216.70499999999993</v>
      </c>
    </row>
  </sheetData>
  <mergeCells count="2">
    <mergeCell ref="C3:D3"/>
    <mergeCell ref="E3:F3"/>
  </mergeCells>
  <pageMargins left="0.7" right="0.7" top="0.75" bottom="0.75" header="0.3" footer="0.3"/>
  <pageSetup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Profile 25m</vt:lpstr>
      <vt:lpstr>Profile 50m</vt:lpstr>
      <vt:lpstr>Profile 75m</vt:lpstr>
      <vt:lpstr>Profile 100m</vt:lpstr>
      <vt:lpstr>Profile 125m</vt:lpstr>
      <vt:lpstr>Profile 150m</vt:lpstr>
      <vt:lpstr>Plan view</vt:lpstr>
      <vt:lpstr>Surface</vt:lpstr>
      <vt:lpstr>Volume change</vt:lpstr>
      <vt:lpstr>General data (and reference lev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2013-10-21T18:13:27Z</dcterms:modified>
</cp:coreProperties>
</file>