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docProps/core.xml" ContentType="application/vnd.openxmlformats-package.core-properties+xml"/>
  <Override PartName="/xl/charts/chart7.xml" ContentType="application/vnd.openxmlformats-officedocument.drawingml.chart+xml"/>
  <Default Extension="bin" ContentType="application/vnd.openxmlformats-officedocument.spreadsheetml.printerSettings"/>
  <Override PartName="/xl/charts/chart10.xml" ContentType="application/vnd.openxmlformats-officedocument.drawingml.chart+xml"/>
  <Override PartName="/xl/drawings/drawing9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1720" windowHeight="12525" tabRatio="644"/>
  </bookViews>
  <sheets>
    <sheet name="Raw data" sheetId="2" r:id="rId1"/>
    <sheet name="Correction for MSL" sheetId="4" r:id="rId2"/>
    <sheet name="Referenced as previous years " sheetId="5" r:id="rId3"/>
    <sheet name="Profile_5m" sheetId="6" r:id="rId4"/>
    <sheet name="Profile_15m" sheetId="7" r:id="rId5"/>
    <sheet name="Profile_25m" sheetId="8" r:id="rId6"/>
    <sheet name="Profile_35m" sheetId="9" r:id="rId7"/>
    <sheet name="Profile_45m" sheetId="10" r:id="rId8"/>
    <sheet name="Profile_55m" sheetId="11" r:id="rId9"/>
    <sheet name="Profile_65m" sheetId="12" r:id="rId10"/>
    <sheet name="Volumes" sheetId="13" r:id="rId11"/>
  </sheets>
  <calcPr calcId="124519"/>
</workbook>
</file>

<file path=xl/calcChain.xml><?xml version="1.0" encoding="utf-8"?>
<calcChain xmlns="http://schemas.openxmlformats.org/spreadsheetml/2006/main">
  <c r="R10" i="13"/>
  <c r="S10"/>
  <c r="T10"/>
  <c r="U10"/>
  <c r="V10"/>
  <c r="Q10"/>
  <c r="L10"/>
  <c r="H10"/>
  <c r="I10"/>
  <c r="J10"/>
  <c r="K10"/>
  <c r="G10"/>
  <c r="L15" i="11" l="1"/>
  <c r="L14"/>
  <c r="L13"/>
  <c r="L12"/>
  <c r="L11"/>
  <c r="L10"/>
  <c r="L9"/>
  <c r="L8"/>
  <c r="D9" i="10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8"/>
  <c r="O15"/>
  <c r="O14"/>
  <c r="O13"/>
  <c r="O12"/>
  <c r="O11"/>
  <c r="O10"/>
  <c r="O9"/>
  <c r="O8"/>
  <c r="L14" i="9"/>
  <c r="L13"/>
  <c r="L12"/>
  <c r="L11"/>
  <c r="L10"/>
  <c r="L9"/>
  <c r="L8"/>
  <c r="N14" i="8"/>
  <c r="N13"/>
  <c r="N12"/>
  <c r="N11"/>
  <c r="N10"/>
  <c r="N9"/>
  <c r="N8"/>
  <c r="C46" i="2"/>
  <c r="K9" i="6" l="1"/>
  <c r="K8"/>
  <c r="C27" i="5" l="1"/>
  <c r="C28"/>
  <c r="C29"/>
  <c r="C30"/>
  <c r="C31"/>
  <c r="C32"/>
  <c r="C33"/>
  <c r="C34"/>
  <c r="C35"/>
  <c r="C36"/>
  <c r="C37"/>
  <c r="C38"/>
  <c r="C44"/>
  <c r="C45"/>
  <c r="C46"/>
  <c r="C47"/>
  <c r="C48"/>
  <c r="C49"/>
  <c r="C50"/>
  <c r="C51"/>
  <c r="C52"/>
  <c r="C53"/>
  <c r="C54"/>
  <c r="C55"/>
  <c r="C56"/>
  <c r="C57"/>
  <c r="C62"/>
  <c r="C63"/>
  <c r="C64"/>
  <c r="C65"/>
  <c r="C66"/>
  <c r="C67"/>
  <c r="C68"/>
  <c r="C69"/>
  <c r="C70"/>
  <c r="C71"/>
  <c r="C72"/>
  <c r="C73"/>
  <c r="C74"/>
  <c r="C75"/>
  <c r="C76"/>
  <c r="C81"/>
  <c r="C82"/>
  <c r="C83"/>
  <c r="C84"/>
  <c r="C85"/>
  <c r="C86"/>
  <c r="C87"/>
  <c r="C88"/>
  <c r="C89"/>
  <c r="C90"/>
  <c r="C91"/>
  <c r="C92"/>
  <c r="C99"/>
  <c r="C100"/>
  <c r="C101"/>
  <c r="C102"/>
  <c r="C103"/>
  <c r="C104"/>
  <c r="C105"/>
  <c r="C106"/>
  <c r="C107"/>
  <c r="C108"/>
  <c r="C109"/>
  <c r="C110"/>
  <c r="C111"/>
  <c r="C112"/>
  <c r="C118"/>
  <c r="C119"/>
  <c r="C120"/>
  <c r="C121"/>
  <c r="C122"/>
  <c r="C123"/>
  <c r="C124"/>
  <c r="C125"/>
  <c r="C126"/>
  <c r="C127"/>
  <c r="C128"/>
  <c r="C117"/>
  <c r="C98"/>
  <c r="C80"/>
  <c r="C61"/>
  <c r="C43"/>
  <c r="C26"/>
  <c r="C14"/>
  <c r="C15"/>
  <c r="C16"/>
  <c r="C17"/>
  <c r="C18"/>
  <c r="C19"/>
  <c r="C20"/>
  <c r="C13"/>
  <c r="E128"/>
  <c r="F128" s="1"/>
  <c r="E127"/>
  <c r="F127" s="1"/>
  <c r="E126"/>
  <c r="F126" s="1"/>
  <c r="E125"/>
  <c r="F125" s="1"/>
  <c r="E124"/>
  <c r="F124" s="1"/>
  <c r="E123"/>
  <c r="F123" s="1"/>
  <c r="E122"/>
  <c r="F122" s="1"/>
  <c r="E121"/>
  <c r="F121" s="1"/>
  <c r="E120"/>
  <c r="F120" s="1"/>
  <c r="E119"/>
  <c r="F119" s="1"/>
  <c r="E118"/>
  <c r="F118" s="1"/>
  <c r="E117"/>
  <c r="F117" s="1"/>
  <c r="E112"/>
  <c r="F112" s="1"/>
  <c r="E111"/>
  <c r="F111" s="1"/>
  <c r="E110"/>
  <c r="F110" s="1"/>
  <c r="E109"/>
  <c r="F109" s="1"/>
  <c r="E108"/>
  <c r="F108" s="1"/>
  <c r="E107"/>
  <c r="F107" s="1"/>
  <c r="E106"/>
  <c r="F106" s="1"/>
  <c r="E105"/>
  <c r="F105" s="1"/>
  <c r="E104"/>
  <c r="F104" s="1"/>
  <c r="E103"/>
  <c r="F103" s="1"/>
  <c r="F102"/>
  <c r="E102"/>
  <c r="E101"/>
  <c r="F101" s="1"/>
  <c r="E100"/>
  <c r="F100" s="1"/>
  <c r="E99"/>
  <c r="F99" s="1"/>
  <c r="E98"/>
  <c r="F98" s="1"/>
  <c r="E92"/>
  <c r="F92" s="1"/>
  <c r="E91"/>
  <c r="F91" s="1"/>
  <c r="E90"/>
  <c r="F90" s="1"/>
  <c r="E89"/>
  <c r="F89" s="1"/>
  <c r="E88"/>
  <c r="F88" s="1"/>
  <c r="E87"/>
  <c r="F87" s="1"/>
  <c r="E86"/>
  <c r="F86" s="1"/>
  <c r="E85"/>
  <c r="F85" s="1"/>
  <c r="E84"/>
  <c r="F84" s="1"/>
  <c r="E83"/>
  <c r="F83" s="1"/>
  <c r="E82"/>
  <c r="F82" s="1"/>
  <c r="E81"/>
  <c r="F81" s="1"/>
  <c r="E80"/>
  <c r="F80" s="1"/>
  <c r="E76"/>
  <c r="F76" s="1"/>
  <c r="E75"/>
  <c r="F75" s="1"/>
  <c r="E74"/>
  <c r="F74" s="1"/>
  <c r="E73"/>
  <c r="F73" s="1"/>
  <c r="E72"/>
  <c r="F72" s="1"/>
  <c r="E71"/>
  <c r="F71" s="1"/>
  <c r="F70"/>
  <c r="E70"/>
  <c r="E69"/>
  <c r="F69" s="1"/>
  <c r="E68"/>
  <c r="F68" s="1"/>
  <c r="E67"/>
  <c r="F67" s="1"/>
  <c r="E66"/>
  <c r="F66" s="1"/>
  <c r="E65"/>
  <c r="F65" s="1"/>
  <c r="E64"/>
  <c r="F64" s="1"/>
  <c r="E63"/>
  <c r="F63" s="1"/>
  <c r="E62"/>
  <c r="F62" s="1"/>
  <c r="E61"/>
  <c r="F61" s="1"/>
  <c r="E57"/>
  <c r="F57" s="1"/>
  <c r="E56"/>
  <c r="F56" s="1"/>
  <c r="E55"/>
  <c r="F55" s="1"/>
  <c r="E54"/>
  <c r="F54" s="1"/>
  <c r="E53"/>
  <c r="F53" s="1"/>
  <c r="E52"/>
  <c r="F52" s="1"/>
  <c r="E51"/>
  <c r="F51" s="1"/>
  <c r="E50"/>
  <c r="F50" s="1"/>
  <c r="E49"/>
  <c r="F49" s="1"/>
  <c r="E48"/>
  <c r="F48" s="1"/>
  <c r="E47"/>
  <c r="F47" s="1"/>
  <c r="E46"/>
  <c r="F46" s="1"/>
  <c r="E45"/>
  <c r="F45" s="1"/>
  <c r="E44"/>
  <c r="F44" s="1"/>
  <c r="E43"/>
  <c r="F43" s="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E29"/>
  <c r="F29" s="1"/>
  <c r="E28"/>
  <c r="F28" s="1"/>
  <c r="E27"/>
  <c r="F27" s="1"/>
  <c r="E26"/>
  <c r="F26" s="1"/>
  <c r="E20"/>
  <c r="F20" s="1"/>
  <c r="E19"/>
  <c r="F19" s="1"/>
  <c r="E18"/>
  <c r="F18" s="1"/>
  <c r="E17"/>
  <c r="F17" s="1"/>
  <c r="E16"/>
  <c r="F16" s="1"/>
  <c r="E15"/>
  <c r="F15" s="1"/>
  <c r="F14"/>
  <c r="E14"/>
  <c r="E13"/>
  <c r="F13" s="1"/>
  <c r="E5"/>
  <c r="D2" i="4"/>
  <c r="D10" l="1"/>
  <c r="E10" s="1"/>
  <c r="D84"/>
  <c r="E84" s="1"/>
  <c r="D83"/>
  <c r="E83" s="1"/>
  <c r="D66"/>
  <c r="E66" s="1"/>
  <c r="D67"/>
  <c r="E67" s="1"/>
  <c r="D65"/>
  <c r="E65" s="1"/>
  <c r="D125"/>
  <c r="E125" s="1"/>
  <c r="D124"/>
  <c r="E124" s="1"/>
  <c r="D123"/>
  <c r="E123" s="1"/>
  <c r="D122"/>
  <c r="E122" s="1"/>
  <c r="D121"/>
  <c r="E121" s="1"/>
  <c r="D120"/>
  <c r="E120" s="1"/>
  <c r="D119"/>
  <c r="E119" s="1"/>
  <c r="D118"/>
  <c r="E118" s="1"/>
  <c r="D117"/>
  <c r="E117" s="1"/>
  <c r="D116"/>
  <c r="E116" s="1"/>
  <c r="D115"/>
  <c r="E115" s="1"/>
  <c r="D114"/>
  <c r="E114" s="1"/>
  <c r="D109"/>
  <c r="E109" s="1"/>
  <c r="D108"/>
  <c r="E108" s="1"/>
  <c r="D107"/>
  <c r="E107" s="1"/>
  <c r="D106"/>
  <c r="E106" s="1"/>
  <c r="D105"/>
  <c r="E105" s="1"/>
  <c r="D104"/>
  <c r="E104" s="1"/>
  <c r="D103"/>
  <c r="E103" s="1"/>
  <c r="D102"/>
  <c r="E102" s="1"/>
  <c r="D101"/>
  <c r="E101" s="1"/>
  <c r="D100"/>
  <c r="E100" s="1"/>
  <c r="D99"/>
  <c r="E99" s="1"/>
  <c r="D98"/>
  <c r="E98" s="1"/>
  <c r="D97"/>
  <c r="E97" s="1"/>
  <c r="D96"/>
  <c r="E96" s="1"/>
  <c r="D95"/>
  <c r="E95" s="1"/>
  <c r="D89"/>
  <c r="E89" s="1"/>
  <c r="D88"/>
  <c r="E88" s="1"/>
  <c r="D87"/>
  <c r="E87" s="1"/>
  <c r="D86"/>
  <c r="E86" s="1"/>
  <c r="D85"/>
  <c r="E85" s="1"/>
  <c r="D82"/>
  <c r="E82" s="1"/>
  <c r="D81"/>
  <c r="E81" s="1"/>
  <c r="D80"/>
  <c r="E80" s="1"/>
  <c r="D79"/>
  <c r="E79" s="1"/>
  <c r="D78"/>
  <c r="E78" s="1"/>
  <c r="D77"/>
  <c r="E77" s="1"/>
  <c r="D73"/>
  <c r="E73" s="1"/>
  <c r="D72"/>
  <c r="E72" s="1"/>
  <c r="D71"/>
  <c r="E71" s="1"/>
  <c r="D70"/>
  <c r="E70" s="1"/>
  <c r="D69"/>
  <c r="E69" s="1"/>
  <c r="D68"/>
  <c r="E68" s="1"/>
  <c r="D64"/>
  <c r="E64" s="1"/>
  <c r="D63"/>
  <c r="E63" s="1"/>
  <c r="D62"/>
  <c r="E62" s="1"/>
  <c r="D61"/>
  <c r="E61" s="1"/>
  <c r="D60"/>
  <c r="E60" s="1"/>
  <c r="D59"/>
  <c r="E59" s="1"/>
  <c r="D58"/>
  <c r="E58" s="1"/>
  <c r="D54"/>
  <c r="E54" s="1"/>
  <c r="D53"/>
  <c r="E53" s="1"/>
  <c r="D52"/>
  <c r="E52" s="1"/>
  <c r="D51"/>
  <c r="E51" s="1"/>
  <c r="D50"/>
  <c r="E50" s="1"/>
  <c r="D49"/>
  <c r="E49" s="1"/>
  <c r="D48"/>
  <c r="E48" s="1"/>
  <c r="D47"/>
  <c r="E47" s="1"/>
  <c r="D46"/>
  <c r="E46" s="1"/>
  <c r="D45"/>
  <c r="E45" s="1"/>
  <c r="D44"/>
  <c r="E44" s="1"/>
  <c r="D43"/>
  <c r="E43" s="1"/>
  <c r="D42"/>
  <c r="E42" s="1"/>
  <c r="D41"/>
  <c r="E41" s="1"/>
  <c r="D40"/>
  <c r="E40" s="1"/>
  <c r="D35"/>
  <c r="E35" s="1"/>
  <c r="D34"/>
  <c r="E34" s="1"/>
  <c r="D33"/>
  <c r="E33" s="1"/>
  <c r="D32"/>
  <c r="E32" s="1"/>
  <c r="D31"/>
  <c r="E31" s="1"/>
  <c r="D30"/>
  <c r="E30" s="1"/>
  <c r="D29"/>
  <c r="E29" s="1"/>
  <c r="D28"/>
  <c r="E28" s="1"/>
  <c r="D27"/>
  <c r="E27" s="1"/>
  <c r="D26"/>
  <c r="E26" s="1"/>
  <c r="D25"/>
  <c r="E25" s="1"/>
  <c r="D24"/>
  <c r="E24" s="1"/>
  <c r="D23"/>
  <c r="E23" s="1"/>
  <c r="D17"/>
  <c r="E17" s="1"/>
  <c r="D16"/>
  <c r="E16" s="1"/>
  <c r="D15"/>
  <c r="E15" s="1"/>
  <c r="D14"/>
  <c r="E14" s="1"/>
  <c r="D13"/>
  <c r="E13" s="1"/>
  <c r="D12"/>
  <c r="E12" s="1"/>
  <c r="D11"/>
  <c r="E11" s="1"/>
  <c r="C113" i="2"/>
  <c r="C114"/>
  <c r="C115"/>
  <c r="C116"/>
  <c r="C117"/>
  <c r="C118"/>
  <c r="C119"/>
  <c r="C120"/>
  <c r="C121"/>
  <c r="C122"/>
  <c r="C123"/>
  <c r="C112"/>
  <c r="C94"/>
  <c r="C95"/>
  <c r="C96"/>
  <c r="C97"/>
  <c r="C98"/>
  <c r="C99"/>
  <c r="C100"/>
  <c r="C101"/>
  <c r="C102"/>
  <c r="C103"/>
  <c r="C104"/>
  <c r="C105"/>
  <c r="C106"/>
  <c r="C107"/>
  <c r="C93"/>
  <c r="C76"/>
  <c r="C77"/>
  <c r="C78"/>
  <c r="C79"/>
  <c r="C80"/>
  <c r="C81"/>
  <c r="C82"/>
  <c r="C83"/>
  <c r="C84"/>
  <c r="C85"/>
  <c r="C86"/>
  <c r="C87"/>
  <c r="C75"/>
  <c r="C57"/>
  <c r="C58"/>
  <c r="C59"/>
  <c r="C60"/>
  <c r="C61"/>
  <c r="C62"/>
  <c r="C63"/>
  <c r="C64"/>
  <c r="C65"/>
  <c r="C66"/>
  <c r="C67"/>
  <c r="C68"/>
  <c r="C69"/>
  <c r="C70"/>
  <c r="C71"/>
  <c r="C56"/>
  <c r="C39"/>
  <c r="C40"/>
  <c r="C41"/>
  <c r="C42"/>
  <c r="C43"/>
  <c r="C44"/>
  <c r="C45"/>
  <c r="C47"/>
  <c r="C48"/>
  <c r="C49"/>
  <c r="C50"/>
  <c r="C51"/>
  <c r="C52"/>
  <c r="C38"/>
  <c r="C22"/>
  <c r="C23"/>
  <c r="C24"/>
  <c r="C25"/>
  <c r="C26"/>
  <c r="C27"/>
  <c r="C28"/>
  <c r="C29"/>
  <c r="C30"/>
  <c r="C31"/>
  <c r="C32"/>
  <c r="C33"/>
  <c r="C21"/>
  <c r="C9"/>
  <c r="C10"/>
  <c r="C11"/>
  <c r="C12"/>
  <c r="C13"/>
  <c r="C14"/>
  <c r="C15"/>
  <c r="C8"/>
  <c r="G12" i="4" l="1"/>
</calcChain>
</file>

<file path=xl/sharedStrings.xml><?xml version="1.0" encoding="utf-8"?>
<sst xmlns="http://schemas.openxmlformats.org/spreadsheetml/2006/main" count="248" uniqueCount="69">
  <si>
    <t>y</t>
  </si>
  <si>
    <t>Y</t>
  </si>
  <si>
    <t>H</t>
  </si>
  <si>
    <t>Profile 1 (x=5m)</t>
  </si>
  <si>
    <t>Profile 2 (x=15m)</t>
  </si>
  <si>
    <t>Profile 3 (x=25m)</t>
  </si>
  <si>
    <t>Profile 4 (x=35m)</t>
  </si>
  <si>
    <t>Profile 5 (x=45m)</t>
  </si>
  <si>
    <t>Profile 6 (x=55m)</t>
  </si>
  <si>
    <t>Profile 7 (x=65m)</t>
  </si>
  <si>
    <t>Reference point (x=0m y=1.8m)</t>
  </si>
  <si>
    <t>H=</t>
  </si>
  <si>
    <t>H(ref)-H</t>
  </si>
  <si>
    <t>+ MSL</t>
  </si>
  <si>
    <t>H MSL</t>
  </si>
  <si>
    <t>distance from the reference point to the water</t>
  </si>
  <si>
    <t>Level of the theodolite</t>
  </si>
  <si>
    <t>distance from the theodolite to the 0 of the scale</t>
  </si>
  <si>
    <t>distance from the 0 of the scale until the reference point</t>
  </si>
  <si>
    <t>Reference point (x=0m y=0.0m)</t>
  </si>
  <si>
    <t>Changing the reference  line to the same as the previous years</t>
  </si>
  <si>
    <t>Y corrected</t>
  </si>
  <si>
    <t>shift on the Y axis</t>
  </si>
  <si>
    <t>m</t>
  </si>
  <si>
    <t>USE THIS SHEET FOR COMPARISONS</t>
  </si>
  <si>
    <t>z</t>
  </si>
  <si>
    <t>2011 (x=0)</t>
  </si>
  <si>
    <t>2011 (x=10)</t>
  </si>
  <si>
    <t>2013 (x=5)</t>
  </si>
  <si>
    <t>2002 (x=5)</t>
  </si>
  <si>
    <t>2003 (x=5)</t>
  </si>
  <si>
    <t>2004 (x=5)</t>
  </si>
  <si>
    <t>2002 (x=15)</t>
  </si>
  <si>
    <t>2003 (x=15)</t>
  </si>
  <si>
    <t>2004 (x=15)</t>
  </si>
  <si>
    <t>2011 (x=20)</t>
  </si>
  <si>
    <t>2013 (x=15)</t>
  </si>
  <si>
    <t>2002 (x=25)</t>
  </si>
  <si>
    <t>2003 (x=25)</t>
  </si>
  <si>
    <t>2004 (x=25)</t>
  </si>
  <si>
    <t>2013 (x=25)</t>
  </si>
  <si>
    <t>2011 (x=30)</t>
  </si>
  <si>
    <t>2002 (x=35)</t>
  </si>
  <si>
    <t>2003 (x=35)</t>
  </si>
  <si>
    <t>2004 (x=35)</t>
  </si>
  <si>
    <t>2011 (x=40)</t>
  </si>
  <si>
    <t>2013 (x=35)</t>
  </si>
  <si>
    <t>2002 (x=45)</t>
  </si>
  <si>
    <t>2003 (x=45)</t>
  </si>
  <si>
    <t>2004 (x=45)</t>
  </si>
  <si>
    <t>2011 (x=50)</t>
  </si>
  <si>
    <t>2013 (x=45)</t>
  </si>
  <si>
    <t>2002 (x=55)</t>
  </si>
  <si>
    <t>2003 (x=55)</t>
  </si>
  <si>
    <t>2004 (x=55)</t>
  </si>
  <si>
    <t>2011 (x=60)</t>
  </si>
  <si>
    <t>2002 (x=65)</t>
  </si>
  <si>
    <t>2003 (x=65)</t>
  </si>
  <si>
    <t>2004 (x=65)</t>
  </si>
  <si>
    <t>2011 (x=70)</t>
  </si>
  <si>
    <t>2013 (x=65)</t>
  </si>
  <si>
    <t>2013 (x=55)</t>
  </si>
  <si>
    <t>Water line</t>
  </si>
  <si>
    <t>X</t>
  </si>
  <si>
    <t>reference point to sea level</t>
  </si>
  <si>
    <t>negative part of the scale</t>
  </si>
  <si>
    <t>reading on the scale at the reference point</t>
  </si>
  <si>
    <t>NORTH</t>
  </si>
  <si>
    <t>SOUTH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</si>
</sst>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txPr>
        <a:bodyPr/>
        <a:lstStyle/>
        <a:p>
          <a:pPr>
            <a:defRPr lang="en-GB"/>
          </a:pPr>
          <a:endParaRPr lang="en-US"/>
        </a:p>
      </c:txPr>
    </c:title>
    <c:plotArea>
      <c:layout/>
      <c:lineChart>
        <c:grouping val="standard"/>
        <c:ser>
          <c:idx val="0"/>
          <c:order val="0"/>
          <c:tx>
            <c:strRef>
              <c:f>'Raw data'!$A$6</c:f>
              <c:strCache>
                <c:ptCount val="1"/>
                <c:pt idx="0">
                  <c:v>Profile 1 (x=5m)</c:v>
                </c:pt>
              </c:strCache>
            </c:strRef>
          </c:tx>
          <c:marker>
            <c:symbol val="none"/>
          </c:marker>
          <c:cat>
            <c:numRef>
              <c:f>'Raw data'!$A$8:$A$15</c:f>
              <c:numCache>
                <c:formatCode>0.00</c:formatCode>
                <c:ptCount val="8"/>
                <c:pt idx="0">
                  <c:v>-7.2</c:v>
                </c:pt>
                <c:pt idx="1">
                  <c:v>-6.2</c:v>
                </c:pt>
                <c:pt idx="2">
                  <c:v>3.2</c:v>
                </c:pt>
                <c:pt idx="3">
                  <c:v>5</c:v>
                </c:pt>
                <c:pt idx="4">
                  <c:v>7.1</c:v>
                </c:pt>
                <c:pt idx="5">
                  <c:v>8.6999999999999993</c:v>
                </c:pt>
                <c:pt idx="6">
                  <c:v>10</c:v>
                </c:pt>
                <c:pt idx="7">
                  <c:v>13.1</c:v>
                </c:pt>
              </c:numCache>
            </c:numRef>
          </c:cat>
          <c:val>
            <c:numRef>
              <c:f>'Raw data'!$C$8:$C$15</c:f>
              <c:numCache>
                <c:formatCode>0.00</c:formatCode>
                <c:ptCount val="8"/>
                <c:pt idx="0">
                  <c:v>-1.5999999999999999</c:v>
                </c:pt>
                <c:pt idx="1">
                  <c:v>-0.18</c:v>
                </c:pt>
                <c:pt idx="2">
                  <c:v>1.9999999999999962E-2</c:v>
                </c:pt>
                <c:pt idx="3">
                  <c:v>-0.48000000000000004</c:v>
                </c:pt>
                <c:pt idx="4">
                  <c:v>-0.45</c:v>
                </c:pt>
                <c:pt idx="5">
                  <c:v>-1.08</c:v>
                </c:pt>
                <c:pt idx="6">
                  <c:v>-1.58</c:v>
                </c:pt>
                <c:pt idx="7">
                  <c:v>-1.83</c:v>
                </c:pt>
              </c:numCache>
            </c:numRef>
          </c:val>
        </c:ser>
        <c:marker val="1"/>
        <c:axId val="81922688"/>
        <c:axId val="81932672"/>
      </c:lineChart>
      <c:catAx>
        <c:axId val="81922688"/>
        <c:scaling>
          <c:orientation val="minMax"/>
        </c:scaling>
        <c:axPos val="b"/>
        <c:numFmt formatCode="0.00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1932672"/>
        <c:crosses val="autoZero"/>
        <c:auto val="1"/>
        <c:lblAlgn val="ctr"/>
        <c:lblOffset val="100"/>
      </c:catAx>
      <c:valAx>
        <c:axId val="81932672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1922688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n-GB"/>
          </a:pPr>
          <a:endParaRPr lang="en-US"/>
        </a:p>
      </c:txPr>
    </c:legend>
    <c:plotVisOnly val="1"/>
    <c:dispBlanksAs val="gap"/>
  </c:chart>
  <c:printSettings>
    <c:headerFooter/>
    <c:pageMargins b="0.78740157499999996" l="0.511811024" r="0.511811024" t="0.78740157499999996" header="0.31496062000000047" footer="0.31496062000000047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1"/>
          <c:order val="0"/>
          <c:tx>
            <c:strRef>
              <c:f>Profile_15m!$B$6</c:f>
              <c:strCache>
                <c:ptCount val="1"/>
                <c:pt idx="0">
                  <c:v>2002 (x=15)</c:v>
                </c:pt>
              </c:strCache>
            </c:strRef>
          </c:tx>
          <c:xVal>
            <c:numRef>
              <c:f>Profile_15m!$B$8:$B$48</c:f>
              <c:numCache>
                <c:formatCode>General</c:formatCode>
                <c:ptCount val="41"/>
                <c:pt idx="0">
                  <c:v>16.5</c:v>
                </c:pt>
                <c:pt idx="1">
                  <c:v>16</c:v>
                </c:pt>
                <c:pt idx="2">
                  <c:v>15.5</c:v>
                </c:pt>
                <c:pt idx="3">
                  <c:v>15</c:v>
                </c:pt>
                <c:pt idx="4">
                  <c:v>14.5</c:v>
                </c:pt>
                <c:pt idx="5">
                  <c:v>14</c:v>
                </c:pt>
                <c:pt idx="6">
                  <c:v>13.5</c:v>
                </c:pt>
                <c:pt idx="7">
                  <c:v>13</c:v>
                </c:pt>
                <c:pt idx="8">
                  <c:v>12.5</c:v>
                </c:pt>
                <c:pt idx="9">
                  <c:v>12</c:v>
                </c:pt>
                <c:pt idx="10">
                  <c:v>11.5</c:v>
                </c:pt>
                <c:pt idx="11">
                  <c:v>11</c:v>
                </c:pt>
                <c:pt idx="12">
                  <c:v>10.5</c:v>
                </c:pt>
                <c:pt idx="13">
                  <c:v>10</c:v>
                </c:pt>
                <c:pt idx="14">
                  <c:v>9.5</c:v>
                </c:pt>
                <c:pt idx="15">
                  <c:v>9</c:v>
                </c:pt>
                <c:pt idx="16">
                  <c:v>8.5</c:v>
                </c:pt>
                <c:pt idx="17">
                  <c:v>8</c:v>
                </c:pt>
                <c:pt idx="18">
                  <c:v>0</c:v>
                </c:pt>
                <c:pt idx="19">
                  <c:v>-0.5</c:v>
                </c:pt>
                <c:pt idx="20">
                  <c:v>-1</c:v>
                </c:pt>
                <c:pt idx="21">
                  <c:v>-1.5</c:v>
                </c:pt>
                <c:pt idx="22">
                  <c:v>-2</c:v>
                </c:pt>
                <c:pt idx="23">
                  <c:v>-2.5</c:v>
                </c:pt>
                <c:pt idx="24">
                  <c:v>-3</c:v>
                </c:pt>
                <c:pt idx="25">
                  <c:v>-3.5</c:v>
                </c:pt>
                <c:pt idx="26">
                  <c:v>-4</c:v>
                </c:pt>
                <c:pt idx="27">
                  <c:v>-4.5</c:v>
                </c:pt>
                <c:pt idx="28">
                  <c:v>-5</c:v>
                </c:pt>
                <c:pt idx="29">
                  <c:v>-5.5</c:v>
                </c:pt>
                <c:pt idx="30">
                  <c:v>-6</c:v>
                </c:pt>
                <c:pt idx="31">
                  <c:v>-6.5</c:v>
                </c:pt>
                <c:pt idx="32">
                  <c:v>-7</c:v>
                </c:pt>
                <c:pt idx="33">
                  <c:v>-7.5</c:v>
                </c:pt>
                <c:pt idx="34">
                  <c:v>-8</c:v>
                </c:pt>
                <c:pt idx="35">
                  <c:v>-8.5</c:v>
                </c:pt>
                <c:pt idx="36">
                  <c:v>-9</c:v>
                </c:pt>
                <c:pt idx="37">
                  <c:v>-9.5</c:v>
                </c:pt>
                <c:pt idx="38">
                  <c:v>-10</c:v>
                </c:pt>
                <c:pt idx="39">
                  <c:v>-10.5</c:v>
                </c:pt>
                <c:pt idx="40">
                  <c:v>-11</c:v>
                </c:pt>
              </c:numCache>
            </c:numRef>
          </c:xVal>
          <c:yVal>
            <c:numRef>
              <c:f>Profile_15m!$C$8:$C$48</c:f>
              <c:numCache>
                <c:formatCode>General</c:formatCode>
                <c:ptCount val="41"/>
                <c:pt idx="0">
                  <c:v>-1.4</c:v>
                </c:pt>
                <c:pt idx="1">
                  <c:v>-1.8</c:v>
                </c:pt>
                <c:pt idx="2">
                  <c:v>-1.6</c:v>
                </c:pt>
                <c:pt idx="3">
                  <c:v>-1.6</c:v>
                </c:pt>
                <c:pt idx="4">
                  <c:v>-1.4</c:v>
                </c:pt>
                <c:pt idx="5">
                  <c:v>-1.3</c:v>
                </c:pt>
                <c:pt idx="6">
                  <c:v>-1.3</c:v>
                </c:pt>
                <c:pt idx="7">
                  <c:v>-1.3</c:v>
                </c:pt>
                <c:pt idx="8">
                  <c:v>-1.3</c:v>
                </c:pt>
                <c:pt idx="9">
                  <c:v>-1</c:v>
                </c:pt>
                <c:pt idx="10">
                  <c:v>-0.3</c:v>
                </c:pt>
                <c:pt idx="11">
                  <c:v>-0.6</c:v>
                </c:pt>
                <c:pt idx="12">
                  <c:v>-0.4</c:v>
                </c:pt>
                <c:pt idx="13">
                  <c:v>-0.5</c:v>
                </c:pt>
                <c:pt idx="14">
                  <c:v>-0.2</c:v>
                </c:pt>
                <c:pt idx="15">
                  <c:v>-0.5</c:v>
                </c:pt>
                <c:pt idx="16">
                  <c:v>-0.2</c:v>
                </c:pt>
                <c:pt idx="17">
                  <c:v>-0.2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0.2</c:v>
                </c:pt>
                <c:pt idx="23">
                  <c:v>0.1</c:v>
                </c:pt>
                <c:pt idx="24">
                  <c:v>0.4</c:v>
                </c:pt>
                <c:pt idx="25">
                  <c:v>0.1</c:v>
                </c:pt>
                <c:pt idx="26">
                  <c:v>0</c:v>
                </c:pt>
                <c:pt idx="27">
                  <c:v>-0.3</c:v>
                </c:pt>
                <c:pt idx="28">
                  <c:v>-0.5</c:v>
                </c:pt>
                <c:pt idx="29">
                  <c:v>-0.6</c:v>
                </c:pt>
                <c:pt idx="30">
                  <c:v>-0.7</c:v>
                </c:pt>
                <c:pt idx="31">
                  <c:v>-0.6</c:v>
                </c:pt>
                <c:pt idx="32">
                  <c:v>0.3</c:v>
                </c:pt>
                <c:pt idx="33">
                  <c:v>-0.2</c:v>
                </c:pt>
                <c:pt idx="34">
                  <c:v>-0.3</c:v>
                </c:pt>
                <c:pt idx="35">
                  <c:v>-0.9</c:v>
                </c:pt>
                <c:pt idx="36">
                  <c:v>-1</c:v>
                </c:pt>
                <c:pt idx="37">
                  <c:v>-0.8</c:v>
                </c:pt>
                <c:pt idx="38">
                  <c:v>-1.1000000000000001</c:v>
                </c:pt>
                <c:pt idx="39">
                  <c:v>-1.4</c:v>
                </c:pt>
                <c:pt idx="40">
                  <c:v>-2.1</c:v>
                </c:pt>
              </c:numCache>
            </c:numRef>
          </c:yVal>
        </c:ser>
        <c:ser>
          <c:idx val="0"/>
          <c:order val="1"/>
          <c:tx>
            <c:strRef>
              <c:f>Profile_15m!$E$6</c:f>
              <c:strCache>
                <c:ptCount val="1"/>
                <c:pt idx="0">
                  <c:v>2003 (x=15)</c:v>
                </c:pt>
              </c:strCache>
            </c:strRef>
          </c:tx>
          <c:xVal>
            <c:numRef>
              <c:f>Profile_15m!$E$8:$E$42</c:f>
              <c:numCache>
                <c:formatCode>General</c:formatCode>
                <c:ptCount val="35"/>
                <c:pt idx="0">
                  <c:v>16</c:v>
                </c:pt>
                <c:pt idx="1">
                  <c:v>15.5</c:v>
                </c:pt>
                <c:pt idx="2">
                  <c:v>15</c:v>
                </c:pt>
                <c:pt idx="3">
                  <c:v>14.5</c:v>
                </c:pt>
                <c:pt idx="4">
                  <c:v>13.5</c:v>
                </c:pt>
                <c:pt idx="5">
                  <c:v>13</c:v>
                </c:pt>
                <c:pt idx="6">
                  <c:v>12.5</c:v>
                </c:pt>
                <c:pt idx="7">
                  <c:v>12</c:v>
                </c:pt>
                <c:pt idx="8">
                  <c:v>11.5</c:v>
                </c:pt>
                <c:pt idx="9">
                  <c:v>11</c:v>
                </c:pt>
                <c:pt idx="10">
                  <c:v>10.5</c:v>
                </c:pt>
                <c:pt idx="11">
                  <c:v>10</c:v>
                </c:pt>
                <c:pt idx="12">
                  <c:v>9.5</c:v>
                </c:pt>
                <c:pt idx="13">
                  <c:v>9</c:v>
                </c:pt>
                <c:pt idx="14">
                  <c:v>8.5</c:v>
                </c:pt>
                <c:pt idx="15">
                  <c:v>8</c:v>
                </c:pt>
                <c:pt idx="16">
                  <c:v>0</c:v>
                </c:pt>
                <c:pt idx="17">
                  <c:v>-0.5</c:v>
                </c:pt>
                <c:pt idx="18">
                  <c:v>-1</c:v>
                </c:pt>
                <c:pt idx="19">
                  <c:v>-1.5</c:v>
                </c:pt>
                <c:pt idx="20">
                  <c:v>-2</c:v>
                </c:pt>
                <c:pt idx="21">
                  <c:v>-2.5</c:v>
                </c:pt>
                <c:pt idx="22">
                  <c:v>-3</c:v>
                </c:pt>
                <c:pt idx="23">
                  <c:v>-3.5</c:v>
                </c:pt>
                <c:pt idx="24">
                  <c:v>-4</c:v>
                </c:pt>
                <c:pt idx="25">
                  <c:v>-4.5</c:v>
                </c:pt>
                <c:pt idx="26">
                  <c:v>-5</c:v>
                </c:pt>
                <c:pt idx="27">
                  <c:v>-5.5</c:v>
                </c:pt>
                <c:pt idx="28">
                  <c:v>-6</c:v>
                </c:pt>
                <c:pt idx="29">
                  <c:v>-6.5</c:v>
                </c:pt>
                <c:pt idx="30">
                  <c:v>-7</c:v>
                </c:pt>
                <c:pt idx="31">
                  <c:v>-7.5</c:v>
                </c:pt>
                <c:pt idx="32">
                  <c:v>-8</c:v>
                </c:pt>
                <c:pt idx="33">
                  <c:v>-8.5</c:v>
                </c:pt>
                <c:pt idx="34">
                  <c:v>-9</c:v>
                </c:pt>
              </c:numCache>
            </c:numRef>
          </c:xVal>
          <c:yVal>
            <c:numRef>
              <c:f>Profile_15m!$F$8:$F$42</c:f>
              <c:numCache>
                <c:formatCode>General</c:formatCode>
                <c:ptCount val="35"/>
                <c:pt idx="0">
                  <c:v>-1.5</c:v>
                </c:pt>
                <c:pt idx="1">
                  <c:v>-1.5</c:v>
                </c:pt>
                <c:pt idx="2">
                  <c:v>-1.5</c:v>
                </c:pt>
                <c:pt idx="3">
                  <c:v>-1.4</c:v>
                </c:pt>
                <c:pt idx="4">
                  <c:v>-1.3</c:v>
                </c:pt>
                <c:pt idx="5">
                  <c:v>-1.1000000000000001</c:v>
                </c:pt>
                <c:pt idx="6">
                  <c:v>-1</c:v>
                </c:pt>
                <c:pt idx="7">
                  <c:v>-0.4</c:v>
                </c:pt>
                <c:pt idx="8">
                  <c:v>-0.2</c:v>
                </c:pt>
                <c:pt idx="9">
                  <c:v>-0.4</c:v>
                </c:pt>
                <c:pt idx="10">
                  <c:v>-0.3</c:v>
                </c:pt>
                <c:pt idx="11">
                  <c:v>-0.2</c:v>
                </c:pt>
                <c:pt idx="12">
                  <c:v>-0.2</c:v>
                </c:pt>
                <c:pt idx="13">
                  <c:v>-0.2</c:v>
                </c:pt>
                <c:pt idx="14">
                  <c:v>-0.2</c:v>
                </c:pt>
                <c:pt idx="15">
                  <c:v>-0.2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0.7</c:v>
                </c:pt>
                <c:pt idx="20">
                  <c:v>0.8</c:v>
                </c:pt>
                <c:pt idx="21">
                  <c:v>0.3</c:v>
                </c:pt>
                <c:pt idx="22">
                  <c:v>0.5</c:v>
                </c:pt>
                <c:pt idx="23">
                  <c:v>0.5</c:v>
                </c:pt>
                <c:pt idx="24">
                  <c:v>0.2</c:v>
                </c:pt>
                <c:pt idx="25">
                  <c:v>-0.1</c:v>
                </c:pt>
                <c:pt idx="26">
                  <c:v>-0.2</c:v>
                </c:pt>
                <c:pt idx="27">
                  <c:v>-0.5</c:v>
                </c:pt>
                <c:pt idx="28">
                  <c:v>-0.7</c:v>
                </c:pt>
                <c:pt idx="29">
                  <c:v>-0.5</c:v>
                </c:pt>
                <c:pt idx="30">
                  <c:v>-0.5</c:v>
                </c:pt>
                <c:pt idx="31">
                  <c:v>-0.4</c:v>
                </c:pt>
                <c:pt idx="32">
                  <c:v>-0.8</c:v>
                </c:pt>
                <c:pt idx="33">
                  <c:v>-0.9</c:v>
                </c:pt>
                <c:pt idx="34">
                  <c:v>-0.8</c:v>
                </c:pt>
              </c:numCache>
            </c:numRef>
          </c:yVal>
        </c:ser>
        <c:ser>
          <c:idx val="2"/>
          <c:order val="2"/>
          <c:tx>
            <c:strRef>
              <c:f>Profile_15m!$H$6</c:f>
              <c:strCache>
                <c:ptCount val="1"/>
                <c:pt idx="0">
                  <c:v>2004 (x=15)</c:v>
                </c:pt>
              </c:strCache>
            </c:strRef>
          </c:tx>
          <c:xVal>
            <c:numRef>
              <c:f>Profile_15m!$H$8:$H$27</c:f>
              <c:numCache>
                <c:formatCode>General</c:formatCode>
                <c:ptCount val="20"/>
                <c:pt idx="0">
                  <c:v>13.5</c:v>
                </c:pt>
                <c:pt idx="1">
                  <c:v>12</c:v>
                </c:pt>
                <c:pt idx="2">
                  <c:v>11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0</c:v>
                </c:pt>
                <c:pt idx="7">
                  <c:v>-1</c:v>
                </c:pt>
                <c:pt idx="8">
                  <c:v>-2</c:v>
                </c:pt>
                <c:pt idx="9">
                  <c:v>-3</c:v>
                </c:pt>
                <c:pt idx="10">
                  <c:v>-4</c:v>
                </c:pt>
                <c:pt idx="11">
                  <c:v>-5</c:v>
                </c:pt>
                <c:pt idx="12">
                  <c:v>-6</c:v>
                </c:pt>
                <c:pt idx="13">
                  <c:v>-7</c:v>
                </c:pt>
                <c:pt idx="14">
                  <c:v>-8</c:v>
                </c:pt>
                <c:pt idx="15">
                  <c:v>-9</c:v>
                </c:pt>
                <c:pt idx="16">
                  <c:v>-10</c:v>
                </c:pt>
              </c:numCache>
            </c:numRef>
          </c:xVal>
          <c:yVal>
            <c:numRef>
              <c:f>Profile_15m!$I$8:$I$27</c:f>
              <c:numCache>
                <c:formatCode>General</c:formatCode>
                <c:ptCount val="20"/>
                <c:pt idx="0">
                  <c:v>-1.9</c:v>
                </c:pt>
                <c:pt idx="1">
                  <c:v>-0.3</c:v>
                </c:pt>
                <c:pt idx="2">
                  <c:v>-0.2</c:v>
                </c:pt>
                <c:pt idx="3">
                  <c:v>-0.3</c:v>
                </c:pt>
                <c:pt idx="4">
                  <c:v>-0.3</c:v>
                </c:pt>
                <c:pt idx="5">
                  <c:v>-0.2</c:v>
                </c:pt>
                <c:pt idx="6">
                  <c:v>0.1</c:v>
                </c:pt>
                <c:pt idx="7">
                  <c:v>0.1</c:v>
                </c:pt>
                <c:pt idx="8">
                  <c:v>0.5</c:v>
                </c:pt>
                <c:pt idx="9">
                  <c:v>0.5</c:v>
                </c:pt>
                <c:pt idx="10">
                  <c:v>0</c:v>
                </c:pt>
                <c:pt idx="11">
                  <c:v>-0.4</c:v>
                </c:pt>
                <c:pt idx="12">
                  <c:v>-0.8</c:v>
                </c:pt>
                <c:pt idx="13">
                  <c:v>-0.8</c:v>
                </c:pt>
                <c:pt idx="14">
                  <c:v>-0.9</c:v>
                </c:pt>
                <c:pt idx="15">
                  <c:v>-0.8</c:v>
                </c:pt>
                <c:pt idx="16">
                  <c:v>-1.9</c:v>
                </c:pt>
              </c:numCache>
            </c:numRef>
          </c:yVal>
        </c:ser>
        <c:ser>
          <c:idx val="3"/>
          <c:order val="3"/>
          <c:tx>
            <c:strRef>
              <c:f>Profile_15m!$Q$6</c:f>
              <c:strCache>
                <c:ptCount val="1"/>
                <c:pt idx="0">
                  <c:v>2013 (x=15)</c:v>
                </c:pt>
              </c:strCache>
            </c:strRef>
          </c:tx>
          <c:xVal>
            <c:numRef>
              <c:f>Profile_15m!$Q$8:$Q$20</c:f>
              <c:numCache>
                <c:formatCode>General</c:formatCode>
                <c:ptCount val="13"/>
                <c:pt idx="0">
                  <c:v>16.2</c:v>
                </c:pt>
                <c:pt idx="1">
                  <c:v>14.5</c:v>
                </c:pt>
                <c:pt idx="2">
                  <c:v>12.600000000000001</c:v>
                </c:pt>
                <c:pt idx="3">
                  <c:v>11</c:v>
                </c:pt>
                <c:pt idx="4">
                  <c:v>9</c:v>
                </c:pt>
                <c:pt idx="5">
                  <c:v>8.1</c:v>
                </c:pt>
                <c:pt idx="6">
                  <c:v>-1.4000000000000001</c:v>
                </c:pt>
                <c:pt idx="7">
                  <c:v>-3.6000000000000005</c:v>
                </c:pt>
                <c:pt idx="8">
                  <c:v>-5.2</c:v>
                </c:pt>
                <c:pt idx="9">
                  <c:v>-7.2</c:v>
                </c:pt>
                <c:pt idx="10">
                  <c:v>-9.2999999999999989</c:v>
                </c:pt>
                <c:pt idx="11">
                  <c:v>-10.899999999999999</c:v>
                </c:pt>
                <c:pt idx="12">
                  <c:v>-12.799999999999999</c:v>
                </c:pt>
              </c:numCache>
            </c:numRef>
          </c:xVal>
          <c:yVal>
            <c:numRef>
              <c:f>Profile_15m!$R$8:$R$20</c:f>
              <c:numCache>
                <c:formatCode>General</c:formatCode>
                <c:ptCount val="13"/>
                <c:pt idx="0">
                  <c:v>-1.7999999999999998</c:v>
                </c:pt>
                <c:pt idx="1">
                  <c:v>-1.33</c:v>
                </c:pt>
                <c:pt idx="2">
                  <c:v>-0.64000000000000012</c:v>
                </c:pt>
                <c:pt idx="3">
                  <c:v>-0.39999999999999997</c:v>
                </c:pt>
                <c:pt idx="4">
                  <c:v>-0.58000000000000007</c:v>
                </c:pt>
                <c:pt idx="5">
                  <c:v>-0.14000000000000001</c:v>
                </c:pt>
                <c:pt idx="6">
                  <c:v>0.18999999999999997</c:v>
                </c:pt>
                <c:pt idx="7">
                  <c:v>0.10999999999999999</c:v>
                </c:pt>
                <c:pt idx="8">
                  <c:v>0.28999999999999998</c:v>
                </c:pt>
                <c:pt idx="9">
                  <c:v>-0.18</c:v>
                </c:pt>
                <c:pt idx="10">
                  <c:v>-0.62000000000000011</c:v>
                </c:pt>
                <c:pt idx="11">
                  <c:v>-1.29</c:v>
                </c:pt>
                <c:pt idx="12">
                  <c:v>-1.63</c:v>
                </c:pt>
              </c:numCache>
            </c:numRef>
          </c:yVal>
        </c:ser>
        <c:axId val="85766528"/>
        <c:axId val="85768064"/>
      </c:scatterChart>
      <c:valAx>
        <c:axId val="85766528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5768064"/>
        <c:crosses val="autoZero"/>
        <c:crossBetween val="midCat"/>
      </c:valAx>
      <c:valAx>
        <c:axId val="85768064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5766528"/>
        <c:crosses val="autoZero"/>
        <c:crossBetween val="midCat"/>
      </c:valAx>
    </c:plotArea>
    <c:legend>
      <c:legendPos val="r"/>
      <c:txPr>
        <a:bodyPr/>
        <a:lstStyle/>
        <a:p>
          <a:pPr>
            <a:defRPr lang="en-GB"/>
          </a:pPr>
          <a:endParaRPr lang="en-US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Profile_15m!$K$6</c:f>
              <c:strCache>
                <c:ptCount val="1"/>
                <c:pt idx="0">
                  <c:v>2011 (x=10)</c:v>
                </c:pt>
              </c:strCache>
            </c:strRef>
          </c:tx>
          <c:xVal>
            <c:numRef>
              <c:f>Profile_15m!$K$8:$K$20</c:f>
              <c:numCache>
                <c:formatCode>General</c:formatCode>
                <c:ptCount val="13"/>
                <c:pt idx="0">
                  <c:v>13</c:v>
                </c:pt>
                <c:pt idx="1">
                  <c:v>11.899999999999999</c:v>
                </c:pt>
                <c:pt idx="2">
                  <c:v>10.199999999999999</c:v>
                </c:pt>
                <c:pt idx="3">
                  <c:v>9.25</c:v>
                </c:pt>
                <c:pt idx="4">
                  <c:v>7.8</c:v>
                </c:pt>
                <c:pt idx="5">
                  <c:v>1.5</c:v>
                </c:pt>
                <c:pt idx="6">
                  <c:v>0</c:v>
                </c:pt>
                <c:pt idx="7">
                  <c:v>-2.4</c:v>
                </c:pt>
                <c:pt idx="8">
                  <c:v>-3.6</c:v>
                </c:pt>
                <c:pt idx="9">
                  <c:v>-5.0999999999999996</c:v>
                </c:pt>
                <c:pt idx="10">
                  <c:v>-6.3</c:v>
                </c:pt>
                <c:pt idx="11">
                  <c:v>-7.7</c:v>
                </c:pt>
                <c:pt idx="12">
                  <c:v>-9.1999999999999993</c:v>
                </c:pt>
              </c:numCache>
            </c:numRef>
          </c:xVal>
          <c:yVal>
            <c:numRef>
              <c:f>Profile_15m!$L$8:$L$20</c:f>
              <c:numCache>
                <c:formatCode>General</c:formatCode>
                <c:ptCount val="13"/>
                <c:pt idx="0">
                  <c:v>-1.3049999999999999</c:v>
                </c:pt>
                <c:pt idx="1">
                  <c:v>-1.5650000000000002</c:v>
                </c:pt>
                <c:pt idx="2">
                  <c:v>-1.2850000000000004</c:v>
                </c:pt>
                <c:pt idx="3">
                  <c:v>-1.3800000000000001</c:v>
                </c:pt>
                <c:pt idx="4">
                  <c:v>-0.18500000000000005</c:v>
                </c:pt>
                <c:pt idx="5">
                  <c:v>0.35499999999999998</c:v>
                </c:pt>
                <c:pt idx="6">
                  <c:v>4.4999999999999929E-2</c:v>
                </c:pt>
                <c:pt idx="7">
                  <c:v>-0.14000000000000012</c:v>
                </c:pt>
                <c:pt idx="8">
                  <c:v>-6.3000000000000167E-2</c:v>
                </c:pt>
                <c:pt idx="9">
                  <c:v>-0.37500000000000022</c:v>
                </c:pt>
                <c:pt idx="10">
                  <c:v>-0.56000000000000005</c:v>
                </c:pt>
                <c:pt idx="11">
                  <c:v>-0.54500000000000015</c:v>
                </c:pt>
                <c:pt idx="12">
                  <c:v>-1.0599999999999998</c:v>
                </c:pt>
              </c:numCache>
            </c:numRef>
          </c:yVal>
        </c:ser>
        <c:ser>
          <c:idx val="1"/>
          <c:order val="1"/>
          <c:tx>
            <c:strRef>
              <c:f>Profile_15m!$N$6</c:f>
              <c:strCache>
                <c:ptCount val="1"/>
                <c:pt idx="0">
                  <c:v>2011 (x=20)</c:v>
                </c:pt>
              </c:strCache>
            </c:strRef>
          </c:tx>
          <c:xVal>
            <c:numRef>
              <c:f>Profile_15m!$N$8:$N$20</c:f>
              <c:numCache>
                <c:formatCode>General</c:formatCode>
                <c:ptCount val="13"/>
                <c:pt idx="0">
                  <c:v>14.899999999999999</c:v>
                </c:pt>
                <c:pt idx="1">
                  <c:v>13.7</c:v>
                </c:pt>
                <c:pt idx="2">
                  <c:v>11.6</c:v>
                </c:pt>
                <c:pt idx="3">
                  <c:v>9.9499999999999993</c:v>
                </c:pt>
                <c:pt idx="4">
                  <c:v>7.8</c:v>
                </c:pt>
                <c:pt idx="5">
                  <c:v>0</c:v>
                </c:pt>
                <c:pt idx="6">
                  <c:v>-1.5</c:v>
                </c:pt>
                <c:pt idx="7">
                  <c:v>-3</c:v>
                </c:pt>
                <c:pt idx="8">
                  <c:v>-5</c:v>
                </c:pt>
                <c:pt idx="9">
                  <c:v>-6.15</c:v>
                </c:pt>
                <c:pt idx="10">
                  <c:v>-8.4</c:v>
                </c:pt>
                <c:pt idx="11">
                  <c:v>-10.3</c:v>
                </c:pt>
                <c:pt idx="12">
                  <c:v>-11.7</c:v>
                </c:pt>
              </c:numCache>
            </c:numRef>
          </c:xVal>
          <c:yVal>
            <c:numRef>
              <c:f>Profile_15m!$O$8:$O$20</c:f>
              <c:numCache>
                <c:formatCode>General</c:formatCode>
                <c:ptCount val="13"/>
                <c:pt idx="0">
                  <c:v>-0.9850000000000001</c:v>
                </c:pt>
                <c:pt idx="1">
                  <c:v>-1.0350000000000004</c:v>
                </c:pt>
                <c:pt idx="2">
                  <c:v>-0.75500000000000012</c:v>
                </c:pt>
                <c:pt idx="3">
                  <c:v>-0.31500000000000017</c:v>
                </c:pt>
                <c:pt idx="4">
                  <c:v>-0.1050000000000002</c:v>
                </c:pt>
                <c:pt idx="5">
                  <c:v>0.20499999999999985</c:v>
                </c:pt>
                <c:pt idx="6">
                  <c:v>0.5149999999999999</c:v>
                </c:pt>
                <c:pt idx="7">
                  <c:v>-0.42500000000000004</c:v>
                </c:pt>
                <c:pt idx="8">
                  <c:v>-0.74500000000000033</c:v>
                </c:pt>
                <c:pt idx="9">
                  <c:v>-0.61499999999999999</c:v>
                </c:pt>
                <c:pt idx="10">
                  <c:v>-0.87500000000000022</c:v>
                </c:pt>
                <c:pt idx="11">
                  <c:v>-1.0450000000000002</c:v>
                </c:pt>
                <c:pt idx="12">
                  <c:v>-0.9850000000000001</c:v>
                </c:pt>
              </c:numCache>
            </c:numRef>
          </c:yVal>
        </c:ser>
        <c:ser>
          <c:idx val="2"/>
          <c:order val="2"/>
          <c:tx>
            <c:strRef>
              <c:f>Profile_15m!$Q$6</c:f>
              <c:strCache>
                <c:ptCount val="1"/>
                <c:pt idx="0">
                  <c:v>2013 (x=15)</c:v>
                </c:pt>
              </c:strCache>
            </c:strRef>
          </c:tx>
          <c:xVal>
            <c:numRef>
              <c:f>Profile_15m!$Q$8:$Q$20</c:f>
              <c:numCache>
                <c:formatCode>General</c:formatCode>
                <c:ptCount val="13"/>
                <c:pt idx="0">
                  <c:v>16.2</c:v>
                </c:pt>
                <c:pt idx="1">
                  <c:v>14.5</c:v>
                </c:pt>
                <c:pt idx="2">
                  <c:v>12.600000000000001</c:v>
                </c:pt>
                <c:pt idx="3">
                  <c:v>11</c:v>
                </c:pt>
                <c:pt idx="4">
                  <c:v>9</c:v>
                </c:pt>
                <c:pt idx="5">
                  <c:v>8.1</c:v>
                </c:pt>
                <c:pt idx="6">
                  <c:v>-1.4000000000000001</c:v>
                </c:pt>
                <c:pt idx="7">
                  <c:v>-3.6000000000000005</c:v>
                </c:pt>
                <c:pt idx="8">
                  <c:v>-5.2</c:v>
                </c:pt>
                <c:pt idx="9">
                  <c:v>-7.2</c:v>
                </c:pt>
                <c:pt idx="10">
                  <c:v>-9.2999999999999989</c:v>
                </c:pt>
                <c:pt idx="11">
                  <c:v>-10.899999999999999</c:v>
                </c:pt>
                <c:pt idx="12">
                  <c:v>-12.799999999999999</c:v>
                </c:pt>
              </c:numCache>
            </c:numRef>
          </c:xVal>
          <c:yVal>
            <c:numRef>
              <c:f>Profile_15m!$R$8:$R$20</c:f>
              <c:numCache>
                <c:formatCode>General</c:formatCode>
                <c:ptCount val="13"/>
                <c:pt idx="0">
                  <c:v>-1.7999999999999998</c:v>
                </c:pt>
                <c:pt idx="1">
                  <c:v>-1.33</c:v>
                </c:pt>
                <c:pt idx="2">
                  <c:v>-0.64000000000000012</c:v>
                </c:pt>
                <c:pt idx="3">
                  <c:v>-0.39999999999999997</c:v>
                </c:pt>
                <c:pt idx="4">
                  <c:v>-0.58000000000000007</c:v>
                </c:pt>
                <c:pt idx="5">
                  <c:v>-0.14000000000000001</c:v>
                </c:pt>
                <c:pt idx="6">
                  <c:v>0.18999999999999997</c:v>
                </c:pt>
                <c:pt idx="7">
                  <c:v>0.10999999999999999</c:v>
                </c:pt>
                <c:pt idx="8">
                  <c:v>0.28999999999999998</c:v>
                </c:pt>
                <c:pt idx="9">
                  <c:v>-0.18</c:v>
                </c:pt>
                <c:pt idx="10">
                  <c:v>-0.62000000000000011</c:v>
                </c:pt>
                <c:pt idx="11">
                  <c:v>-1.29</c:v>
                </c:pt>
                <c:pt idx="12">
                  <c:v>-1.63</c:v>
                </c:pt>
              </c:numCache>
            </c:numRef>
          </c:yVal>
        </c:ser>
        <c:axId val="85811200"/>
        <c:axId val="85812736"/>
      </c:scatterChart>
      <c:valAx>
        <c:axId val="85811200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5812736"/>
        <c:crosses val="autoZero"/>
        <c:crossBetween val="midCat"/>
      </c:valAx>
      <c:valAx>
        <c:axId val="85812736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5811200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lang="en-GB"/>
          </a:pPr>
          <a:endParaRPr lang="en-US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1"/>
          <c:order val="0"/>
          <c:tx>
            <c:strRef>
              <c:f>Profile_25m!$B$6</c:f>
              <c:strCache>
                <c:ptCount val="1"/>
                <c:pt idx="0">
                  <c:v>2002 (x=25)</c:v>
                </c:pt>
              </c:strCache>
            </c:strRef>
          </c:tx>
          <c:xVal>
            <c:numRef>
              <c:f>Profile_25m!$B$8:$B$50</c:f>
              <c:numCache>
                <c:formatCode>General</c:formatCode>
                <c:ptCount val="43"/>
                <c:pt idx="0">
                  <c:v>17</c:v>
                </c:pt>
                <c:pt idx="1">
                  <c:v>16.5</c:v>
                </c:pt>
                <c:pt idx="2">
                  <c:v>16</c:v>
                </c:pt>
                <c:pt idx="3">
                  <c:v>15.5</c:v>
                </c:pt>
                <c:pt idx="4">
                  <c:v>15</c:v>
                </c:pt>
                <c:pt idx="5">
                  <c:v>14.5</c:v>
                </c:pt>
                <c:pt idx="6">
                  <c:v>14</c:v>
                </c:pt>
                <c:pt idx="7">
                  <c:v>13.5</c:v>
                </c:pt>
                <c:pt idx="8">
                  <c:v>13</c:v>
                </c:pt>
                <c:pt idx="9">
                  <c:v>12.5</c:v>
                </c:pt>
                <c:pt idx="10">
                  <c:v>12</c:v>
                </c:pt>
                <c:pt idx="11">
                  <c:v>11.5</c:v>
                </c:pt>
                <c:pt idx="12">
                  <c:v>11</c:v>
                </c:pt>
                <c:pt idx="13">
                  <c:v>10.5</c:v>
                </c:pt>
                <c:pt idx="14">
                  <c:v>10</c:v>
                </c:pt>
                <c:pt idx="15">
                  <c:v>9.5</c:v>
                </c:pt>
                <c:pt idx="16">
                  <c:v>9</c:v>
                </c:pt>
                <c:pt idx="17">
                  <c:v>8.5</c:v>
                </c:pt>
                <c:pt idx="18">
                  <c:v>8</c:v>
                </c:pt>
                <c:pt idx="19">
                  <c:v>0</c:v>
                </c:pt>
                <c:pt idx="20">
                  <c:v>-0.5</c:v>
                </c:pt>
                <c:pt idx="21">
                  <c:v>-1</c:v>
                </c:pt>
                <c:pt idx="22">
                  <c:v>-1.5</c:v>
                </c:pt>
                <c:pt idx="23">
                  <c:v>-2</c:v>
                </c:pt>
                <c:pt idx="24">
                  <c:v>-2.5</c:v>
                </c:pt>
                <c:pt idx="25">
                  <c:v>-3</c:v>
                </c:pt>
                <c:pt idx="26">
                  <c:v>-3.5</c:v>
                </c:pt>
                <c:pt idx="27">
                  <c:v>-4</c:v>
                </c:pt>
                <c:pt idx="28">
                  <c:v>-4.5</c:v>
                </c:pt>
                <c:pt idx="29">
                  <c:v>-5</c:v>
                </c:pt>
                <c:pt idx="30">
                  <c:v>-5.5</c:v>
                </c:pt>
                <c:pt idx="31">
                  <c:v>-6</c:v>
                </c:pt>
                <c:pt idx="32">
                  <c:v>-6.5</c:v>
                </c:pt>
                <c:pt idx="33">
                  <c:v>-7</c:v>
                </c:pt>
                <c:pt idx="34">
                  <c:v>-7.5</c:v>
                </c:pt>
                <c:pt idx="35">
                  <c:v>-8</c:v>
                </c:pt>
                <c:pt idx="36">
                  <c:v>-8.5</c:v>
                </c:pt>
                <c:pt idx="37">
                  <c:v>-9</c:v>
                </c:pt>
                <c:pt idx="38">
                  <c:v>-9.5</c:v>
                </c:pt>
                <c:pt idx="39">
                  <c:v>-10</c:v>
                </c:pt>
                <c:pt idx="40">
                  <c:v>-10.5</c:v>
                </c:pt>
                <c:pt idx="41">
                  <c:v>-11</c:v>
                </c:pt>
                <c:pt idx="42">
                  <c:v>-11.5</c:v>
                </c:pt>
              </c:numCache>
            </c:numRef>
          </c:xVal>
          <c:yVal>
            <c:numRef>
              <c:f>Profile_25m!$C$8:$C$50</c:f>
              <c:numCache>
                <c:formatCode>General</c:formatCode>
                <c:ptCount val="43"/>
                <c:pt idx="0">
                  <c:v>-1.8</c:v>
                </c:pt>
                <c:pt idx="1">
                  <c:v>-1.6</c:v>
                </c:pt>
                <c:pt idx="2">
                  <c:v>-1.7</c:v>
                </c:pt>
                <c:pt idx="3">
                  <c:v>-1.9</c:v>
                </c:pt>
                <c:pt idx="4">
                  <c:v>-1.5</c:v>
                </c:pt>
                <c:pt idx="5">
                  <c:v>-1.5</c:v>
                </c:pt>
                <c:pt idx="6">
                  <c:v>-1.2</c:v>
                </c:pt>
                <c:pt idx="7">
                  <c:v>-1.1000000000000001</c:v>
                </c:pt>
                <c:pt idx="8">
                  <c:v>-0.8</c:v>
                </c:pt>
                <c:pt idx="9">
                  <c:v>-0.7</c:v>
                </c:pt>
                <c:pt idx="10">
                  <c:v>-0.7</c:v>
                </c:pt>
                <c:pt idx="11">
                  <c:v>-0.6</c:v>
                </c:pt>
                <c:pt idx="12">
                  <c:v>-0.2</c:v>
                </c:pt>
                <c:pt idx="13">
                  <c:v>-0.3</c:v>
                </c:pt>
                <c:pt idx="14">
                  <c:v>-0.5</c:v>
                </c:pt>
                <c:pt idx="15">
                  <c:v>0</c:v>
                </c:pt>
                <c:pt idx="16">
                  <c:v>-0.2</c:v>
                </c:pt>
                <c:pt idx="17">
                  <c:v>-0.5</c:v>
                </c:pt>
                <c:pt idx="18">
                  <c:v>-0.1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</c:v>
                </c:pt>
                <c:pt idx="24">
                  <c:v>-0.1</c:v>
                </c:pt>
                <c:pt idx="25">
                  <c:v>0.2</c:v>
                </c:pt>
                <c:pt idx="26">
                  <c:v>-0.1</c:v>
                </c:pt>
                <c:pt idx="27">
                  <c:v>-0.3</c:v>
                </c:pt>
                <c:pt idx="28">
                  <c:v>-0.3</c:v>
                </c:pt>
                <c:pt idx="29">
                  <c:v>-0.2</c:v>
                </c:pt>
                <c:pt idx="30">
                  <c:v>-0.3</c:v>
                </c:pt>
                <c:pt idx="31">
                  <c:v>-0.6</c:v>
                </c:pt>
                <c:pt idx="32">
                  <c:v>-0.5</c:v>
                </c:pt>
                <c:pt idx="33">
                  <c:v>-1</c:v>
                </c:pt>
                <c:pt idx="34">
                  <c:v>-0.9</c:v>
                </c:pt>
                <c:pt idx="35">
                  <c:v>-1</c:v>
                </c:pt>
                <c:pt idx="36">
                  <c:v>-1.1000000000000001</c:v>
                </c:pt>
                <c:pt idx="37">
                  <c:v>-1.3</c:v>
                </c:pt>
                <c:pt idx="38">
                  <c:v>-0.9</c:v>
                </c:pt>
                <c:pt idx="39">
                  <c:v>-0.9</c:v>
                </c:pt>
                <c:pt idx="40">
                  <c:v>-1.1000000000000001</c:v>
                </c:pt>
                <c:pt idx="41">
                  <c:v>-1.3</c:v>
                </c:pt>
                <c:pt idx="42">
                  <c:v>-1.4</c:v>
                </c:pt>
              </c:numCache>
            </c:numRef>
          </c:yVal>
        </c:ser>
        <c:ser>
          <c:idx val="0"/>
          <c:order val="1"/>
          <c:tx>
            <c:strRef>
              <c:f>Profile_25m!$E$6</c:f>
              <c:strCache>
                <c:ptCount val="1"/>
                <c:pt idx="0">
                  <c:v>2003 (x=25)</c:v>
                </c:pt>
              </c:strCache>
            </c:strRef>
          </c:tx>
          <c:xVal>
            <c:numRef>
              <c:f>Profile_25m!$E$8:$E$47</c:f>
              <c:numCache>
                <c:formatCode>General</c:formatCode>
                <c:ptCount val="40"/>
                <c:pt idx="0">
                  <c:v>15.5</c:v>
                </c:pt>
                <c:pt idx="1">
                  <c:v>15</c:v>
                </c:pt>
                <c:pt idx="2">
                  <c:v>14.5</c:v>
                </c:pt>
                <c:pt idx="3">
                  <c:v>14</c:v>
                </c:pt>
                <c:pt idx="4">
                  <c:v>13.5</c:v>
                </c:pt>
                <c:pt idx="5">
                  <c:v>13</c:v>
                </c:pt>
                <c:pt idx="6">
                  <c:v>12.5</c:v>
                </c:pt>
                <c:pt idx="7">
                  <c:v>12</c:v>
                </c:pt>
                <c:pt idx="8">
                  <c:v>11.5</c:v>
                </c:pt>
                <c:pt idx="9">
                  <c:v>11</c:v>
                </c:pt>
                <c:pt idx="10">
                  <c:v>10.5</c:v>
                </c:pt>
                <c:pt idx="11">
                  <c:v>10</c:v>
                </c:pt>
                <c:pt idx="12">
                  <c:v>9.5</c:v>
                </c:pt>
                <c:pt idx="13">
                  <c:v>9</c:v>
                </c:pt>
                <c:pt idx="14">
                  <c:v>8.5</c:v>
                </c:pt>
                <c:pt idx="15">
                  <c:v>8</c:v>
                </c:pt>
                <c:pt idx="16">
                  <c:v>0</c:v>
                </c:pt>
                <c:pt idx="17">
                  <c:v>-0.5</c:v>
                </c:pt>
                <c:pt idx="18">
                  <c:v>-1</c:v>
                </c:pt>
                <c:pt idx="19">
                  <c:v>-1.5</c:v>
                </c:pt>
                <c:pt idx="20">
                  <c:v>-2</c:v>
                </c:pt>
                <c:pt idx="21">
                  <c:v>-2.5</c:v>
                </c:pt>
                <c:pt idx="22">
                  <c:v>-3</c:v>
                </c:pt>
                <c:pt idx="23">
                  <c:v>-3.5</c:v>
                </c:pt>
                <c:pt idx="24">
                  <c:v>-4</c:v>
                </c:pt>
                <c:pt idx="25">
                  <c:v>-4.5</c:v>
                </c:pt>
                <c:pt idx="26">
                  <c:v>-5</c:v>
                </c:pt>
                <c:pt idx="27">
                  <c:v>-5.5</c:v>
                </c:pt>
                <c:pt idx="28">
                  <c:v>-6</c:v>
                </c:pt>
                <c:pt idx="29">
                  <c:v>-6.5</c:v>
                </c:pt>
                <c:pt idx="30">
                  <c:v>-7</c:v>
                </c:pt>
                <c:pt idx="31">
                  <c:v>-7.5</c:v>
                </c:pt>
                <c:pt idx="32">
                  <c:v>-8</c:v>
                </c:pt>
                <c:pt idx="33">
                  <c:v>-8.5</c:v>
                </c:pt>
                <c:pt idx="34">
                  <c:v>-9</c:v>
                </c:pt>
                <c:pt idx="35">
                  <c:v>-9.5</c:v>
                </c:pt>
                <c:pt idx="36">
                  <c:v>-10</c:v>
                </c:pt>
                <c:pt idx="37">
                  <c:v>-10.5</c:v>
                </c:pt>
                <c:pt idx="38">
                  <c:v>-11</c:v>
                </c:pt>
                <c:pt idx="39">
                  <c:v>-11.5</c:v>
                </c:pt>
              </c:numCache>
            </c:numRef>
          </c:xVal>
          <c:yVal>
            <c:numRef>
              <c:f>Profile_25m!$F$8:$F$47</c:f>
              <c:numCache>
                <c:formatCode>General</c:formatCode>
                <c:ptCount val="40"/>
                <c:pt idx="0">
                  <c:v>-1.7</c:v>
                </c:pt>
                <c:pt idx="1">
                  <c:v>-1.4</c:v>
                </c:pt>
                <c:pt idx="2">
                  <c:v>-1.2</c:v>
                </c:pt>
                <c:pt idx="3">
                  <c:v>-1.1000000000000001</c:v>
                </c:pt>
                <c:pt idx="4">
                  <c:v>-0.8</c:v>
                </c:pt>
                <c:pt idx="5">
                  <c:v>-0.7</c:v>
                </c:pt>
                <c:pt idx="6">
                  <c:v>-0.8</c:v>
                </c:pt>
                <c:pt idx="7">
                  <c:v>-0.4</c:v>
                </c:pt>
                <c:pt idx="8">
                  <c:v>-0.4</c:v>
                </c:pt>
                <c:pt idx="9">
                  <c:v>-0.3</c:v>
                </c:pt>
                <c:pt idx="10">
                  <c:v>-0.3</c:v>
                </c:pt>
                <c:pt idx="11">
                  <c:v>0.2</c:v>
                </c:pt>
                <c:pt idx="12">
                  <c:v>0.1</c:v>
                </c:pt>
                <c:pt idx="13">
                  <c:v>-0.1</c:v>
                </c:pt>
                <c:pt idx="14">
                  <c:v>-0.3</c:v>
                </c:pt>
                <c:pt idx="15">
                  <c:v>-0.2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</c:v>
                </c:pt>
                <c:pt idx="21">
                  <c:v>-0.1</c:v>
                </c:pt>
                <c:pt idx="22">
                  <c:v>0.1</c:v>
                </c:pt>
                <c:pt idx="23">
                  <c:v>0</c:v>
                </c:pt>
                <c:pt idx="24">
                  <c:v>-0.2</c:v>
                </c:pt>
                <c:pt idx="25">
                  <c:v>-0.2</c:v>
                </c:pt>
                <c:pt idx="26">
                  <c:v>-0.4</c:v>
                </c:pt>
                <c:pt idx="27">
                  <c:v>-0.6</c:v>
                </c:pt>
                <c:pt idx="28">
                  <c:v>-0.9</c:v>
                </c:pt>
                <c:pt idx="29">
                  <c:v>-0.8</c:v>
                </c:pt>
                <c:pt idx="30">
                  <c:v>-1</c:v>
                </c:pt>
                <c:pt idx="31">
                  <c:v>-1</c:v>
                </c:pt>
                <c:pt idx="32">
                  <c:v>-0.1</c:v>
                </c:pt>
                <c:pt idx="33">
                  <c:v>-0.9</c:v>
                </c:pt>
                <c:pt idx="34">
                  <c:v>-0.9</c:v>
                </c:pt>
                <c:pt idx="35">
                  <c:v>-1</c:v>
                </c:pt>
                <c:pt idx="36">
                  <c:v>-1.5</c:v>
                </c:pt>
                <c:pt idx="37">
                  <c:v>-1.6</c:v>
                </c:pt>
                <c:pt idx="38">
                  <c:v>-1.4</c:v>
                </c:pt>
                <c:pt idx="39">
                  <c:v>-1.4</c:v>
                </c:pt>
              </c:numCache>
            </c:numRef>
          </c:yVal>
        </c:ser>
        <c:ser>
          <c:idx val="2"/>
          <c:order val="2"/>
          <c:tx>
            <c:strRef>
              <c:f>Profile_25m!$H$6</c:f>
              <c:strCache>
                <c:ptCount val="1"/>
                <c:pt idx="0">
                  <c:v>2004 (x=25)</c:v>
                </c:pt>
              </c:strCache>
            </c:strRef>
          </c:tx>
          <c:xVal>
            <c:numRef>
              <c:f>Profile_25m!$H$8:$H$27</c:f>
              <c:numCache>
                <c:formatCode>General</c:formatCode>
                <c:ptCount val="20"/>
                <c:pt idx="0">
                  <c:v>16.5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9</c:v>
                </c:pt>
                <c:pt idx="8">
                  <c:v>8.1999999999999993</c:v>
                </c:pt>
                <c:pt idx="9">
                  <c:v>0</c:v>
                </c:pt>
                <c:pt idx="10">
                  <c:v>-1.5</c:v>
                </c:pt>
                <c:pt idx="11">
                  <c:v>-2</c:v>
                </c:pt>
                <c:pt idx="12">
                  <c:v>-3</c:v>
                </c:pt>
                <c:pt idx="13">
                  <c:v>-4</c:v>
                </c:pt>
                <c:pt idx="14">
                  <c:v>-5</c:v>
                </c:pt>
                <c:pt idx="15">
                  <c:v>-6</c:v>
                </c:pt>
                <c:pt idx="16">
                  <c:v>-7</c:v>
                </c:pt>
                <c:pt idx="17">
                  <c:v>-8</c:v>
                </c:pt>
                <c:pt idx="18">
                  <c:v>-9</c:v>
                </c:pt>
                <c:pt idx="19">
                  <c:v>-11</c:v>
                </c:pt>
              </c:numCache>
            </c:numRef>
          </c:xVal>
          <c:yVal>
            <c:numRef>
              <c:f>Profile_25m!$I$8:$I$27</c:f>
              <c:numCache>
                <c:formatCode>General</c:formatCode>
                <c:ptCount val="20"/>
                <c:pt idx="0">
                  <c:v>-1.8</c:v>
                </c:pt>
                <c:pt idx="1">
                  <c:v>-1.3</c:v>
                </c:pt>
                <c:pt idx="2">
                  <c:v>-1.2</c:v>
                </c:pt>
                <c:pt idx="3">
                  <c:v>-0.7</c:v>
                </c:pt>
                <c:pt idx="4">
                  <c:v>-0.6</c:v>
                </c:pt>
                <c:pt idx="5">
                  <c:v>-0.3</c:v>
                </c:pt>
                <c:pt idx="6">
                  <c:v>0.2</c:v>
                </c:pt>
                <c:pt idx="7">
                  <c:v>-0.3</c:v>
                </c:pt>
                <c:pt idx="8">
                  <c:v>-0.2</c:v>
                </c:pt>
                <c:pt idx="9">
                  <c:v>0.2</c:v>
                </c:pt>
                <c:pt idx="10">
                  <c:v>0.2</c:v>
                </c:pt>
                <c:pt idx="11">
                  <c:v>0</c:v>
                </c:pt>
                <c:pt idx="12">
                  <c:v>0.2</c:v>
                </c:pt>
                <c:pt idx="13">
                  <c:v>-0.2</c:v>
                </c:pt>
                <c:pt idx="14">
                  <c:v>-0.4</c:v>
                </c:pt>
                <c:pt idx="15">
                  <c:v>-0.8</c:v>
                </c:pt>
                <c:pt idx="16">
                  <c:v>-1.1000000000000001</c:v>
                </c:pt>
                <c:pt idx="17">
                  <c:v>-1.1000000000000001</c:v>
                </c:pt>
                <c:pt idx="18">
                  <c:v>-1.5</c:v>
                </c:pt>
                <c:pt idx="19">
                  <c:v>-1.8</c:v>
                </c:pt>
              </c:numCache>
            </c:numRef>
          </c:yVal>
        </c:ser>
        <c:ser>
          <c:idx val="3"/>
          <c:order val="3"/>
          <c:tx>
            <c:strRef>
              <c:f>Profile_25m!$Q$6</c:f>
              <c:strCache>
                <c:ptCount val="1"/>
                <c:pt idx="0">
                  <c:v>2013 (x=25)</c:v>
                </c:pt>
              </c:strCache>
            </c:strRef>
          </c:tx>
          <c:xVal>
            <c:numRef>
              <c:f>Profile_25m!$Q$8:$Q$22</c:f>
              <c:numCache>
                <c:formatCode>General</c:formatCode>
                <c:ptCount val="15"/>
                <c:pt idx="0">
                  <c:v>17.100000000000001</c:v>
                </c:pt>
                <c:pt idx="1">
                  <c:v>15.600000000000001</c:v>
                </c:pt>
                <c:pt idx="2">
                  <c:v>14.200000000000001</c:v>
                </c:pt>
                <c:pt idx="3">
                  <c:v>12.8</c:v>
                </c:pt>
                <c:pt idx="4">
                  <c:v>11.5</c:v>
                </c:pt>
                <c:pt idx="5">
                  <c:v>10.600000000000001</c:v>
                </c:pt>
                <c:pt idx="6">
                  <c:v>9.6</c:v>
                </c:pt>
                <c:pt idx="7">
                  <c:v>8.2000000000000011</c:v>
                </c:pt>
                <c:pt idx="8">
                  <c:v>-1.4000000000000001</c:v>
                </c:pt>
                <c:pt idx="9">
                  <c:v>-3.7</c:v>
                </c:pt>
                <c:pt idx="10">
                  <c:v>-4.8</c:v>
                </c:pt>
                <c:pt idx="11">
                  <c:v>-6</c:v>
                </c:pt>
                <c:pt idx="12">
                  <c:v>-7.5000000000000009</c:v>
                </c:pt>
                <c:pt idx="13">
                  <c:v>-8.8999999999999986</c:v>
                </c:pt>
                <c:pt idx="14">
                  <c:v>-11.2</c:v>
                </c:pt>
              </c:numCache>
            </c:numRef>
          </c:xVal>
          <c:yVal>
            <c:numRef>
              <c:f>Profile_25m!$R$8:$R$22</c:f>
              <c:numCache>
                <c:formatCode>General</c:formatCode>
                <c:ptCount val="15"/>
                <c:pt idx="0">
                  <c:v>-1.88</c:v>
                </c:pt>
                <c:pt idx="1">
                  <c:v>-1.55</c:v>
                </c:pt>
                <c:pt idx="2">
                  <c:v>-1.52</c:v>
                </c:pt>
                <c:pt idx="3">
                  <c:v>-1.02</c:v>
                </c:pt>
                <c:pt idx="4">
                  <c:v>-0.89999999999999991</c:v>
                </c:pt>
                <c:pt idx="5">
                  <c:v>-0.6100000000000001</c:v>
                </c:pt>
                <c:pt idx="6">
                  <c:v>-0.26000000000000006</c:v>
                </c:pt>
                <c:pt idx="7">
                  <c:v>-0.11000000000000004</c:v>
                </c:pt>
                <c:pt idx="8">
                  <c:v>0.21999999999999997</c:v>
                </c:pt>
                <c:pt idx="9">
                  <c:v>4.9999999999999989E-2</c:v>
                </c:pt>
                <c:pt idx="10">
                  <c:v>-1.0000000000000009E-2</c:v>
                </c:pt>
                <c:pt idx="11">
                  <c:v>-0.32</c:v>
                </c:pt>
                <c:pt idx="12">
                  <c:v>-0.43</c:v>
                </c:pt>
                <c:pt idx="13">
                  <c:v>-1.22</c:v>
                </c:pt>
                <c:pt idx="14">
                  <c:v>-1.63</c:v>
                </c:pt>
              </c:numCache>
            </c:numRef>
          </c:yVal>
        </c:ser>
        <c:axId val="85927808"/>
        <c:axId val="85929344"/>
      </c:scatterChart>
      <c:valAx>
        <c:axId val="85927808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5929344"/>
        <c:crosses val="autoZero"/>
        <c:crossBetween val="midCat"/>
      </c:valAx>
      <c:valAx>
        <c:axId val="85929344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5927808"/>
        <c:crosses val="autoZero"/>
        <c:crossBetween val="midCat"/>
      </c:valAx>
    </c:plotArea>
    <c:legend>
      <c:legendPos val="r"/>
      <c:txPr>
        <a:bodyPr/>
        <a:lstStyle/>
        <a:p>
          <a:pPr>
            <a:defRPr lang="en-GB"/>
          </a:pPr>
          <a:endParaRPr lang="en-US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Profile_25m!$K$6</c:f>
              <c:strCache>
                <c:ptCount val="1"/>
                <c:pt idx="0">
                  <c:v>2011 (x=20)</c:v>
                </c:pt>
              </c:strCache>
            </c:strRef>
          </c:tx>
          <c:xVal>
            <c:numRef>
              <c:f>Profile_25m!$K$8:$K$20</c:f>
              <c:numCache>
                <c:formatCode>General</c:formatCode>
                <c:ptCount val="13"/>
                <c:pt idx="0">
                  <c:v>14.899999999999999</c:v>
                </c:pt>
                <c:pt idx="1">
                  <c:v>13.7</c:v>
                </c:pt>
                <c:pt idx="2">
                  <c:v>11.6</c:v>
                </c:pt>
                <c:pt idx="3">
                  <c:v>9.9499999999999993</c:v>
                </c:pt>
                <c:pt idx="4">
                  <c:v>7.8</c:v>
                </c:pt>
                <c:pt idx="5">
                  <c:v>0</c:v>
                </c:pt>
                <c:pt idx="6">
                  <c:v>-1.5</c:v>
                </c:pt>
                <c:pt idx="7">
                  <c:v>-3</c:v>
                </c:pt>
                <c:pt idx="8">
                  <c:v>-5</c:v>
                </c:pt>
                <c:pt idx="9">
                  <c:v>-6.15</c:v>
                </c:pt>
                <c:pt idx="10">
                  <c:v>-8.4</c:v>
                </c:pt>
                <c:pt idx="11">
                  <c:v>-10.3</c:v>
                </c:pt>
                <c:pt idx="12">
                  <c:v>-11.7</c:v>
                </c:pt>
              </c:numCache>
            </c:numRef>
          </c:xVal>
          <c:yVal>
            <c:numRef>
              <c:f>Profile_25m!$L$8:$L$20</c:f>
              <c:numCache>
                <c:formatCode>General</c:formatCode>
                <c:ptCount val="13"/>
                <c:pt idx="0">
                  <c:v>-0.9850000000000001</c:v>
                </c:pt>
                <c:pt idx="1">
                  <c:v>-1.0350000000000004</c:v>
                </c:pt>
                <c:pt idx="2">
                  <c:v>-0.75500000000000012</c:v>
                </c:pt>
                <c:pt idx="3">
                  <c:v>-0.31500000000000017</c:v>
                </c:pt>
                <c:pt idx="4">
                  <c:v>-0.1050000000000002</c:v>
                </c:pt>
                <c:pt idx="5">
                  <c:v>0.20499999999999985</c:v>
                </c:pt>
                <c:pt idx="6">
                  <c:v>0.5149999999999999</c:v>
                </c:pt>
                <c:pt idx="7">
                  <c:v>-0.42500000000000004</c:v>
                </c:pt>
                <c:pt idx="8">
                  <c:v>-0.74500000000000033</c:v>
                </c:pt>
                <c:pt idx="9">
                  <c:v>-0.61499999999999999</c:v>
                </c:pt>
                <c:pt idx="10">
                  <c:v>-0.87500000000000022</c:v>
                </c:pt>
                <c:pt idx="11">
                  <c:v>-1.0450000000000002</c:v>
                </c:pt>
                <c:pt idx="12">
                  <c:v>-0.9850000000000001</c:v>
                </c:pt>
              </c:numCache>
            </c:numRef>
          </c:yVal>
        </c:ser>
        <c:ser>
          <c:idx val="1"/>
          <c:order val="1"/>
          <c:tx>
            <c:strRef>
              <c:f>Profile_25m!$N$6</c:f>
              <c:strCache>
                <c:ptCount val="1"/>
                <c:pt idx="0">
                  <c:v>2011 (x=30)</c:v>
                </c:pt>
              </c:strCache>
            </c:strRef>
          </c:tx>
          <c:xVal>
            <c:numRef>
              <c:f>Profile_25m!$N$8:$N$24</c:f>
              <c:numCache>
                <c:formatCode>0.00</c:formatCode>
                <c:ptCount val="17"/>
                <c:pt idx="0">
                  <c:v>16.8</c:v>
                </c:pt>
                <c:pt idx="1">
                  <c:v>16.149999999999999</c:v>
                </c:pt>
                <c:pt idx="2">
                  <c:v>14.899999999999999</c:v>
                </c:pt>
                <c:pt idx="3">
                  <c:v>14.2</c:v>
                </c:pt>
                <c:pt idx="4">
                  <c:v>12.399999999999999</c:v>
                </c:pt>
                <c:pt idx="5">
                  <c:v>11.6</c:v>
                </c:pt>
                <c:pt idx="6">
                  <c:v>9.5</c:v>
                </c:pt>
                <c:pt idx="7">
                  <c:v>7.8</c:v>
                </c:pt>
                <c:pt idx="8">
                  <c:v>0</c:v>
                </c:pt>
                <c:pt idx="9">
                  <c:v>-2.7</c:v>
                </c:pt>
                <c:pt idx="10">
                  <c:v>-4.95</c:v>
                </c:pt>
                <c:pt idx="11">
                  <c:v>-6.2</c:v>
                </c:pt>
                <c:pt idx="12">
                  <c:v>-7.9</c:v>
                </c:pt>
                <c:pt idx="13">
                  <c:v>-8.9499999999999993</c:v>
                </c:pt>
                <c:pt idx="14">
                  <c:v>-9.9</c:v>
                </c:pt>
                <c:pt idx="15">
                  <c:v>-10.9</c:v>
                </c:pt>
                <c:pt idx="16">
                  <c:v>-12</c:v>
                </c:pt>
              </c:numCache>
            </c:numRef>
          </c:xVal>
          <c:yVal>
            <c:numRef>
              <c:f>Profile_25m!$O$8:$O$24</c:f>
              <c:numCache>
                <c:formatCode>General</c:formatCode>
                <c:ptCount val="17"/>
                <c:pt idx="0">
                  <c:v>-1.7350000000000001</c:v>
                </c:pt>
                <c:pt idx="1">
                  <c:v>-1.6950000000000001</c:v>
                </c:pt>
                <c:pt idx="2">
                  <c:v>-1.5549999999999999</c:v>
                </c:pt>
                <c:pt idx="3">
                  <c:v>-1.3049999999999999</c:v>
                </c:pt>
                <c:pt idx="4">
                  <c:v>-1.095</c:v>
                </c:pt>
                <c:pt idx="5">
                  <c:v>-0.67500000000000004</c:v>
                </c:pt>
                <c:pt idx="6">
                  <c:v>-1.5000000000000124E-2</c:v>
                </c:pt>
                <c:pt idx="7">
                  <c:v>-3.5000000000000142E-2</c:v>
                </c:pt>
                <c:pt idx="8">
                  <c:v>0.23499999999999988</c:v>
                </c:pt>
                <c:pt idx="9">
                  <c:v>-1.2850000000000004</c:v>
                </c:pt>
                <c:pt idx="10">
                  <c:v>-0.21500000000000008</c:v>
                </c:pt>
                <c:pt idx="11">
                  <c:v>-0.45500000000000007</c:v>
                </c:pt>
                <c:pt idx="12">
                  <c:v>-0.62500000000000022</c:v>
                </c:pt>
                <c:pt idx="13">
                  <c:v>-0.79500000000000015</c:v>
                </c:pt>
                <c:pt idx="14">
                  <c:v>-0.66500000000000026</c:v>
                </c:pt>
                <c:pt idx="15">
                  <c:v>-1.4349999999999998</c:v>
                </c:pt>
                <c:pt idx="16">
                  <c:v>-2.085</c:v>
                </c:pt>
              </c:numCache>
            </c:numRef>
          </c:yVal>
        </c:ser>
        <c:ser>
          <c:idx val="2"/>
          <c:order val="2"/>
          <c:tx>
            <c:strRef>
              <c:f>Profile_25m!$Q$6</c:f>
              <c:strCache>
                <c:ptCount val="1"/>
                <c:pt idx="0">
                  <c:v>2013 (x=25)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xVal>
            <c:numRef>
              <c:f>Profile_25m!$Q$8:$Q$22</c:f>
              <c:numCache>
                <c:formatCode>General</c:formatCode>
                <c:ptCount val="15"/>
                <c:pt idx="0">
                  <c:v>17.100000000000001</c:v>
                </c:pt>
                <c:pt idx="1">
                  <c:v>15.600000000000001</c:v>
                </c:pt>
                <c:pt idx="2">
                  <c:v>14.200000000000001</c:v>
                </c:pt>
                <c:pt idx="3">
                  <c:v>12.8</c:v>
                </c:pt>
                <c:pt idx="4">
                  <c:v>11.5</c:v>
                </c:pt>
                <c:pt idx="5">
                  <c:v>10.600000000000001</c:v>
                </c:pt>
                <c:pt idx="6">
                  <c:v>9.6</c:v>
                </c:pt>
                <c:pt idx="7">
                  <c:v>8.2000000000000011</c:v>
                </c:pt>
                <c:pt idx="8">
                  <c:v>-1.4000000000000001</c:v>
                </c:pt>
                <c:pt idx="9">
                  <c:v>-3.7</c:v>
                </c:pt>
                <c:pt idx="10">
                  <c:v>-4.8</c:v>
                </c:pt>
                <c:pt idx="11">
                  <c:v>-6</c:v>
                </c:pt>
                <c:pt idx="12">
                  <c:v>-7.5000000000000009</c:v>
                </c:pt>
                <c:pt idx="13">
                  <c:v>-8.8999999999999986</c:v>
                </c:pt>
                <c:pt idx="14">
                  <c:v>-11.2</c:v>
                </c:pt>
              </c:numCache>
            </c:numRef>
          </c:xVal>
          <c:yVal>
            <c:numRef>
              <c:f>Profile_25m!$R$8:$R$22</c:f>
              <c:numCache>
                <c:formatCode>General</c:formatCode>
                <c:ptCount val="15"/>
                <c:pt idx="0">
                  <c:v>-1.88</c:v>
                </c:pt>
                <c:pt idx="1">
                  <c:v>-1.55</c:v>
                </c:pt>
                <c:pt idx="2">
                  <c:v>-1.52</c:v>
                </c:pt>
                <c:pt idx="3">
                  <c:v>-1.02</c:v>
                </c:pt>
                <c:pt idx="4">
                  <c:v>-0.89999999999999991</c:v>
                </c:pt>
                <c:pt idx="5">
                  <c:v>-0.6100000000000001</c:v>
                </c:pt>
                <c:pt idx="6">
                  <c:v>-0.26000000000000006</c:v>
                </c:pt>
                <c:pt idx="7">
                  <c:v>-0.11000000000000004</c:v>
                </c:pt>
                <c:pt idx="8">
                  <c:v>0.21999999999999997</c:v>
                </c:pt>
                <c:pt idx="9">
                  <c:v>4.9999999999999989E-2</c:v>
                </c:pt>
                <c:pt idx="10">
                  <c:v>-1.0000000000000009E-2</c:v>
                </c:pt>
                <c:pt idx="11">
                  <c:v>-0.32</c:v>
                </c:pt>
                <c:pt idx="12">
                  <c:v>-0.43</c:v>
                </c:pt>
                <c:pt idx="13">
                  <c:v>-1.22</c:v>
                </c:pt>
                <c:pt idx="14">
                  <c:v>-1.63</c:v>
                </c:pt>
              </c:numCache>
            </c:numRef>
          </c:yVal>
        </c:ser>
        <c:axId val="86115840"/>
        <c:axId val="86117376"/>
      </c:scatterChart>
      <c:valAx>
        <c:axId val="86115840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6117376"/>
        <c:crosses val="autoZero"/>
        <c:crossBetween val="midCat"/>
      </c:valAx>
      <c:valAx>
        <c:axId val="86117376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6115840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lang="en-GB"/>
          </a:pPr>
          <a:endParaRPr lang="en-US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1"/>
          <c:order val="0"/>
          <c:tx>
            <c:strRef>
              <c:f>Profile_35m!$B$6</c:f>
              <c:strCache>
                <c:ptCount val="1"/>
                <c:pt idx="0">
                  <c:v>2002 (x=35)</c:v>
                </c:pt>
              </c:strCache>
            </c:strRef>
          </c:tx>
          <c:xVal>
            <c:numRef>
              <c:f>Profile_35m!$B$8:$B$51</c:f>
              <c:numCache>
                <c:formatCode>General</c:formatCode>
                <c:ptCount val="44"/>
                <c:pt idx="0">
                  <c:v>16.5</c:v>
                </c:pt>
                <c:pt idx="1">
                  <c:v>16</c:v>
                </c:pt>
                <c:pt idx="2">
                  <c:v>15.5</c:v>
                </c:pt>
                <c:pt idx="3">
                  <c:v>15</c:v>
                </c:pt>
                <c:pt idx="4">
                  <c:v>14.5</c:v>
                </c:pt>
                <c:pt idx="5">
                  <c:v>14</c:v>
                </c:pt>
                <c:pt idx="6">
                  <c:v>13.5</c:v>
                </c:pt>
                <c:pt idx="7">
                  <c:v>13</c:v>
                </c:pt>
                <c:pt idx="8">
                  <c:v>12.5</c:v>
                </c:pt>
                <c:pt idx="9">
                  <c:v>12</c:v>
                </c:pt>
                <c:pt idx="10">
                  <c:v>11.5</c:v>
                </c:pt>
                <c:pt idx="11">
                  <c:v>11</c:v>
                </c:pt>
                <c:pt idx="12">
                  <c:v>10.5</c:v>
                </c:pt>
                <c:pt idx="13">
                  <c:v>10</c:v>
                </c:pt>
                <c:pt idx="14">
                  <c:v>9.5</c:v>
                </c:pt>
                <c:pt idx="15">
                  <c:v>9</c:v>
                </c:pt>
                <c:pt idx="16">
                  <c:v>8.5</c:v>
                </c:pt>
                <c:pt idx="17">
                  <c:v>8</c:v>
                </c:pt>
                <c:pt idx="18">
                  <c:v>0</c:v>
                </c:pt>
                <c:pt idx="19">
                  <c:v>-0.5</c:v>
                </c:pt>
                <c:pt idx="20">
                  <c:v>-1</c:v>
                </c:pt>
                <c:pt idx="21">
                  <c:v>-1.5</c:v>
                </c:pt>
                <c:pt idx="22">
                  <c:v>-2</c:v>
                </c:pt>
                <c:pt idx="23">
                  <c:v>-2.5</c:v>
                </c:pt>
                <c:pt idx="24">
                  <c:v>-3</c:v>
                </c:pt>
                <c:pt idx="25">
                  <c:v>-3.5</c:v>
                </c:pt>
                <c:pt idx="26">
                  <c:v>-4</c:v>
                </c:pt>
                <c:pt idx="27">
                  <c:v>-4.5</c:v>
                </c:pt>
                <c:pt idx="28">
                  <c:v>-5</c:v>
                </c:pt>
                <c:pt idx="29">
                  <c:v>-5.5</c:v>
                </c:pt>
                <c:pt idx="30">
                  <c:v>-6</c:v>
                </c:pt>
                <c:pt idx="31">
                  <c:v>-6.5</c:v>
                </c:pt>
                <c:pt idx="32">
                  <c:v>-7</c:v>
                </c:pt>
                <c:pt idx="33">
                  <c:v>-7.5</c:v>
                </c:pt>
                <c:pt idx="34">
                  <c:v>-8</c:v>
                </c:pt>
                <c:pt idx="35">
                  <c:v>-8.5</c:v>
                </c:pt>
                <c:pt idx="36">
                  <c:v>-9</c:v>
                </c:pt>
                <c:pt idx="37">
                  <c:v>-9.5</c:v>
                </c:pt>
                <c:pt idx="38">
                  <c:v>-10</c:v>
                </c:pt>
                <c:pt idx="39">
                  <c:v>-10.5</c:v>
                </c:pt>
                <c:pt idx="40">
                  <c:v>-11</c:v>
                </c:pt>
                <c:pt idx="41">
                  <c:v>-11.5</c:v>
                </c:pt>
                <c:pt idx="42">
                  <c:v>-12</c:v>
                </c:pt>
                <c:pt idx="43">
                  <c:v>-12.5</c:v>
                </c:pt>
              </c:numCache>
            </c:numRef>
          </c:xVal>
          <c:yVal>
            <c:numRef>
              <c:f>Profile_35m!$C$8:$C$51</c:f>
              <c:numCache>
                <c:formatCode>General</c:formatCode>
                <c:ptCount val="44"/>
                <c:pt idx="0">
                  <c:v>-1.8</c:v>
                </c:pt>
                <c:pt idx="1">
                  <c:v>-1.2</c:v>
                </c:pt>
                <c:pt idx="2">
                  <c:v>-1.2</c:v>
                </c:pt>
                <c:pt idx="3">
                  <c:v>-1.2</c:v>
                </c:pt>
                <c:pt idx="4">
                  <c:v>-1.1000000000000001</c:v>
                </c:pt>
                <c:pt idx="5">
                  <c:v>-0.8</c:v>
                </c:pt>
                <c:pt idx="6">
                  <c:v>-0.8</c:v>
                </c:pt>
                <c:pt idx="7">
                  <c:v>-0.7</c:v>
                </c:pt>
                <c:pt idx="8">
                  <c:v>-0.8</c:v>
                </c:pt>
                <c:pt idx="9">
                  <c:v>-0.6</c:v>
                </c:pt>
                <c:pt idx="10">
                  <c:v>-0.5</c:v>
                </c:pt>
                <c:pt idx="11">
                  <c:v>-0.4</c:v>
                </c:pt>
                <c:pt idx="12">
                  <c:v>-0.3</c:v>
                </c:pt>
                <c:pt idx="13">
                  <c:v>-0.2</c:v>
                </c:pt>
                <c:pt idx="14">
                  <c:v>-0.2</c:v>
                </c:pt>
                <c:pt idx="15">
                  <c:v>-0.4</c:v>
                </c:pt>
                <c:pt idx="16">
                  <c:v>0.1</c:v>
                </c:pt>
                <c:pt idx="17">
                  <c:v>-0.2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</c:v>
                </c:pt>
                <c:pt idx="23">
                  <c:v>-0.1</c:v>
                </c:pt>
                <c:pt idx="24">
                  <c:v>-0.3</c:v>
                </c:pt>
                <c:pt idx="25">
                  <c:v>-0.4</c:v>
                </c:pt>
                <c:pt idx="26">
                  <c:v>-0.2</c:v>
                </c:pt>
                <c:pt idx="27">
                  <c:v>-0.4</c:v>
                </c:pt>
                <c:pt idx="28">
                  <c:v>-0.6</c:v>
                </c:pt>
                <c:pt idx="29">
                  <c:v>-0.2</c:v>
                </c:pt>
                <c:pt idx="30">
                  <c:v>-0.7</c:v>
                </c:pt>
                <c:pt idx="31">
                  <c:v>-0.3</c:v>
                </c:pt>
                <c:pt idx="32">
                  <c:v>-0.3</c:v>
                </c:pt>
                <c:pt idx="33">
                  <c:v>-0.3</c:v>
                </c:pt>
                <c:pt idx="34">
                  <c:v>-0.4</c:v>
                </c:pt>
                <c:pt idx="35">
                  <c:v>-0.7</c:v>
                </c:pt>
                <c:pt idx="36">
                  <c:v>-1</c:v>
                </c:pt>
                <c:pt idx="37">
                  <c:v>-1</c:v>
                </c:pt>
                <c:pt idx="38">
                  <c:v>-1.1000000000000001</c:v>
                </c:pt>
                <c:pt idx="39">
                  <c:v>-1.2</c:v>
                </c:pt>
                <c:pt idx="40">
                  <c:v>-0.5</c:v>
                </c:pt>
                <c:pt idx="41">
                  <c:v>-0.8</c:v>
                </c:pt>
                <c:pt idx="42">
                  <c:v>-1.4</c:v>
                </c:pt>
                <c:pt idx="43">
                  <c:v>-1.2</c:v>
                </c:pt>
              </c:numCache>
            </c:numRef>
          </c:yVal>
        </c:ser>
        <c:ser>
          <c:idx val="0"/>
          <c:order val="1"/>
          <c:tx>
            <c:strRef>
              <c:f>Profile_35m!$E$6</c:f>
              <c:strCache>
                <c:ptCount val="1"/>
                <c:pt idx="0">
                  <c:v>2003 (x=35)</c:v>
                </c:pt>
              </c:strCache>
            </c:strRef>
          </c:tx>
          <c:xVal>
            <c:numRef>
              <c:f>Profile_35m!$E$8:$E$49</c:f>
              <c:numCache>
                <c:formatCode>General</c:formatCode>
                <c:ptCount val="42"/>
                <c:pt idx="0">
                  <c:v>16.5</c:v>
                </c:pt>
                <c:pt idx="1">
                  <c:v>16</c:v>
                </c:pt>
                <c:pt idx="2">
                  <c:v>15.5</c:v>
                </c:pt>
                <c:pt idx="3">
                  <c:v>15</c:v>
                </c:pt>
                <c:pt idx="4">
                  <c:v>14.5</c:v>
                </c:pt>
                <c:pt idx="5">
                  <c:v>14</c:v>
                </c:pt>
                <c:pt idx="6">
                  <c:v>13.5</c:v>
                </c:pt>
                <c:pt idx="7">
                  <c:v>13</c:v>
                </c:pt>
                <c:pt idx="8">
                  <c:v>12.5</c:v>
                </c:pt>
                <c:pt idx="9">
                  <c:v>12</c:v>
                </c:pt>
                <c:pt idx="10">
                  <c:v>11.5</c:v>
                </c:pt>
                <c:pt idx="11">
                  <c:v>11</c:v>
                </c:pt>
                <c:pt idx="12">
                  <c:v>10.5</c:v>
                </c:pt>
                <c:pt idx="13">
                  <c:v>10</c:v>
                </c:pt>
                <c:pt idx="14">
                  <c:v>9.5</c:v>
                </c:pt>
                <c:pt idx="15">
                  <c:v>9</c:v>
                </c:pt>
                <c:pt idx="16">
                  <c:v>8.5</c:v>
                </c:pt>
                <c:pt idx="17">
                  <c:v>8</c:v>
                </c:pt>
                <c:pt idx="18">
                  <c:v>0</c:v>
                </c:pt>
                <c:pt idx="19">
                  <c:v>-0.5</c:v>
                </c:pt>
                <c:pt idx="20">
                  <c:v>-1</c:v>
                </c:pt>
                <c:pt idx="21">
                  <c:v>-1.5</c:v>
                </c:pt>
                <c:pt idx="22">
                  <c:v>-2</c:v>
                </c:pt>
                <c:pt idx="23">
                  <c:v>-2.5</c:v>
                </c:pt>
                <c:pt idx="24">
                  <c:v>-3</c:v>
                </c:pt>
                <c:pt idx="25">
                  <c:v>-3.5</c:v>
                </c:pt>
                <c:pt idx="26">
                  <c:v>-4</c:v>
                </c:pt>
                <c:pt idx="27">
                  <c:v>-4.5</c:v>
                </c:pt>
                <c:pt idx="28">
                  <c:v>-5</c:v>
                </c:pt>
                <c:pt idx="29">
                  <c:v>-5.5</c:v>
                </c:pt>
                <c:pt idx="30">
                  <c:v>-6</c:v>
                </c:pt>
                <c:pt idx="31">
                  <c:v>-6.5</c:v>
                </c:pt>
                <c:pt idx="32">
                  <c:v>-7</c:v>
                </c:pt>
                <c:pt idx="33">
                  <c:v>-7.5</c:v>
                </c:pt>
                <c:pt idx="34">
                  <c:v>-8</c:v>
                </c:pt>
                <c:pt idx="35">
                  <c:v>-8.5</c:v>
                </c:pt>
                <c:pt idx="36">
                  <c:v>-9</c:v>
                </c:pt>
                <c:pt idx="37">
                  <c:v>-9.5</c:v>
                </c:pt>
                <c:pt idx="38">
                  <c:v>-10</c:v>
                </c:pt>
                <c:pt idx="39">
                  <c:v>-10.5</c:v>
                </c:pt>
                <c:pt idx="40">
                  <c:v>-11</c:v>
                </c:pt>
                <c:pt idx="41">
                  <c:v>-11.5</c:v>
                </c:pt>
              </c:numCache>
            </c:numRef>
          </c:xVal>
          <c:yVal>
            <c:numRef>
              <c:f>Profile_35m!$F$8:$F$49</c:f>
              <c:numCache>
                <c:formatCode>General</c:formatCode>
                <c:ptCount val="42"/>
                <c:pt idx="0">
                  <c:v>-1.3</c:v>
                </c:pt>
                <c:pt idx="1">
                  <c:v>-1.2</c:v>
                </c:pt>
                <c:pt idx="2">
                  <c:v>-1.2</c:v>
                </c:pt>
                <c:pt idx="3">
                  <c:v>-1.1000000000000001</c:v>
                </c:pt>
                <c:pt idx="4">
                  <c:v>-1</c:v>
                </c:pt>
                <c:pt idx="5">
                  <c:v>-0.8</c:v>
                </c:pt>
                <c:pt idx="6">
                  <c:v>-0.7</c:v>
                </c:pt>
                <c:pt idx="7">
                  <c:v>-0.7</c:v>
                </c:pt>
                <c:pt idx="8">
                  <c:v>-0.6</c:v>
                </c:pt>
                <c:pt idx="9">
                  <c:v>-0.5</c:v>
                </c:pt>
                <c:pt idx="10">
                  <c:v>-0.3</c:v>
                </c:pt>
                <c:pt idx="11">
                  <c:v>-0.2</c:v>
                </c:pt>
                <c:pt idx="12">
                  <c:v>-0.2</c:v>
                </c:pt>
                <c:pt idx="13">
                  <c:v>-0.3</c:v>
                </c:pt>
                <c:pt idx="14">
                  <c:v>-0.1</c:v>
                </c:pt>
                <c:pt idx="15">
                  <c:v>-0.4</c:v>
                </c:pt>
                <c:pt idx="16">
                  <c:v>-0.3</c:v>
                </c:pt>
                <c:pt idx="17">
                  <c:v>-0.2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</c:v>
                </c:pt>
                <c:pt idx="23">
                  <c:v>-0.1</c:v>
                </c:pt>
                <c:pt idx="24">
                  <c:v>-0.3</c:v>
                </c:pt>
                <c:pt idx="25">
                  <c:v>-0.3</c:v>
                </c:pt>
                <c:pt idx="26">
                  <c:v>-0.2</c:v>
                </c:pt>
                <c:pt idx="27">
                  <c:v>-0.3</c:v>
                </c:pt>
                <c:pt idx="28">
                  <c:v>-0.2</c:v>
                </c:pt>
                <c:pt idx="29">
                  <c:v>-0.2</c:v>
                </c:pt>
                <c:pt idx="30">
                  <c:v>-0.2</c:v>
                </c:pt>
                <c:pt idx="31">
                  <c:v>-0.3</c:v>
                </c:pt>
                <c:pt idx="32">
                  <c:v>-0.4</c:v>
                </c:pt>
                <c:pt idx="33">
                  <c:v>-0.4</c:v>
                </c:pt>
                <c:pt idx="34">
                  <c:v>-0.4</c:v>
                </c:pt>
                <c:pt idx="35">
                  <c:v>-0.4</c:v>
                </c:pt>
                <c:pt idx="36">
                  <c:v>-0.5</c:v>
                </c:pt>
                <c:pt idx="37">
                  <c:v>-0.5</c:v>
                </c:pt>
                <c:pt idx="38">
                  <c:v>-0.5</c:v>
                </c:pt>
                <c:pt idx="39">
                  <c:v>-0.6</c:v>
                </c:pt>
                <c:pt idx="40">
                  <c:v>-0.5</c:v>
                </c:pt>
                <c:pt idx="41">
                  <c:v>-0.9</c:v>
                </c:pt>
              </c:numCache>
            </c:numRef>
          </c:yVal>
        </c:ser>
        <c:ser>
          <c:idx val="2"/>
          <c:order val="2"/>
          <c:tx>
            <c:strRef>
              <c:f>Profile_35m!$I$6</c:f>
              <c:strCache>
                <c:ptCount val="1"/>
                <c:pt idx="0">
                  <c:v>2004 (x=35)</c:v>
                </c:pt>
              </c:strCache>
            </c:strRef>
          </c:tx>
          <c:xVal>
            <c:numRef>
              <c:f>Profile_35m!$I$8:$I$31</c:f>
              <c:numCache>
                <c:formatCode>General</c:formatCode>
                <c:ptCount val="24"/>
                <c:pt idx="0">
                  <c:v>13.8</c:v>
                </c:pt>
                <c:pt idx="1">
                  <c:v>13.3</c:v>
                </c:pt>
                <c:pt idx="2">
                  <c:v>12.3</c:v>
                </c:pt>
                <c:pt idx="3">
                  <c:v>11.8</c:v>
                </c:pt>
                <c:pt idx="4">
                  <c:v>11.2</c:v>
                </c:pt>
                <c:pt idx="5">
                  <c:v>10.7</c:v>
                </c:pt>
                <c:pt idx="6">
                  <c:v>10.199999999999999</c:v>
                </c:pt>
                <c:pt idx="7">
                  <c:v>9.6999999999999993</c:v>
                </c:pt>
                <c:pt idx="8">
                  <c:v>8.1</c:v>
                </c:pt>
                <c:pt idx="9">
                  <c:v>7.1</c:v>
                </c:pt>
                <c:pt idx="10">
                  <c:v>3.5</c:v>
                </c:pt>
                <c:pt idx="11">
                  <c:v>0</c:v>
                </c:pt>
                <c:pt idx="12">
                  <c:v>-1.4</c:v>
                </c:pt>
                <c:pt idx="13">
                  <c:v>-2.5</c:v>
                </c:pt>
                <c:pt idx="14">
                  <c:v>-3</c:v>
                </c:pt>
                <c:pt idx="15">
                  <c:v>-4.0999999999999996</c:v>
                </c:pt>
                <c:pt idx="16">
                  <c:v>-5.0999999999999996</c:v>
                </c:pt>
                <c:pt idx="17">
                  <c:v>-5.6</c:v>
                </c:pt>
                <c:pt idx="18">
                  <c:v>-6.5</c:v>
                </c:pt>
                <c:pt idx="19">
                  <c:v>-7.1</c:v>
                </c:pt>
                <c:pt idx="20">
                  <c:v>-7.6</c:v>
                </c:pt>
                <c:pt idx="21">
                  <c:v>-8</c:v>
                </c:pt>
                <c:pt idx="22">
                  <c:v>-8.6999999999999993</c:v>
                </c:pt>
                <c:pt idx="23">
                  <c:v>-9.1</c:v>
                </c:pt>
              </c:numCache>
            </c:numRef>
          </c:xVal>
          <c:yVal>
            <c:numRef>
              <c:f>Profile_35m!$J$8:$J$31</c:f>
              <c:numCache>
                <c:formatCode>General</c:formatCode>
                <c:ptCount val="24"/>
                <c:pt idx="0">
                  <c:v>-0.7</c:v>
                </c:pt>
                <c:pt idx="1">
                  <c:v>-0.7</c:v>
                </c:pt>
                <c:pt idx="2">
                  <c:v>-0.5</c:v>
                </c:pt>
                <c:pt idx="3">
                  <c:v>-0.5</c:v>
                </c:pt>
                <c:pt idx="4">
                  <c:v>-0.3</c:v>
                </c:pt>
                <c:pt idx="5">
                  <c:v>-0.2</c:v>
                </c:pt>
                <c:pt idx="6">
                  <c:v>-0.1</c:v>
                </c:pt>
                <c:pt idx="7">
                  <c:v>-0.1</c:v>
                </c:pt>
                <c:pt idx="8">
                  <c:v>-0.2</c:v>
                </c:pt>
                <c:pt idx="9">
                  <c:v>-0.2</c:v>
                </c:pt>
                <c:pt idx="10">
                  <c:v>-0.1</c:v>
                </c:pt>
                <c:pt idx="11">
                  <c:v>0.2</c:v>
                </c:pt>
                <c:pt idx="12">
                  <c:v>0.2</c:v>
                </c:pt>
                <c:pt idx="13">
                  <c:v>-0.1</c:v>
                </c:pt>
                <c:pt idx="14">
                  <c:v>-0.3</c:v>
                </c:pt>
                <c:pt idx="15">
                  <c:v>-0.2</c:v>
                </c:pt>
                <c:pt idx="16">
                  <c:v>-0.2</c:v>
                </c:pt>
                <c:pt idx="17">
                  <c:v>-0.4</c:v>
                </c:pt>
                <c:pt idx="18">
                  <c:v>-0.2</c:v>
                </c:pt>
                <c:pt idx="19">
                  <c:v>-0.3</c:v>
                </c:pt>
                <c:pt idx="20">
                  <c:v>-0.3</c:v>
                </c:pt>
                <c:pt idx="21">
                  <c:v>-0.3</c:v>
                </c:pt>
                <c:pt idx="22">
                  <c:v>-0.4</c:v>
                </c:pt>
                <c:pt idx="23">
                  <c:v>-0.5</c:v>
                </c:pt>
              </c:numCache>
            </c:numRef>
          </c:yVal>
        </c:ser>
        <c:ser>
          <c:idx val="3"/>
          <c:order val="3"/>
          <c:tx>
            <c:strRef>
              <c:f>Profile_35m!$R$6</c:f>
              <c:strCache>
                <c:ptCount val="1"/>
                <c:pt idx="0">
                  <c:v>2013 (x=35)</c:v>
                </c:pt>
              </c:strCache>
            </c:strRef>
          </c:tx>
          <c:xVal>
            <c:numRef>
              <c:f>Profile_35m!$R$8:$R$20</c:f>
              <c:numCache>
                <c:formatCode>General</c:formatCode>
                <c:ptCount val="13"/>
                <c:pt idx="0">
                  <c:v>17.5</c:v>
                </c:pt>
                <c:pt idx="1">
                  <c:v>16.3</c:v>
                </c:pt>
                <c:pt idx="2">
                  <c:v>14.4</c:v>
                </c:pt>
                <c:pt idx="3">
                  <c:v>12.8</c:v>
                </c:pt>
                <c:pt idx="4">
                  <c:v>11.05</c:v>
                </c:pt>
                <c:pt idx="5">
                  <c:v>9.2000000000000011</c:v>
                </c:pt>
                <c:pt idx="6">
                  <c:v>7.8</c:v>
                </c:pt>
                <c:pt idx="7">
                  <c:v>-2.0499999999999998</c:v>
                </c:pt>
                <c:pt idx="8">
                  <c:v>-5.8500000000000005</c:v>
                </c:pt>
                <c:pt idx="9">
                  <c:v>-7.0000000000000009</c:v>
                </c:pt>
                <c:pt idx="10">
                  <c:v>-8.2999999999999989</c:v>
                </c:pt>
                <c:pt idx="11">
                  <c:v>-10.299999999999999</c:v>
                </c:pt>
                <c:pt idx="12">
                  <c:v>-11.799999999999999</c:v>
                </c:pt>
              </c:numCache>
            </c:numRef>
          </c:xVal>
          <c:yVal>
            <c:numRef>
              <c:f>Profile_35m!$S$8:$S$20</c:f>
              <c:numCache>
                <c:formatCode>General</c:formatCode>
                <c:ptCount val="13"/>
                <c:pt idx="0">
                  <c:v>-1.5999999999999999</c:v>
                </c:pt>
                <c:pt idx="1">
                  <c:v>-1.27</c:v>
                </c:pt>
                <c:pt idx="2">
                  <c:v>-1.6099999999999999</c:v>
                </c:pt>
                <c:pt idx="3">
                  <c:v>-1.6099999999999999</c:v>
                </c:pt>
                <c:pt idx="4">
                  <c:v>-0.55000000000000004</c:v>
                </c:pt>
                <c:pt idx="5">
                  <c:v>-0.23000000000000004</c:v>
                </c:pt>
                <c:pt idx="6">
                  <c:v>-8.0000000000000016E-2</c:v>
                </c:pt>
                <c:pt idx="7">
                  <c:v>0.21999999999999997</c:v>
                </c:pt>
                <c:pt idx="8">
                  <c:v>-0.38000000000000006</c:v>
                </c:pt>
                <c:pt idx="9">
                  <c:v>-0.69</c:v>
                </c:pt>
                <c:pt idx="10">
                  <c:v>-0.34</c:v>
                </c:pt>
                <c:pt idx="11">
                  <c:v>-0.48000000000000004</c:v>
                </c:pt>
                <c:pt idx="12">
                  <c:v>-1.49</c:v>
                </c:pt>
              </c:numCache>
            </c:numRef>
          </c:yVal>
        </c:ser>
        <c:axId val="86180992"/>
        <c:axId val="86182528"/>
      </c:scatterChart>
      <c:valAx>
        <c:axId val="86180992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6182528"/>
        <c:crosses val="autoZero"/>
        <c:crossBetween val="midCat"/>
      </c:valAx>
      <c:valAx>
        <c:axId val="86182528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6180992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lang="en-GB"/>
          </a:pPr>
          <a:endParaRPr lang="en-US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Profile_35m!$L$6</c:f>
              <c:strCache>
                <c:ptCount val="1"/>
                <c:pt idx="0">
                  <c:v>2011 (x=30)</c:v>
                </c:pt>
              </c:strCache>
            </c:strRef>
          </c:tx>
          <c:xVal>
            <c:numRef>
              <c:f>Profile_35m!$L$8:$L$24</c:f>
              <c:numCache>
                <c:formatCode>0.00</c:formatCode>
                <c:ptCount val="17"/>
                <c:pt idx="0">
                  <c:v>16.8</c:v>
                </c:pt>
                <c:pt idx="1">
                  <c:v>16.149999999999999</c:v>
                </c:pt>
                <c:pt idx="2">
                  <c:v>14.899999999999999</c:v>
                </c:pt>
                <c:pt idx="3">
                  <c:v>14.2</c:v>
                </c:pt>
                <c:pt idx="4">
                  <c:v>12.399999999999999</c:v>
                </c:pt>
                <c:pt idx="5">
                  <c:v>11.6</c:v>
                </c:pt>
                <c:pt idx="6">
                  <c:v>9.5</c:v>
                </c:pt>
                <c:pt idx="7">
                  <c:v>7.8</c:v>
                </c:pt>
                <c:pt idx="8">
                  <c:v>0</c:v>
                </c:pt>
                <c:pt idx="9">
                  <c:v>-2.7</c:v>
                </c:pt>
                <c:pt idx="10">
                  <c:v>-4.95</c:v>
                </c:pt>
                <c:pt idx="11">
                  <c:v>-6.2</c:v>
                </c:pt>
                <c:pt idx="12">
                  <c:v>-7.9</c:v>
                </c:pt>
                <c:pt idx="13">
                  <c:v>-8.9499999999999993</c:v>
                </c:pt>
                <c:pt idx="14">
                  <c:v>-9.9</c:v>
                </c:pt>
                <c:pt idx="15">
                  <c:v>-10.9</c:v>
                </c:pt>
                <c:pt idx="16">
                  <c:v>-12</c:v>
                </c:pt>
              </c:numCache>
            </c:numRef>
          </c:xVal>
          <c:yVal>
            <c:numRef>
              <c:f>Profile_35m!$M$8:$M$24</c:f>
              <c:numCache>
                <c:formatCode>General</c:formatCode>
                <c:ptCount val="17"/>
                <c:pt idx="0">
                  <c:v>-1.7350000000000001</c:v>
                </c:pt>
                <c:pt idx="1">
                  <c:v>-1.6950000000000001</c:v>
                </c:pt>
                <c:pt idx="2">
                  <c:v>-1.5549999999999999</c:v>
                </c:pt>
                <c:pt idx="3">
                  <c:v>-1.3049999999999999</c:v>
                </c:pt>
                <c:pt idx="4">
                  <c:v>-1.095</c:v>
                </c:pt>
                <c:pt idx="5">
                  <c:v>-0.67500000000000004</c:v>
                </c:pt>
                <c:pt idx="6">
                  <c:v>-1.5000000000000124E-2</c:v>
                </c:pt>
                <c:pt idx="7">
                  <c:v>-3.5000000000000142E-2</c:v>
                </c:pt>
                <c:pt idx="8">
                  <c:v>0.23499999999999988</c:v>
                </c:pt>
                <c:pt idx="9">
                  <c:v>-1.2850000000000004</c:v>
                </c:pt>
                <c:pt idx="10">
                  <c:v>-0.21500000000000008</c:v>
                </c:pt>
                <c:pt idx="11">
                  <c:v>-0.45500000000000007</c:v>
                </c:pt>
                <c:pt idx="12">
                  <c:v>-0.62500000000000022</c:v>
                </c:pt>
                <c:pt idx="13">
                  <c:v>-0.79500000000000015</c:v>
                </c:pt>
                <c:pt idx="14">
                  <c:v>-0.66500000000000026</c:v>
                </c:pt>
                <c:pt idx="15">
                  <c:v>-1.4349999999999998</c:v>
                </c:pt>
                <c:pt idx="16">
                  <c:v>-2.085</c:v>
                </c:pt>
              </c:numCache>
            </c:numRef>
          </c:yVal>
        </c:ser>
        <c:ser>
          <c:idx val="1"/>
          <c:order val="1"/>
          <c:tx>
            <c:strRef>
              <c:f>Profile_35m!$O$6</c:f>
              <c:strCache>
                <c:ptCount val="1"/>
                <c:pt idx="0">
                  <c:v>2011 (x=40)</c:v>
                </c:pt>
              </c:strCache>
            </c:strRef>
          </c:tx>
          <c:xVal>
            <c:numRef>
              <c:f>Profile_35m!$O$8:$O$27</c:f>
              <c:numCache>
                <c:formatCode>0.00</c:formatCode>
                <c:ptCount val="20"/>
                <c:pt idx="0">
                  <c:v>18.149999999999999</c:v>
                </c:pt>
                <c:pt idx="1">
                  <c:v>16.95</c:v>
                </c:pt>
                <c:pt idx="2">
                  <c:v>16.05</c:v>
                </c:pt>
                <c:pt idx="3">
                  <c:v>14.8</c:v>
                </c:pt>
                <c:pt idx="4">
                  <c:v>13.6</c:v>
                </c:pt>
                <c:pt idx="5">
                  <c:v>12.85</c:v>
                </c:pt>
                <c:pt idx="6">
                  <c:v>11.7</c:v>
                </c:pt>
                <c:pt idx="7">
                  <c:v>10.5</c:v>
                </c:pt>
                <c:pt idx="8">
                  <c:v>9.35</c:v>
                </c:pt>
                <c:pt idx="9">
                  <c:v>7.8</c:v>
                </c:pt>
                <c:pt idx="10">
                  <c:v>0</c:v>
                </c:pt>
                <c:pt idx="11">
                  <c:v>-3.8</c:v>
                </c:pt>
                <c:pt idx="12">
                  <c:v>-4.45</c:v>
                </c:pt>
                <c:pt idx="13">
                  <c:v>-5.85</c:v>
                </c:pt>
                <c:pt idx="14">
                  <c:v>-7.65</c:v>
                </c:pt>
                <c:pt idx="15">
                  <c:v>-9.1999999999999993</c:v>
                </c:pt>
                <c:pt idx="16">
                  <c:v>-10.1</c:v>
                </c:pt>
                <c:pt idx="17">
                  <c:v>-10.7</c:v>
                </c:pt>
                <c:pt idx="18">
                  <c:v>-11.75</c:v>
                </c:pt>
                <c:pt idx="19">
                  <c:v>-12.8</c:v>
                </c:pt>
              </c:numCache>
            </c:numRef>
          </c:xVal>
          <c:yVal>
            <c:numRef>
              <c:f>Profile_35m!$P$8:$P$27</c:f>
              <c:numCache>
                <c:formatCode>General</c:formatCode>
                <c:ptCount val="20"/>
                <c:pt idx="0">
                  <c:v>-1.6950000000000001</c:v>
                </c:pt>
                <c:pt idx="1">
                  <c:v>-1.5750000000000004</c:v>
                </c:pt>
                <c:pt idx="2">
                  <c:v>-1.4850000000000001</c:v>
                </c:pt>
                <c:pt idx="3">
                  <c:v>-1.1650000000000003</c:v>
                </c:pt>
                <c:pt idx="4">
                  <c:v>-0.9850000000000001</c:v>
                </c:pt>
                <c:pt idx="5">
                  <c:v>-0.96500000000000008</c:v>
                </c:pt>
                <c:pt idx="6">
                  <c:v>-0.54500000000000015</c:v>
                </c:pt>
                <c:pt idx="7">
                  <c:v>-0.22500000000000009</c:v>
                </c:pt>
                <c:pt idx="8">
                  <c:v>-8.5000000000000187E-2</c:v>
                </c:pt>
                <c:pt idx="9">
                  <c:v>-4.5000000000000151E-2</c:v>
                </c:pt>
                <c:pt idx="10">
                  <c:v>0.22499999999999987</c:v>
                </c:pt>
                <c:pt idx="11">
                  <c:v>-0.11499999999999999</c:v>
                </c:pt>
                <c:pt idx="12">
                  <c:v>-0.31500000000000017</c:v>
                </c:pt>
                <c:pt idx="13">
                  <c:v>-0.21500000000000008</c:v>
                </c:pt>
                <c:pt idx="14">
                  <c:v>-0.36499999999999999</c:v>
                </c:pt>
                <c:pt idx="15">
                  <c:v>-0.14500000000000002</c:v>
                </c:pt>
                <c:pt idx="16">
                  <c:v>-0.39500000000000002</c:v>
                </c:pt>
                <c:pt idx="17">
                  <c:v>-0.54500000000000015</c:v>
                </c:pt>
                <c:pt idx="18">
                  <c:v>-0.89500000000000024</c:v>
                </c:pt>
                <c:pt idx="19">
                  <c:v>-1.115</c:v>
                </c:pt>
              </c:numCache>
            </c:numRef>
          </c:yVal>
        </c:ser>
        <c:ser>
          <c:idx val="2"/>
          <c:order val="2"/>
          <c:tx>
            <c:strRef>
              <c:f>Profile_35m!$R$6</c:f>
              <c:strCache>
                <c:ptCount val="1"/>
                <c:pt idx="0">
                  <c:v>2013 (x=35)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xVal>
            <c:numRef>
              <c:f>Profile_35m!$R$8:$R$20</c:f>
              <c:numCache>
                <c:formatCode>General</c:formatCode>
                <c:ptCount val="13"/>
                <c:pt idx="0">
                  <c:v>17.5</c:v>
                </c:pt>
                <c:pt idx="1">
                  <c:v>16.3</c:v>
                </c:pt>
                <c:pt idx="2">
                  <c:v>14.4</c:v>
                </c:pt>
                <c:pt idx="3">
                  <c:v>12.8</c:v>
                </c:pt>
                <c:pt idx="4">
                  <c:v>11.05</c:v>
                </c:pt>
                <c:pt idx="5">
                  <c:v>9.2000000000000011</c:v>
                </c:pt>
                <c:pt idx="6">
                  <c:v>7.8</c:v>
                </c:pt>
                <c:pt idx="7">
                  <c:v>-2.0499999999999998</c:v>
                </c:pt>
                <c:pt idx="8">
                  <c:v>-5.8500000000000005</c:v>
                </c:pt>
                <c:pt idx="9">
                  <c:v>-7.0000000000000009</c:v>
                </c:pt>
                <c:pt idx="10">
                  <c:v>-8.2999999999999989</c:v>
                </c:pt>
                <c:pt idx="11">
                  <c:v>-10.299999999999999</c:v>
                </c:pt>
                <c:pt idx="12">
                  <c:v>-11.799999999999999</c:v>
                </c:pt>
              </c:numCache>
            </c:numRef>
          </c:xVal>
          <c:yVal>
            <c:numRef>
              <c:f>Profile_35m!$S$8:$S$20</c:f>
              <c:numCache>
                <c:formatCode>General</c:formatCode>
                <c:ptCount val="13"/>
                <c:pt idx="0">
                  <c:v>-1.5999999999999999</c:v>
                </c:pt>
                <c:pt idx="1">
                  <c:v>-1.27</c:v>
                </c:pt>
                <c:pt idx="2">
                  <c:v>-1.6099999999999999</c:v>
                </c:pt>
                <c:pt idx="3">
                  <c:v>-1.6099999999999999</c:v>
                </c:pt>
                <c:pt idx="4">
                  <c:v>-0.55000000000000004</c:v>
                </c:pt>
                <c:pt idx="5">
                  <c:v>-0.23000000000000004</c:v>
                </c:pt>
                <c:pt idx="6">
                  <c:v>-8.0000000000000016E-2</c:v>
                </c:pt>
                <c:pt idx="7">
                  <c:v>0.21999999999999997</c:v>
                </c:pt>
                <c:pt idx="8">
                  <c:v>-0.38000000000000006</c:v>
                </c:pt>
                <c:pt idx="9">
                  <c:v>-0.69</c:v>
                </c:pt>
                <c:pt idx="10">
                  <c:v>-0.34</c:v>
                </c:pt>
                <c:pt idx="11">
                  <c:v>-0.48000000000000004</c:v>
                </c:pt>
                <c:pt idx="12">
                  <c:v>-1.49</c:v>
                </c:pt>
              </c:numCache>
            </c:numRef>
          </c:yVal>
        </c:ser>
        <c:axId val="86257664"/>
        <c:axId val="86259200"/>
      </c:scatterChart>
      <c:valAx>
        <c:axId val="86257664"/>
        <c:scaling>
          <c:orientation val="minMax"/>
        </c:scaling>
        <c:axPos val="b"/>
        <c:numFmt formatCode="0.00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6259200"/>
        <c:crosses val="autoZero"/>
        <c:crossBetween val="midCat"/>
      </c:valAx>
      <c:valAx>
        <c:axId val="86259200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6257664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lang="en-GB"/>
          </a:pPr>
          <a:endParaRPr lang="en-US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1"/>
          <c:order val="0"/>
          <c:tx>
            <c:strRef>
              <c:f>Profile_45m!$B$6</c:f>
              <c:strCache>
                <c:ptCount val="1"/>
                <c:pt idx="0">
                  <c:v>2002 (x=45)</c:v>
                </c:pt>
              </c:strCache>
            </c:strRef>
          </c:tx>
          <c:xVal>
            <c:numRef>
              <c:f>Profile_45m!$B$8:$B$49</c:f>
              <c:numCache>
                <c:formatCode>General</c:formatCode>
                <c:ptCount val="42"/>
                <c:pt idx="0">
                  <c:v>15</c:v>
                </c:pt>
                <c:pt idx="1">
                  <c:v>14.5</c:v>
                </c:pt>
                <c:pt idx="2">
                  <c:v>14</c:v>
                </c:pt>
                <c:pt idx="3">
                  <c:v>13.5</c:v>
                </c:pt>
                <c:pt idx="4">
                  <c:v>13</c:v>
                </c:pt>
                <c:pt idx="5">
                  <c:v>12.5</c:v>
                </c:pt>
                <c:pt idx="6">
                  <c:v>12</c:v>
                </c:pt>
                <c:pt idx="7">
                  <c:v>11.5</c:v>
                </c:pt>
                <c:pt idx="8">
                  <c:v>11</c:v>
                </c:pt>
                <c:pt idx="9">
                  <c:v>10.5</c:v>
                </c:pt>
                <c:pt idx="10">
                  <c:v>10</c:v>
                </c:pt>
                <c:pt idx="11">
                  <c:v>9.5</c:v>
                </c:pt>
                <c:pt idx="12">
                  <c:v>9</c:v>
                </c:pt>
                <c:pt idx="13">
                  <c:v>8.5</c:v>
                </c:pt>
                <c:pt idx="14">
                  <c:v>8</c:v>
                </c:pt>
                <c:pt idx="15">
                  <c:v>0</c:v>
                </c:pt>
                <c:pt idx="16">
                  <c:v>-0.5</c:v>
                </c:pt>
                <c:pt idx="17">
                  <c:v>-1</c:v>
                </c:pt>
                <c:pt idx="18">
                  <c:v>-1.5</c:v>
                </c:pt>
                <c:pt idx="19">
                  <c:v>-2</c:v>
                </c:pt>
                <c:pt idx="20">
                  <c:v>-2.5</c:v>
                </c:pt>
                <c:pt idx="21">
                  <c:v>-3</c:v>
                </c:pt>
                <c:pt idx="22">
                  <c:v>-3.5</c:v>
                </c:pt>
                <c:pt idx="23">
                  <c:v>-4</c:v>
                </c:pt>
                <c:pt idx="24">
                  <c:v>-4.5</c:v>
                </c:pt>
                <c:pt idx="25">
                  <c:v>-5</c:v>
                </c:pt>
                <c:pt idx="26">
                  <c:v>-5.5</c:v>
                </c:pt>
                <c:pt idx="27">
                  <c:v>-6</c:v>
                </c:pt>
                <c:pt idx="28">
                  <c:v>-6.5</c:v>
                </c:pt>
                <c:pt idx="29">
                  <c:v>-7</c:v>
                </c:pt>
                <c:pt idx="30">
                  <c:v>-7.5</c:v>
                </c:pt>
                <c:pt idx="31">
                  <c:v>-8</c:v>
                </c:pt>
                <c:pt idx="32">
                  <c:v>-8.5</c:v>
                </c:pt>
                <c:pt idx="33">
                  <c:v>-9</c:v>
                </c:pt>
                <c:pt idx="34">
                  <c:v>-9.5</c:v>
                </c:pt>
                <c:pt idx="35">
                  <c:v>-10</c:v>
                </c:pt>
                <c:pt idx="36">
                  <c:v>-10.5</c:v>
                </c:pt>
                <c:pt idx="37">
                  <c:v>-11</c:v>
                </c:pt>
                <c:pt idx="38">
                  <c:v>-11.5</c:v>
                </c:pt>
                <c:pt idx="39">
                  <c:v>-12</c:v>
                </c:pt>
                <c:pt idx="40">
                  <c:v>-12.5</c:v>
                </c:pt>
              </c:numCache>
            </c:numRef>
          </c:xVal>
          <c:yVal>
            <c:numRef>
              <c:f>Profile_45m!$D$8:$D$49</c:f>
              <c:numCache>
                <c:formatCode>General</c:formatCode>
                <c:ptCount val="42"/>
                <c:pt idx="0">
                  <c:v>-1.6500000000000001</c:v>
                </c:pt>
                <c:pt idx="1">
                  <c:v>-1.45</c:v>
                </c:pt>
                <c:pt idx="2">
                  <c:v>-1.55</c:v>
                </c:pt>
                <c:pt idx="3">
                  <c:v>-1.45</c:v>
                </c:pt>
                <c:pt idx="4">
                  <c:v>-0.84999999999999987</c:v>
                </c:pt>
                <c:pt idx="5">
                  <c:v>-0.74999999999999978</c:v>
                </c:pt>
                <c:pt idx="6">
                  <c:v>-0.44999999999999996</c:v>
                </c:pt>
                <c:pt idx="7">
                  <c:v>-0.34999999999999987</c:v>
                </c:pt>
                <c:pt idx="8">
                  <c:v>-0.25</c:v>
                </c:pt>
                <c:pt idx="9">
                  <c:v>5.0000000000000044E-2</c:v>
                </c:pt>
                <c:pt idx="10">
                  <c:v>5.0000000000000044E-2</c:v>
                </c:pt>
                <c:pt idx="11">
                  <c:v>0.15000000000000013</c:v>
                </c:pt>
                <c:pt idx="12">
                  <c:v>5.0000000000000044E-2</c:v>
                </c:pt>
                <c:pt idx="13">
                  <c:v>5.0000000000000044E-2</c:v>
                </c:pt>
                <c:pt idx="14">
                  <c:v>-5.0000000000000044E-2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0.25</c:v>
                </c:pt>
                <c:pt idx="19">
                  <c:v>5.0000000000000044E-2</c:v>
                </c:pt>
                <c:pt idx="20">
                  <c:v>-5.0000000000000044E-2</c:v>
                </c:pt>
                <c:pt idx="21">
                  <c:v>-0.14999999999999991</c:v>
                </c:pt>
                <c:pt idx="22">
                  <c:v>-0.34999999999999987</c:v>
                </c:pt>
                <c:pt idx="23">
                  <c:v>-5.0000000000000044E-2</c:v>
                </c:pt>
                <c:pt idx="24">
                  <c:v>-0.14999999999999991</c:v>
                </c:pt>
                <c:pt idx="25">
                  <c:v>-0.14999999999999991</c:v>
                </c:pt>
                <c:pt idx="26">
                  <c:v>-5.0000000000000044E-2</c:v>
                </c:pt>
                <c:pt idx="27">
                  <c:v>-0.25</c:v>
                </c:pt>
                <c:pt idx="28">
                  <c:v>-0.25</c:v>
                </c:pt>
                <c:pt idx="29">
                  <c:v>-0.34999999999999987</c:v>
                </c:pt>
                <c:pt idx="30">
                  <c:v>-0.14999999999999991</c:v>
                </c:pt>
                <c:pt idx="31">
                  <c:v>-5.0000000000000044E-2</c:v>
                </c:pt>
                <c:pt idx="32">
                  <c:v>-0.25</c:v>
                </c:pt>
                <c:pt idx="33">
                  <c:v>-0.34999999999999987</c:v>
                </c:pt>
                <c:pt idx="34">
                  <c:v>-0.34999999999999987</c:v>
                </c:pt>
                <c:pt idx="35">
                  <c:v>-0.55000000000000004</c:v>
                </c:pt>
                <c:pt idx="36">
                  <c:v>-0.44999999999999996</c:v>
                </c:pt>
                <c:pt idx="37">
                  <c:v>-0.74999999999999978</c:v>
                </c:pt>
                <c:pt idx="38">
                  <c:v>-0.44999999999999996</c:v>
                </c:pt>
                <c:pt idx="39">
                  <c:v>-0.95</c:v>
                </c:pt>
                <c:pt idx="40">
                  <c:v>-0.74999999999999978</c:v>
                </c:pt>
              </c:numCache>
            </c:numRef>
          </c:yVal>
        </c:ser>
        <c:ser>
          <c:idx val="0"/>
          <c:order val="1"/>
          <c:tx>
            <c:strRef>
              <c:f>Profile_45m!$E$6</c:f>
              <c:strCache>
                <c:ptCount val="1"/>
                <c:pt idx="0">
                  <c:v>2003 (x=45)</c:v>
                </c:pt>
              </c:strCache>
            </c:strRef>
          </c:tx>
          <c:xVal>
            <c:numRef>
              <c:f>Profile_45m!$I$8:$I$49</c:f>
              <c:numCache>
                <c:formatCode>General</c:formatCode>
                <c:ptCount val="42"/>
                <c:pt idx="0">
                  <c:v>-14.2</c:v>
                </c:pt>
                <c:pt idx="1">
                  <c:v>-13.2</c:v>
                </c:pt>
                <c:pt idx="2">
                  <c:v>-12.7</c:v>
                </c:pt>
                <c:pt idx="3">
                  <c:v>-12.2</c:v>
                </c:pt>
                <c:pt idx="4">
                  <c:v>-11.7</c:v>
                </c:pt>
                <c:pt idx="5">
                  <c:v>-11.2</c:v>
                </c:pt>
                <c:pt idx="6">
                  <c:v>-10.7</c:v>
                </c:pt>
                <c:pt idx="7">
                  <c:v>-9.6</c:v>
                </c:pt>
                <c:pt idx="8">
                  <c:v>-7</c:v>
                </c:pt>
                <c:pt idx="9">
                  <c:v>-3.5</c:v>
                </c:pt>
                <c:pt idx="10">
                  <c:v>0</c:v>
                </c:pt>
                <c:pt idx="11">
                  <c:v>1.4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4.5</c:v>
                </c:pt>
                <c:pt idx="16">
                  <c:v>5.6</c:v>
                </c:pt>
                <c:pt idx="17">
                  <c:v>6</c:v>
                </c:pt>
                <c:pt idx="18">
                  <c:v>7.6</c:v>
                </c:pt>
                <c:pt idx="19">
                  <c:v>8</c:v>
                </c:pt>
                <c:pt idx="20">
                  <c:v>9.5</c:v>
                </c:pt>
              </c:numCache>
            </c:numRef>
          </c:xVal>
          <c:yVal>
            <c:numRef>
              <c:f>Profile_45m!$F$8:$F$49</c:f>
              <c:numCache>
                <c:formatCode>General</c:formatCode>
                <c:ptCount val="42"/>
              </c:numCache>
            </c:numRef>
          </c:yVal>
        </c:ser>
        <c:ser>
          <c:idx val="3"/>
          <c:order val="2"/>
          <c:tx>
            <c:strRef>
              <c:f>Profile_45m!$R$6</c:f>
              <c:strCache>
                <c:ptCount val="1"/>
                <c:pt idx="0">
                  <c:v>2013 (x=45)</c:v>
                </c:pt>
              </c:strCache>
            </c:strRef>
          </c:tx>
          <c:xVal>
            <c:numRef>
              <c:f>Profile_45m!$R$8:$R$18</c:f>
              <c:numCache>
                <c:formatCode>General</c:formatCode>
                <c:ptCount val="11"/>
                <c:pt idx="0">
                  <c:v>15.600000000000001</c:v>
                </c:pt>
                <c:pt idx="1">
                  <c:v>14.200000000000001</c:v>
                </c:pt>
                <c:pt idx="2">
                  <c:v>12.600000000000001</c:v>
                </c:pt>
                <c:pt idx="3">
                  <c:v>10.700000000000001</c:v>
                </c:pt>
                <c:pt idx="4">
                  <c:v>9.5500000000000007</c:v>
                </c:pt>
                <c:pt idx="5">
                  <c:v>7.8999999999999995</c:v>
                </c:pt>
                <c:pt idx="6">
                  <c:v>-1.0999999999999999</c:v>
                </c:pt>
                <c:pt idx="7">
                  <c:v>-3.7</c:v>
                </c:pt>
                <c:pt idx="8">
                  <c:v>-9.6999999999999993</c:v>
                </c:pt>
                <c:pt idx="9">
                  <c:v>-11.1</c:v>
                </c:pt>
                <c:pt idx="10">
                  <c:v>-12.2</c:v>
                </c:pt>
              </c:numCache>
            </c:numRef>
          </c:xVal>
          <c:yVal>
            <c:numRef>
              <c:f>Profile_45m!$S$8:$S$18</c:f>
              <c:numCache>
                <c:formatCode>General</c:formatCode>
                <c:ptCount val="11"/>
                <c:pt idx="0">
                  <c:v>-1.51</c:v>
                </c:pt>
                <c:pt idx="1">
                  <c:v>-0.98</c:v>
                </c:pt>
                <c:pt idx="2">
                  <c:v>-0.52</c:v>
                </c:pt>
                <c:pt idx="3">
                  <c:v>-8.0000000000000016E-2</c:v>
                </c:pt>
                <c:pt idx="4">
                  <c:v>9.9999999999999978E-2</c:v>
                </c:pt>
                <c:pt idx="5">
                  <c:v>-4.0000000000000036E-2</c:v>
                </c:pt>
                <c:pt idx="6">
                  <c:v>0.22999999999999998</c:v>
                </c:pt>
                <c:pt idx="7">
                  <c:v>-0.36000000000000004</c:v>
                </c:pt>
                <c:pt idx="8">
                  <c:v>-0.48000000000000004</c:v>
                </c:pt>
                <c:pt idx="9">
                  <c:v>-0.43</c:v>
                </c:pt>
                <c:pt idx="10">
                  <c:v>-1.5999999999999999</c:v>
                </c:pt>
              </c:numCache>
            </c:numRef>
          </c:yVal>
        </c:ser>
        <c:axId val="86337024"/>
        <c:axId val="86338560"/>
      </c:scatterChart>
      <c:valAx>
        <c:axId val="86337024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6338560"/>
        <c:crosses val="autoZero"/>
        <c:crossBetween val="midCat"/>
      </c:valAx>
      <c:valAx>
        <c:axId val="86338560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6337024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lang="en-GB"/>
          </a:pPr>
          <a:endParaRPr lang="en-US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Profile_45m!$L$6</c:f>
              <c:strCache>
                <c:ptCount val="1"/>
                <c:pt idx="0">
                  <c:v>2011 (x=40)</c:v>
                </c:pt>
              </c:strCache>
            </c:strRef>
          </c:tx>
          <c:xVal>
            <c:numRef>
              <c:f>Profile_45m!$L$8:$L$27</c:f>
              <c:numCache>
                <c:formatCode>0.00</c:formatCode>
                <c:ptCount val="20"/>
                <c:pt idx="0">
                  <c:v>18.149999999999999</c:v>
                </c:pt>
                <c:pt idx="1">
                  <c:v>16.95</c:v>
                </c:pt>
                <c:pt idx="2">
                  <c:v>16.05</c:v>
                </c:pt>
                <c:pt idx="3">
                  <c:v>14.8</c:v>
                </c:pt>
                <c:pt idx="4">
                  <c:v>13.6</c:v>
                </c:pt>
                <c:pt idx="5">
                  <c:v>12.85</c:v>
                </c:pt>
                <c:pt idx="6">
                  <c:v>11.7</c:v>
                </c:pt>
                <c:pt idx="7">
                  <c:v>10.5</c:v>
                </c:pt>
                <c:pt idx="8">
                  <c:v>9.35</c:v>
                </c:pt>
                <c:pt idx="9">
                  <c:v>7.8</c:v>
                </c:pt>
                <c:pt idx="10">
                  <c:v>0</c:v>
                </c:pt>
                <c:pt idx="11">
                  <c:v>-3.8</c:v>
                </c:pt>
                <c:pt idx="12">
                  <c:v>-4.45</c:v>
                </c:pt>
                <c:pt idx="13">
                  <c:v>-5.85</c:v>
                </c:pt>
                <c:pt idx="14">
                  <c:v>-7.65</c:v>
                </c:pt>
                <c:pt idx="15">
                  <c:v>-9.1999999999999993</c:v>
                </c:pt>
                <c:pt idx="16">
                  <c:v>-10.1</c:v>
                </c:pt>
                <c:pt idx="17">
                  <c:v>-10.7</c:v>
                </c:pt>
                <c:pt idx="18">
                  <c:v>-11.75</c:v>
                </c:pt>
                <c:pt idx="19">
                  <c:v>-12.8</c:v>
                </c:pt>
              </c:numCache>
            </c:numRef>
          </c:xVal>
          <c:yVal>
            <c:numRef>
              <c:f>Profile_45m!$M$8:$M$27</c:f>
              <c:numCache>
                <c:formatCode>General</c:formatCode>
                <c:ptCount val="20"/>
                <c:pt idx="0">
                  <c:v>-1.6950000000000001</c:v>
                </c:pt>
                <c:pt idx="1">
                  <c:v>-1.5750000000000004</c:v>
                </c:pt>
                <c:pt idx="2">
                  <c:v>-1.4850000000000001</c:v>
                </c:pt>
                <c:pt idx="3">
                  <c:v>-1.1650000000000003</c:v>
                </c:pt>
                <c:pt idx="4">
                  <c:v>-0.9850000000000001</c:v>
                </c:pt>
                <c:pt idx="5">
                  <c:v>-0.96500000000000008</c:v>
                </c:pt>
                <c:pt idx="6">
                  <c:v>-0.54500000000000015</c:v>
                </c:pt>
                <c:pt idx="7">
                  <c:v>-0.22500000000000009</c:v>
                </c:pt>
                <c:pt idx="8">
                  <c:v>-8.5000000000000187E-2</c:v>
                </c:pt>
                <c:pt idx="9">
                  <c:v>-4.5000000000000151E-2</c:v>
                </c:pt>
                <c:pt idx="10">
                  <c:v>0.22499999999999987</c:v>
                </c:pt>
                <c:pt idx="11">
                  <c:v>-0.11499999999999999</c:v>
                </c:pt>
                <c:pt idx="12">
                  <c:v>-0.31500000000000017</c:v>
                </c:pt>
                <c:pt idx="13">
                  <c:v>-0.21500000000000008</c:v>
                </c:pt>
                <c:pt idx="14">
                  <c:v>-0.36499999999999999</c:v>
                </c:pt>
                <c:pt idx="15">
                  <c:v>-0.14500000000000002</c:v>
                </c:pt>
                <c:pt idx="16">
                  <c:v>-0.39500000000000002</c:v>
                </c:pt>
                <c:pt idx="17">
                  <c:v>-0.54500000000000015</c:v>
                </c:pt>
                <c:pt idx="18">
                  <c:v>-0.89500000000000024</c:v>
                </c:pt>
                <c:pt idx="19">
                  <c:v>-1.115</c:v>
                </c:pt>
              </c:numCache>
            </c:numRef>
          </c:yVal>
        </c:ser>
        <c:ser>
          <c:idx val="1"/>
          <c:order val="1"/>
          <c:tx>
            <c:strRef>
              <c:f>Profile_45m!$O$6</c:f>
              <c:strCache>
                <c:ptCount val="1"/>
                <c:pt idx="0">
                  <c:v>2011 (x=50)</c:v>
                </c:pt>
              </c:strCache>
            </c:strRef>
          </c:tx>
          <c:xVal>
            <c:numRef>
              <c:f>Profile_45m!$O$8:$O$28</c:f>
              <c:numCache>
                <c:formatCode>0.00</c:formatCode>
                <c:ptCount val="21"/>
                <c:pt idx="0">
                  <c:v>16.100000000000001</c:v>
                </c:pt>
                <c:pt idx="1">
                  <c:v>15.5</c:v>
                </c:pt>
                <c:pt idx="2">
                  <c:v>14.6</c:v>
                </c:pt>
                <c:pt idx="3">
                  <c:v>13.5</c:v>
                </c:pt>
                <c:pt idx="4">
                  <c:v>12.8</c:v>
                </c:pt>
                <c:pt idx="5">
                  <c:v>10.8</c:v>
                </c:pt>
                <c:pt idx="6">
                  <c:v>9.8000000000000007</c:v>
                </c:pt>
                <c:pt idx="7">
                  <c:v>8.8000000000000007</c:v>
                </c:pt>
                <c:pt idx="8">
                  <c:v>7.8</c:v>
                </c:pt>
                <c:pt idx="9">
                  <c:v>0</c:v>
                </c:pt>
                <c:pt idx="10">
                  <c:v>-2.2999999999999998</c:v>
                </c:pt>
                <c:pt idx="11">
                  <c:v>-3.8</c:v>
                </c:pt>
                <c:pt idx="12">
                  <c:v>-5</c:v>
                </c:pt>
                <c:pt idx="13">
                  <c:v>-5.85</c:v>
                </c:pt>
                <c:pt idx="14">
                  <c:v>-7.1</c:v>
                </c:pt>
                <c:pt idx="15">
                  <c:v>-8.5</c:v>
                </c:pt>
                <c:pt idx="16">
                  <c:v>-9.3000000000000007</c:v>
                </c:pt>
                <c:pt idx="17">
                  <c:v>-10.55</c:v>
                </c:pt>
                <c:pt idx="18">
                  <c:v>-11.4</c:v>
                </c:pt>
                <c:pt idx="19">
                  <c:v>-12.2</c:v>
                </c:pt>
                <c:pt idx="20">
                  <c:v>-13.45</c:v>
                </c:pt>
              </c:numCache>
            </c:numRef>
          </c:xVal>
          <c:yVal>
            <c:numRef>
              <c:f>Profile_45m!$P$8:$P$28</c:f>
              <c:numCache>
                <c:formatCode>General</c:formatCode>
                <c:ptCount val="21"/>
                <c:pt idx="0">
                  <c:v>-1.6849999999999998</c:v>
                </c:pt>
                <c:pt idx="1">
                  <c:v>-1.5149999999999999</c:v>
                </c:pt>
                <c:pt idx="2">
                  <c:v>-1.4550000000000003</c:v>
                </c:pt>
                <c:pt idx="3">
                  <c:v>-1.1950000000000001</c:v>
                </c:pt>
                <c:pt idx="4">
                  <c:v>-0.93499999999999983</c:v>
                </c:pt>
                <c:pt idx="5">
                  <c:v>-0.39500000000000002</c:v>
                </c:pt>
                <c:pt idx="6">
                  <c:v>5.4999999999999938E-2</c:v>
                </c:pt>
                <c:pt idx="7">
                  <c:v>0.25499999999999989</c:v>
                </c:pt>
                <c:pt idx="8">
                  <c:v>-2.5000000000000133E-2</c:v>
                </c:pt>
                <c:pt idx="9">
                  <c:v>0.23499999999999988</c:v>
                </c:pt>
                <c:pt idx="10">
                  <c:v>-2.5000000000000133E-2</c:v>
                </c:pt>
                <c:pt idx="11">
                  <c:v>-0.14500000000000002</c:v>
                </c:pt>
                <c:pt idx="12">
                  <c:v>-0.26500000000000012</c:v>
                </c:pt>
                <c:pt idx="13">
                  <c:v>-0.30500000000000016</c:v>
                </c:pt>
                <c:pt idx="14">
                  <c:v>-0.26500000000000012</c:v>
                </c:pt>
                <c:pt idx="15">
                  <c:v>-0.1050000000000002</c:v>
                </c:pt>
                <c:pt idx="16">
                  <c:v>-0.68499999999999983</c:v>
                </c:pt>
                <c:pt idx="17">
                  <c:v>-0.52500000000000013</c:v>
                </c:pt>
                <c:pt idx="18">
                  <c:v>-0.94500000000000006</c:v>
                </c:pt>
                <c:pt idx="19">
                  <c:v>-0.67500000000000004</c:v>
                </c:pt>
                <c:pt idx="20">
                  <c:v>-1.6250000000000002</c:v>
                </c:pt>
              </c:numCache>
            </c:numRef>
          </c:yVal>
        </c:ser>
        <c:ser>
          <c:idx val="2"/>
          <c:order val="2"/>
          <c:tx>
            <c:strRef>
              <c:f>Profile_45m!$R$6</c:f>
              <c:strCache>
                <c:ptCount val="1"/>
                <c:pt idx="0">
                  <c:v>2013 (x=45)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xVal>
            <c:numRef>
              <c:f>Profile_45m!$R$8:$R$18</c:f>
              <c:numCache>
                <c:formatCode>General</c:formatCode>
                <c:ptCount val="11"/>
                <c:pt idx="0">
                  <c:v>15.600000000000001</c:v>
                </c:pt>
                <c:pt idx="1">
                  <c:v>14.200000000000001</c:v>
                </c:pt>
                <c:pt idx="2">
                  <c:v>12.600000000000001</c:v>
                </c:pt>
                <c:pt idx="3">
                  <c:v>10.700000000000001</c:v>
                </c:pt>
                <c:pt idx="4">
                  <c:v>9.5500000000000007</c:v>
                </c:pt>
                <c:pt idx="5">
                  <c:v>7.8999999999999995</c:v>
                </c:pt>
                <c:pt idx="6">
                  <c:v>-1.0999999999999999</c:v>
                </c:pt>
                <c:pt idx="7">
                  <c:v>-3.7</c:v>
                </c:pt>
                <c:pt idx="8">
                  <c:v>-9.6999999999999993</c:v>
                </c:pt>
                <c:pt idx="9">
                  <c:v>-11.1</c:v>
                </c:pt>
                <c:pt idx="10">
                  <c:v>-12.2</c:v>
                </c:pt>
              </c:numCache>
            </c:numRef>
          </c:xVal>
          <c:yVal>
            <c:numRef>
              <c:f>Profile_45m!$S$8:$S$18</c:f>
              <c:numCache>
                <c:formatCode>General</c:formatCode>
                <c:ptCount val="11"/>
                <c:pt idx="0">
                  <c:v>-1.51</c:v>
                </c:pt>
                <c:pt idx="1">
                  <c:v>-0.98</c:v>
                </c:pt>
                <c:pt idx="2">
                  <c:v>-0.52</c:v>
                </c:pt>
                <c:pt idx="3">
                  <c:v>-8.0000000000000016E-2</c:v>
                </c:pt>
                <c:pt idx="4">
                  <c:v>9.9999999999999978E-2</c:v>
                </c:pt>
                <c:pt idx="5">
                  <c:v>-4.0000000000000036E-2</c:v>
                </c:pt>
                <c:pt idx="6">
                  <c:v>0.22999999999999998</c:v>
                </c:pt>
                <c:pt idx="7">
                  <c:v>-0.36000000000000004</c:v>
                </c:pt>
                <c:pt idx="8">
                  <c:v>-0.48000000000000004</c:v>
                </c:pt>
                <c:pt idx="9">
                  <c:v>-0.43</c:v>
                </c:pt>
                <c:pt idx="10">
                  <c:v>-1.5999999999999999</c:v>
                </c:pt>
              </c:numCache>
            </c:numRef>
          </c:yVal>
        </c:ser>
        <c:axId val="86460288"/>
        <c:axId val="86461824"/>
      </c:scatterChart>
      <c:valAx>
        <c:axId val="86460288"/>
        <c:scaling>
          <c:orientation val="minMax"/>
        </c:scaling>
        <c:axPos val="b"/>
        <c:numFmt formatCode="0.00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6461824"/>
        <c:crosses val="autoZero"/>
        <c:crossBetween val="midCat"/>
      </c:valAx>
      <c:valAx>
        <c:axId val="86461824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6460288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lang="en-GB"/>
          </a:pPr>
          <a:endParaRPr lang="en-US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Profile_55m!$E$6</c:f>
              <c:strCache>
                <c:ptCount val="1"/>
                <c:pt idx="0">
                  <c:v>2003 (x=55)</c:v>
                </c:pt>
              </c:strCache>
            </c:strRef>
          </c:tx>
          <c:xVal>
            <c:numRef>
              <c:f>Profile_55m!$E$8:$E$49</c:f>
              <c:numCache>
                <c:formatCode>General</c:formatCode>
                <c:ptCount val="42"/>
              </c:numCache>
            </c:numRef>
          </c:xVal>
          <c:yVal>
            <c:numRef>
              <c:f>Profile_55m!$F$8:$F$49</c:f>
              <c:numCache>
                <c:formatCode>General</c:formatCode>
                <c:ptCount val="42"/>
              </c:numCache>
            </c:numRef>
          </c:yVal>
        </c:ser>
        <c:ser>
          <c:idx val="3"/>
          <c:order val="1"/>
          <c:tx>
            <c:strRef>
              <c:f>Profile_55m!$R$6</c:f>
              <c:strCache>
                <c:ptCount val="1"/>
                <c:pt idx="0">
                  <c:v>2013 (x=55)</c:v>
                </c:pt>
              </c:strCache>
            </c:strRef>
          </c:tx>
          <c:xVal>
            <c:numRef>
              <c:f>Profile_55m!$R$8:$R$21</c:f>
              <c:numCache>
                <c:formatCode>General</c:formatCode>
                <c:ptCount val="14"/>
                <c:pt idx="0">
                  <c:v>18.100000000000001</c:v>
                </c:pt>
                <c:pt idx="1">
                  <c:v>16</c:v>
                </c:pt>
                <c:pt idx="2">
                  <c:v>14.5</c:v>
                </c:pt>
                <c:pt idx="3">
                  <c:v>12.4</c:v>
                </c:pt>
                <c:pt idx="4">
                  <c:v>11.5</c:v>
                </c:pt>
                <c:pt idx="5">
                  <c:v>9.4</c:v>
                </c:pt>
                <c:pt idx="6">
                  <c:v>7.8999999999999995</c:v>
                </c:pt>
                <c:pt idx="7">
                  <c:v>2.4</c:v>
                </c:pt>
                <c:pt idx="8">
                  <c:v>1.3</c:v>
                </c:pt>
                <c:pt idx="9">
                  <c:v>-1.0399999999999998</c:v>
                </c:pt>
                <c:pt idx="10">
                  <c:v>-4.8</c:v>
                </c:pt>
                <c:pt idx="11">
                  <c:v>-4.8100000000000005</c:v>
                </c:pt>
                <c:pt idx="12">
                  <c:v>-9</c:v>
                </c:pt>
                <c:pt idx="13">
                  <c:v>-11.399999999999999</c:v>
                </c:pt>
              </c:numCache>
            </c:numRef>
          </c:xVal>
          <c:yVal>
            <c:numRef>
              <c:f>Profile_55m!$S$8:$S$21</c:f>
              <c:numCache>
                <c:formatCode>General</c:formatCode>
                <c:ptCount val="14"/>
                <c:pt idx="0">
                  <c:v>-1.51</c:v>
                </c:pt>
                <c:pt idx="1">
                  <c:v>-1.01</c:v>
                </c:pt>
                <c:pt idx="2">
                  <c:v>-0.99</c:v>
                </c:pt>
                <c:pt idx="3">
                  <c:v>9.9999999999999534E-3</c:v>
                </c:pt>
                <c:pt idx="4">
                  <c:v>0.18999999999999997</c:v>
                </c:pt>
                <c:pt idx="5">
                  <c:v>-0.14000000000000001</c:v>
                </c:pt>
                <c:pt idx="6">
                  <c:v>0</c:v>
                </c:pt>
                <c:pt idx="7">
                  <c:v>0.11999999999999997</c:v>
                </c:pt>
                <c:pt idx="8">
                  <c:v>0.26</c:v>
                </c:pt>
                <c:pt idx="9">
                  <c:v>0.21999999999999997</c:v>
                </c:pt>
                <c:pt idx="10">
                  <c:v>-0.44</c:v>
                </c:pt>
                <c:pt idx="11">
                  <c:v>-9.0000000000000024E-2</c:v>
                </c:pt>
                <c:pt idx="12">
                  <c:v>-0.26000000000000006</c:v>
                </c:pt>
                <c:pt idx="13">
                  <c:v>-1.68</c:v>
                </c:pt>
              </c:numCache>
            </c:numRef>
          </c:yVal>
        </c:ser>
        <c:axId val="86377216"/>
        <c:axId val="86378752"/>
      </c:scatterChart>
      <c:valAx>
        <c:axId val="86377216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6378752"/>
        <c:crosses val="autoZero"/>
        <c:crossBetween val="midCat"/>
      </c:valAx>
      <c:valAx>
        <c:axId val="86378752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6377216"/>
        <c:crosses val="autoZero"/>
        <c:crossBetween val="midCat"/>
      </c:valAx>
    </c:plotArea>
    <c:legend>
      <c:legendPos val="r"/>
      <c:txPr>
        <a:bodyPr/>
        <a:lstStyle/>
        <a:p>
          <a:pPr>
            <a:defRPr lang="en-GB"/>
          </a:pPr>
          <a:endParaRPr lang="en-US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Profile_55m!$L$6</c:f>
              <c:strCache>
                <c:ptCount val="1"/>
                <c:pt idx="0">
                  <c:v>2011 (x=50)</c:v>
                </c:pt>
              </c:strCache>
            </c:strRef>
          </c:tx>
          <c:xVal>
            <c:numRef>
              <c:f>Profile_55m!$L$8:$L$28</c:f>
              <c:numCache>
                <c:formatCode>0.00</c:formatCode>
                <c:ptCount val="21"/>
                <c:pt idx="0">
                  <c:v>16.100000000000001</c:v>
                </c:pt>
                <c:pt idx="1">
                  <c:v>15.5</c:v>
                </c:pt>
                <c:pt idx="2">
                  <c:v>14.6</c:v>
                </c:pt>
                <c:pt idx="3">
                  <c:v>13.5</c:v>
                </c:pt>
                <c:pt idx="4">
                  <c:v>12.8</c:v>
                </c:pt>
                <c:pt idx="5">
                  <c:v>10.8</c:v>
                </c:pt>
                <c:pt idx="6">
                  <c:v>9.8000000000000007</c:v>
                </c:pt>
                <c:pt idx="7">
                  <c:v>8.8000000000000007</c:v>
                </c:pt>
                <c:pt idx="8">
                  <c:v>7.8</c:v>
                </c:pt>
                <c:pt idx="9">
                  <c:v>0</c:v>
                </c:pt>
                <c:pt idx="10">
                  <c:v>-2.2999999999999998</c:v>
                </c:pt>
                <c:pt idx="11">
                  <c:v>-3.8</c:v>
                </c:pt>
                <c:pt idx="12">
                  <c:v>-5</c:v>
                </c:pt>
                <c:pt idx="13">
                  <c:v>-5.85</c:v>
                </c:pt>
                <c:pt idx="14">
                  <c:v>-7.1</c:v>
                </c:pt>
                <c:pt idx="15">
                  <c:v>-8.5</c:v>
                </c:pt>
                <c:pt idx="16">
                  <c:v>-9.3000000000000007</c:v>
                </c:pt>
                <c:pt idx="17">
                  <c:v>-10.55</c:v>
                </c:pt>
                <c:pt idx="18">
                  <c:v>-11.4</c:v>
                </c:pt>
                <c:pt idx="19">
                  <c:v>-12.2</c:v>
                </c:pt>
                <c:pt idx="20">
                  <c:v>-13.45</c:v>
                </c:pt>
              </c:numCache>
            </c:numRef>
          </c:xVal>
          <c:yVal>
            <c:numRef>
              <c:f>Profile_55m!$M$8:$M$28</c:f>
              <c:numCache>
                <c:formatCode>General</c:formatCode>
                <c:ptCount val="21"/>
                <c:pt idx="0">
                  <c:v>-1.6849999999999998</c:v>
                </c:pt>
                <c:pt idx="1">
                  <c:v>-1.5149999999999999</c:v>
                </c:pt>
                <c:pt idx="2">
                  <c:v>-1.4550000000000003</c:v>
                </c:pt>
                <c:pt idx="3">
                  <c:v>-1.1950000000000001</c:v>
                </c:pt>
                <c:pt idx="4">
                  <c:v>-0.93499999999999983</c:v>
                </c:pt>
                <c:pt idx="5">
                  <c:v>-0.39500000000000002</c:v>
                </c:pt>
                <c:pt idx="6">
                  <c:v>5.4999999999999938E-2</c:v>
                </c:pt>
                <c:pt idx="7">
                  <c:v>0.25499999999999989</c:v>
                </c:pt>
                <c:pt idx="8">
                  <c:v>-2.5000000000000133E-2</c:v>
                </c:pt>
                <c:pt idx="9">
                  <c:v>0.23499999999999988</c:v>
                </c:pt>
                <c:pt idx="10">
                  <c:v>-2.5000000000000133E-2</c:v>
                </c:pt>
                <c:pt idx="11">
                  <c:v>-0.14500000000000002</c:v>
                </c:pt>
                <c:pt idx="12">
                  <c:v>-0.26500000000000012</c:v>
                </c:pt>
                <c:pt idx="13">
                  <c:v>-0.30500000000000016</c:v>
                </c:pt>
                <c:pt idx="14">
                  <c:v>-0.26500000000000012</c:v>
                </c:pt>
                <c:pt idx="15">
                  <c:v>-0.1050000000000002</c:v>
                </c:pt>
                <c:pt idx="16">
                  <c:v>-0.68499999999999983</c:v>
                </c:pt>
                <c:pt idx="17">
                  <c:v>-0.52500000000000013</c:v>
                </c:pt>
                <c:pt idx="18">
                  <c:v>-0.94500000000000006</c:v>
                </c:pt>
                <c:pt idx="19">
                  <c:v>-0.67500000000000004</c:v>
                </c:pt>
                <c:pt idx="20">
                  <c:v>-1.6250000000000002</c:v>
                </c:pt>
              </c:numCache>
            </c:numRef>
          </c:yVal>
        </c:ser>
        <c:ser>
          <c:idx val="1"/>
          <c:order val="1"/>
          <c:tx>
            <c:strRef>
              <c:f>Profile_55m!$O$6</c:f>
              <c:strCache>
                <c:ptCount val="1"/>
                <c:pt idx="0">
                  <c:v>2011 (x=60)</c:v>
                </c:pt>
              </c:strCache>
            </c:strRef>
          </c:tx>
          <c:xVal>
            <c:numRef>
              <c:f>Profile_55m!$O$8:$O$28</c:f>
              <c:numCache>
                <c:formatCode>0.00</c:formatCode>
                <c:ptCount val="21"/>
                <c:pt idx="0">
                  <c:v>16.899999999999999</c:v>
                </c:pt>
                <c:pt idx="1">
                  <c:v>15.399999999999999</c:v>
                </c:pt>
                <c:pt idx="2">
                  <c:v>14.1</c:v>
                </c:pt>
                <c:pt idx="3">
                  <c:v>13</c:v>
                </c:pt>
                <c:pt idx="4">
                  <c:v>11.2</c:v>
                </c:pt>
                <c:pt idx="5">
                  <c:v>7.8</c:v>
                </c:pt>
                <c:pt idx="6">
                  <c:v>0</c:v>
                </c:pt>
                <c:pt idx="7">
                  <c:v>-2.7</c:v>
                </c:pt>
                <c:pt idx="8">
                  <c:v>-5.3</c:v>
                </c:pt>
                <c:pt idx="9">
                  <c:v>-6.4</c:v>
                </c:pt>
                <c:pt idx="10">
                  <c:v>-8.25</c:v>
                </c:pt>
                <c:pt idx="11">
                  <c:v>-9.6999999999999993</c:v>
                </c:pt>
                <c:pt idx="12">
                  <c:v>-11.15</c:v>
                </c:pt>
                <c:pt idx="13">
                  <c:v>-11.5</c:v>
                </c:pt>
                <c:pt idx="14">
                  <c:v>-13.1</c:v>
                </c:pt>
              </c:numCache>
            </c:numRef>
          </c:xVal>
          <c:yVal>
            <c:numRef>
              <c:f>Profile_55m!$P$8:$P$28</c:f>
              <c:numCache>
                <c:formatCode>General</c:formatCode>
                <c:ptCount val="21"/>
                <c:pt idx="0">
                  <c:v>-1.5750000000000004</c:v>
                </c:pt>
                <c:pt idx="1">
                  <c:v>-1.3550000000000002</c:v>
                </c:pt>
                <c:pt idx="2">
                  <c:v>-1.345</c:v>
                </c:pt>
                <c:pt idx="3">
                  <c:v>-1.0650000000000002</c:v>
                </c:pt>
                <c:pt idx="4">
                  <c:v>-0.39500000000000002</c:v>
                </c:pt>
                <c:pt idx="5">
                  <c:v>-2.5000000000000133E-2</c:v>
                </c:pt>
                <c:pt idx="6">
                  <c:v>0.24499999999999988</c:v>
                </c:pt>
                <c:pt idx="7">
                  <c:v>-8.5000000000000187E-2</c:v>
                </c:pt>
                <c:pt idx="8">
                  <c:v>-0.38500000000000001</c:v>
                </c:pt>
                <c:pt idx="9">
                  <c:v>-0.51500000000000012</c:v>
                </c:pt>
                <c:pt idx="10">
                  <c:v>-0.49500000000000011</c:v>
                </c:pt>
                <c:pt idx="11">
                  <c:v>-0.82499999999999996</c:v>
                </c:pt>
                <c:pt idx="12">
                  <c:v>-0.66500000000000026</c:v>
                </c:pt>
                <c:pt idx="13">
                  <c:v>-0.94500000000000006</c:v>
                </c:pt>
                <c:pt idx="14">
                  <c:v>-2.1550000000000002</c:v>
                </c:pt>
              </c:numCache>
            </c:numRef>
          </c:yVal>
        </c:ser>
        <c:ser>
          <c:idx val="2"/>
          <c:order val="2"/>
          <c:tx>
            <c:strRef>
              <c:f>Profile_55m!$R$6</c:f>
              <c:strCache>
                <c:ptCount val="1"/>
                <c:pt idx="0">
                  <c:v>2013 (x=55)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xVal>
            <c:numRef>
              <c:f>Profile_55m!$R$8:$R$19</c:f>
              <c:numCache>
                <c:formatCode>General</c:formatCode>
                <c:ptCount val="12"/>
                <c:pt idx="0">
                  <c:v>18.100000000000001</c:v>
                </c:pt>
                <c:pt idx="1">
                  <c:v>16</c:v>
                </c:pt>
                <c:pt idx="2">
                  <c:v>14.5</c:v>
                </c:pt>
                <c:pt idx="3">
                  <c:v>12.4</c:v>
                </c:pt>
                <c:pt idx="4">
                  <c:v>11.5</c:v>
                </c:pt>
                <c:pt idx="5">
                  <c:v>9.4</c:v>
                </c:pt>
                <c:pt idx="6">
                  <c:v>7.8999999999999995</c:v>
                </c:pt>
                <c:pt idx="7">
                  <c:v>2.4</c:v>
                </c:pt>
                <c:pt idx="8">
                  <c:v>1.3</c:v>
                </c:pt>
                <c:pt idx="9">
                  <c:v>-1.0399999999999998</c:v>
                </c:pt>
                <c:pt idx="10">
                  <c:v>-4.8</c:v>
                </c:pt>
                <c:pt idx="11">
                  <c:v>-4.8100000000000005</c:v>
                </c:pt>
              </c:numCache>
            </c:numRef>
          </c:xVal>
          <c:yVal>
            <c:numRef>
              <c:f>Profile_55m!$S$8:$S$19</c:f>
              <c:numCache>
                <c:formatCode>General</c:formatCode>
                <c:ptCount val="12"/>
                <c:pt idx="0">
                  <c:v>-1.51</c:v>
                </c:pt>
                <c:pt idx="1">
                  <c:v>-1.01</c:v>
                </c:pt>
                <c:pt idx="2">
                  <c:v>-0.99</c:v>
                </c:pt>
                <c:pt idx="3">
                  <c:v>9.9999999999999534E-3</c:v>
                </c:pt>
                <c:pt idx="4">
                  <c:v>0.18999999999999997</c:v>
                </c:pt>
                <c:pt idx="5">
                  <c:v>-0.14000000000000001</c:v>
                </c:pt>
                <c:pt idx="6">
                  <c:v>0</c:v>
                </c:pt>
                <c:pt idx="7">
                  <c:v>0.11999999999999997</c:v>
                </c:pt>
                <c:pt idx="8">
                  <c:v>0.26</c:v>
                </c:pt>
                <c:pt idx="9">
                  <c:v>0.21999999999999997</c:v>
                </c:pt>
                <c:pt idx="10">
                  <c:v>-0.44</c:v>
                </c:pt>
                <c:pt idx="11">
                  <c:v>-9.0000000000000024E-2</c:v>
                </c:pt>
              </c:numCache>
            </c:numRef>
          </c:yVal>
        </c:ser>
        <c:axId val="86509440"/>
        <c:axId val="86510976"/>
      </c:scatterChart>
      <c:valAx>
        <c:axId val="86509440"/>
        <c:scaling>
          <c:orientation val="minMax"/>
        </c:scaling>
        <c:axPos val="b"/>
        <c:numFmt formatCode="0.00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6510976"/>
        <c:crosses val="autoZero"/>
        <c:crossBetween val="midCat"/>
      </c:valAx>
      <c:valAx>
        <c:axId val="86510976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6509440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lang="en-GB"/>
          </a:pPr>
          <a:endParaRPr lang="en-US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txPr>
        <a:bodyPr/>
        <a:lstStyle/>
        <a:p>
          <a:pPr>
            <a:defRPr lang="en-GB"/>
          </a:pPr>
          <a:endParaRPr lang="en-US"/>
        </a:p>
      </c:txPr>
    </c:title>
    <c:plotArea>
      <c:layout/>
      <c:lineChart>
        <c:grouping val="standard"/>
        <c:ser>
          <c:idx val="0"/>
          <c:order val="0"/>
          <c:tx>
            <c:strRef>
              <c:f>'Raw data'!$A$19</c:f>
              <c:strCache>
                <c:ptCount val="1"/>
                <c:pt idx="0">
                  <c:v>Profile 2 (x=15m)</c:v>
                </c:pt>
              </c:strCache>
            </c:strRef>
          </c:tx>
          <c:cat>
            <c:numRef>
              <c:f>'Raw data'!$A$21:$A$33</c:f>
              <c:numCache>
                <c:formatCode>General</c:formatCode>
                <c:ptCount val="13"/>
                <c:pt idx="0">
                  <c:v>-14.4</c:v>
                </c:pt>
                <c:pt idx="1">
                  <c:v>-12.7</c:v>
                </c:pt>
                <c:pt idx="2">
                  <c:v>-10.8</c:v>
                </c:pt>
                <c:pt idx="3">
                  <c:v>-9.1999999999999993</c:v>
                </c:pt>
                <c:pt idx="4">
                  <c:v>-7.2</c:v>
                </c:pt>
                <c:pt idx="5">
                  <c:v>-6.3</c:v>
                </c:pt>
                <c:pt idx="6">
                  <c:v>3.2</c:v>
                </c:pt>
                <c:pt idx="7">
                  <c:v>5.4</c:v>
                </c:pt>
                <c:pt idx="8">
                  <c:v>7</c:v>
                </c:pt>
                <c:pt idx="9">
                  <c:v>9</c:v>
                </c:pt>
                <c:pt idx="10">
                  <c:v>11.1</c:v>
                </c:pt>
                <c:pt idx="11">
                  <c:v>12.7</c:v>
                </c:pt>
                <c:pt idx="12">
                  <c:v>14.6</c:v>
                </c:pt>
              </c:numCache>
            </c:numRef>
          </c:cat>
          <c:val>
            <c:numRef>
              <c:f>'Raw data'!$C$21:$C$33</c:f>
              <c:numCache>
                <c:formatCode>0.00</c:formatCode>
                <c:ptCount val="13"/>
                <c:pt idx="0">
                  <c:v>-1.7999999999999998</c:v>
                </c:pt>
                <c:pt idx="1">
                  <c:v>-1.33</c:v>
                </c:pt>
                <c:pt idx="2">
                  <c:v>-0.64000000000000012</c:v>
                </c:pt>
                <c:pt idx="3">
                  <c:v>-0.39999999999999997</c:v>
                </c:pt>
                <c:pt idx="4">
                  <c:v>-0.58000000000000007</c:v>
                </c:pt>
                <c:pt idx="5">
                  <c:v>-0.14000000000000001</c:v>
                </c:pt>
                <c:pt idx="6">
                  <c:v>0.18999999999999997</c:v>
                </c:pt>
                <c:pt idx="7">
                  <c:v>0.10999999999999999</c:v>
                </c:pt>
                <c:pt idx="8">
                  <c:v>0.28999999999999998</c:v>
                </c:pt>
                <c:pt idx="9">
                  <c:v>-0.18</c:v>
                </c:pt>
                <c:pt idx="10">
                  <c:v>-0.62000000000000011</c:v>
                </c:pt>
                <c:pt idx="11">
                  <c:v>-1.29</c:v>
                </c:pt>
                <c:pt idx="12">
                  <c:v>-1.63</c:v>
                </c:pt>
              </c:numCache>
            </c:numRef>
          </c:val>
        </c:ser>
        <c:marker val="1"/>
        <c:axId val="81957248"/>
        <c:axId val="81958784"/>
      </c:lineChart>
      <c:catAx>
        <c:axId val="81957248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1958784"/>
        <c:crosses val="autoZero"/>
        <c:auto val="1"/>
        <c:lblAlgn val="ctr"/>
        <c:lblOffset val="100"/>
      </c:catAx>
      <c:valAx>
        <c:axId val="81958784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1957248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n-GB"/>
          </a:pPr>
          <a:endParaRPr lang="en-US"/>
        </a:p>
      </c:txPr>
    </c:legend>
    <c:plotVisOnly val="1"/>
    <c:dispBlanksAs val="gap"/>
  </c:chart>
  <c:printSettings>
    <c:headerFooter/>
    <c:pageMargins b="0.78740157499999996" l="0.511811024" r="0.511811024" t="0.78740157499999996" header="0.31496062000000047" footer="0.31496062000000047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Profile_65m!$E$6</c:f>
              <c:strCache>
                <c:ptCount val="1"/>
                <c:pt idx="0">
                  <c:v>2003 (x=65)</c:v>
                </c:pt>
              </c:strCache>
            </c:strRef>
          </c:tx>
          <c:xVal>
            <c:numRef>
              <c:f>Profile_65m!$E$8:$E$49</c:f>
              <c:numCache>
                <c:formatCode>General</c:formatCode>
                <c:ptCount val="42"/>
              </c:numCache>
            </c:numRef>
          </c:xVal>
          <c:yVal>
            <c:numRef>
              <c:f>Profile_65m!$F$8:$F$49</c:f>
              <c:numCache>
                <c:formatCode>General</c:formatCode>
                <c:ptCount val="42"/>
              </c:numCache>
            </c:numRef>
          </c:yVal>
        </c:ser>
        <c:ser>
          <c:idx val="3"/>
          <c:order val="1"/>
          <c:tx>
            <c:strRef>
              <c:f>Profile_65m!$R$6</c:f>
              <c:strCache>
                <c:ptCount val="1"/>
                <c:pt idx="0">
                  <c:v>2013 (x=65)</c:v>
                </c:pt>
              </c:strCache>
            </c:strRef>
          </c:tx>
          <c:xVal>
            <c:numRef>
              <c:f>Profile_65m!$R$8:$R$18</c:f>
              <c:numCache>
                <c:formatCode>General</c:formatCode>
                <c:ptCount val="11"/>
                <c:pt idx="0">
                  <c:v>21</c:v>
                </c:pt>
                <c:pt idx="1">
                  <c:v>18.400000000000002</c:v>
                </c:pt>
                <c:pt idx="2">
                  <c:v>16.100000000000001</c:v>
                </c:pt>
                <c:pt idx="3">
                  <c:v>13.4</c:v>
                </c:pt>
                <c:pt idx="4">
                  <c:v>10</c:v>
                </c:pt>
                <c:pt idx="5">
                  <c:v>7.8</c:v>
                </c:pt>
                <c:pt idx="6">
                  <c:v>2.4</c:v>
                </c:pt>
                <c:pt idx="7">
                  <c:v>1.4</c:v>
                </c:pt>
                <c:pt idx="8">
                  <c:v>-0.99999999999999978</c:v>
                </c:pt>
                <c:pt idx="9">
                  <c:v>-3.5</c:v>
                </c:pt>
                <c:pt idx="10">
                  <c:v>-5.8</c:v>
                </c:pt>
              </c:numCache>
            </c:numRef>
          </c:xVal>
          <c:yVal>
            <c:numRef>
              <c:f>Profile_65m!$S$8:$S$18</c:f>
              <c:numCache>
                <c:formatCode>General</c:formatCode>
                <c:ptCount val="11"/>
                <c:pt idx="0">
                  <c:v>-1.56</c:v>
                </c:pt>
                <c:pt idx="1">
                  <c:v>-1.3599999999999999</c:v>
                </c:pt>
                <c:pt idx="2">
                  <c:v>-0.85999999999999988</c:v>
                </c:pt>
                <c:pt idx="3">
                  <c:v>-0.65999999999999992</c:v>
                </c:pt>
                <c:pt idx="4">
                  <c:v>-0.28999999999999998</c:v>
                </c:pt>
                <c:pt idx="5">
                  <c:v>5.999999999999997E-2</c:v>
                </c:pt>
                <c:pt idx="6">
                  <c:v>0.10999999999999999</c:v>
                </c:pt>
                <c:pt idx="7">
                  <c:v>0.26</c:v>
                </c:pt>
                <c:pt idx="8">
                  <c:v>0.26</c:v>
                </c:pt>
                <c:pt idx="9">
                  <c:v>4.9999999999999989E-2</c:v>
                </c:pt>
                <c:pt idx="10">
                  <c:v>-0.41</c:v>
                </c:pt>
              </c:numCache>
            </c:numRef>
          </c:yVal>
        </c:ser>
        <c:axId val="86917120"/>
        <c:axId val="86918656"/>
      </c:scatterChart>
      <c:valAx>
        <c:axId val="86917120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6918656"/>
        <c:crosses val="autoZero"/>
        <c:crossBetween val="midCat"/>
      </c:valAx>
      <c:valAx>
        <c:axId val="86918656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6917120"/>
        <c:crosses val="autoZero"/>
        <c:crossBetween val="midCat"/>
      </c:valAx>
    </c:plotArea>
    <c:legend>
      <c:legendPos val="r"/>
      <c:txPr>
        <a:bodyPr/>
        <a:lstStyle/>
        <a:p>
          <a:pPr>
            <a:defRPr lang="en-GB"/>
          </a:pPr>
          <a:endParaRPr lang="en-US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Profile_65m!$L$6</c:f>
              <c:strCache>
                <c:ptCount val="1"/>
                <c:pt idx="0">
                  <c:v>2011 (x=60)</c:v>
                </c:pt>
              </c:strCache>
            </c:strRef>
          </c:tx>
          <c:xVal>
            <c:numRef>
              <c:f>Profile_65m!$L$8:$L$28</c:f>
              <c:numCache>
                <c:formatCode>0.00</c:formatCode>
                <c:ptCount val="21"/>
                <c:pt idx="0">
                  <c:v>16.899999999999999</c:v>
                </c:pt>
                <c:pt idx="1">
                  <c:v>15.399999999999999</c:v>
                </c:pt>
                <c:pt idx="2">
                  <c:v>14.1</c:v>
                </c:pt>
                <c:pt idx="3">
                  <c:v>13</c:v>
                </c:pt>
                <c:pt idx="4">
                  <c:v>11.2</c:v>
                </c:pt>
                <c:pt idx="5">
                  <c:v>7.8</c:v>
                </c:pt>
                <c:pt idx="6">
                  <c:v>0</c:v>
                </c:pt>
                <c:pt idx="7">
                  <c:v>-2.7</c:v>
                </c:pt>
                <c:pt idx="8">
                  <c:v>-5.3</c:v>
                </c:pt>
                <c:pt idx="9">
                  <c:v>-6.4</c:v>
                </c:pt>
                <c:pt idx="10">
                  <c:v>-8.25</c:v>
                </c:pt>
                <c:pt idx="11">
                  <c:v>-9.6999999999999993</c:v>
                </c:pt>
                <c:pt idx="12">
                  <c:v>-11.15</c:v>
                </c:pt>
                <c:pt idx="13">
                  <c:v>-11.5</c:v>
                </c:pt>
                <c:pt idx="14">
                  <c:v>-13.1</c:v>
                </c:pt>
              </c:numCache>
            </c:numRef>
          </c:xVal>
          <c:yVal>
            <c:numRef>
              <c:f>Profile_65m!$M$8:$M$28</c:f>
              <c:numCache>
                <c:formatCode>General</c:formatCode>
                <c:ptCount val="21"/>
                <c:pt idx="0">
                  <c:v>-1.5750000000000004</c:v>
                </c:pt>
                <c:pt idx="1">
                  <c:v>-1.3550000000000002</c:v>
                </c:pt>
                <c:pt idx="2">
                  <c:v>-1.345</c:v>
                </c:pt>
                <c:pt idx="3">
                  <c:v>-1.0650000000000002</c:v>
                </c:pt>
                <c:pt idx="4">
                  <c:v>-0.39500000000000002</c:v>
                </c:pt>
                <c:pt idx="5">
                  <c:v>-2.5000000000000133E-2</c:v>
                </c:pt>
                <c:pt idx="6">
                  <c:v>0.24499999999999988</c:v>
                </c:pt>
                <c:pt idx="7">
                  <c:v>-8.5000000000000187E-2</c:v>
                </c:pt>
                <c:pt idx="8">
                  <c:v>-0.38500000000000001</c:v>
                </c:pt>
                <c:pt idx="9">
                  <c:v>-0.51500000000000012</c:v>
                </c:pt>
                <c:pt idx="10">
                  <c:v>-0.49500000000000011</c:v>
                </c:pt>
                <c:pt idx="11">
                  <c:v>-0.82499999999999996</c:v>
                </c:pt>
                <c:pt idx="12">
                  <c:v>-0.66500000000000026</c:v>
                </c:pt>
                <c:pt idx="13">
                  <c:v>-0.94500000000000006</c:v>
                </c:pt>
                <c:pt idx="14">
                  <c:v>-2.1550000000000002</c:v>
                </c:pt>
              </c:numCache>
            </c:numRef>
          </c:yVal>
        </c:ser>
        <c:ser>
          <c:idx val="1"/>
          <c:order val="1"/>
          <c:tx>
            <c:strRef>
              <c:f>Profile_65m!$O$6</c:f>
              <c:strCache>
                <c:ptCount val="1"/>
                <c:pt idx="0">
                  <c:v>2011 (x=70)</c:v>
                </c:pt>
              </c:strCache>
            </c:strRef>
          </c:tx>
          <c:xVal>
            <c:numRef>
              <c:f>Profile_65m!$O$8:$O$28</c:f>
              <c:numCache>
                <c:formatCode>0.00</c:formatCode>
                <c:ptCount val="21"/>
              </c:numCache>
            </c:numRef>
          </c:xVal>
          <c:yVal>
            <c:numRef>
              <c:f>Profile_65m!$P$8:$P$28</c:f>
              <c:numCache>
                <c:formatCode>General</c:formatCode>
                <c:ptCount val="21"/>
              </c:numCache>
            </c:numRef>
          </c:yVal>
        </c:ser>
        <c:ser>
          <c:idx val="2"/>
          <c:order val="2"/>
          <c:tx>
            <c:strRef>
              <c:f>Profile_65m!$R$6</c:f>
              <c:strCache>
                <c:ptCount val="1"/>
                <c:pt idx="0">
                  <c:v>2013 (x=65)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xVal>
            <c:numRef>
              <c:f>Profile_65m!$R$8:$R$18</c:f>
              <c:numCache>
                <c:formatCode>General</c:formatCode>
                <c:ptCount val="11"/>
                <c:pt idx="0">
                  <c:v>21</c:v>
                </c:pt>
                <c:pt idx="1">
                  <c:v>18.400000000000002</c:v>
                </c:pt>
                <c:pt idx="2">
                  <c:v>16.100000000000001</c:v>
                </c:pt>
                <c:pt idx="3">
                  <c:v>13.4</c:v>
                </c:pt>
                <c:pt idx="4">
                  <c:v>10</c:v>
                </c:pt>
                <c:pt idx="5">
                  <c:v>7.8</c:v>
                </c:pt>
                <c:pt idx="6">
                  <c:v>2.4</c:v>
                </c:pt>
                <c:pt idx="7">
                  <c:v>1.4</c:v>
                </c:pt>
                <c:pt idx="8">
                  <c:v>-0.99999999999999978</c:v>
                </c:pt>
                <c:pt idx="9">
                  <c:v>-3.5</c:v>
                </c:pt>
                <c:pt idx="10">
                  <c:v>-5.8</c:v>
                </c:pt>
              </c:numCache>
            </c:numRef>
          </c:xVal>
          <c:yVal>
            <c:numRef>
              <c:f>Profile_65m!$S$8:$S$18</c:f>
              <c:numCache>
                <c:formatCode>General</c:formatCode>
                <c:ptCount val="11"/>
                <c:pt idx="0">
                  <c:v>-1.56</c:v>
                </c:pt>
                <c:pt idx="1">
                  <c:v>-1.3599999999999999</c:v>
                </c:pt>
                <c:pt idx="2">
                  <c:v>-0.85999999999999988</c:v>
                </c:pt>
                <c:pt idx="3">
                  <c:v>-0.65999999999999992</c:v>
                </c:pt>
                <c:pt idx="4">
                  <c:v>-0.28999999999999998</c:v>
                </c:pt>
                <c:pt idx="5">
                  <c:v>5.999999999999997E-2</c:v>
                </c:pt>
                <c:pt idx="6">
                  <c:v>0.10999999999999999</c:v>
                </c:pt>
                <c:pt idx="7">
                  <c:v>0.26</c:v>
                </c:pt>
                <c:pt idx="8">
                  <c:v>0.26</c:v>
                </c:pt>
                <c:pt idx="9">
                  <c:v>4.9999999999999989E-2</c:v>
                </c:pt>
                <c:pt idx="10">
                  <c:v>-0.41</c:v>
                </c:pt>
              </c:numCache>
            </c:numRef>
          </c:yVal>
        </c:ser>
        <c:axId val="86586496"/>
        <c:axId val="86588032"/>
      </c:scatterChart>
      <c:valAx>
        <c:axId val="86586496"/>
        <c:scaling>
          <c:orientation val="minMax"/>
        </c:scaling>
        <c:axPos val="b"/>
        <c:numFmt formatCode="0.00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6588032"/>
        <c:crosses val="autoZero"/>
        <c:crossBetween val="midCat"/>
      </c:valAx>
      <c:valAx>
        <c:axId val="86588032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6586496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lang="en-GB"/>
          </a:pPr>
          <a:endParaRPr lang="en-US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txPr>
        <a:bodyPr/>
        <a:lstStyle/>
        <a:p>
          <a:pPr>
            <a:defRPr lang="en-GB"/>
          </a:pPr>
          <a:endParaRPr lang="en-US"/>
        </a:p>
      </c:txPr>
    </c:title>
    <c:plotArea>
      <c:layout/>
      <c:lineChart>
        <c:grouping val="standard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82118912"/>
        <c:axId val="82124800"/>
      </c:lineChart>
      <c:catAx>
        <c:axId val="82118912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2124800"/>
        <c:crosses val="autoZero"/>
        <c:auto val="1"/>
        <c:lblAlgn val="ctr"/>
        <c:lblOffset val="100"/>
      </c:catAx>
      <c:valAx>
        <c:axId val="82124800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2118912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n-GB"/>
          </a:pPr>
          <a:endParaRPr lang="en-US"/>
        </a:p>
      </c:txPr>
    </c:legend>
    <c:plotVisOnly val="1"/>
    <c:dispBlanksAs val="gap"/>
  </c:chart>
  <c:printSettings>
    <c:headerFooter/>
    <c:pageMargins b="0.78740157499999996" l="0.511811024" r="0.511811024" t="0.78740157499999996" header="0.31496062000000058" footer="0.31496062000000058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Pr>
        <a:bodyPr/>
        <a:lstStyle/>
        <a:p>
          <a:pPr>
            <a:defRPr lang="en-GB"/>
          </a:pPr>
          <a:endParaRPr lang="en-US"/>
        </a:p>
      </c:txPr>
    </c:title>
    <c:plotArea>
      <c:layout/>
      <c:lineChart>
        <c:grouping val="standard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82165760"/>
        <c:axId val="82167296"/>
      </c:lineChart>
      <c:catAx>
        <c:axId val="82165760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2167296"/>
        <c:crosses val="autoZero"/>
        <c:auto val="1"/>
        <c:lblAlgn val="ctr"/>
        <c:lblOffset val="100"/>
      </c:catAx>
      <c:valAx>
        <c:axId val="82167296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2165760"/>
        <c:crosses val="autoZero"/>
        <c:crossBetween val="between"/>
      </c:valAx>
    </c:plotArea>
    <c:legend>
      <c:legendPos val="r"/>
      <c:txPr>
        <a:bodyPr/>
        <a:lstStyle/>
        <a:p>
          <a:pPr>
            <a:defRPr lang="en-GB"/>
          </a:pPr>
          <a:endParaRPr lang="en-US"/>
        </a:p>
      </c:txPr>
    </c:legend>
    <c:plotVisOnly val="1"/>
    <c:dispBlanksAs val="gap"/>
  </c:chart>
  <c:printSettings>
    <c:headerFooter/>
    <c:pageMargins b="0.78740157499999996" l="0.511811024" r="0.511811024" t="0.78740157499999996" header="0.31496062000000058" footer="0.31496062000000058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Pr>
        <a:bodyPr/>
        <a:lstStyle/>
        <a:p>
          <a:pPr>
            <a:defRPr lang="en-GB"/>
          </a:pPr>
          <a:endParaRPr lang="en-US"/>
        </a:p>
      </c:txPr>
    </c:title>
    <c:plotArea>
      <c:layout/>
      <c:lineChart>
        <c:grouping val="standard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85394944"/>
        <c:axId val="85396480"/>
      </c:lineChart>
      <c:catAx>
        <c:axId val="85394944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5396480"/>
        <c:crosses val="autoZero"/>
        <c:auto val="1"/>
        <c:lblAlgn val="ctr"/>
        <c:lblOffset val="100"/>
      </c:catAx>
      <c:valAx>
        <c:axId val="85396480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5394944"/>
        <c:crosses val="autoZero"/>
        <c:crossBetween val="between"/>
      </c:valAx>
    </c:plotArea>
    <c:legend>
      <c:legendPos val="r"/>
      <c:txPr>
        <a:bodyPr/>
        <a:lstStyle/>
        <a:p>
          <a:pPr>
            <a:defRPr lang="en-GB"/>
          </a:pPr>
          <a:endParaRPr lang="en-US"/>
        </a:p>
      </c:txPr>
    </c:legend>
    <c:plotVisOnly val="1"/>
    <c:dispBlanksAs val="gap"/>
  </c:chart>
  <c:printSettings>
    <c:headerFooter/>
    <c:pageMargins b="0.78740157499999996" l="0.511811024" r="0.511811024" t="0.78740157499999996" header="0.31496062000000058" footer="0.31496062000000058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Pr>
        <a:bodyPr/>
        <a:lstStyle/>
        <a:p>
          <a:pPr>
            <a:defRPr lang="en-GB"/>
          </a:pPr>
          <a:endParaRPr lang="en-US"/>
        </a:p>
      </c:txPr>
    </c:title>
    <c:plotArea>
      <c:layout/>
      <c:lineChart>
        <c:grouping val="standard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85437440"/>
        <c:axId val="85439232"/>
      </c:lineChart>
      <c:catAx>
        <c:axId val="85437440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5439232"/>
        <c:crosses val="autoZero"/>
        <c:auto val="1"/>
        <c:lblAlgn val="ctr"/>
        <c:lblOffset val="100"/>
      </c:catAx>
      <c:valAx>
        <c:axId val="85439232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5437440"/>
        <c:crosses val="autoZero"/>
        <c:crossBetween val="between"/>
      </c:valAx>
    </c:plotArea>
    <c:legend>
      <c:legendPos val="r"/>
      <c:txPr>
        <a:bodyPr/>
        <a:lstStyle/>
        <a:p>
          <a:pPr>
            <a:defRPr lang="en-GB"/>
          </a:pPr>
          <a:endParaRPr lang="en-US"/>
        </a:p>
      </c:txPr>
    </c:legend>
    <c:plotVisOnly val="1"/>
    <c:dispBlanksAs val="gap"/>
  </c:chart>
  <c:printSettings>
    <c:headerFooter/>
    <c:pageMargins b="0.78740157499999996" l="0.511811024" r="0.511811024" t="0.78740157499999996" header="0.31496062000000058" footer="0.31496062000000058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'Referenced as previous years '!$B$11</c:f>
              <c:strCache>
                <c:ptCount val="1"/>
                <c:pt idx="0">
                  <c:v>Profile 1 (x=5m)</c:v>
                </c:pt>
              </c:strCache>
            </c:strRef>
          </c:tx>
          <c:xVal>
            <c:numRef>
              <c:f>'Referenced as previous years '!$C$13:$C$20</c:f>
              <c:numCache>
                <c:formatCode>0.00</c:formatCode>
                <c:ptCount val="8"/>
                <c:pt idx="0">
                  <c:v>9</c:v>
                </c:pt>
                <c:pt idx="1">
                  <c:v>8</c:v>
                </c:pt>
                <c:pt idx="2">
                  <c:v>-1.4000000000000001</c:v>
                </c:pt>
                <c:pt idx="3">
                  <c:v>-3.2</c:v>
                </c:pt>
                <c:pt idx="4">
                  <c:v>-5.3</c:v>
                </c:pt>
                <c:pt idx="5">
                  <c:v>-6.8999999999999995</c:v>
                </c:pt>
                <c:pt idx="6">
                  <c:v>-8.1999999999999993</c:v>
                </c:pt>
                <c:pt idx="7">
                  <c:v>-11.299999999999999</c:v>
                </c:pt>
              </c:numCache>
            </c:numRef>
          </c:xVal>
          <c:yVal>
            <c:numRef>
              <c:f>'Referenced as previous years '!$E$13:$E$20</c:f>
              <c:numCache>
                <c:formatCode>0.00</c:formatCode>
                <c:ptCount val="8"/>
                <c:pt idx="0">
                  <c:v>-1.5999999999999999</c:v>
                </c:pt>
                <c:pt idx="1">
                  <c:v>-0.18</c:v>
                </c:pt>
                <c:pt idx="2">
                  <c:v>1.9999999999999962E-2</c:v>
                </c:pt>
                <c:pt idx="3">
                  <c:v>-0.48000000000000004</c:v>
                </c:pt>
                <c:pt idx="4">
                  <c:v>-0.45</c:v>
                </c:pt>
                <c:pt idx="5">
                  <c:v>-1.08</c:v>
                </c:pt>
                <c:pt idx="6">
                  <c:v>-1.58</c:v>
                </c:pt>
                <c:pt idx="7">
                  <c:v>-1.83</c:v>
                </c:pt>
              </c:numCache>
            </c:numRef>
          </c:yVal>
        </c:ser>
        <c:ser>
          <c:idx val="1"/>
          <c:order val="1"/>
          <c:tx>
            <c:strRef>
              <c:f>'Referenced as previous years '!$B$24</c:f>
              <c:strCache>
                <c:ptCount val="1"/>
                <c:pt idx="0">
                  <c:v>Profile 2 (x=15m)</c:v>
                </c:pt>
              </c:strCache>
            </c:strRef>
          </c:tx>
          <c:xVal>
            <c:numRef>
              <c:f>'Referenced as previous years '!$C$26:$C$38</c:f>
              <c:numCache>
                <c:formatCode>0.00</c:formatCode>
                <c:ptCount val="13"/>
                <c:pt idx="0">
                  <c:v>16.2</c:v>
                </c:pt>
                <c:pt idx="1">
                  <c:v>14.5</c:v>
                </c:pt>
                <c:pt idx="2">
                  <c:v>12.600000000000001</c:v>
                </c:pt>
                <c:pt idx="3">
                  <c:v>11</c:v>
                </c:pt>
                <c:pt idx="4">
                  <c:v>9</c:v>
                </c:pt>
                <c:pt idx="5">
                  <c:v>8.1</c:v>
                </c:pt>
                <c:pt idx="6">
                  <c:v>-1.4000000000000001</c:v>
                </c:pt>
                <c:pt idx="7">
                  <c:v>-3.6000000000000005</c:v>
                </c:pt>
                <c:pt idx="8">
                  <c:v>-5.2</c:v>
                </c:pt>
                <c:pt idx="9">
                  <c:v>-7.2</c:v>
                </c:pt>
                <c:pt idx="10">
                  <c:v>-9.2999999999999989</c:v>
                </c:pt>
                <c:pt idx="11">
                  <c:v>-10.899999999999999</c:v>
                </c:pt>
                <c:pt idx="12">
                  <c:v>-12.799999999999999</c:v>
                </c:pt>
              </c:numCache>
            </c:numRef>
          </c:xVal>
          <c:yVal>
            <c:numRef>
              <c:f>'Referenced as previous years '!$E$26:$E$38</c:f>
              <c:numCache>
                <c:formatCode>0.00</c:formatCode>
                <c:ptCount val="13"/>
                <c:pt idx="0">
                  <c:v>-1.7999999999999998</c:v>
                </c:pt>
                <c:pt idx="1">
                  <c:v>-1.33</c:v>
                </c:pt>
                <c:pt idx="2">
                  <c:v>-0.64000000000000012</c:v>
                </c:pt>
                <c:pt idx="3">
                  <c:v>-0.39999999999999997</c:v>
                </c:pt>
                <c:pt idx="4">
                  <c:v>-0.58000000000000007</c:v>
                </c:pt>
                <c:pt idx="5">
                  <c:v>-0.14000000000000001</c:v>
                </c:pt>
                <c:pt idx="6">
                  <c:v>0.18999999999999997</c:v>
                </c:pt>
                <c:pt idx="7">
                  <c:v>0.10999999999999999</c:v>
                </c:pt>
                <c:pt idx="8">
                  <c:v>0.28999999999999998</c:v>
                </c:pt>
                <c:pt idx="9">
                  <c:v>-0.18</c:v>
                </c:pt>
                <c:pt idx="10">
                  <c:v>-0.62000000000000011</c:v>
                </c:pt>
                <c:pt idx="11">
                  <c:v>-1.29</c:v>
                </c:pt>
                <c:pt idx="12">
                  <c:v>-1.63</c:v>
                </c:pt>
              </c:numCache>
            </c:numRef>
          </c:yVal>
        </c:ser>
        <c:ser>
          <c:idx val="2"/>
          <c:order val="2"/>
          <c:tx>
            <c:strRef>
              <c:f>'Referenced as previous years '!$B$41</c:f>
              <c:strCache>
                <c:ptCount val="1"/>
                <c:pt idx="0">
                  <c:v>Profile 3 (x=25m)</c:v>
                </c:pt>
              </c:strCache>
            </c:strRef>
          </c:tx>
          <c:xVal>
            <c:numRef>
              <c:f>'Referenced as previous years '!$C$43:$C$57</c:f>
              <c:numCache>
                <c:formatCode>0.00</c:formatCode>
                <c:ptCount val="15"/>
                <c:pt idx="0">
                  <c:v>17.100000000000001</c:v>
                </c:pt>
                <c:pt idx="1">
                  <c:v>15.600000000000001</c:v>
                </c:pt>
                <c:pt idx="2">
                  <c:v>14.200000000000001</c:v>
                </c:pt>
                <c:pt idx="3">
                  <c:v>12.8</c:v>
                </c:pt>
                <c:pt idx="4">
                  <c:v>11.5</c:v>
                </c:pt>
                <c:pt idx="5">
                  <c:v>10.600000000000001</c:v>
                </c:pt>
                <c:pt idx="6">
                  <c:v>9.6</c:v>
                </c:pt>
                <c:pt idx="7">
                  <c:v>8.2000000000000011</c:v>
                </c:pt>
                <c:pt idx="8">
                  <c:v>-1.4000000000000001</c:v>
                </c:pt>
                <c:pt idx="9">
                  <c:v>-3.7</c:v>
                </c:pt>
                <c:pt idx="10">
                  <c:v>-4.8</c:v>
                </c:pt>
                <c:pt idx="11">
                  <c:v>-6</c:v>
                </c:pt>
                <c:pt idx="12">
                  <c:v>-7.5000000000000009</c:v>
                </c:pt>
                <c:pt idx="13">
                  <c:v>-8.8999999999999986</c:v>
                </c:pt>
                <c:pt idx="14">
                  <c:v>-11.2</c:v>
                </c:pt>
              </c:numCache>
            </c:numRef>
          </c:xVal>
          <c:yVal>
            <c:numRef>
              <c:f>'Referenced as previous years '!$E$43:$E$57</c:f>
              <c:numCache>
                <c:formatCode>0.00</c:formatCode>
                <c:ptCount val="15"/>
                <c:pt idx="0">
                  <c:v>-1.88</c:v>
                </c:pt>
                <c:pt idx="1">
                  <c:v>-1.55</c:v>
                </c:pt>
                <c:pt idx="2">
                  <c:v>-1.52</c:v>
                </c:pt>
                <c:pt idx="3">
                  <c:v>-1.02</c:v>
                </c:pt>
                <c:pt idx="4">
                  <c:v>-0.89999999999999991</c:v>
                </c:pt>
                <c:pt idx="5">
                  <c:v>-0.6100000000000001</c:v>
                </c:pt>
                <c:pt idx="6">
                  <c:v>-0.26000000000000006</c:v>
                </c:pt>
                <c:pt idx="7">
                  <c:v>-0.11000000000000004</c:v>
                </c:pt>
                <c:pt idx="8">
                  <c:v>0.21999999999999997</c:v>
                </c:pt>
                <c:pt idx="9">
                  <c:v>4.9999999999999989E-2</c:v>
                </c:pt>
                <c:pt idx="10">
                  <c:v>-1.0000000000000009E-2</c:v>
                </c:pt>
                <c:pt idx="11">
                  <c:v>-0.32</c:v>
                </c:pt>
                <c:pt idx="12">
                  <c:v>-0.43</c:v>
                </c:pt>
                <c:pt idx="13">
                  <c:v>-1.22</c:v>
                </c:pt>
                <c:pt idx="14">
                  <c:v>-1.63</c:v>
                </c:pt>
              </c:numCache>
            </c:numRef>
          </c:yVal>
        </c:ser>
        <c:ser>
          <c:idx val="3"/>
          <c:order val="3"/>
          <c:tx>
            <c:strRef>
              <c:f>'Referenced as previous years '!$B$59</c:f>
              <c:strCache>
                <c:ptCount val="1"/>
                <c:pt idx="0">
                  <c:v>Profile 4 (x=35m)</c:v>
                </c:pt>
              </c:strCache>
            </c:strRef>
          </c:tx>
          <c:xVal>
            <c:numRef>
              <c:f>'Referenced as previous years '!$C$61:$C$76</c:f>
              <c:numCache>
                <c:formatCode>0.00</c:formatCode>
                <c:ptCount val="16"/>
                <c:pt idx="0">
                  <c:v>17.5</c:v>
                </c:pt>
                <c:pt idx="1">
                  <c:v>16.3</c:v>
                </c:pt>
                <c:pt idx="2">
                  <c:v>14.4</c:v>
                </c:pt>
                <c:pt idx="3">
                  <c:v>12.8</c:v>
                </c:pt>
                <c:pt idx="4">
                  <c:v>11.05</c:v>
                </c:pt>
                <c:pt idx="5">
                  <c:v>9.2000000000000011</c:v>
                </c:pt>
                <c:pt idx="6">
                  <c:v>7.8</c:v>
                </c:pt>
                <c:pt idx="7">
                  <c:v>4.4000000000000004</c:v>
                </c:pt>
                <c:pt idx="8">
                  <c:v>1.8</c:v>
                </c:pt>
                <c:pt idx="9">
                  <c:v>1.76</c:v>
                </c:pt>
                <c:pt idx="10">
                  <c:v>-2.0499999999999998</c:v>
                </c:pt>
                <c:pt idx="11">
                  <c:v>-5.8500000000000005</c:v>
                </c:pt>
                <c:pt idx="12">
                  <c:v>-7.0000000000000009</c:v>
                </c:pt>
                <c:pt idx="13">
                  <c:v>-8.2999999999999989</c:v>
                </c:pt>
                <c:pt idx="14">
                  <c:v>-10.299999999999999</c:v>
                </c:pt>
                <c:pt idx="15">
                  <c:v>-11.799999999999999</c:v>
                </c:pt>
              </c:numCache>
            </c:numRef>
          </c:xVal>
          <c:yVal>
            <c:numRef>
              <c:f>'Referenced as previous years '!$E$61:$E$76</c:f>
              <c:numCache>
                <c:formatCode>0.00</c:formatCode>
                <c:ptCount val="16"/>
                <c:pt idx="0">
                  <c:v>-1.5999999999999999</c:v>
                </c:pt>
                <c:pt idx="1">
                  <c:v>-1.27</c:v>
                </c:pt>
                <c:pt idx="2">
                  <c:v>-1.6099999999999999</c:v>
                </c:pt>
                <c:pt idx="3">
                  <c:v>-1.6099999999999999</c:v>
                </c:pt>
                <c:pt idx="4">
                  <c:v>-0.55000000000000004</c:v>
                </c:pt>
                <c:pt idx="5">
                  <c:v>-0.23000000000000004</c:v>
                </c:pt>
                <c:pt idx="6">
                  <c:v>-8.0000000000000016E-2</c:v>
                </c:pt>
                <c:pt idx="7">
                  <c:v>-8.0000000000000016E-2</c:v>
                </c:pt>
                <c:pt idx="8">
                  <c:v>0.52</c:v>
                </c:pt>
                <c:pt idx="9">
                  <c:v>0.22999999999999998</c:v>
                </c:pt>
                <c:pt idx="10">
                  <c:v>0.21999999999999997</c:v>
                </c:pt>
                <c:pt idx="11">
                  <c:v>-0.38000000000000006</c:v>
                </c:pt>
                <c:pt idx="12">
                  <c:v>-0.69</c:v>
                </c:pt>
                <c:pt idx="13">
                  <c:v>-0.34</c:v>
                </c:pt>
                <c:pt idx="14">
                  <c:v>-0.48000000000000004</c:v>
                </c:pt>
                <c:pt idx="15">
                  <c:v>-1.49</c:v>
                </c:pt>
              </c:numCache>
            </c:numRef>
          </c:yVal>
        </c:ser>
        <c:ser>
          <c:idx val="4"/>
          <c:order val="4"/>
          <c:tx>
            <c:strRef>
              <c:f>'Referenced as previous years '!$B$78</c:f>
              <c:strCache>
                <c:ptCount val="1"/>
                <c:pt idx="0">
                  <c:v>Profile 5 (x=45m)</c:v>
                </c:pt>
              </c:strCache>
            </c:strRef>
          </c:tx>
          <c:xVal>
            <c:numRef>
              <c:f>'Referenced as previous years '!$C$80:$C$92</c:f>
              <c:numCache>
                <c:formatCode>0.00</c:formatCode>
                <c:ptCount val="13"/>
                <c:pt idx="0">
                  <c:v>15.600000000000001</c:v>
                </c:pt>
                <c:pt idx="1">
                  <c:v>14.200000000000001</c:v>
                </c:pt>
                <c:pt idx="2">
                  <c:v>12.600000000000001</c:v>
                </c:pt>
                <c:pt idx="3">
                  <c:v>10.700000000000001</c:v>
                </c:pt>
                <c:pt idx="4">
                  <c:v>9.5500000000000007</c:v>
                </c:pt>
                <c:pt idx="5">
                  <c:v>7.8999999999999995</c:v>
                </c:pt>
                <c:pt idx="6">
                  <c:v>2.6</c:v>
                </c:pt>
                <c:pt idx="7">
                  <c:v>1.8</c:v>
                </c:pt>
                <c:pt idx="8">
                  <c:v>-1.0999999999999999</c:v>
                </c:pt>
                <c:pt idx="9">
                  <c:v>-3.7</c:v>
                </c:pt>
                <c:pt idx="10">
                  <c:v>-9.6999999999999993</c:v>
                </c:pt>
                <c:pt idx="11">
                  <c:v>-11.1</c:v>
                </c:pt>
                <c:pt idx="12">
                  <c:v>-12.2</c:v>
                </c:pt>
              </c:numCache>
            </c:numRef>
          </c:xVal>
          <c:yVal>
            <c:numRef>
              <c:f>'Referenced as previous years '!$E$80:$E$92</c:f>
              <c:numCache>
                <c:formatCode>0.00</c:formatCode>
                <c:ptCount val="13"/>
                <c:pt idx="0">
                  <c:v>-1.51</c:v>
                </c:pt>
                <c:pt idx="1">
                  <c:v>-0.98</c:v>
                </c:pt>
                <c:pt idx="2">
                  <c:v>-0.52</c:v>
                </c:pt>
                <c:pt idx="3">
                  <c:v>-8.0000000000000016E-2</c:v>
                </c:pt>
                <c:pt idx="4">
                  <c:v>9.9999999999999978E-2</c:v>
                </c:pt>
                <c:pt idx="5">
                  <c:v>-4.0000000000000036E-2</c:v>
                </c:pt>
                <c:pt idx="6">
                  <c:v>-3.0000000000000027E-2</c:v>
                </c:pt>
                <c:pt idx="7">
                  <c:v>0.52</c:v>
                </c:pt>
                <c:pt idx="8">
                  <c:v>0.22999999999999998</c:v>
                </c:pt>
                <c:pt idx="9">
                  <c:v>-0.36000000000000004</c:v>
                </c:pt>
                <c:pt idx="10">
                  <c:v>-0.48000000000000004</c:v>
                </c:pt>
                <c:pt idx="11">
                  <c:v>-0.43</c:v>
                </c:pt>
                <c:pt idx="12">
                  <c:v>-1.5999999999999999</c:v>
                </c:pt>
              </c:numCache>
            </c:numRef>
          </c:yVal>
        </c:ser>
        <c:ser>
          <c:idx val="5"/>
          <c:order val="5"/>
          <c:tx>
            <c:strRef>
              <c:f>'Referenced as previous years '!$B$95</c:f>
              <c:strCache>
                <c:ptCount val="1"/>
                <c:pt idx="0">
                  <c:v>Profile 6 (x=55m)</c:v>
                </c:pt>
              </c:strCache>
            </c:strRef>
          </c:tx>
          <c:xVal>
            <c:numRef>
              <c:f>'Referenced as previous years '!$C$98:$C$112</c:f>
              <c:numCache>
                <c:formatCode>0.00</c:formatCode>
                <c:ptCount val="15"/>
                <c:pt idx="0">
                  <c:v>18.100000000000001</c:v>
                </c:pt>
                <c:pt idx="1">
                  <c:v>16</c:v>
                </c:pt>
                <c:pt idx="2">
                  <c:v>14.5</c:v>
                </c:pt>
                <c:pt idx="3">
                  <c:v>12.4</c:v>
                </c:pt>
                <c:pt idx="4">
                  <c:v>11.5</c:v>
                </c:pt>
                <c:pt idx="5">
                  <c:v>9.4</c:v>
                </c:pt>
                <c:pt idx="6">
                  <c:v>7.8999999999999995</c:v>
                </c:pt>
                <c:pt idx="7">
                  <c:v>2.4</c:v>
                </c:pt>
                <c:pt idx="8">
                  <c:v>1.8</c:v>
                </c:pt>
                <c:pt idx="9">
                  <c:v>1.3</c:v>
                </c:pt>
                <c:pt idx="10">
                  <c:v>-1.0399999999999998</c:v>
                </c:pt>
                <c:pt idx="11">
                  <c:v>-4.8</c:v>
                </c:pt>
                <c:pt idx="12">
                  <c:v>-4.8100000000000005</c:v>
                </c:pt>
                <c:pt idx="13">
                  <c:v>-9</c:v>
                </c:pt>
                <c:pt idx="14">
                  <c:v>-11.399999999999999</c:v>
                </c:pt>
              </c:numCache>
            </c:numRef>
          </c:xVal>
          <c:yVal>
            <c:numRef>
              <c:f>'Referenced as previous years '!$E$98:$E$112</c:f>
              <c:numCache>
                <c:formatCode>0.00</c:formatCode>
                <c:ptCount val="15"/>
                <c:pt idx="0">
                  <c:v>-1.51</c:v>
                </c:pt>
                <c:pt idx="1">
                  <c:v>-1.01</c:v>
                </c:pt>
                <c:pt idx="2">
                  <c:v>-0.99</c:v>
                </c:pt>
                <c:pt idx="3">
                  <c:v>9.9999999999999534E-3</c:v>
                </c:pt>
                <c:pt idx="4">
                  <c:v>0.18999999999999997</c:v>
                </c:pt>
                <c:pt idx="5">
                  <c:v>-0.14000000000000001</c:v>
                </c:pt>
                <c:pt idx="6">
                  <c:v>0</c:v>
                </c:pt>
                <c:pt idx="7">
                  <c:v>0.11999999999999997</c:v>
                </c:pt>
                <c:pt idx="8">
                  <c:v>0.54</c:v>
                </c:pt>
                <c:pt idx="9">
                  <c:v>0.26</c:v>
                </c:pt>
                <c:pt idx="10">
                  <c:v>0.21999999999999997</c:v>
                </c:pt>
                <c:pt idx="11">
                  <c:v>-0.44</c:v>
                </c:pt>
                <c:pt idx="12">
                  <c:v>-9.0000000000000024E-2</c:v>
                </c:pt>
                <c:pt idx="13">
                  <c:v>-0.26000000000000006</c:v>
                </c:pt>
                <c:pt idx="14">
                  <c:v>-1.68</c:v>
                </c:pt>
              </c:numCache>
            </c:numRef>
          </c:yVal>
        </c:ser>
        <c:ser>
          <c:idx val="6"/>
          <c:order val="6"/>
          <c:tx>
            <c:strRef>
              <c:f>'Referenced as previous years '!$B$114</c:f>
              <c:strCache>
                <c:ptCount val="1"/>
                <c:pt idx="0">
                  <c:v>Profile 7 (x=65m)</c:v>
                </c:pt>
              </c:strCache>
            </c:strRef>
          </c:tx>
          <c:xVal>
            <c:numRef>
              <c:f>'Referenced as previous years '!$C$117:$C$128</c:f>
              <c:numCache>
                <c:formatCode>0.00</c:formatCode>
                <c:ptCount val="12"/>
                <c:pt idx="0">
                  <c:v>21</c:v>
                </c:pt>
                <c:pt idx="1">
                  <c:v>18.400000000000002</c:v>
                </c:pt>
                <c:pt idx="2">
                  <c:v>16.100000000000001</c:v>
                </c:pt>
                <c:pt idx="3">
                  <c:v>13.4</c:v>
                </c:pt>
                <c:pt idx="4">
                  <c:v>10</c:v>
                </c:pt>
                <c:pt idx="5">
                  <c:v>7.8</c:v>
                </c:pt>
                <c:pt idx="6">
                  <c:v>2.4</c:v>
                </c:pt>
                <c:pt idx="7">
                  <c:v>1.8</c:v>
                </c:pt>
                <c:pt idx="8">
                  <c:v>1.4</c:v>
                </c:pt>
                <c:pt idx="9">
                  <c:v>-0.99999999999999978</c:v>
                </c:pt>
                <c:pt idx="10">
                  <c:v>-3.5</c:v>
                </c:pt>
                <c:pt idx="11">
                  <c:v>-5.8</c:v>
                </c:pt>
              </c:numCache>
            </c:numRef>
          </c:xVal>
          <c:yVal>
            <c:numRef>
              <c:f>'Referenced as previous years '!$E$117:$E$128</c:f>
              <c:numCache>
                <c:formatCode>0.00</c:formatCode>
                <c:ptCount val="12"/>
                <c:pt idx="0">
                  <c:v>-1.56</c:v>
                </c:pt>
                <c:pt idx="1">
                  <c:v>-1.3599999999999999</c:v>
                </c:pt>
                <c:pt idx="2">
                  <c:v>-0.85999999999999988</c:v>
                </c:pt>
                <c:pt idx="3">
                  <c:v>-0.65999999999999992</c:v>
                </c:pt>
                <c:pt idx="4">
                  <c:v>-0.28999999999999998</c:v>
                </c:pt>
                <c:pt idx="5">
                  <c:v>5.999999999999997E-2</c:v>
                </c:pt>
                <c:pt idx="6">
                  <c:v>0.10999999999999999</c:v>
                </c:pt>
                <c:pt idx="7">
                  <c:v>0.57999999999999996</c:v>
                </c:pt>
                <c:pt idx="8">
                  <c:v>0.26</c:v>
                </c:pt>
                <c:pt idx="9">
                  <c:v>0.26</c:v>
                </c:pt>
                <c:pt idx="10">
                  <c:v>4.9999999999999989E-2</c:v>
                </c:pt>
                <c:pt idx="11">
                  <c:v>-0.41</c:v>
                </c:pt>
              </c:numCache>
            </c:numRef>
          </c:yVal>
        </c:ser>
        <c:ser>
          <c:idx val="7"/>
          <c:order val="7"/>
          <c:tx>
            <c:strRef>
              <c:f>'Referenced as previous years '!$K$4:$L$4</c:f>
              <c:strCache>
                <c:ptCount val="1"/>
                <c:pt idx="0">
                  <c:v>Water line</c:v>
                </c:pt>
              </c:strCache>
            </c:strRef>
          </c:tx>
          <c:spPr>
            <a:ln w="53975">
              <a:solidFill>
                <a:schemeClr val="tx2"/>
              </a:solidFill>
            </a:ln>
          </c:spPr>
          <c:marker>
            <c:symbol val="none"/>
          </c:marker>
          <c:xVal>
            <c:numRef>
              <c:f>'Referenced as previous years '!$K$6:$K$7</c:f>
              <c:numCache>
                <c:formatCode>General</c:formatCode>
                <c:ptCount val="2"/>
                <c:pt idx="0">
                  <c:v>-25</c:v>
                </c:pt>
                <c:pt idx="1">
                  <c:v>25</c:v>
                </c:pt>
              </c:numCache>
            </c:numRef>
          </c:xVal>
          <c:yVal>
            <c:numRef>
              <c:f>'Referenced as previous years '!$L$6:$L$7</c:f>
              <c:numCache>
                <c:formatCode>General</c:formatCode>
                <c:ptCount val="2"/>
                <c:pt idx="0">
                  <c:v>-1.37</c:v>
                </c:pt>
                <c:pt idx="1">
                  <c:v>-1.37</c:v>
                </c:pt>
              </c:numCache>
            </c:numRef>
          </c:yVal>
        </c:ser>
        <c:axId val="85489152"/>
        <c:axId val="85490688"/>
      </c:scatterChart>
      <c:valAx>
        <c:axId val="85489152"/>
        <c:scaling>
          <c:orientation val="minMax"/>
          <c:max val="25"/>
          <c:min val="-20"/>
        </c:scaling>
        <c:axPos val="b"/>
        <c:numFmt formatCode="0.00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5490688"/>
        <c:crosses val="autoZero"/>
        <c:crossBetween val="midCat"/>
      </c:valAx>
      <c:valAx>
        <c:axId val="85490688"/>
        <c:scaling>
          <c:orientation val="minMax"/>
          <c:max val="0.75000000000000044"/>
          <c:min val="-2"/>
        </c:scaling>
        <c:axPos val="l"/>
        <c:majorGridlines>
          <c:spPr>
            <a:ln>
              <a:prstDash val="dash"/>
            </a:ln>
          </c:spPr>
        </c:majorGridlines>
        <c:numFmt formatCode="0.00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5489152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lang="en-GB"/>
          </a:pPr>
          <a:endParaRPr lang="en-US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2"/>
          <c:order val="2"/>
          <c:tx>
            <c:strRef>
              <c:f>Profile_5m!$H$6</c:f>
              <c:strCache>
                <c:ptCount val="1"/>
                <c:pt idx="0">
                  <c:v>2004 (x=5)</c:v>
                </c:pt>
              </c:strCache>
            </c:strRef>
          </c:tx>
          <c:xVal>
            <c:numRef>
              <c:f>Profile_5m!$H$8:$H$27</c:f>
              <c:numCache>
                <c:formatCode>General</c:formatCode>
                <c:ptCount val="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0</c:v>
                </c:pt>
                <c:pt idx="7">
                  <c:v>-1.3</c:v>
                </c:pt>
                <c:pt idx="8">
                  <c:v>-2</c:v>
                </c:pt>
                <c:pt idx="9">
                  <c:v>-3</c:v>
                </c:pt>
                <c:pt idx="10">
                  <c:v>-4</c:v>
                </c:pt>
                <c:pt idx="11">
                  <c:v>-5</c:v>
                </c:pt>
                <c:pt idx="12">
                  <c:v>-6</c:v>
                </c:pt>
                <c:pt idx="13">
                  <c:v>-7</c:v>
                </c:pt>
                <c:pt idx="14">
                  <c:v>-8</c:v>
                </c:pt>
                <c:pt idx="15">
                  <c:v>-9</c:v>
                </c:pt>
                <c:pt idx="16">
                  <c:v>-10</c:v>
                </c:pt>
              </c:numCache>
            </c:numRef>
          </c:xVal>
          <c:yVal>
            <c:numRef>
              <c:f>Profile_5m!$I$8:$I$27</c:f>
              <c:numCache>
                <c:formatCode>General</c:formatCode>
                <c:ptCount val="20"/>
                <c:pt idx="0">
                  <c:v>-2</c:v>
                </c:pt>
                <c:pt idx="1">
                  <c:v>-1.1000000000000001</c:v>
                </c:pt>
                <c:pt idx="2">
                  <c:v>-1.1000000000000001</c:v>
                </c:pt>
                <c:pt idx="3">
                  <c:v>-1.2</c:v>
                </c:pt>
                <c:pt idx="4">
                  <c:v>-0.1</c:v>
                </c:pt>
                <c:pt idx="5">
                  <c:v>-0.2</c:v>
                </c:pt>
                <c:pt idx="6">
                  <c:v>0</c:v>
                </c:pt>
                <c:pt idx="7">
                  <c:v>0</c:v>
                </c:pt>
                <c:pt idx="8">
                  <c:v>0.4</c:v>
                </c:pt>
                <c:pt idx="9">
                  <c:v>0</c:v>
                </c:pt>
                <c:pt idx="10">
                  <c:v>-0.1</c:v>
                </c:pt>
                <c:pt idx="11">
                  <c:v>-0.3</c:v>
                </c:pt>
                <c:pt idx="12">
                  <c:v>-0.2</c:v>
                </c:pt>
                <c:pt idx="13">
                  <c:v>-0.4</c:v>
                </c:pt>
                <c:pt idx="14">
                  <c:v>-0.7</c:v>
                </c:pt>
                <c:pt idx="15">
                  <c:v>-1.3</c:v>
                </c:pt>
                <c:pt idx="16">
                  <c:v>-2</c:v>
                </c:pt>
              </c:numCache>
            </c:numRef>
          </c:yVal>
        </c:ser>
        <c:ser>
          <c:idx val="3"/>
          <c:order val="3"/>
          <c:tx>
            <c:strRef>
              <c:f>Profile_5m!$Q$6</c:f>
              <c:strCache>
                <c:ptCount val="1"/>
                <c:pt idx="0">
                  <c:v>2013 (x=5)</c:v>
                </c:pt>
              </c:strCache>
            </c:strRef>
          </c:tx>
          <c:xVal>
            <c:numRef>
              <c:f>Profile_5m!$Q$8:$Q$15</c:f>
              <c:numCache>
                <c:formatCode>General</c:formatCode>
                <c:ptCount val="8"/>
                <c:pt idx="0">
                  <c:v>9</c:v>
                </c:pt>
                <c:pt idx="1">
                  <c:v>8</c:v>
                </c:pt>
                <c:pt idx="2">
                  <c:v>-1.4000000000000001</c:v>
                </c:pt>
                <c:pt idx="3">
                  <c:v>-3.2</c:v>
                </c:pt>
                <c:pt idx="4">
                  <c:v>-5.3</c:v>
                </c:pt>
                <c:pt idx="5">
                  <c:v>-6.8999999999999995</c:v>
                </c:pt>
                <c:pt idx="6">
                  <c:v>-8.1999999999999993</c:v>
                </c:pt>
                <c:pt idx="7">
                  <c:v>-11.299999999999999</c:v>
                </c:pt>
              </c:numCache>
            </c:numRef>
          </c:xVal>
          <c:yVal>
            <c:numRef>
              <c:f>Profile_5m!$R$8:$R$15</c:f>
              <c:numCache>
                <c:formatCode>General</c:formatCode>
                <c:ptCount val="8"/>
                <c:pt idx="0">
                  <c:v>-1.5999999999999999</c:v>
                </c:pt>
                <c:pt idx="1">
                  <c:v>-0.18</c:v>
                </c:pt>
                <c:pt idx="2">
                  <c:v>1.9999999999999962E-2</c:v>
                </c:pt>
                <c:pt idx="3">
                  <c:v>-0.48000000000000004</c:v>
                </c:pt>
                <c:pt idx="4">
                  <c:v>-0.45</c:v>
                </c:pt>
                <c:pt idx="5">
                  <c:v>-1.08</c:v>
                </c:pt>
                <c:pt idx="6">
                  <c:v>-1.58</c:v>
                </c:pt>
                <c:pt idx="7">
                  <c:v>-1.83</c:v>
                </c:pt>
              </c:numCache>
            </c:numRef>
          </c:yVal>
        </c:ser>
        <c:ser>
          <c:idx val="1"/>
          <c:order val="1"/>
          <c:tx>
            <c:strRef>
              <c:f>Profile_5m!$B$6</c:f>
              <c:strCache>
                <c:ptCount val="1"/>
                <c:pt idx="0">
                  <c:v>2002 (x=5)</c:v>
                </c:pt>
              </c:strCache>
            </c:strRef>
          </c:tx>
          <c:xVal>
            <c:numRef>
              <c:f>Profile_5m!$B$8:$B$27</c:f>
              <c:numCache>
                <c:formatCode>General</c:formatCode>
                <c:ptCount val="20"/>
                <c:pt idx="0">
                  <c:v>0</c:v>
                </c:pt>
                <c:pt idx="1">
                  <c:v>-0.5</c:v>
                </c:pt>
                <c:pt idx="2">
                  <c:v>-1</c:v>
                </c:pt>
                <c:pt idx="3">
                  <c:v>-1.5</c:v>
                </c:pt>
                <c:pt idx="4">
                  <c:v>-2</c:v>
                </c:pt>
                <c:pt idx="5">
                  <c:v>-2.5</c:v>
                </c:pt>
                <c:pt idx="6">
                  <c:v>-3</c:v>
                </c:pt>
                <c:pt idx="7">
                  <c:v>-3.5</c:v>
                </c:pt>
                <c:pt idx="8">
                  <c:v>-4</c:v>
                </c:pt>
                <c:pt idx="9">
                  <c:v>-4.5</c:v>
                </c:pt>
                <c:pt idx="10">
                  <c:v>-5</c:v>
                </c:pt>
                <c:pt idx="11">
                  <c:v>-5.5</c:v>
                </c:pt>
                <c:pt idx="12">
                  <c:v>-6</c:v>
                </c:pt>
                <c:pt idx="13">
                  <c:v>-6.5</c:v>
                </c:pt>
                <c:pt idx="14">
                  <c:v>-7</c:v>
                </c:pt>
                <c:pt idx="15">
                  <c:v>-7.5</c:v>
                </c:pt>
                <c:pt idx="16">
                  <c:v>-8</c:v>
                </c:pt>
                <c:pt idx="17">
                  <c:v>-8.5</c:v>
                </c:pt>
                <c:pt idx="18">
                  <c:v>-9</c:v>
                </c:pt>
                <c:pt idx="19">
                  <c:v>-9.5</c:v>
                </c:pt>
              </c:numCache>
            </c:numRef>
          </c:xVal>
          <c:yVal>
            <c:numRef>
              <c:f>Profile_5m!$C$8:$C$27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</c:v>
                </c:pt>
                <c:pt idx="5">
                  <c:v>0.5</c:v>
                </c:pt>
                <c:pt idx="6">
                  <c:v>0</c:v>
                </c:pt>
                <c:pt idx="7">
                  <c:v>-0.3</c:v>
                </c:pt>
                <c:pt idx="8">
                  <c:v>-0.1</c:v>
                </c:pt>
                <c:pt idx="9">
                  <c:v>-0.5</c:v>
                </c:pt>
                <c:pt idx="10">
                  <c:v>-0.3</c:v>
                </c:pt>
                <c:pt idx="11">
                  <c:v>-0.3</c:v>
                </c:pt>
                <c:pt idx="12">
                  <c:v>-0.4</c:v>
                </c:pt>
                <c:pt idx="13">
                  <c:v>-0.5</c:v>
                </c:pt>
                <c:pt idx="14">
                  <c:v>-0.4</c:v>
                </c:pt>
                <c:pt idx="15">
                  <c:v>-0.7</c:v>
                </c:pt>
                <c:pt idx="16">
                  <c:v>-0.8</c:v>
                </c:pt>
                <c:pt idx="17">
                  <c:v>-0.9</c:v>
                </c:pt>
                <c:pt idx="18">
                  <c:v>-1.3</c:v>
                </c:pt>
                <c:pt idx="19">
                  <c:v>-1.6</c:v>
                </c:pt>
              </c:numCache>
            </c:numRef>
          </c:yVal>
        </c:ser>
        <c:ser>
          <c:idx val="0"/>
          <c:order val="0"/>
          <c:tx>
            <c:strRef>
              <c:f>Profile_5m!$E$6</c:f>
              <c:strCache>
                <c:ptCount val="1"/>
                <c:pt idx="0">
                  <c:v>2003 (x=5)</c:v>
                </c:pt>
              </c:strCache>
            </c:strRef>
          </c:tx>
          <c:xVal>
            <c:numRef>
              <c:f>Profile_5m!$E$8:$E$27</c:f>
              <c:numCache>
                <c:formatCode>General</c:formatCode>
                <c:ptCount val="20"/>
                <c:pt idx="0">
                  <c:v>0</c:v>
                </c:pt>
                <c:pt idx="1">
                  <c:v>-0.5</c:v>
                </c:pt>
                <c:pt idx="2">
                  <c:v>-1</c:v>
                </c:pt>
                <c:pt idx="3">
                  <c:v>-1.5</c:v>
                </c:pt>
                <c:pt idx="4">
                  <c:v>-2</c:v>
                </c:pt>
                <c:pt idx="5">
                  <c:v>-2.5</c:v>
                </c:pt>
                <c:pt idx="6">
                  <c:v>-3</c:v>
                </c:pt>
                <c:pt idx="7">
                  <c:v>-3.5</c:v>
                </c:pt>
                <c:pt idx="8">
                  <c:v>-4</c:v>
                </c:pt>
                <c:pt idx="9">
                  <c:v>-4.5</c:v>
                </c:pt>
                <c:pt idx="10">
                  <c:v>-5</c:v>
                </c:pt>
                <c:pt idx="11">
                  <c:v>-5.5</c:v>
                </c:pt>
                <c:pt idx="12">
                  <c:v>-6</c:v>
                </c:pt>
                <c:pt idx="13">
                  <c:v>-6.5</c:v>
                </c:pt>
                <c:pt idx="14">
                  <c:v>-7</c:v>
                </c:pt>
                <c:pt idx="15">
                  <c:v>-7.5</c:v>
                </c:pt>
                <c:pt idx="16">
                  <c:v>-8</c:v>
                </c:pt>
                <c:pt idx="17">
                  <c:v>-8.5</c:v>
                </c:pt>
                <c:pt idx="18">
                  <c:v>-9</c:v>
                </c:pt>
                <c:pt idx="19">
                  <c:v>-9.5</c:v>
                </c:pt>
              </c:numCache>
            </c:numRef>
          </c:xVal>
          <c:yVal>
            <c:numRef>
              <c:f>Profile_5m!$F$8:$F$27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</c:v>
                </c:pt>
                <c:pt idx="5">
                  <c:v>0.5</c:v>
                </c:pt>
                <c:pt idx="6">
                  <c:v>0.2</c:v>
                </c:pt>
                <c:pt idx="7">
                  <c:v>-0.1</c:v>
                </c:pt>
                <c:pt idx="8">
                  <c:v>0</c:v>
                </c:pt>
                <c:pt idx="9">
                  <c:v>-0.3</c:v>
                </c:pt>
                <c:pt idx="10">
                  <c:v>-0.3</c:v>
                </c:pt>
                <c:pt idx="11">
                  <c:v>-0.3</c:v>
                </c:pt>
                <c:pt idx="12">
                  <c:v>-0.2</c:v>
                </c:pt>
                <c:pt idx="13">
                  <c:v>-0.3</c:v>
                </c:pt>
                <c:pt idx="14">
                  <c:v>-0.3</c:v>
                </c:pt>
                <c:pt idx="15">
                  <c:v>-0.6</c:v>
                </c:pt>
                <c:pt idx="16">
                  <c:v>-0.7</c:v>
                </c:pt>
                <c:pt idx="17">
                  <c:v>-0.8</c:v>
                </c:pt>
                <c:pt idx="18">
                  <c:v>-1.2</c:v>
                </c:pt>
                <c:pt idx="19">
                  <c:v>-1.5</c:v>
                </c:pt>
              </c:numCache>
            </c:numRef>
          </c:yVal>
        </c:ser>
        <c:axId val="85654144"/>
        <c:axId val="85676416"/>
      </c:scatterChart>
      <c:valAx>
        <c:axId val="85654144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5676416"/>
        <c:crosses val="autoZero"/>
        <c:crossBetween val="midCat"/>
      </c:valAx>
      <c:valAx>
        <c:axId val="85676416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5654144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lang="en-GB"/>
          </a:pPr>
          <a:endParaRPr lang="en-US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1"/>
          <c:order val="1"/>
          <c:tx>
            <c:strRef>
              <c:f>Profile_5m!$N$6</c:f>
              <c:strCache>
                <c:ptCount val="1"/>
                <c:pt idx="0">
                  <c:v>2011 (x=10)</c:v>
                </c:pt>
              </c:strCache>
            </c:strRef>
          </c:tx>
          <c:xVal>
            <c:numRef>
              <c:f>Profile_5m!$N$8:$N$20</c:f>
              <c:numCache>
                <c:formatCode>General</c:formatCode>
                <c:ptCount val="13"/>
                <c:pt idx="0">
                  <c:v>13</c:v>
                </c:pt>
                <c:pt idx="1">
                  <c:v>11.899999999999999</c:v>
                </c:pt>
                <c:pt idx="2">
                  <c:v>10.199999999999999</c:v>
                </c:pt>
                <c:pt idx="3">
                  <c:v>9.25</c:v>
                </c:pt>
                <c:pt idx="4">
                  <c:v>7.8</c:v>
                </c:pt>
                <c:pt idx="5">
                  <c:v>1.5</c:v>
                </c:pt>
                <c:pt idx="6">
                  <c:v>0</c:v>
                </c:pt>
                <c:pt idx="7">
                  <c:v>-2.4</c:v>
                </c:pt>
                <c:pt idx="8">
                  <c:v>-3.6</c:v>
                </c:pt>
                <c:pt idx="9">
                  <c:v>-5.0999999999999996</c:v>
                </c:pt>
                <c:pt idx="10">
                  <c:v>-6.3</c:v>
                </c:pt>
                <c:pt idx="11">
                  <c:v>-7.7</c:v>
                </c:pt>
                <c:pt idx="12">
                  <c:v>-9.1999999999999993</c:v>
                </c:pt>
              </c:numCache>
            </c:numRef>
          </c:xVal>
          <c:yVal>
            <c:numRef>
              <c:f>Profile_5m!$O$8:$O$20</c:f>
              <c:numCache>
                <c:formatCode>General</c:formatCode>
                <c:ptCount val="13"/>
                <c:pt idx="0">
                  <c:v>-1.3049999999999999</c:v>
                </c:pt>
                <c:pt idx="1">
                  <c:v>-1.5650000000000002</c:v>
                </c:pt>
                <c:pt idx="2">
                  <c:v>-1.2850000000000004</c:v>
                </c:pt>
                <c:pt idx="3">
                  <c:v>-1.3800000000000001</c:v>
                </c:pt>
                <c:pt idx="4">
                  <c:v>-0.18500000000000005</c:v>
                </c:pt>
                <c:pt idx="5">
                  <c:v>0.35499999999999998</c:v>
                </c:pt>
                <c:pt idx="6">
                  <c:v>4.4999999999999929E-2</c:v>
                </c:pt>
                <c:pt idx="7">
                  <c:v>-0.14000000000000012</c:v>
                </c:pt>
                <c:pt idx="8">
                  <c:v>-6.3000000000000167E-2</c:v>
                </c:pt>
                <c:pt idx="9">
                  <c:v>-0.37500000000000022</c:v>
                </c:pt>
                <c:pt idx="10">
                  <c:v>-0.56000000000000005</c:v>
                </c:pt>
                <c:pt idx="11">
                  <c:v>-0.54500000000000015</c:v>
                </c:pt>
                <c:pt idx="12">
                  <c:v>-1.0599999999999998</c:v>
                </c:pt>
              </c:numCache>
            </c:numRef>
          </c:yVal>
        </c:ser>
        <c:ser>
          <c:idx val="0"/>
          <c:order val="0"/>
          <c:tx>
            <c:strRef>
              <c:f>Profile_5m!$K$6</c:f>
              <c:strCache>
                <c:ptCount val="1"/>
                <c:pt idx="0">
                  <c:v>2011 (x=0)</c:v>
                </c:pt>
              </c:strCache>
            </c:strRef>
          </c:tx>
          <c:xVal>
            <c:numRef>
              <c:f>Profile_5m!$K$8:$K$17</c:f>
              <c:numCache>
                <c:formatCode>0.00</c:formatCode>
                <c:ptCount val="10"/>
                <c:pt idx="0">
                  <c:v>11.8</c:v>
                </c:pt>
                <c:pt idx="1">
                  <c:v>10</c:v>
                </c:pt>
                <c:pt idx="2">
                  <c:v>8.3000000000000007</c:v>
                </c:pt>
                <c:pt idx="3">
                  <c:v>7.8</c:v>
                </c:pt>
                <c:pt idx="4">
                  <c:v>1.5</c:v>
                </c:pt>
                <c:pt idx="5">
                  <c:v>0</c:v>
                </c:pt>
                <c:pt idx="6">
                  <c:v>-5.2</c:v>
                </c:pt>
                <c:pt idx="7">
                  <c:v>-6.1</c:v>
                </c:pt>
                <c:pt idx="8">
                  <c:v>-8.1</c:v>
                </c:pt>
                <c:pt idx="9">
                  <c:v>-9.1</c:v>
                </c:pt>
              </c:numCache>
            </c:numRef>
          </c:xVal>
          <c:yVal>
            <c:numRef>
              <c:f>Profile_5m!$L$8:$L$17</c:f>
              <c:numCache>
                <c:formatCode>0.00</c:formatCode>
                <c:ptCount val="10"/>
                <c:pt idx="0">
                  <c:v>-0.99500000000000033</c:v>
                </c:pt>
                <c:pt idx="1">
                  <c:v>-1.4650000000000001</c:v>
                </c:pt>
                <c:pt idx="2">
                  <c:v>-0.8899999999999999</c:v>
                </c:pt>
                <c:pt idx="3">
                  <c:v>-0.18500000000000005</c:v>
                </c:pt>
                <c:pt idx="4">
                  <c:v>0.31499999999999995</c:v>
                </c:pt>
                <c:pt idx="5">
                  <c:v>0</c:v>
                </c:pt>
                <c:pt idx="6">
                  <c:v>-1.1250000000000002</c:v>
                </c:pt>
                <c:pt idx="7">
                  <c:v>-0.94500000000000006</c:v>
                </c:pt>
                <c:pt idx="8">
                  <c:v>-0.95500000000000029</c:v>
                </c:pt>
                <c:pt idx="9">
                  <c:v>-1.1250000000000002</c:v>
                </c:pt>
              </c:numCache>
            </c:numRef>
          </c:yVal>
        </c:ser>
        <c:ser>
          <c:idx val="2"/>
          <c:order val="2"/>
          <c:tx>
            <c:strRef>
              <c:f>Profile_5m!$Q$6</c:f>
              <c:strCache>
                <c:ptCount val="1"/>
                <c:pt idx="0">
                  <c:v>2013 (x=5)</c:v>
                </c:pt>
              </c:strCache>
            </c:strRef>
          </c:tx>
          <c:xVal>
            <c:numRef>
              <c:f>Profile_5m!$Q$8:$Q$15</c:f>
              <c:numCache>
                <c:formatCode>General</c:formatCode>
                <c:ptCount val="8"/>
                <c:pt idx="0">
                  <c:v>9</c:v>
                </c:pt>
                <c:pt idx="1">
                  <c:v>8</c:v>
                </c:pt>
                <c:pt idx="2">
                  <c:v>-1.4000000000000001</c:v>
                </c:pt>
                <c:pt idx="3">
                  <c:v>-3.2</c:v>
                </c:pt>
                <c:pt idx="4">
                  <c:v>-5.3</c:v>
                </c:pt>
                <c:pt idx="5">
                  <c:v>-6.8999999999999995</c:v>
                </c:pt>
                <c:pt idx="6">
                  <c:v>-8.1999999999999993</c:v>
                </c:pt>
                <c:pt idx="7">
                  <c:v>-11.299999999999999</c:v>
                </c:pt>
              </c:numCache>
            </c:numRef>
          </c:xVal>
          <c:yVal>
            <c:numRef>
              <c:f>Profile_5m!$R$8:$R$15</c:f>
              <c:numCache>
                <c:formatCode>General</c:formatCode>
                <c:ptCount val="8"/>
                <c:pt idx="0">
                  <c:v>-1.5999999999999999</c:v>
                </c:pt>
                <c:pt idx="1">
                  <c:v>-0.18</c:v>
                </c:pt>
                <c:pt idx="2">
                  <c:v>1.9999999999999962E-2</c:v>
                </c:pt>
                <c:pt idx="3">
                  <c:v>-0.48000000000000004</c:v>
                </c:pt>
                <c:pt idx="4">
                  <c:v>-0.45</c:v>
                </c:pt>
                <c:pt idx="5">
                  <c:v>-1.08</c:v>
                </c:pt>
                <c:pt idx="6">
                  <c:v>-1.58</c:v>
                </c:pt>
                <c:pt idx="7">
                  <c:v>-1.83</c:v>
                </c:pt>
              </c:numCache>
            </c:numRef>
          </c:yVal>
        </c:ser>
        <c:axId val="85698816"/>
        <c:axId val="85708800"/>
      </c:scatterChart>
      <c:valAx>
        <c:axId val="85698816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5708800"/>
        <c:crosses val="autoZero"/>
        <c:crossBetween val="midCat"/>
      </c:valAx>
      <c:valAx>
        <c:axId val="85708800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85698816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lang="en-GB"/>
          </a:pPr>
          <a:endParaRPr lang="en-US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</xdr:row>
      <xdr:rowOff>180974</xdr:rowOff>
    </xdr:from>
    <xdr:to>
      <xdr:col>18</xdr:col>
      <xdr:colOff>438150</xdr:colOff>
      <xdr:row>23</xdr:row>
      <xdr:rowOff>171449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361949</xdr:colOff>
      <xdr:row>26</xdr:row>
      <xdr:rowOff>66674</xdr:rowOff>
    </xdr:from>
    <xdr:to>
      <xdr:col>18</xdr:col>
      <xdr:colOff>409574</xdr:colOff>
      <xdr:row>47</xdr:row>
      <xdr:rowOff>190499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53</xdr:row>
      <xdr:rowOff>76200</xdr:rowOff>
    </xdr:from>
    <xdr:to>
      <xdr:col>18</xdr:col>
      <xdr:colOff>528637</xdr:colOff>
      <xdr:row>67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85726</xdr:colOff>
      <xdr:row>37</xdr:row>
      <xdr:rowOff>114300</xdr:rowOff>
    </xdr:from>
    <xdr:to>
      <xdr:col>17</xdr:col>
      <xdr:colOff>76201</xdr:colOff>
      <xdr:row>52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313765</xdr:colOff>
      <xdr:row>51</xdr:row>
      <xdr:rowOff>22410</xdr:rowOff>
    </xdr:from>
    <xdr:to>
      <xdr:col>19</xdr:col>
      <xdr:colOff>280147</xdr:colOff>
      <xdr:row>70</xdr:row>
      <xdr:rowOff>179293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414618</xdr:colOff>
      <xdr:row>74</xdr:row>
      <xdr:rowOff>11205</xdr:rowOff>
    </xdr:from>
    <xdr:to>
      <xdr:col>19</xdr:col>
      <xdr:colOff>201706</xdr:colOff>
      <xdr:row>90</xdr:row>
      <xdr:rowOff>100853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470647</xdr:colOff>
      <xdr:row>92</xdr:row>
      <xdr:rowOff>33617</xdr:rowOff>
    </xdr:from>
    <xdr:to>
      <xdr:col>19</xdr:col>
      <xdr:colOff>257734</xdr:colOff>
      <xdr:row>115</xdr:row>
      <xdr:rowOff>100853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593912</xdr:colOff>
      <xdr:row>117</xdr:row>
      <xdr:rowOff>78440</xdr:rowOff>
    </xdr:from>
    <xdr:to>
      <xdr:col>19</xdr:col>
      <xdr:colOff>537882</xdr:colOff>
      <xdr:row>146</xdr:row>
      <xdr:rowOff>112059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179294</xdr:colOff>
      <xdr:row>17</xdr:row>
      <xdr:rowOff>73960</xdr:rowOff>
    </xdr:from>
    <xdr:to>
      <xdr:col>33</xdr:col>
      <xdr:colOff>347383</xdr:colOff>
      <xdr:row>46</xdr:row>
      <xdr:rowOff>67236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504825</xdr:colOff>
      <xdr:row>40</xdr:row>
      <xdr:rowOff>66675</xdr:rowOff>
    </xdr:from>
    <xdr:to>
      <xdr:col>17</xdr:col>
      <xdr:colOff>252412</xdr:colOff>
      <xdr:row>54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571500</xdr:colOff>
      <xdr:row>24</xdr:row>
      <xdr:rowOff>142875</xdr:rowOff>
    </xdr:from>
    <xdr:to>
      <xdr:col>17</xdr:col>
      <xdr:colOff>114300</xdr:colOff>
      <xdr:row>39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49</xdr:row>
      <xdr:rowOff>76200</xdr:rowOff>
    </xdr:from>
    <xdr:to>
      <xdr:col>17</xdr:col>
      <xdr:colOff>328612</xdr:colOff>
      <xdr:row>63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571500</xdr:colOff>
      <xdr:row>24</xdr:row>
      <xdr:rowOff>142875</xdr:rowOff>
    </xdr:from>
    <xdr:to>
      <xdr:col>17</xdr:col>
      <xdr:colOff>114300</xdr:colOff>
      <xdr:row>39</xdr:row>
      <xdr:rowOff>28575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49</xdr:row>
      <xdr:rowOff>76200</xdr:rowOff>
    </xdr:from>
    <xdr:to>
      <xdr:col>17</xdr:col>
      <xdr:colOff>328612</xdr:colOff>
      <xdr:row>63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523875</xdr:colOff>
      <xdr:row>28</xdr:row>
      <xdr:rowOff>66675</xdr:rowOff>
    </xdr:from>
    <xdr:to>
      <xdr:col>17</xdr:col>
      <xdr:colOff>104775</xdr:colOff>
      <xdr:row>42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53</xdr:row>
      <xdr:rowOff>76200</xdr:rowOff>
    </xdr:from>
    <xdr:to>
      <xdr:col>18</xdr:col>
      <xdr:colOff>528637</xdr:colOff>
      <xdr:row>67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419100</xdr:colOff>
      <xdr:row>37</xdr:row>
      <xdr:rowOff>114300</xdr:rowOff>
    </xdr:from>
    <xdr:to>
      <xdr:col>17</xdr:col>
      <xdr:colOff>76200</xdr:colOff>
      <xdr:row>52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53</xdr:row>
      <xdr:rowOff>76200</xdr:rowOff>
    </xdr:from>
    <xdr:to>
      <xdr:col>18</xdr:col>
      <xdr:colOff>528637</xdr:colOff>
      <xdr:row>67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419100</xdr:colOff>
      <xdr:row>37</xdr:row>
      <xdr:rowOff>114300</xdr:rowOff>
    </xdr:from>
    <xdr:to>
      <xdr:col>17</xdr:col>
      <xdr:colOff>76200</xdr:colOff>
      <xdr:row>52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53</xdr:row>
      <xdr:rowOff>76200</xdr:rowOff>
    </xdr:from>
    <xdr:to>
      <xdr:col>18</xdr:col>
      <xdr:colOff>528637</xdr:colOff>
      <xdr:row>67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85726</xdr:colOff>
      <xdr:row>37</xdr:row>
      <xdr:rowOff>114300</xdr:rowOff>
    </xdr:from>
    <xdr:to>
      <xdr:col>17</xdr:col>
      <xdr:colOff>76201</xdr:colOff>
      <xdr:row>52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3"/>
  <sheetViews>
    <sheetView tabSelected="1" workbookViewId="0">
      <selection activeCell="E26" sqref="E26"/>
    </sheetView>
  </sheetViews>
  <sheetFormatPr defaultRowHeight="15"/>
  <cols>
    <col min="2" max="2" width="9.140625" customWidth="1"/>
  </cols>
  <sheetData>
    <row r="1" spans="1:5">
      <c r="A1" t="s">
        <v>10</v>
      </c>
      <c r="D1" t="s">
        <v>11</v>
      </c>
      <c r="E1">
        <v>0.28999999999999998</v>
      </c>
    </row>
    <row r="6" spans="1:5">
      <c r="A6" t="s">
        <v>3</v>
      </c>
      <c r="C6" t="s">
        <v>12</v>
      </c>
    </row>
    <row r="7" spans="1:5">
      <c r="A7" t="s">
        <v>1</v>
      </c>
      <c r="B7" t="s">
        <v>2</v>
      </c>
    </row>
    <row r="8" spans="1:5">
      <c r="A8" s="1">
        <v>-7.2</v>
      </c>
      <c r="B8" s="1">
        <v>1.89</v>
      </c>
      <c r="C8" s="1">
        <f>$E$1-B8</f>
        <v>-1.5999999999999999</v>
      </c>
    </row>
    <row r="9" spans="1:5">
      <c r="A9" s="1">
        <v>-6.2</v>
      </c>
      <c r="B9" s="1">
        <v>0.47</v>
      </c>
      <c r="C9" s="1">
        <f t="shared" ref="C9:C15" si="0">$E$1-B9</f>
        <v>-0.18</v>
      </c>
    </row>
    <row r="10" spans="1:5">
      <c r="A10" s="1">
        <v>3.2</v>
      </c>
      <c r="B10" s="1">
        <v>0.27</v>
      </c>
      <c r="C10" s="1">
        <f t="shared" si="0"/>
        <v>1.9999999999999962E-2</v>
      </c>
    </row>
    <row r="11" spans="1:5">
      <c r="A11" s="1">
        <v>5</v>
      </c>
      <c r="B11" s="1">
        <v>0.77</v>
      </c>
      <c r="C11" s="1">
        <f t="shared" si="0"/>
        <v>-0.48000000000000004</v>
      </c>
    </row>
    <row r="12" spans="1:5">
      <c r="A12" s="1">
        <v>7.1</v>
      </c>
      <c r="B12" s="1">
        <v>0.74</v>
      </c>
      <c r="C12" s="1">
        <f t="shared" si="0"/>
        <v>-0.45</v>
      </c>
    </row>
    <row r="13" spans="1:5">
      <c r="A13" s="1">
        <v>8.6999999999999993</v>
      </c>
      <c r="B13" s="1">
        <v>1.37</v>
      </c>
      <c r="C13" s="1">
        <f t="shared" si="0"/>
        <v>-1.08</v>
      </c>
    </row>
    <row r="14" spans="1:5">
      <c r="A14" s="1">
        <v>10</v>
      </c>
      <c r="B14" s="1">
        <v>1.87</v>
      </c>
      <c r="C14" s="1">
        <f t="shared" si="0"/>
        <v>-1.58</v>
      </c>
    </row>
    <row r="15" spans="1:5">
      <c r="A15" s="1">
        <v>13.1</v>
      </c>
      <c r="B15" s="1">
        <v>2.12</v>
      </c>
      <c r="C15" s="1">
        <f t="shared" si="0"/>
        <v>-1.83</v>
      </c>
    </row>
    <row r="19" spans="1:3">
      <c r="A19" t="s">
        <v>4</v>
      </c>
    </row>
    <row r="20" spans="1:3">
      <c r="A20" t="s">
        <v>0</v>
      </c>
      <c r="B20" t="s">
        <v>2</v>
      </c>
    </row>
    <row r="21" spans="1:3">
      <c r="A21">
        <v>-14.4</v>
      </c>
      <c r="B21">
        <v>2.09</v>
      </c>
      <c r="C21" s="1">
        <f>$E$1-B21</f>
        <v>-1.7999999999999998</v>
      </c>
    </row>
    <row r="22" spans="1:3">
      <c r="A22">
        <v>-12.7</v>
      </c>
      <c r="B22">
        <v>1.62</v>
      </c>
      <c r="C22" s="1">
        <f t="shared" ref="C22:C33" si="1">$E$1-B22</f>
        <v>-1.33</v>
      </c>
    </row>
    <row r="23" spans="1:3">
      <c r="A23">
        <v>-10.8</v>
      </c>
      <c r="B23">
        <v>0.93</v>
      </c>
      <c r="C23" s="1">
        <f t="shared" si="1"/>
        <v>-0.64000000000000012</v>
      </c>
    </row>
    <row r="24" spans="1:3">
      <c r="A24">
        <v>-9.1999999999999993</v>
      </c>
      <c r="B24">
        <v>0.69</v>
      </c>
      <c r="C24" s="1">
        <f t="shared" si="1"/>
        <v>-0.39999999999999997</v>
      </c>
    </row>
    <row r="25" spans="1:3">
      <c r="A25">
        <v>-7.2</v>
      </c>
      <c r="B25">
        <v>0.87</v>
      </c>
      <c r="C25" s="1">
        <f t="shared" si="1"/>
        <v>-0.58000000000000007</v>
      </c>
    </row>
    <row r="26" spans="1:3">
      <c r="A26">
        <v>-6.3</v>
      </c>
      <c r="B26">
        <v>0.43</v>
      </c>
      <c r="C26" s="1">
        <f t="shared" si="1"/>
        <v>-0.14000000000000001</v>
      </c>
    </row>
    <row r="27" spans="1:3">
      <c r="A27">
        <v>3.2</v>
      </c>
      <c r="B27">
        <v>0.1</v>
      </c>
      <c r="C27" s="1">
        <f t="shared" si="1"/>
        <v>0.18999999999999997</v>
      </c>
    </row>
    <row r="28" spans="1:3">
      <c r="A28">
        <v>5.4</v>
      </c>
      <c r="B28">
        <v>0.18</v>
      </c>
      <c r="C28" s="1">
        <f t="shared" si="1"/>
        <v>0.10999999999999999</v>
      </c>
    </row>
    <row r="29" spans="1:3">
      <c r="A29">
        <v>7</v>
      </c>
      <c r="B29">
        <v>0</v>
      </c>
      <c r="C29" s="1">
        <f t="shared" si="1"/>
        <v>0.28999999999999998</v>
      </c>
    </row>
    <row r="30" spans="1:3">
      <c r="A30">
        <v>9</v>
      </c>
      <c r="B30">
        <v>0.47</v>
      </c>
      <c r="C30" s="1">
        <f t="shared" si="1"/>
        <v>-0.18</v>
      </c>
    </row>
    <row r="31" spans="1:3">
      <c r="A31">
        <v>11.1</v>
      </c>
      <c r="B31">
        <v>0.91</v>
      </c>
      <c r="C31" s="1">
        <f t="shared" si="1"/>
        <v>-0.62000000000000011</v>
      </c>
    </row>
    <row r="32" spans="1:3">
      <c r="A32">
        <v>12.7</v>
      </c>
      <c r="B32">
        <v>1.58</v>
      </c>
      <c r="C32" s="1">
        <f t="shared" si="1"/>
        <v>-1.29</v>
      </c>
    </row>
    <row r="33" spans="1:3">
      <c r="A33">
        <v>14.6</v>
      </c>
      <c r="B33">
        <v>1.92</v>
      </c>
      <c r="C33" s="1">
        <f t="shared" si="1"/>
        <v>-1.63</v>
      </c>
    </row>
    <row r="36" spans="1:3">
      <c r="A36" t="s">
        <v>5</v>
      </c>
    </row>
    <row r="37" spans="1:3">
      <c r="A37" t="s">
        <v>1</v>
      </c>
      <c r="B37" t="s">
        <v>2</v>
      </c>
    </row>
    <row r="38" spans="1:3">
      <c r="A38">
        <v>-15.3</v>
      </c>
      <c r="B38">
        <v>2.17</v>
      </c>
      <c r="C38" s="1">
        <f>$E$1-B38</f>
        <v>-1.88</v>
      </c>
    </row>
    <row r="39" spans="1:3">
      <c r="A39">
        <v>-13.8</v>
      </c>
      <c r="B39">
        <v>1.84</v>
      </c>
      <c r="C39" s="1">
        <f t="shared" ref="C39:C52" si="2">$E$1-B39</f>
        <v>-1.55</v>
      </c>
    </row>
    <row r="40" spans="1:3">
      <c r="A40">
        <v>-12.4</v>
      </c>
      <c r="B40">
        <v>1.81</v>
      </c>
      <c r="C40" s="1">
        <f t="shared" si="2"/>
        <v>-1.52</v>
      </c>
    </row>
    <row r="41" spans="1:3">
      <c r="A41">
        <v>-11</v>
      </c>
      <c r="B41">
        <v>1.31</v>
      </c>
      <c r="C41" s="1">
        <f t="shared" si="2"/>
        <v>-1.02</v>
      </c>
    </row>
    <row r="42" spans="1:3">
      <c r="A42">
        <v>-9.6999999999999993</v>
      </c>
      <c r="B42">
        <v>1.19</v>
      </c>
      <c r="C42" s="1">
        <f t="shared" si="2"/>
        <v>-0.89999999999999991</v>
      </c>
    </row>
    <row r="43" spans="1:3">
      <c r="A43">
        <v>-8.8000000000000007</v>
      </c>
      <c r="B43">
        <v>0.9</v>
      </c>
      <c r="C43" s="1">
        <f t="shared" si="2"/>
        <v>-0.6100000000000001</v>
      </c>
    </row>
    <row r="44" spans="1:3">
      <c r="A44">
        <v>-7.8</v>
      </c>
      <c r="B44">
        <v>0.55000000000000004</v>
      </c>
      <c r="C44" s="1">
        <f t="shared" si="2"/>
        <v>-0.26000000000000006</v>
      </c>
    </row>
    <row r="45" spans="1:3">
      <c r="A45">
        <v>-6.4</v>
      </c>
      <c r="B45">
        <v>0.4</v>
      </c>
      <c r="C45" s="1">
        <f t="shared" si="2"/>
        <v>-0.11000000000000004</v>
      </c>
    </row>
    <row r="46" spans="1:3">
      <c r="A46">
        <v>3.2</v>
      </c>
      <c r="B46">
        <v>7.0000000000000007E-2</v>
      </c>
      <c r="C46" s="1">
        <f>$E$1-B46</f>
        <v>0.21999999999999997</v>
      </c>
    </row>
    <row r="47" spans="1:3">
      <c r="A47">
        <v>5.5</v>
      </c>
      <c r="B47">
        <v>0.24</v>
      </c>
      <c r="C47" s="1">
        <f t="shared" si="2"/>
        <v>4.9999999999999989E-2</v>
      </c>
    </row>
    <row r="48" spans="1:3">
      <c r="A48">
        <v>6.6</v>
      </c>
      <c r="B48">
        <v>0.3</v>
      </c>
      <c r="C48" s="1">
        <f t="shared" si="2"/>
        <v>-1.0000000000000009E-2</v>
      </c>
    </row>
    <row r="49" spans="1:3">
      <c r="A49">
        <v>7.8</v>
      </c>
      <c r="B49">
        <v>0.61</v>
      </c>
      <c r="C49" s="1">
        <f t="shared" si="2"/>
        <v>-0.32</v>
      </c>
    </row>
    <row r="50" spans="1:3">
      <c r="A50">
        <v>9.3000000000000007</v>
      </c>
      <c r="B50">
        <v>0.72</v>
      </c>
      <c r="C50" s="1">
        <f t="shared" si="2"/>
        <v>-0.43</v>
      </c>
    </row>
    <row r="51" spans="1:3">
      <c r="A51">
        <v>10.7</v>
      </c>
      <c r="B51">
        <v>1.51</v>
      </c>
      <c r="C51" s="1">
        <f t="shared" si="2"/>
        <v>-1.22</v>
      </c>
    </row>
    <row r="52" spans="1:3">
      <c r="A52">
        <v>13</v>
      </c>
      <c r="B52">
        <v>1.92</v>
      </c>
      <c r="C52" s="1">
        <f t="shared" si="2"/>
        <v>-1.63</v>
      </c>
    </row>
    <row r="54" spans="1:3">
      <c r="A54" t="s">
        <v>6</v>
      </c>
    </row>
    <row r="55" spans="1:3">
      <c r="A55" t="s">
        <v>1</v>
      </c>
      <c r="B55" t="s">
        <v>2</v>
      </c>
    </row>
    <row r="56" spans="1:3">
      <c r="A56">
        <v>-15.7</v>
      </c>
      <c r="B56">
        <v>1.89</v>
      </c>
      <c r="C56" s="1">
        <f>$E$1-B56</f>
        <v>-1.5999999999999999</v>
      </c>
    </row>
    <row r="57" spans="1:3">
      <c r="A57">
        <v>-14.5</v>
      </c>
      <c r="B57">
        <v>1.56</v>
      </c>
      <c r="C57" s="1">
        <f t="shared" ref="C57:C71" si="3">$E$1-B57</f>
        <v>-1.27</v>
      </c>
    </row>
    <row r="58" spans="1:3">
      <c r="A58">
        <v>-12.6</v>
      </c>
      <c r="B58">
        <v>1.9</v>
      </c>
      <c r="C58" s="1">
        <f t="shared" si="3"/>
        <v>-1.6099999999999999</v>
      </c>
    </row>
    <row r="59" spans="1:3">
      <c r="A59">
        <v>-11</v>
      </c>
      <c r="B59">
        <v>1.9</v>
      </c>
      <c r="C59" s="1">
        <f t="shared" si="3"/>
        <v>-1.6099999999999999</v>
      </c>
    </row>
    <row r="60" spans="1:3">
      <c r="A60">
        <v>-9.25</v>
      </c>
      <c r="B60">
        <v>0.84</v>
      </c>
      <c r="C60" s="1">
        <f t="shared" si="3"/>
        <v>-0.55000000000000004</v>
      </c>
    </row>
    <row r="61" spans="1:3">
      <c r="A61">
        <v>-7.4</v>
      </c>
      <c r="B61">
        <v>0.52</v>
      </c>
      <c r="C61" s="1">
        <f t="shared" si="3"/>
        <v>-0.23000000000000004</v>
      </c>
    </row>
    <row r="62" spans="1:3">
      <c r="A62">
        <v>-6</v>
      </c>
      <c r="B62">
        <v>0.37</v>
      </c>
      <c r="C62" s="1">
        <f t="shared" si="3"/>
        <v>-8.0000000000000016E-2</v>
      </c>
    </row>
    <row r="63" spans="1:3">
      <c r="A63">
        <v>-2.6</v>
      </c>
      <c r="B63">
        <v>0.37</v>
      </c>
      <c r="C63" s="1">
        <f t="shared" si="3"/>
        <v>-8.0000000000000016E-2</v>
      </c>
    </row>
    <row r="64" spans="1:3">
      <c r="A64">
        <v>0</v>
      </c>
      <c r="B64">
        <v>-0.23</v>
      </c>
      <c r="C64" s="1">
        <f t="shared" si="3"/>
        <v>0.52</v>
      </c>
    </row>
    <row r="65" spans="1:3">
      <c r="A65">
        <v>0.04</v>
      </c>
      <c r="B65">
        <v>0.06</v>
      </c>
      <c r="C65" s="1">
        <f t="shared" si="3"/>
        <v>0.22999999999999998</v>
      </c>
    </row>
    <row r="66" spans="1:3">
      <c r="A66">
        <v>3.85</v>
      </c>
      <c r="B66">
        <v>7.0000000000000007E-2</v>
      </c>
      <c r="C66" s="1">
        <f t="shared" si="3"/>
        <v>0.21999999999999997</v>
      </c>
    </row>
    <row r="67" spans="1:3">
      <c r="A67">
        <v>7.65</v>
      </c>
      <c r="B67">
        <v>0.67</v>
      </c>
      <c r="C67" s="1">
        <f t="shared" si="3"/>
        <v>-0.38000000000000006</v>
      </c>
    </row>
    <row r="68" spans="1:3">
      <c r="A68">
        <v>8.8000000000000007</v>
      </c>
      <c r="B68">
        <v>0.98</v>
      </c>
      <c r="C68" s="1">
        <f t="shared" si="3"/>
        <v>-0.69</v>
      </c>
    </row>
    <row r="69" spans="1:3">
      <c r="A69">
        <v>10.1</v>
      </c>
      <c r="B69">
        <v>0.63</v>
      </c>
      <c r="C69" s="1">
        <f t="shared" si="3"/>
        <v>-0.34</v>
      </c>
    </row>
    <row r="70" spans="1:3">
      <c r="A70">
        <v>12.1</v>
      </c>
      <c r="B70">
        <v>0.77</v>
      </c>
      <c r="C70" s="1">
        <f t="shared" si="3"/>
        <v>-0.48000000000000004</v>
      </c>
    </row>
    <row r="71" spans="1:3">
      <c r="A71">
        <v>13.6</v>
      </c>
      <c r="B71">
        <v>1.78</v>
      </c>
      <c r="C71" s="1">
        <f t="shared" si="3"/>
        <v>-1.49</v>
      </c>
    </row>
    <row r="73" spans="1:3">
      <c r="A73" t="s">
        <v>7</v>
      </c>
    </row>
    <row r="74" spans="1:3">
      <c r="A74" t="s">
        <v>1</v>
      </c>
      <c r="B74" t="s">
        <v>2</v>
      </c>
    </row>
    <row r="75" spans="1:3">
      <c r="A75">
        <v>-13.8</v>
      </c>
      <c r="B75">
        <v>1.8</v>
      </c>
      <c r="C75" s="1">
        <f>$E$1-B75</f>
        <v>-1.51</v>
      </c>
    </row>
    <row r="76" spans="1:3">
      <c r="A76">
        <v>-12.4</v>
      </c>
      <c r="B76">
        <v>1.27</v>
      </c>
      <c r="C76" s="1">
        <f t="shared" ref="C76:C87" si="4">$E$1-B76</f>
        <v>-0.98</v>
      </c>
    </row>
    <row r="77" spans="1:3">
      <c r="A77">
        <v>-10.8</v>
      </c>
      <c r="B77">
        <v>0.81</v>
      </c>
      <c r="C77" s="1">
        <f t="shared" si="4"/>
        <v>-0.52</v>
      </c>
    </row>
    <row r="78" spans="1:3">
      <c r="A78">
        <v>-8.9</v>
      </c>
      <c r="B78">
        <v>0.37</v>
      </c>
      <c r="C78" s="1">
        <f t="shared" si="4"/>
        <v>-8.0000000000000016E-2</v>
      </c>
    </row>
    <row r="79" spans="1:3">
      <c r="A79">
        <v>-7.75</v>
      </c>
      <c r="B79">
        <v>0.19</v>
      </c>
      <c r="C79" s="1">
        <f t="shared" si="4"/>
        <v>9.9999999999999978E-2</v>
      </c>
    </row>
    <row r="80" spans="1:3">
      <c r="A80">
        <v>-6.1</v>
      </c>
      <c r="B80">
        <v>0.33</v>
      </c>
      <c r="C80" s="1">
        <f t="shared" si="4"/>
        <v>-4.0000000000000036E-2</v>
      </c>
    </row>
    <row r="81" spans="1:3">
      <c r="A81">
        <v>-0.8</v>
      </c>
      <c r="B81">
        <v>0.32</v>
      </c>
      <c r="C81" s="1">
        <f t="shared" si="4"/>
        <v>-3.0000000000000027E-2</v>
      </c>
    </row>
    <row r="82" spans="1:3">
      <c r="A82">
        <v>0</v>
      </c>
      <c r="B82">
        <v>-0.23</v>
      </c>
      <c r="C82" s="1">
        <f t="shared" si="4"/>
        <v>0.52</v>
      </c>
    </row>
    <row r="83" spans="1:3">
      <c r="A83">
        <v>2.9</v>
      </c>
      <c r="B83">
        <v>0.06</v>
      </c>
      <c r="C83" s="1">
        <f t="shared" si="4"/>
        <v>0.22999999999999998</v>
      </c>
    </row>
    <row r="84" spans="1:3">
      <c r="A84">
        <v>5.5</v>
      </c>
      <c r="B84">
        <v>0.65</v>
      </c>
      <c r="C84" s="1">
        <f t="shared" si="4"/>
        <v>-0.36000000000000004</v>
      </c>
    </row>
    <row r="85" spans="1:3">
      <c r="A85">
        <v>11.5</v>
      </c>
      <c r="B85">
        <v>0.77</v>
      </c>
      <c r="C85" s="1">
        <f t="shared" si="4"/>
        <v>-0.48000000000000004</v>
      </c>
    </row>
    <row r="86" spans="1:3">
      <c r="A86">
        <v>12.9</v>
      </c>
      <c r="B86">
        <v>0.72</v>
      </c>
      <c r="C86" s="1">
        <f t="shared" si="4"/>
        <v>-0.43</v>
      </c>
    </row>
    <row r="87" spans="1:3">
      <c r="A87">
        <v>14</v>
      </c>
      <c r="B87">
        <v>1.89</v>
      </c>
      <c r="C87" s="1">
        <f t="shared" si="4"/>
        <v>-1.5999999999999999</v>
      </c>
    </row>
    <row r="90" spans="1:3">
      <c r="A90" t="s">
        <v>8</v>
      </c>
    </row>
    <row r="92" spans="1:3">
      <c r="A92" t="s">
        <v>1</v>
      </c>
      <c r="B92" t="s">
        <v>2</v>
      </c>
    </row>
    <row r="93" spans="1:3">
      <c r="A93">
        <v>-16.3</v>
      </c>
      <c r="B93">
        <v>1.8</v>
      </c>
      <c r="C93" s="1">
        <f>$E$1-B93</f>
        <v>-1.51</v>
      </c>
    </row>
    <row r="94" spans="1:3">
      <c r="A94">
        <v>-14.2</v>
      </c>
      <c r="B94">
        <v>1.3</v>
      </c>
      <c r="C94" s="1">
        <f t="shared" ref="C94:C107" si="5">$E$1-B94</f>
        <v>-1.01</v>
      </c>
    </row>
    <row r="95" spans="1:3">
      <c r="A95">
        <v>-12.7</v>
      </c>
      <c r="B95">
        <v>1.28</v>
      </c>
      <c r="C95" s="1">
        <f t="shared" si="5"/>
        <v>-0.99</v>
      </c>
    </row>
    <row r="96" spans="1:3">
      <c r="A96">
        <v>-10.6</v>
      </c>
      <c r="B96">
        <v>0.28000000000000003</v>
      </c>
      <c r="C96" s="1">
        <f t="shared" si="5"/>
        <v>9.9999999999999534E-3</v>
      </c>
    </row>
    <row r="97" spans="1:3">
      <c r="A97">
        <v>-9.6999999999999993</v>
      </c>
      <c r="B97">
        <v>0.1</v>
      </c>
      <c r="C97" s="1">
        <f t="shared" si="5"/>
        <v>0.18999999999999997</v>
      </c>
    </row>
    <row r="98" spans="1:3">
      <c r="A98">
        <v>-7.6</v>
      </c>
      <c r="B98">
        <v>0.43</v>
      </c>
      <c r="C98" s="1">
        <f t="shared" si="5"/>
        <v>-0.14000000000000001</v>
      </c>
    </row>
    <row r="99" spans="1:3">
      <c r="A99">
        <v>-6.1</v>
      </c>
      <c r="B99">
        <v>0.28999999999999998</v>
      </c>
      <c r="C99" s="1">
        <f t="shared" si="5"/>
        <v>0</v>
      </c>
    </row>
    <row r="100" spans="1:3">
      <c r="A100">
        <v>-0.6</v>
      </c>
      <c r="B100">
        <v>0.17</v>
      </c>
      <c r="C100" s="1">
        <f t="shared" si="5"/>
        <v>0.11999999999999997</v>
      </c>
    </row>
    <row r="101" spans="1:3">
      <c r="A101">
        <v>0</v>
      </c>
      <c r="B101">
        <v>-0.25</v>
      </c>
      <c r="C101" s="1">
        <f t="shared" si="5"/>
        <v>0.54</v>
      </c>
    </row>
    <row r="102" spans="1:3">
      <c r="A102">
        <v>0.5</v>
      </c>
      <c r="B102">
        <v>0.03</v>
      </c>
      <c r="C102" s="1">
        <f t="shared" si="5"/>
        <v>0.26</v>
      </c>
    </row>
    <row r="103" spans="1:3">
      <c r="A103">
        <v>2.84</v>
      </c>
      <c r="B103">
        <v>7.0000000000000007E-2</v>
      </c>
      <c r="C103" s="1">
        <f t="shared" si="5"/>
        <v>0.21999999999999997</v>
      </c>
    </row>
    <row r="104" spans="1:3">
      <c r="A104">
        <v>6.6</v>
      </c>
      <c r="B104">
        <v>0.73</v>
      </c>
      <c r="C104" s="1">
        <f t="shared" si="5"/>
        <v>-0.44</v>
      </c>
    </row>
    <row r="105" spans="1:3">
      <c r="A105">
        <v>6.61</v>
      </c>
      <c r="B105">
        <v>0.38</v>
      </c>
      <c r="C105" s="1">
        <f t="shared" si="5"/>
        <v>-9.0000000000000024E-2</v>
      </c>
    </row>
    <row r="106" spans="1:3">
      <c r="A106">
        <v>10.8</v>
      </c>
      <c r="B106">
        <v>0.55000000000000004</v>
      </c>
      <c r="C106" s="1">
        <f t="shared" si="5"/>
        <v>-0.26000000000000006</v>
      </c>
    </row>
    <row r="107" spans="1:3">
      <c r="A107">
        <v>13.2</v>
      </c>
      <c r="B107">
        <v>1.97</v>
      </c>
      <c r="C107" s="1">
        <f t="shared" si="5"/>
        <v>-1.68</v>
      </c>
    </row>
    <row r="109" spans="1:3">
      <c r="A109" t="s">
        <v>9</v>
      </c>
    </row>
    <row r="111" spans="1:3">
      <c r="A111" t="s">
        <v>1</v>
      </c>
      <c r="B111" t="s">
        <v>2</v>
      </c>
    </row>
    <row r="112" spans="1:3">
      <c r="A112">
        <v>-19.2</v>
      </c>
      <c r="B112">
        <v>1.85</v>
      </c>
      <c r="C112" s="1">
        <f>$E$1-B112</f>
        <v>-1.56</v>
      </c>
    </row>
    <row r="113" spans="1:3">
      <c r="A113">
        <v>-16.600000000000001</v>
      </c>
      <c r="B113">
        <v>1.65</v>
      </c>
      <c r="C113" s="1">
        <f t="shared" ref="C113:C123" si="6">$E$1-B113</f>
        <v>-1.3599999999999999</v>
      </c>
    </row>
    <row r="114" spans="1:3">
      <c r="A114">
        <v>-14.3</v>
      </c>
      <c r="B114">
        <v>1.1499999999999999</v>
      </c>
      <c r="C114" s="1">
        <f t="shared" si="6"/>
        <v>-0.85999999999999988</v>
      </c>
    </row>
    <row r="115" spans="1:3">
      <c r="A115">
        <v>-11.6</v>
      </c>
      <c r="B115">
        <v>0.95</v>
      </c>
      <c r="C115" s="1">
        <f t="shared" si="6"/>
        <v>-0.65999999999999992</v>
      </c>
    </row>
    <row r="116" spans="1:3">
      <c r="A116">
        <v>-8.1999999999999993</v>
      </c>
      <c r="B116">
        <v>0.57999999999999996</v>
      </c>
      <c r="C116" s="1">
        <f t="shared" si="6"/>
        <v>-0.28999999999999998</v>
      </c>
    </row>
    <row r="117" spans="1:3">
      <c r="A117">
        <v>-6</v>
      </c>
      <c r="B117">
        <v>0.23</v>
      </c>
      <c r="C117" s="1">
        <f t="shared" si="6"/>
        <v>5.999999999999997E-2</v>
      </c>
    </row>
    <row r="118" spans="1:3">
      <c r="A118">
        <v>-0.6</v>
      </c>
      <c r="B118">
        <v>0.18</v>
      </c>
      <c r="C118" s="1">
        <f t="shared" si="6"/>
        <v>0.10999999999999999</v>
      </c>
    </row>
    <row r="119" spans="1:3">
      <c r="A119">
        <v>0</v>
      </c>
      <c r="B119">
        <v>-0.28999999999999998</v>
      </c>
      <c r="C119" s="1">
        <f t="shared" si="6"/>
        <v>0.57999999999999996</v>
      </c>
    </row>
    <row r="120" spans="1:3">
      <c r="A120">
        <v>0.4</v>
      </c>
      <c r="B120">
        <v>0.03</v>
      </c>
      <c r="C120" s="1">
        <f t="shared" si="6"/>
        <v>0.26</v>
      </c>
    </row>
    <row r="121" spans="1:3">
      <c r="A121">
        <v>2.8</v>
      </c>
      <c r="B121">
        <v>0.03</v>
      </c>
      <c r="C121" s="1">
        <f t="shared" si="6"/>
        <v>0.26</v>
      </c>
    </row>
    <row r="122" spans="1:3">
      <c r="A122">
        <v>5.3</v>
      </c>
      <c r="B122">
        <v>0.24</v>
      </c>
      <c r="C122" s="1">
        <f t="shared" si="6"/>
        <v>4.9999999999999989E-2</v>
      </c>
    </row>
    <row r="123" spans="1:3">
      <c r="A123">
        <v>7.6</v>
      </c>
      <c r="B123">
        <v>0.7</v>
      </c>
      <c r="C123" s="1">
        <f t="shared" si="6"/>
        <v>-0.41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4:S28"/>
  <sheetViews>
    <sheetView workbookViewId="0">
      <selection activeCell="K16" sqref="K16"/>
    </sheetView>
  </sheetViews>
  <sheetFormatPr defaultRowHeight="15"/>
  <cols>
    <col min="3" max="3" width="8.85546875" customWidth="1"/>
    <col min="6" max="8" width="8" customWidth="1"/>
    <col min="10" max="10" width="9.5703125" customWidth="1"/>
  </cols>
  <sheetData>
    <row r="4" spans="1:19">
      <c r="A4" s="6"/>
      <c r="B4" s="6"/>
      <c r="C4" s="6"/>
      <c r="D4" s="6"/>
      <c r="E4" s="6"/>
      <c r="F4" s="6"/>
      <c r="G4" s="6"/>
      <c r="H4" s="6"/>
      <c r="I4" s="6"/>
      <c r="J4" s="6"/>
      <c r="K4" s="2"/>
      <c r="L4" s="2"/>
      <c r="M4" s="2"/>
      <c r="N4" s="2"/>
      <c r="O4" s="2"/>
      <c r="P4" s="2"/>
    </row>
    <row r="5" spans="1:19">
      <c r="K5" s="2"/>
      <c r="L5" s="2"/>
      <c r="M5" s="2"/>
      <c r="N5" s="2"/>
      <c r="O5" s="2"/>
      <c r="P5" s="2"/>
    </row>
    <row r="6" spans="1:19">
      <c r="A6" s="2"/>
      <c r="B6" s="9" t="s">
        <v>56</v>
      </c>
      <c r="C6" s="9"/>
      <c r="D6" s="6"/>
      <c r="E6" s="9" t="s">
        <v>57</v>
      </c>
      <c r="F6" s="9"/>
      <c r="G6" s="2"/>
      <c r="H6" s="2"/>
      <c r="I6" s="9" t="s">
        <v>58</v>
      </c>
      <c r="J6" s="9"/>
      <c r="K6" s="2"/>
      <c r="L6" s="9" t="s">
        <v>55</v>
      </c>
      <c r="M6" s="9"/>
      <c r="N6" s="2"/>
      <c r="O6" s="9" t="s">
        <v>59</v>
      </c>
      <c r="P6" s="9"/>
      <c r="R6" s="9" t="s">
        <v>60</v>
      </c>
      <c r="S6" s="9"/>
    </row>
    <row r="7" spans="1:19">
      <c r="B7" s="2" t="s">
        <v>0</v>
      </c>
      <c r="C7" s="2" t="s">
        <v>25</v>
      </c>
      <c r="D7" s="2"/>
      <c r="E7" s="2" t="s">
        <v>0</v>
      </c>
      <c r="F7" s="2" t="s">
        <v>25</v>
      </c>
      <c r="G7" s="2"/>
      <c r="H7" s="2"/>
      <c r="I7" s="2" t="s">
        <v>0</v>
      </c>
      <c r="J7" s="2" t="s">
        <v>25</v>
      </c>
      <c r="L7" t="s">
        <v>0</v>
      </c>
      <c r="M7" t="s">
        <v>25</v>
      </c>
      <c r="O7" t="s">
        <v>0</v>
      </c>
      <c r="P7" t="s">
        <v>25</v>
      </c>
      <c r="R7" t="s">
        <v>0</v>
      </c>
      <c r="S7" t="s">
        <v>25</v>
      </c>
    </row>
    <row r="8" spans="1:19">
      <c r="K8" s="1"/>
      <c r="L8" s="1">
        <v>16.899999999999999</v>
      </c>
      <c r="M8">
        <v>-1.5750000000000004</v>
      </c>
      <c r="O8" s="1"/>
      <c r="R8">
        <v>21</v>
      </c>
      <c r="S8">
        <v>-1.56</v>
      </c>
    </row>
    <row r="9" spans="1:19">
      <c r="K9" s="1"/>
      <c r="L9" s="1">
        <v>15.399999999999999</v>
      </c>
      <c r="M9">
        <v>-1.3550000000000002</v>
      </c>
      <c r="O9" s="1"/>
      <c r="R9">
        <v>18.400000000000002</v>
      </c>
      <c r="S9">
        <v>-1.3599999999999999</v>
      </c>
    </row>
    <row r="10" spans="1:19">
      <c r="K10" s="1"/>
      <c r="L10" s="1">
        <v>14.1</v>
      </c>
      <c r="M10">
        <v>-1.345</v>
      </c>
      <c r="O10" s="1"/>
      <c r="R10">
        <v>16.100000000000001</v>
      </c>
      <c r="S10">
        <v>-0.85999999999999988</v>
      </c>
    </row>
    <row r="11" spans="1:19">
      <c r="K11" s="1"/>
      <c r="L11" s="1">
        <v>13</v>
      </c>
      <c r="M11">
        <v>-1.0650000000000002</v>
      </c>
      <c r="O11" s="1"/>
      <c r="R11">
        <v>13.4</v>
      </c>
      <c r="S11">
        <v>-0.65999999999999992</v>
      </c>
    </row>
    <row r="12" spans="1:19">
      <c r="K12" s="1"/>
      <c r="L12" s="1">
        <v>11.2</v>
      </c>
      <c r="M12">
        <v>-0.39500000000000002</v>
      </c>
      <c r="O12" s="1"/>
      <c r="R12">
        <v>10</v>
      </c>
      <c r="S12">
        <v>-0.28999999999999998</v>
      </c>
    </row>
    <row r="13" spans="1:19">
      <c r="K13" s="1"/>
      <c r="L13" s="1">
        <v>7.8</v>
      </c>
      <c r="M13">
        <v>-2.5000000000000133E-2</v>
      </c>
      <c r="O13" s="1"/>
      <c r="R13">
        <v>7.8</v>
      </c>
      <c r="S13">
        <v>5.999999999999997E-2</v>
      </c>
    </row>
    <row r="14" spans="1:19">
      <c r="K14" s="1"/>
      <c r="L14" s="1">
        <v>0</v>
      </c>
      <c r="M14">
        <v>0.24499999999999988</v>
      </c>
      <c r="O14" s="1"/>
      <c r="R14">
        <v>2.4</v>
      </c>
      <c r="S14">
        <v>0.10999999999999999</v>
      </c>
    </row>
    <row r="15" spans="1:19">
      <c r="K15" s="1"/>
      <c r="L15" s="1">
        <v>-2.7</v>
      </c>
      <c r="M15">
        <v>-8.5000000000000187E-2</v>
      </c>
      <c r="O15" s="1"/>
      <c r="R15">
        <v>1.4</v>
      </c>
      <c r="S15">
        <v>0.26</v>
      </c>
    </row>
    <row r="16" spans="1:19">
      <c r="K16" s="1"/>
      <c r="L16" s="1">
        <v>-5.3</v>
      </c>
      <c r="M16">
        <v>-0.38500000000000001</v>
      </c>
      <c r="O16" s="1"/>
      <c r="R16">
        <v>-0.99999999999999978</v>
      </c>
      <c r="S16">
        <v>0.26</v>
      </c>
    </row>
    <row r="17" spans="11:19">
      <c r="K17" s="1"/>
      <c r="L17" s="1">
        <v>-6.4</v>
      </c>
      <c r="M17">
        <v>-0.51500000000000012</v>
      </c>
      <c r="O17" s="1"/>
      <c r="R17">
        <v>-3.5</v>
      </c>
      <c r="S17">
        <v>4.9999999999999989E-2</v>
      </c>
    </row>
    <row r="18" spans="11:19">
      <c r="K18" s="1"/>
      <c r="L18" s="1">
        <v>-8.25</v>
      </c>
      <c r="M18">
        <v>-0.49500000000000011</v>
      </c>
      <c r="O18" s="1"/>
      <c r="R18">
        <v>-5.8</v>
      </c>
      <c r="S18">
        <v>-0.41</v>
      </c>
    </row>
    <row r="19" spans="11:19">
      <c r="K19" s="1"/>
      <c r="L19" s="1">
        <v>-9.6999999999999993</v>
      </c>
      <c r="M19">
        <v>-0.82499999999999996</v>
      </c>
      <c r="O19" s="1"/>
    </row>
    <row r="20" spans="11:19">
      <c r="K20" s="1"/>
      <c r="L20" s="1">
        <v>-11.15</v>
      </c>
      <c r="M20">
        <v>-0.66500000000000026</v>
      </c>
      <c r="O20" s="1"/>
    </row>
    <row r="21" spans="11:19">
      <c r="K21" s="1"/>
      <c r="L21" s="1">
        <v>-11.5</v>
      </c>
      <c r="M21">
        <v>-0.94500000000000006</v>
      </c>
      <c r="O21" s="1"/>
    </row>
    <row r="22" spans="11:19">
      <c r="K22" s="1"/>
      <c r="L22" s="1">
        <v>-13.1</v>
      </c>
      <c r="M22">
        <v>-2.1550000000000002</v>
      </c>
      <c r="O22" s="1"/>
    </row>
    <row r="23" spans="11:19">
      <c r="K23" s="1"/>
      <c r="L23" s="1"/>
      <c r="O23" s="1"/>
    </row>
    <row r="24" spans="11:19">
      <c r="K24" s="1"/>
      <c r="L24" s="1"/>
      <c r="O24" s="1"/>
    </row>
    <row r="25" spans="11:19">
      <c r="K25" s="1"/>
      <c r="L25" s="1"/>
      <c r="O25" s="1"/>
    </row>
    <row r="26" spans="11:19">
      <c r="K26" s="1"/>
      <c r="L26" s="1"/>
      <c r="O26" s="1"/>
    </row>
    <row r="27" spans="11:19">
      <c r="K27" s="1"/>
      <c r="L27" s="1"/>
      <c r="O27" s="1"/>
    </row>
    <row r="28" spans="11:19">
      <c r="K28" s="1"/>
      <c r="L28" s="1"/>
      <c r="O28" s="1"/>
    </row>
  </sheetData>
  <mergeCells count="6">
    <mergeCell ref="R6:S6"/>
    <mergeCell ref="B6:C6"/>
    <mergeCell ref="E6:F6"/>
    <mergeCell ref="I6:J6"/>
    <mergeCell ref="L6:M6"/>
    <mergeCell ref="O6:P6"/>
  </mergeCells>
  <pageMargins left="0.7" right="0.7" top="0.75" bottom="0.75" header="0.3" footer="0.3"/>
  <pageSetup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F2:W23"/>
  <sheetViews>
    <sheetView workbookViewId="0">
      <selection activeCell="R22" sqref="R22"/>
    </sheetView>
  </sheetViews>
  <sheetFormatPr defaultRowHeight="15"/>
  <cols>
    <col min="17" max="18" width="9.5703125" bestFit="1" customWidth="1"/>
    <col min="19" max="19" width="9.28515625" bestFit="1" customWidth="1"/>
    <col min="20" max="21" width="9.5703125" bestFit="1" customWidth="1"/>
  </cols>
  <sheetData>
    <row r="2" spans="6:23">
      <c r="G2">
        <v>0</v>
      </c>
      <c r="H2">
        <v>10</v>
      </c>
      <c r="I2">
        <v>20</v>
      </c>
      <c r="J2">
        <v>30</v>
      </c>
      <c r="K2">
        <v>40</v>
      </c>
      <c r="L2">
        <v>50</v>
      </c>
      <c r="M2">
        <v>60</v>
      </c>
      <c r="Q2">
        <v>0</v>
      </c>
      <c r="R2">
        <v>10</v>
      </c>
      <c r="S2">
        <v>20</v>
      </c>
      <c r="T2">
        <v>30</v>
      </c>
      <c r="U2">
        <v>40</v>
      </c>
      <c r="V2">
        <v>50</v>
      </c>
      <c r="W2">
        <v>60</v>
      </c>
    </row>
    <row r="3" spans="6:23">
      <c r="F3">
        <v>2011</v>
      </c>
      <c r="G3">
        <v>0.80747803921568595</v>
      </c>
      <c r="H3">
        <v>0.70034113959063204</v>
      </c>
      <c r="I3">
        <v>5.0506822480620199</v>
      </c>
      <c r="J3">
        <v>4.8728232773109204</v>
      </c>
      <c r="K3">
        <v>5.77841940158953</v>
      </c>
      <c r="L3">
        <v>5.6247781818181801</v>
      </c>
      <c r="M3">
        <v>5.0383498039215704</v>
      </c>
      <c r="P3">
        <v>2011</v>
      </c>
      <c r="Q3">
        <v>3.9337315384615401</v>
      </c>
      <c r="R3">
        <v>7.5967716666666698</v>
      </c>
      <c r="S3">
        <v>7.2632392512077404</v>
      </c>
      <c r="T3">
        <v>6.2699551002506304</v>
      </c>
      <c r="U3">
        <v>11.763799165065301</v>
      </c>
      <c r="V3">
        <v>11.4897118286445</v>
      </c>
      <c r="W3">
        <v>9.51837490602672</v>
      </c>
    </row>
    <row r="4" spans="6:23" ht="15.75" thickBot="1"/>
    <row r="5" spans="6:23" ht="15.75" thickBot="1">
      <c r="F5" s="10" t="s">
        <v>67</v>
      </c>
      <c r="G5" s="11"/>
      <c r="H5" s="11"/>
      <c r="I5" s="11"/>
      <c r="J5" s="11"/>
      <c r="K5" s="11"/>
      <c r="L5" s="11"/>
      <c r="M5" s="12"/>
      <c r="P5" s="10" t="s">
        <v>68</v>
      </c>
      <c r="Q5" s="11"/>
      <c r="R5" s="11"/>
      <c r="S5" s="11"/>
      <c r="T5" s="11"/>
      <c r="U5" s="11"/>
      <c r="V5" s="11"/>
      <c r="W5" s="12"/>
    </row>
    <row r="6" spans="6:23">
      <c r="F6" s="7"/>
      <c r="G6" s="7">
        <v>5</v>
      </c>
      <c r="H6" s="7">
        <v>15</v>
      </c>
      <c r="I6" s="7">
        <v>25</v>
      </c>
      <c r="J6" s="7">
        <v>35</v>
      </c>
      <c r="K6" s="7">
        <v>45</v>
      </c>
      <c r="L6" s="7">
        <v>55</v>
      </c>
      <c r="M6" s="7">
        <v>65</v>
      </c>
      <c r="P6" s="7"/>
      <c r="Q6" s="7">
        <v>5</v>
      </c>
      <c r="R6" s="7">
        <v>15</v>
      </c>
      <c r="S6" s="7">
        <v>25</v>
      </c>
      <c r="T6" s="7">
        <v>35</v>
      </c>
      <c r="U6" s="7">
        <v>45</v>
      </c>
      <c r="V6" s="7">
        <v>55</v>
      </c>
      <c r="W6" s="7">
        <v>65</v>
      </c>
    </row>
    <row r="7" spans="6:23">
      <c r="F7">
        <v>2002</v>
      </c>
      <c r="G7">
        <v>0</v>
      </c>
      <c r="H7">
        <v>4.0583499999999999</v>
      </c>
      <c r="I7">
        <v>5.1204000000000001</v>
      </c>
      <c r="J7">
        <v>6.0743499999999999</v>
      </c>
      <c r="K7">
        <v>6.0147000000000004</v>
      </c>
      <c r="L7">
        <v>0</v>
      </c>
      <c r="M7">
        <v>0</v>
      </c>
      <c r="P7">
        <v>2002</v>
      </c>
      <c r="Q7">
        <v>7.94231</v>
      </c>
      <c r="R7">
        <v>9.1309550000000002</v>
      </c>
      <c r="S7">
        <v>7.6320050000000004</v>
      </c>
      <c r="T7">
        <v>8.9526050000000001</v>
      </c>
      <c r="U7">
        <v>12.002105</v>
      </c>
      <c r="V7">
        <v>0</v>
      </c>
      <c r="W7">
        <v>0</v>
      </c>
    </row>
    <row r="8" spans="6:23">
      <c r="F8">
        <v>2003</v>
      </c>
      <c r="G8">
        <v>0</v>
      </c>
      <c r="H8">
        <v>5.0853000000000002</v>
      </c>
      <c r="I8">
        <v>6.1422499999999998</v>
      </c>
      <c r="J8">
        <v>6.4708500000000004</v>
      </c>
      <c r="K8">
        <v>0</v>
      </c>
      <c r="L8">
        <v>0</v>
      </c>
      <c r="M8">
        <v>0</v>
      </c>
      <c r="P8">
        <v>2003</v>
      </c>
      <c r="Q8">
        <v>8.7373100000000008</v>
      </c>
      <c r="R8">
        <v>9.2042549999999999</v>
      </c>
      <c r="S8">
        <v>7.4090049999999996</v>
      </c>
      <c r="T8">
        <v>10.454504999999999</v>
      </c>
      <c r="U8">
        <v>0</v>
      </c>
      <c r="V8">
        <v>0</v>
      </c>
      <c r="W8">
        <v>0</v>
      </c>
    </row>
    <row r="9" spans="6:23">
      <c r="F9">
        <v>2004</v>
      </c>
      <c r="G9">
        <v>2.4710000000000001</v>
      </c>
      <c r="H9">
        <v>4.9673833333333297</v>
      </c>
      <c r="I9">
        <v>5.9593256097560996</v>
      </c>
      <c r="J9">
        <v>5.9965799999999998</v>
      </c>
      <c r="K9">
        <v>0</v>
      </c>
      <c r="L9">
        <v>0</v>
      </c>
      <c r="M9">
        <v>0</v>
      </c>
      <c r="P9">
        <v>2004</v>
      </c>
      <c r="Q9">
        <v>8.4035028571428594</v>
      </c>
      <c r="R9">
        <v>8.2393599999999996</v>
      </c>
      <c r="S9">
        <v>6.2759549999999997</v>
      </c>
      <c r="T9">
        <v>8.7647700000000004</v>
      </c>
      <c r="U9">
        <v>0</v>
      </c>
      <c r="V9">
        <v>0</v>
      </c>
      <c r="W9">
        <v>0</v>
      </c>
    </row>
    <row r="10" spans="6:23">
      <c r="F10">
        <v>2011</v>
      </c>
      <c r="G10">
        <f>AVERAGE(G3:H3)</f>
        <v>0.753909589403159</v>
      </c>
      <c r="H10">
        <f t="shared" ref="H10:K10" si="0">AVERAGE(H3:I3)</f>
        <v>2.8755116938263261</v>
      </c>
      <c r="I10">
        <f t="shared" si="0"/>
        <v>4.9617527626864701</v>
      </c>
      <c r="J10">
        <f t="shared" si="0"/>
        <v>5.3256213394502252</v>
      </c>
      <c r="K10">
        <f t="shared" si="0"/>
        <v>5.7015987917038551</v>
      </c>
      <c r="L10">
        <f>AVERAGE(L3:M3)</f>
        <v>5.3315639928698753</v>
      </c>
      <c r="P10">
        <v>2011</v>
      </c>
      <c r="Q10">
        <f>AVERAGE(Q3:R3)</f>
        <v>5.7652516025641045</v>
      </c>
      <c r="R10">
        <f t="shared" ref="R10:V10" si="1">AVERAGE(R3:S3)</f>
        <v>7.4300054589372051</v>
      </c>
      <c r="S10">
        <f t="shared" si="1"/>
        <v>6.766597175729185</v>
      </c>
      <c r="T10">
        <f t="shared" si="1"/>
        <v>9.0168771326579655</v>
      </c>
      <c r="U10">
        <f t="shared" si="1"/>
        <v>11.626755496854901</v>
      </c>
      <c r="V10">
        <f t="shared" si="1"/>
        <v>10.50404336733561</v>
      </c>
    </row>
    <row r="11" spans="6:23">
      <c r="F11">
        <v>2013</v>
      </c>
      <c r="G11">
        <v>0.50039999999999996</v>
      </c>
      <c r="H11">
        <v>4.8877289783281697</v>
      </c>
      <c r="I11">
        <v>4.1058832142857096</v>
      </c>
      <c r="J11">
        <v>3.8603669680959198</v>
      </c>
      <c r="K11">
        <v>6.9903197590815003</v>
      </c>
      <c r="L11">
        <v>8.7422623809523792</v>
      </c>
      <c r="M11">
        <v>7.7682125874125898</v>
      </c>
      <c r="P11">
        <v>2013</v>
      </c>
      <c r="Q11">
        <v>5.0312976923076898</v>
      </c>
      <c r="R11">
        <v>11.3482402631579</v>
      </c>
      <c r="S11">
        <v>8.6768010869565195</v>
      </c>
      <c r="T11">
        <v>10.4317324766424</v>
      </c>
      <c r="U11">
        <v>10.2447812937063</v>
      </c>
      <c r="V11">
        <v>10.1453107847966</v>
      </c>
      <c r="W11">
        <v>5.8248350000000002</v>
      </c>
    </row>
    <row r="16" spans="6:23">
      <c r="G16">
        <v>2002</v>
      </c>
      <c r="H16">
        <v>2003</v>
      </c>
      <c r="I16">
        <v>2004</v>
      </c>
      <c r="J16">
        <v>2011</v>
      </c>
      <c r="K16">
        <v>2013</v>
      </c>
      <c r="Q16">
        <v>2002</v>
      </c>
      <c r="R16">
        <v>2003</v>
      </c>
      <c r="S16">
        <v>2004</v>
      </c>
      <c r="T16">
        <v>2011</v>
      </c>
      <c r="U16">
        <v>2013</v>
      </c>
    </row>
    <row r="17" spans="6:21">
      <c r="F17">
        <v>5</v>
      </c>
      <c r="G17" s="1"/>
      <c r="H17" s="1"/>
      <c r="I17" s="1">
        <v>2.4710000000000001</v>
      </c>
      <c r="J17" s="1">
        <v>0.753909589403159</v>
      </c>
      <c r="K17" s="1">
        <v>0.50039999999999996</v>
      </c>
      <c r="P17">
        <v>5</v>
      </c>
      <c r="Q17" s="1">
        <v>7.94231</v>
      </c>
      <c r="R17" s="1">
        <v>8.7373100000000008</v>
      </c>
      <c r="S17" s="1">
        <v>8.4035028571428594</v>
      </c>
      <c r="T17" s="1">
        <v>5.7652516025641045</v>
      </c>
      <c r="U17" s="1">
        <v>5.0312976923076898</v>
      </c>
    </row>
    <row r="18" spans="6:21">
      <c r="F18">
        <v>15</v>
      </c>
      <c r="G18" s="1">
        <v>4.0583499999999999</v>
      </c>
      <c r="H18" s="1">
        <v>5.0853000000000002</v>
      </c>
      <c r="I18" s="1">
        <v>4.9673833333333297</v>
      </c>
      <c r="J18" s="1">
        <v>2.8755116938263261</v>
      </c>
      <c r="K18" s="1">
        <v>4.8877289783281697</v>
      </c>
      <c r="P18">
        <v>15</v>
      </c>
      <c r="Q18" s="1">
        <v>9.1309550000000002</v>
      </c>
      <c r="R18" s="1">
        <v>9.2042549999999999</v>
      </c>
      <c r="S18" s="1">
        <v>8.2393599999999996</v>
      </c>
      <c r="T18" s="1">
        <v>7.4300054589372051</v>
      </c>
      <c r="U18" s="1">
        <v>11.3482402631579</v>
      </c>
    </row>
    <row r="19" spans="6:21">
      <c r="F19">
        <v>25</v>
      </c>
      <c r="G19" s="1">
        <v>5.1204000000000001</v>
      </c>
      <c r="H19" s="1">
        <v>6.1422499999999998</v>
      </c>
      <c r="I19" s="1">
        <v>5.9593256097560996</v>
      </c>
      <c r="J19" s="1">
        <v>4.9617527626864701</v>
      </c>
      <c r="K19" s="1">
        <v>4.1058832142857096</v>
      </c>
      <c r="P19">
        <v>25</v>
      </c>
      <c r="Q19" s="1">
        <v>7.6320050000000004</v>
      </c>
      <c r="R19" s="1">
        <v>7.4090049999999996</v>
      </c>
      <c r="S19" s="1">
        <v>6.2759549999999997</v>
      </c>
      <c r="T19" s="1">
        <v>6.766597175729185</v>
      </c>
      <c r="U19" s="1">
        <v>8.6768010869565195</v>
      </c>
    </row>
    <row r="20" spans="6:21">
      <c r="F20">
        <v>35</v>
      </c>
      <c r="G20" s="1">
        <v>6.0743499999999999</v>
      </c>
      <c r="H20" s="1">
        <v>6.4708500000000004</v>
      </c>
      <c r="I20" s="1">
        <v>5.9965799999999998</v>
      </c>
      <c r="J20" s="1">
        <v>5.3256213394502252</v>
      </c>
      <c r="K20" s="1">
        <v>3.8603669680959198</v>
      </c>
      <c r="P20">
        <v>35</v>
      </c>
      <c r="Q20" s="1">
        <v>8.9526050000000001</v>
      </c>
      <c r="R20" s="1">
        <v>10.454504999999999</v>
      </c>
      <c r="S20" s="1">
        <v>8.7647700000000004</v>
      </c>
      <c r="T20" s="1">
        <v>9.0168771326579655</v>
      </c>
      <c r="U20" s="1">
        <v>10.4317324766424</v>
      </c>
    </row>
    <row r="21" spans="6:21">
      <c r="F21">
        <v>45</v>
      </c>
      <c r="G21" s="1">
        <v>6.0147000000000004</v>
      </c>
      <c r="H21" s="1"/>
      <c r="I21" s="1"/>
      <c r="J21" s="1">
        <v>5.7015987917038551</v>
      </c>
      <c r="K21" s="1">
        <v>6.9903197590815003</v>
      </c>
      <c r="P21">
        <v>45</v>
      </c>
      <c r="Q21" s="1">
        <v>12.002105</v>
      </c>
      <c r="R21" s="1"/>
      <c r="S21" s="1"/>
      <c r="T21" s="1">
        <v>11.626755496854901</v>
      </c>
      <c r="U21" s="1">
        <v>10.2447812937063</v>
      </c>
    </row>
    <row r="22" spans="6:21">
      <c r="F22">
        <v>55</v>
      </c>
      <c r="G22" s="1"/>
      <c r="H22" s="1"/>
      <c r="I22" s="1"/>
      <c r="J22" s="1">
        <v>5.3315639928698753</v>
      </c>
      <c r="K22" s="1">
        <v>8.7422623809523792</v>
      </c>
      <c r="P22">
        <v>55</v>
      </c>
      <c r="Q22" s="1"/>
      <c r="R22" s="1"/>
      <c r="S22" s="1"/>
      <c r="T22" s="1">
        <v>10.50404336733561</v>
      </c>
      <c r="U22" s="1">
        <v>10.1453107847966</v>
      </c>
    </row>
    <row r="23" spans="6:21">
      <c r="F23">
        <v>65</v>
      </c>
      <c r="G23" s="1"/>
      <c r="H23" s="1"/>
      <c r="I23" s="1"/>
      <c r="J23" s="1"/>
      <c r="K23" s="1">
        <v>7.7682125874125898</v>
      </c>
      <c r="P23">
        <v>65</v>
      </c>
      <c r="Q23" s="1"/>
      <c r="R23" s="1"/>
      <c r="S23" s="1"/>
      <c r="T23" s="1"/>
      <c r="U23" s="1">
        <v>5.8248350000000002</v>
      </c>
    </row>
  </sheetData>
  <mergeCells count="2">
    <mergeCell ref="P5:W5"/>
    <mergeCell ref="F5:M5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25"/>
  <sheetViews>
    <sheetView topLeftCell="A22" zoomScale="85" zoomScaleNormal="85" workbookViewId="0">
      <selection activeCell="B48" sqref="B48"/>
    </sheetView>
  </sheetViews>
  <sheetFormatPr defaultRowHeight="15"/>
  <cols>
    <col min="1" max="2" width="9.140625" style="2"/>
    <col min="3" max="4" width="9.140625" style="2" customWidth="1"/>
    <col min="5" max="5" width="9.140625" style="2"/>
  </cols>
  <sheetData>
    <row r="1" spans="1:7">
      <c r="B1" s="2" t="s">
        <v>10</v>
      </c>
      <c r="E1" s="2" t="s">
        <v>11</v>
      </c>
      <c r="F1">
        <v>0.28999999999999998</v>
      </c>
    </row>
    <row r="2" spans="1:7">
      <c r="B2" s="2" t="s">
        <v>16</v>
      </c>
      <c r="D2" s="2">
        <f>A3+A4+A5</f>
        <v>3.06</v>
      </c>
      <c r="E2" s="3" t="s">
        <v>13</v>
      </c>
    </row>
    <row r="3" spans="1:7">
      <c r="A3" s="2">
        <v>1.37</v>
      </c>
      <c r="B3" s="5" t="s">
        <v>15</v>
      </c>
    </row>
    <row r="4" spans="1:7">
      <c r="A4" s="2">
        <v>1.4</v>
      </c>
      <c r="B4" s="5" t="s">
        <v>18</v>
      </c>
    </row>
    <row r="5" spans="1:7">
      <c r="A5" s="2">
        <v>0.28999999999999998</v>
      </c>
      <c r="B5" s="5" t="s">
        <v>17</v>
      </c>
    </row>
    <row r="6" spans="1:7">
      <c r="B6" s="5"/>
    </row>
    <row r="8" spans="1:7">
      <c r="B8" s="2" t="s">
        <v>3</v>
      </c>
      <c r="D8" s="2" t="s">
        <v>12</v>
      </c>
      <c r="E8" s="2" t="s">
        <v>14</v>
      </c>
    </row>
    <row r="9" spans="1:7">
      <c r="B9" s="2" t="s">
        <v>1</v>
      </c>
      <c r="C9" s="2" t="s">
        <v>2</v>
      </c>
    </row>
    <row r="10" spans="1:7">
      <c r="A10" s="2">
        <v>5</v>
      </c>
      <c r="B10" s="4">
        <v>-7.2</v>
      </c>
      <c r="C10" s="4">
        <v>1.89</v>
      </c>
      <c r="D10" s="4">
        <f>$F$1-C10</f>
        <v>-1.5999999999999999</v>
      </c>
      <c r="E10" s="4">
        <f>D10+$A$3</f>
        <v>-0.22999999999999976</v>
      </c>
    </row>
    <row r="11" spans="1:7">
      <c r="A11" s="2">
        <v>5</v>
      </c>
      <c r="B11" s="4">
        <v>-6.2</v>
      </c>
      <c r="C11" s="4">
        <v>0.47</v>
      </c>
      <c r="D11" s="4">
        <f t="shared" ref="D11:D17" si="0">$F$1-C11</f>
        <v>-0.18</v>
      </c>
      <c r="E11" s="4">
        <f t="shared" ref="E11:E17" si="1">D11+$A$3</f>
        <v>1.1900000000000002</v>
      </c>
    </row>
    <row r="12" spans="1:7">
      <c r="A12" s="2">
        <v>5</v>
      </c>
      <c r="B12" s="4">
        <v>3.2</v>
      </c>
      <c r="C12" s="4">
        <v>0.27</v>
      </c>
      <c r="D12" s="4">
        <f t="shared" si="0"/>
        <v>1.9999999999999962E-2</v>
      </c>
      <c r="E12" s="4">
        <f t="shared" si="1"/>
        <v>1.3900000000000001</v>
      </c>
      <c r="G12" s="1">
        <f>E123-E12</f>
        <v>0.24</v>
      </c>
    </row>
    <row r="13" spans="1:7">
      <c r="A13" s="2">
        <v>5</v>
      </c>
      <c r="B13" s="4">
        <v>5</v>
      </c>
      <c r="C13" s="4">
        <v>0.77</v>
      </c>
      <c r="D13" s="4">
        <f t="shared" si="0"/>
        <v>-0.48000000000000004</v>
      </c>
      <c r="E13" s="4">
        <f t="shared" si="1"/>
        <v>0.89000000000000012</v>
      </c>
    </row>
    <row r="14" spans="1:7">
      <c r="A14" s="2">
        <v>5</v>
      </c>
      <c r="B14" s="4">
        <v>7.1</v>
      </c>
      <c r="C14" s="4">
        <v>0.74</v>
      </c>
      <c r="D14" s="4">
        <f t="shared" si="0"/>
        <v>-0.45</v>
      </c>
      <c r="E14" s="4">
        <f t="shared" si="1"/>
        <v>0.92000000000000015</v>
      </c>
    </row>
    <row r="15" spans="1:7">
      <c r="A15" s="2">
        <v>5</v>
      </c>
      <c r="B15" s="4">
        <v>8.6999999999999993</v>
      </c>
      <c r="C15" s="4">
        <v>1.37</v>
      </c>
      <c r="D15" s="4">
        <f t="shared" si="0"/>
        <v>-1.08</v>
      </c>
      <c r="E15" s="4">
        <f t="shared" si="1"/>
        <v>0.29000000000000004</v>
      </c>
    </row>
    <row r="16" spans="1:7">
      <c r="A16" s="2">
        <v>5</v>
      </c>
      <c r="B16" s="4">
        <v>10</v>
      </c>
      <c r="C16" s="4">
        <v>1.87</v>
      </c>
      <c r="D16" s="4">
        <f t="shared" si="0"/>
        <v>-1.58</v>
      </c>
      <c r="E16" s="4">
        <f t="shared" si="1"/>
        <v>-0.20999999999999996</v>
      </c>
    </row>
    <row r="17" spans="1:5">
      <c r="A17" s="2">
        <v>5</v>
      </c>
      <c r="B17" s="4">
        <v>13.1</v>
      </c>
      <c r="C17" s="4">
        <v>2.12</v>
      </c>
      <c r="D17" s="4">
        <f t="shared" si="0"/>
        <v>-1.83</v>
      </c>
      <c r="E17" s="4">
        <f t="shared" si="1"/>
        <v>-0.45999999999999996</v>
      </c>
    </row>
    <row r="21" spans="1:5">
      <c r="B21" s="2" t="s">
        <v>4</v>
      </c>
    </row>
    <row r="22" spans="1:5">
      <c r="B22" s="2" t="s">
        <v>0</v>
      </c>
      <c r="C22" s="2" t="s">
        <v>2</v>
      </c>
    </row>
    <row r="23" spans="1:5">
      <c r="A23" s="2">
        <v>15</v>
      </c>
      <c r="B23" s="2">
        <v>-14.4</v>
      </c>
      <c r="C23" s="2">
        <v>2.09</v>
      </c>
      <c r="D23" s="4">
        <f>$F$1-C23</f>
        <v>-1.7999999999999998</v>
      </c>
      <c r="E23" s="4">
        <f>D23+$A$3</f>
        <v>-0.42999999999999972</v>
      </c>
    </row>
    <row r="24" spans="1:5">
      <c r="A24" s="2">
        <v>15</v>
      </c>
      <c r="B24" s="2">
        <v>-12.7</v>
      </c>
      <c r="C24" s="2">
        <v>1.62</v>
      </c>
      <c r="D24" s="4">
        <f t="shared" ref="D24:D35" si="2">$F$1-C24</f>
        <v>-1.33</v>
      </c>
      <c r="E24" s="4">
        <f t="shared" ref="E24:E35" si="3">D24+$A$3</f>
        <v>4.0000000000000036E-2</v>
      </c>
    </row>
    <row r="25" spans="1:5">
      <c r="A25" s="2">
        <v>15</v>
      </c>
      <c r="B25" s="2">
        <v>-10.8</v>
      </c>
      <c r="C25" s="2">
        <v>0.93</v>
      </c>
      <c r="D25" s="4">
        <f t="shared" si="2"/>
        <v>-0.64000000000000012</v>
      </c>
      <c r="E25" s="4">
        <f t="shared" si="3"/>
        <v>0.73</v>
      </c>
    </row>
    <row r="26" spans="1:5">
      <c r="A26" s="2">
        <v>15</v>
      </c>
      <c r="B26" s="2">
        <v>-9.1999999999999993</v>
      </c>
      <c r="C26" s="2">
        <v>0.69</v>
      </c>
      <c r="D26" s="4">
        <f t="shared" si="2"/>
        <v>-0.39999999999999997</v>
      </c>
      <c r="E26" s="4">
        <f t="shared" si="3"/>
        <v>0.9700000000000002</v>
      </c>
    </row>
    <row r="27" spans="1:5">
      <c r="A27" s="2">
        <v>15</v>
      </c>
      <c r="B27" s="2">
        <v>-7.2</v>
      </c>
      <c r="C27" s="2">
        <v>0.87</v>
      </c>
      <c r="D27" s="4">
        <f t="shared" si="2"/>
        <v>-0.58000000000000007</v>
      </c>
      <c r="E27" s="4">
        <f t="shared" si="3"/>
        <v>0.79</v>
      </c>
    </row>
    <row r="28" spans="1:5">
      <c r="A28" s="2">
        <v>15</v>
      </c>
      <c r="B28" s="2">
        <v>-6.3</v>
      </c>
      <c r="C28" s="2">
        <v>0.43</v>
      </c>
      <c r="D28" s="4">
        <f t="shared" si="2"/>
        <v>-0.14000000000000001</v>
      </c>
      <c r="E28" s="4">
        <f t="shared" si="3"/>
        <v>1.23</v>
      </c>
    </row>
    <row r="29" spans="1:5">
      <c r="A29" s="2">
        <v>15</v>
      </c>
      <c r="B29" s="2">
        <v>3.2</v>
      </c>
      <c r="C29" s="2">
        <v>0.1</v>
      </c>
      <c r="D29" s="4">
        <f t="shared" si="2"/>
        <v>0.18999999999999997</v>
      </c>
      <c r="E29" s="4">
        <f t="shared" si="3"/>
        <v>1.56</v>
      </c>
    </row>
    <row r="30" spans="1:5">
      <c r="A30" s="2">
        <v>15</v>
      </c>
      <c r="B30" s="2">
        <v>5.4</v>
      </c>
      <c r="C30" s="2">
        <v>0.18</v>
      </c>
      <c r="D30" s="4">
        <f t="shared" si="2"/>
        <v>0.10999999999999999</v>
      </c>
      <c r="E30" s="4">
        <f t="shared" si="3"/>
        <v>1.48</v>
      </c>
    </row>
    <row r="31" spans="1:5">
      <c r="A31" s="2">
        <v>15</v>
      </c>
      <c r="B31" s="2">
        <v>7</v>
      </c>
      <c r="C31" s="2">
        <v>0</v>
      </c>
      <c r="D31" s="4">
        <f t="shared" si="2"/>
        <v>0.28999999999999998</v>
      </c>
      <c r="E31" s="4">
        <f t="shared" si="3"/>
        <v>1.6600000000000001</v>
      </c>
    </row>
    <row r="32" spans="1:5">
      <c r="A32" s="2">
        <v>15</v>
      </c>
      <c r="B32" s="2">
        <v>9</v>
      </c>
      <c r="C32" s="2">
        <v>0.47</v>
      </c>
      <c r="D32" s="4">
        <f t="shared" si="2"/>
        <v>-0.18</v>
      </c>
      <c r="E32" s="4">
        <f t="shared" si="3"/>
        <v>1.1900000000000002</v>
      </c>
    </row>
    <row r="33" spans="1:5">
      <c r="A33" s="2">
        <v>15</v>
      </c>
      <c r="B33" s="2">
        <v>11.1</v>
      </c>
      <c r="C33" s="2">
        <v>0.91</v>
      </c>
      <c r="D33" s="4">
        <f t="shared" si="2"/>
        <v>-0.62000000000000011</v>
      </c>
      <c r="E33" s="4">
        <f t="shared" si="3"/>
        <v>0.75</v>
      </c>
    </row>
    <row r="34" spans="1:5">
      <c r="A34" s="2">
        <v>15</v>
      </c>
      <c r="B34" s="2">
        <v>12.7</v>
      </c>
      <c r="C34" s="2">
        <v>1.58</v>
      </c>
      <c r="D34" s="4">
        <f t="shared" si="2"/>
        <v>-1.29</v>
      </c>
      <c r="E34" s="4">
        <f t="shared" si="3"/>
        <v>8.0000000000000071E-2</v>
      </c>
    </row>
    <row r="35" spans="1:5">
      <c r="A35" s="2">
        <v>15</v>
      </c>
      <c r="B35" s="2">
        <v>14.6</v>
      </c>
      <c r="C35" s="2">
        <v>1.92</v>
      </c>
      <c r="D35" s="4">
        <f t="shared" si="2"/>
        <v>-1.63</v>
      </c>
      <c r="E35" s="4">
        <f t="shared" si="3"/>
        <v>-0.25999999999999979</v>
      </c>
    </row>
    <row r="38" spans="1:5">
      <c r="B38" s="2" t="s">
        <v>5</v>
      </c>
    </row>
    <row r="39" spans="1:5">
      <c r="B39" s="2" t="s">
        <v>1</v>
      </c>
      <c r="C39" s="2" t="s">
        <v>2</v>
      </c>
    </row>
    <row r="40" spans="1:5">
      <c r="A40" s="2">
        <v>25</v>
      </c>
      <c r="B40" s="2">
        <v>-15.3</v>
      </c>
      <c r="C40" s="2">
        <v>2.17</v>
      </c>
      <c r="D40" s="4">
        <f>$F$1-C40</f>
        <v>-1.88</v>
      </c>
      <c r="E40" s="4">
        <f>D40+$A$3</f>
        <v>-0.50999999999999979</v>
      </c>
    </row>
    <row r="41" spans="1:5">
      <c r="A41" s="2">
        <v>25</v>
      </c>
      <c r="B41" s="2">
        <v>-13.8</v>
      </c>
      <c r="C41" s="2">
        <v>1.84</v>
      </c>
      <c r="D41" s="4">
        <f t="shared" ref="D41:D54" si="4">$F$1-C41</f>
        <v>-1.55</v>
      </c>
      <c r="E41" s="4">
        <f t="shared" ref="E41:E54" si="5">D41+$A$3</f>
        <v>-0.17999999999999994</v>
      </c>
    </row>
    <row r="42" spans="1:5">
      <c r="A42" s="2">
        <v>25</v>
      </c>
      <c r="B42" s="2">
        <v>-12.4</v>
      </c>
      <c r="C42" s="2">
        <v>1.81</v>
      </c>
      <c r="D42" s="4">
        <f t="shared" si="4"/>
        <v>-1.52</v>
      </c>
      <c r="E42" s="4">
        <f t="shared" si="5"/>
        <v>-0.14999999999999991</v>
      </c>
    </row>
    <row r="43" spans="1:5">
      <c r="A43" s="2">
        <v>25</v>
      </c>
      <c r="B43" s="2">
        <v>-11</v>
      </c>
      <c r="C43" s="2">
        <v>1.31</v>
      </c>
      <c r="D43" s="4">
        <f t="shared" si="4"/>
        <v>-1.02</v>
      </c>
      <c r="E43" s="4">
        <f t="shared" si="5"/>
        <v>0.35000000000000009</v>
      </c>
    </row>
    <row r="44" spans="1:5">
      <c r="A44" s="2">
        <v>25</v>
      </c>
      <c r="B44" s="2">
        <v>-9.6999999999999993</v>
      </c>
      <c r="C44" s="2">
        <v>1.19</v>
      </c>
      <c r="D44" s="4">
        <f t="shared" si="4"/>
        <v>-0.89999999999999991</v>
      </c>
      <c r="E44" s="4">
        <f t="shared" si="5"/>
        <v>0.4700000000000002</v>
      </c>
    </row>
    <row r="45" spans="1:5">
      <c r="A45" s="2">
        <v>25</v>
      </c>
      <c r="B45" s="2">
        <v>-8.8000000000000007</v>
      </c>
      <c r="C45" s="2">
        <v>0.9</v>
      </c>
      <c r="D45" s="4">
        <f t="shared" si="4"/>
        <v>-0.6100000000000001</v>
      </c>
      <c r="E45" s="4">
        <f t="shared" si="5"/>
        <v>0.76</v>
      </c>
    </row>
    <row r="46" spans="1:5">
      <c r="A46" s="2">
        <v>25</v>
      </c>
      <c r="B46" s="2">
        <v>-7.8</v>
      </c>
      <c r="C46" s="2">
        <v>0.55000000000000004</v>
      </c>
      <c r="D46" s="4">
        <f t="shared" si="4"/>
        <v>-0.26000000000000006</v>
      </c>
      <c r="E46" s="4">
        <f t="shared" si="5"/>
        <v>1.1100000000000001</v>
      </c>
    </row>
    <row r="47" spans="1:5">
      <c r="A47" s="2">
        <v>25</v>
      </c>
      <c r="B47" s="2">
        <v>-6.4</v>
      </c>
      <c r="C47" s="2">
        <v>0.4</v>
      </c>
      <c r="D47" s="4">
        <f t="shared" si="4"/>
        <v>-0.11000000000000004</v>
      </c>
      <c r="E47" s="4">
        <f t="shared" si="5"/>
        <v>1.26</v>
      </c>
    </row>
    <row r="48" spans="1:5">
      <c r="A48" s="2">
        <v>25</v>
      </c>
      <c r="B48" s="2">
        <v>3.2</v>
      </c>
      <c r="C48" s="2">
        <v>7.0000000000000007E-2</v>
      </c>
      <c r="D48" s="4">
        <f t="shared" si="4"/>
        <v>0.21999999999999997</v>
      </c>
      <c r="E48" s="4">
        <f t="shared" si="5"/>
        <v>1.59</v>
      </c>
    </row>
    <row r="49" spans="1:5">
      <c r="A49" s="2">
        <v>25</v>
      </c>
      <c r="B49" s="2">
        <v>5.5</v>
      </c>
      <c r="C49" s="2">
        <v>0.24</v>
      </c>
      <c r="D49" s="4">
        <f t="shared" si="4"/>
        <v>4.9999999999999989E-2</v>
      </c>
      <c r="E49" s="4">
        <f t="shared" si="5"/>
        <v>1.4200000000000002</v>
      </c>
    </row>
    <row r="50" spans="1:5">
      <c r="A50" s="2">
        <v>25</v>
      </c>
      <c r="B50" s="2">
        <v>6.6</v>
      </c>
      <c r="C50" s="2">
        <v>0.3</v>
      </c>
      <c r="D50" s="4">
        <f t="shared" si="4"/>
        <v>-1.0000000000000009E-2</v>
      </c>
      <c r="E50" s="4">
        <f t="shared" si="5"/>
        <v>1.36</v>
      </c>
    </row>
    <row r="51" spans="1:5">
      <c r="A51" s="2">
        <v>25</v>
      </c>
      <c r="B51" s="2">
        <v>7.8</v>
      </c>
      <c r="C51" s="2">
        <v>0.61</v>
      </c>
      <c r="D51" s="4">
        <f t="shared" si="4"/>
        <v>-0.32</v>
      </c>
      <c r="E51" s="4">
        <f t="shared" si="5"/>
        <v>1.05</v>
      </c>
    </row>
    <row r="52" spans="1:5">
      <c r="A52" s="2">
        <v>25</v>
      </c>
      <c r="B52" s="2">
        <v>9.3000000000000007</v>
      </c>
      <c r="C52" s="2">
        <v>0.72</v>
      </c>
      <c r="D52" s="4">
        <f t="shared" si="4"/>
        <v>-0.43</v>
      </c>
      <c r="E52" s="4">
        <f t="shared" si="5"/>
        <v>0.94000000000000017</v>
      </c>
    </row>
    <row r="53" spans="1:5">
      <c r="A53" s="2">
        <v>25</v>
      </c>
      <c r="B53" s="2">
        <v>10.7</v>
      </c>
      <c r="C53" s="2">
        <v>1.51</v>
      </c>
      <c r="D53" s="4">
        <f t="shared" si="4"/>
        <v>-1.22</v>
      </c>
      <c r="E53" s="4">
        <f t="shared" si="5"/>
        <v>0.15000000000000013</v>
      </c>
    </row>
    <row r="54" spans="1:5">
      <c r="A54" s="2">
        <v>25</v>
      </c>
      <c r="B54" s="2">
        <v>13</v>
      </c>
      <c r="C54" s="2">
        <v>1.92</v>
      </c>
      <c r="D54" s="4">
        <f t="shared" si="4"/>
        <v>-1.63</v>
      </c>
      <c r="E54" s="4">
        <f t="shared" si="5"/>
        <v>-0.25999999999999979</v>
      </c>
    </row>
    <row r="56" spans="1:5">
      <c r="B56" s="2" t="s">
        <v>6</v>
      </c>
    </row>
    <row r="57" spans="1:5">
      <c r="B57" s="2" t="s">
        <v>1</v>
      </c>
      <c r="C57" s="2" t="s">
        <v>2</v>
      </c>
    </row>
    <row r="58" spans="1:5">
      <c r="A58" s="2">
        <v>35</v>
      </c>
      <c r="B58" s="2">
        <v>-15.7</v>
      </c>
      <c r="C58" s="2">
        <v>1.89</v>
      </c>
      <c r="D58" s="4">
        <f>$F$1-C58</f>
        <v>-1.5999999999999999</v>
      </c>
      <c r="E58" s="4">
        <f>D58+$A$3</f>
        <v>-0.22999999999999976</v>
      </c>
    </row>
    <row r="59" spans="1:5">
      <c r="A59" s="2">
        <v>35</v>
      </c>
      <c r="B59" s="2">
        <v>-14.5</v>
      </c>
      <c r="C59" s="2">
        <v>1.56</v>
      </c>
      <c r="D59" s="4">
        <f t="shared" ref="D59:D73" si="6">$F$1-C59</f>
        <v>-1.27</v>
      </c>
      <c r="E59" s="4">
        <f t="shared" ref="E59:E73" si="7">D59+$A$3</f>
        <v>0.10000000000000009</v>
      </c>
    </row>
    <row r="60" spans="1:5">
      <c r="A60" s="2">
        <v>35</v>
      </c>
      <c r="B60" s="2">
        <v>-12.6</v>
      </c>
      <c r="C60" s="2">
        <v>1.9</v>
      </c>
      <c r="D60" s="4">
        <f t="shared" si="6"/>
        <v>-1.6099999999999999</v>
      </c>
      <c r="E60" s="4">
        <f t="shared" si="7"/>
        <v>-0.23999999999999977</v>
      </c>
    </row>
    <row r="61" spans="1:5">
      <c r="A61" s="2">
        <v>35</v>
      </c>
      <c r="B61" s="2">
        <v>-11</v>
      </c>
      <c r="C61" s="2">
        <v>1.9</v>
      </c>
      <c r="D61" s="4">
        <f t="shared" si="6"/>
        <v>-1.6099999999999999</v>
      </c>
      <c r="E61" s="4">
        <f t="shared" si="7"/>
        <v>-0.23999999999999977</v>
      </c>
    </row>
    <row r="62" spans="1:5">
      <c r="A62" s="2">
        <v>35</v>
      </c>
      <c r="B62" s="2">
        <v>-9.25</v>
      </c>
      <c r="C62" s="2">
        <v>0.84</v>
      </c>
      <c r="D62" s="4">
        <f t="shared" si="6"/>
        <v>-0.55000000000000004</v>
      </c>
      <c r="E62" s="4">
        <f t="shared" si="7"/>
        <v>0.82000000000000006</v>
      </c>
    </row>
    <row r="63" spans="1:5">
      <c r="A63" s="2">
        <v>35</v>
      </c>
      <c r="B63" s="2">
        <v>-7.4</v>
      </c>
      <c r="C63" s="2">
        <v>0.52</v>
      </c>
      <c r="D63" s="4">
        <f t="shared" si="6"/>
        <v>-0.23000000000000004</v>
      </c>
      <c r="E63" s="4">
        <f t="shared" si="7"/>
        <v>1.1400000000000001</v>
      </c>
    </row>
    <row r="64" spans="1:5">
      <c r="A64" s="2">
        <v>35</v>
      </c>
      <c r="B64" s="2">
        <v>-6</v>
      </c>
      <c r="C64" s="2">
        <v>0.37</v>
      </c>
      <c r="D64" s="4">
        <f t="shared" si="6"/>
        <v>-8.0000000000000016E-2</v>
      </c>
      <c r="E64" s="4">
        <f t="shared" si="7"/>
        <v>1.29</v>
      </c>
    </row>
    <row r="65" spans="1:5">
      <c r="A65" s="2">
        <v>35</v>
      </c>
      <c r="B65" s="2">
        <v>-2.6</v>
      </c>
      <c r="C65" s="2">
        <v>0.37</v>
      </c>
      <c r="D65" s="4">
        <f>$F$1-C65</f>
        <v>-8.0000000000000016E-2</v>
      </c>
      <c r="E65" s="4">
        <f t="shared" si="7"/>
        <v>1.29</v>
      </c>
    </row>
    <row r="66" spans="1:5">
      <c r="A66" s="2">
        <v>35</v>
      </c>
      <c r="B66" s="2">
        <v>0</v>
      </c>
      <c r="C66" s="2">
        <v>-0.23</v>
      </c>
      <c r="D66" s="4">
        <f t="shared" ref="D66:D67" si="8">$F$1-C66</f>
        <v>0.52</v>
      </c>
      <c r="E66" s="4">
        <f t="shared" si="7"/>
        <v>1.8900000000000001</v>
      </c>
    </row>
    <row r="67" spans="1:5">
      <c r="A67" s="2">
        <v>35</v>
      </c>
      <c r="B67" s="2">
        <v>0.04</v>
      </c>
      <c r="C67" s="2">
        <v>0.06</v>
      </c>
      <c r="D67" s="4">
        <f t="shared" si="8"/>
        <v>0.22999999999999998</v>
      </c>
      <c r="E67" s="4">
        <f t="shared" si="7"/>
        <v>1.6</v>
      </c>
    </row>
    <row r="68" spans="1:5">
      <c r="A68" s="2">
        <v>35</v>
      </c>
      <c r="B68" s="2">
        <v>3.85</v>
      </c>
      <c r="C68" s="2">
        <v>7.0000000000000007E-2</v>
      </c>
      <c r="D68" s="4">
        <f t="shared" si="6"/>
        <v>0.21999999999999997</v>
      </c>
      <c r="E68" s="4">
        <f t="shared" si="7"/>
        <v>1.59</v>
      </c>
    </row>
    <row r="69" spans="1:5">
      <c r="A69" s="2">
        <v>35</v>
      </c>
      <c r="B69" s="2">
        <v>7.65</v>
      </c>
      <c r="C69" s="2">
        <v>0.67</v>
      </c>
      <c r="D69" s="4">
        <f t="shared" si="6"/>
        <v>-0.38000000000000006</v>
      </c>
      <c r="E69" s="4">
        <f t="shared" si="7"/>
        <v>0.99</v>
      </c>
    </row>
    <row r="70" spans="1:5">
      <c r="A70" s="2">
        <v>35</v>
      </c>
      <c r="B70" s="2">
        <v>8.8000000000000007</v>
      </c>
      <c r="C70" s="2">
        <v>0.98</v>
      </c>
      <c r="D70" s="4">
        <f t="shared" si="6"/>
        <v>-0.69</v>
      </c>
      <c r="E70" s="4">
        <f t="shared" si="7"/>
        <v>0.68000000000000016</v>
      </c>
    </row>
    <row r="71" spans="1:5">
      <c r="A71" s="2">
        <v>35</v>
      </c>
      <c r="B71" s="2">
        <v>10.1</v>
      </c>
      <c r="C71" s="2">
        <v>0.63</v>
      </c>
      <c r="D71" s="4">
        <f t="shared" si="6"/>
        <v>-0.34</v>
      </c>
      <c r="E71" s="4">
        <f t="shared" si="7"/>
        <v>1.03</v>
      </c>
    </row>
    <row r="72" spans="1:5">
      <c r="A72" s="2">
        <v>35</v>
      </c>
      <c r="B72" s="2">
        <v>12.1</v>
      </c>
      <c r="C72" s="2">
        <v>0.77</v>
      </c>
      <c r="D72" s="4">
        <f t="shared" si="6"/>
        <v>-0.48000000000000004</v>
      </c>
      <c r="E72" s="4">
        <f t="shared" si="7"/>
        <v>0.89000000000000012</v>
      </c>
    </row>
    <row r="73" spans="1:5">
      <c r="A73" s="2">
        <v>35</v>
      </c>
      <c r="B73" s="2">
        <v>13.6</v>
      </c>
      <c r="C73" s="2">
        <v>1.78</v>
      </c>
      <c r="D73" s="4">
        <f t="shared" si="6"/>
        <v>-1.49</v>
      </c>
      <c r="E73" s="4">
        <f t="shared" si="7"/>
        <v>-0.11999999999999988</v>
      </c>
    </row>
    <row r="75" spans="1:5">
      <c r="B75" s="2" t="s">
        <v>7</v>
      </c>
    </row>
    <row r="76" spans="1:5">
      <c r="B76" s="2" t="s">
        <v>1</v>
      </c>
      <c r="C76" s="2" t="s">
        <v>2</v>
      </c>
    </row>
    <row r="77" spans="1:5">
      <c r="A77" s="2">
        <v>45</v>
      </c>
      <c r="B77" s="2">
        <v>-13.8</v>
      </c>
      <c r="C77" s="2">
        <v>1.8</v>
      </c>
      <c r="D77" s="4">
        <f>$F$1-C77</f>
        <v>-1.51</v>
      </c>
      <c r="E77" s="4">
        <f>D77+$A$3</f>
        <v>-0.1399999999999999</v>
      </c>
    </row>
    <row r="78" spans="1:5">
      <c r="A78" s="2">
        <v>45</v>
      </c>
      <c r="B78" s="2">
        <v>-12.4</v>
      </c>
      <c r="C78" s="2">
        <v>1.27</v>
      </c>
      <c r="D78" s="4">
        <f t="shared" ref="D78:D89" si="9">$F$1-C78</f>
        <v>-0.98</v>
      </c>
      <c r="E78" s="4">
        <f t="shared" ref="E78:E89" si="10">D78+$A$3</f>
        <v>0.39000000000000012</v>
      </c>
    </row>
    <row r="79" spans="1:5">
      <c r="A79" s="2">
        <v>45</v>
      </c>
      <c r="B79" s="2">
        <v>-10.8</v>
      </c>
      <c r="C79" s="2">
        <v>0.81</v>
      </c>
      <c r="D79" s="4">
        <f t="shared" si="9"/>
        <v>-0.52</v>
      </c>
      <c r="E79" s="4">
        <f t="shared" si="10"/>
        <v>0.85000000000000009</v>
      </c>
    </row>
    <row r="80" spans="1:5">
      <c r="A80" s="2">
        <v>45</v>
      </c>
      <c r="B80" s="2">
        <v>-8.9</v>
      </c>
      <c r="C80" s="2">
        <v>0.37</v>
      </c>
      <c r="D80" s="4">
        <f t="shared" si="9"/>
        <v>-8.0000000000000016E-2</v>
      </c>
      <c r="E80" s="4">
        <f t="shared" si="10"/>
        <v>1.29</v>
      </c>
    </row>
    <row r="81" spans="1:5">
      <c r="A81" s="2">
        <v>45</v>
      </c>
      <c r="B81" s="2">
        <v>-7.75</v>
      </c>
      <c r="C81" s="2">
        <v>0.19</v>
      </c>
      <c r="D81" s="4">
        <f t="shared" si="9"/>
        <v>9.9999999999999978E-2</v>
      </c>
      <c r="E81" s="4">
        <f t="shared" si="10"/>
        <v>1.4700000000000002</v>
      </c>
    </row>
    <row r="82" spans="1:5">
      <c r="A82" s="2">
        <v>45</v>
      </c>
      <c r="B82" s="2">
        <v>-6.1</v>
      </c>
      <c r="C82" s="2">
        <v>0.33</v>
      </c>
      <c r="D82" s="4">
        <f t="shared" si="9"/>
        <v>-4.0000000000000036E-2</v>
      </c>
      <c r="E82" s="4">
        <f t="shared" si="10"/>
        <v>1.33</v>
      </c>
    </row>
    <row r="83" spans="1:5">
      <c r="A83" s="2">
        <v>45</v>
      </c>
      <c r="B83" s="2">
        <v>-0.8</v>
      </c>
      <c r="C83" s="2">
        <v>0.32</v>
      </c>
      <c r="D83" s="4">
        <f>$F$1-C83</f>
        <v>-3.0000000000000027E-2</v>
      </c>
      <c r="E83" s="4">
        <f t="shared" si="10"/>
        <v>1.34</v>
      </c>
    </row>
    <row r="84" spans="1:5">
      <c r="A84" s="2">
        <v>45</v>
      </c>
      <c r="B84" s="2">
        <v>0</v>
      </c>
      <c r="C84" s="2">
        <v>-0.23</v>
      </c>
      <c r="D84" s="4">
        <f>$F$1-C84</f>
        <v>0.52</v>
      </c>
      <c r="E84" s="4">
        <f t="shared" si="10"/>
        <v>1.8900000000000001</v>
      </c>
    </row>
    <row r="85" spans="1:5">
      <c r="A85" s="2">
        <v>45</v>
      </c>
      <c r="B85" s="2">
        <v>2.9</v>
      </c>
      <c r="C85" s="2">
        <v>0.06</v>
      </c>
      <c r="D85" s="4">
        <f t="shared" si="9"/>
        <v>0.22999999999999998</v>
      </c>
      <c r="E85" s="4">
        <f t="shared" si="10"/>
        <v>1.6</v>
      </c>
    </row>
    <row r="86" spans="1:5">
      <c r="A86" s="2">
        <v>45</v>
      </c>
      <c r="B86" s="2">
        <v>5.5</v>
      </c>
      <c r="C86" s="2">
        <v>0.65</v>
      </c>
      <c r="D86" s="4">
        <f t="shared" si="9"/>
        <v>-0.36000000000000004</v>
      </c>
      <c r="E86" s="4">
        <f t="shared" si="10"/>
        <v>1.01</v>
      </c>
    </row>
    <row r="87" spans="1:5">
      <c r="A87" s="2">
        <v>45</v>
      </c>
      <c r="B87" s="2">
        <v>11.5</v>
      </c>
      <c r="C87" s="2">
        <v>0.77</v>
      </c>
      <c r="D87" s="4">
        <f t="shared" si="9"/>
        <v>-0.48000000000000004</v>
      </c>
      <c r="E87" s="4">
        <f t="shared" si="10"/>
        <v>0.89000000000000012</v>
      </c>
    </row>
    <row r="88" spans="1:5">
      <c r="A88" s="2">
        <v>45</v>
      </c>
      <c r="B88" s="2">
        <v>12.9</v>
      </c>
      <c r="C88" s="2">
        <v>0.72</v>
      </c>
      <c r="D88" s="4">
        <f t="shared" si="9"/>
        <v>-0.43</v>
      </c>
      <c r="E88" s="4">
        <f t="shared" si="10"/>
        <v>0.94000000000000017</v>
      </c>
    </row>
    <row r="89" spans="1:5">
      <c r="A89" s="2">
        <v>45</v>
      </c>
      <c r="B89" s="2">
        <v>14</v>
      </c>
      <c r="C89" s="2">
        <v>1.89</v>
      </c>
      <c r="D89" s="4">
        <f t="shared" si="9"/>
        <v>-1.5999999999999999</v>
      </c>
      <c r="E89" s="4">
        <f t="shared" si="10"/>
        <v>-0.22999999999999976</v>
      </c>
    </row>
    <row r="92" spans="1:5">
      <c r="B92" s="2" t="s">
        <v>8</v>
      </c>
    </row>
    <row r="94" spans="1:5">
      <c r="B94" s="2" t="s">
        <v>1</v>
      </c>
      <c r="C94" s="2" t="s">
        <v>2</v>
      </c>
    </row>
    <row r="95" spans="1:5">
      <c r="A95" s="2">
        <v>55</v>
      </c>
      <c r="B95" s="2">
        <v>-16.3</v>
      </c>
      <c r="C95" s="2">
        <v>1.8</v>
      </c>
      <c r="D95" s="4">
        <f>$F$1-C95</f>
        <v>-1.51</v>
      </c>
      <c r="E95" s="4">
        <f>D95+$A$3</f>
        <v>-0.1399999999999999</v>
      </c>
    </row>
    <row r="96" spans="1:5">
      <c r="A96" s="2">
        <v>55</v>
      </c>
      <c r="B96" s="2">
        <v>-14.2</v>
      </c>
      <c r="C96" s="2">
        <v>1.3</v>
      </c>
      <c r="D96" s="4">
        <f t="shared" ref="D96:D109" si="11">$F$1-C96</f>
        <v>-1.01</v>
      </c>
      <c r="E96" s="4">
        <f t="shared" ref="E96:E109" si="12">D96+$A$3</f>
        <v>0.3600000000000001</v>
      </c>
    </row>
    <row r="97" spans="1:5">
      <c r="A97" s="2">
        <v>55</v>
      </c>
      <c r="B97" s="2">
        <v>-12.7</v>
      </c>
      <c r="C97" s="2">
        <v>1.28</v>
      </c>
      <c r="D97" s="4">
        <f t="shared" si="11"/>
        <v>-0.99</v>
      </c>
      <c r="E97" s="4">
        <f t="shared" si="12"/>
        <v>0.38000000000000012</v>
      </c>
    </row>
    <row r="98" spans="1:5">
      <c r="A98" s="2">
        <v>55</v>
      </c>
      <c r="B98" s="2">
        <v>-10.6</v>
      </c>
      <c r="C98" s="2">
        <v>0.28000000000000003</v>
      </c>
      <c r="D98" s="4">
        <f t="shared" si="11"/>
        <v>9.9999999999999534E-3</v>
      </c>
      <c r="E98" s="4">
        <f t="shared" si="12"/>
        <v>1.3800000000000001</v>
      </c>
    </row>
    <row r="99" spans="1:5">
      <c r="A99" s="2">
        <v>55</v>
      </c>
      <c r="B99" s="2">
        <v>-9.6999999999999993</v>
      </c>
      <c r="C99" s="2">
        <v>0.1</v>
      </c>
      <c r="D99" s="4">
        <f t="shared" si="11"/>
        <v>0.18999999999999997</v>
      </c>
      <c r="E99" s="4">
        <f t="shared" si="12"/>
        <v>1.56</v>
      </c>
    </row>
    <row r="100" spans="1:5">
      <c r="A100" s="2">
        <v>55</v>
      </c>
      <c r="B100" s="2">
        <v>-7.6</v>
      </c>
      <c r="C100" s="2">
        <v>0.43</v>
      </c>
      <c r="D100" s="4">
        <f t="shared" si="11"/>
        <v>-0.14000000000000001</v>
      </c>
      <c r="E100" s="4">
        <f t="shared" si="12"/>
        <v>1.23</v>
      </c>
    </row>
    <row r="101" spans="1:5">
      <c r="A101" s="2">
        <v>55</v>
      </c>
      <c r="B101" s="2">
        <v>-6.1</v>
      </c>
      <c r="C101" s="2">
        <v>0.28999999999999998</v>
      </c>
      <c r="D101" s="4">
        <f t="shared" si="11"/>
        <v>0</v>
      </c>
      <c r="E101" s="4">
        <f t="shared" si="12"/>
        <v>1.37</v>
      </c>
    </row>
    <row r="102" spans="1:5">
      <c r="A102" s="2">
        <v>55</v>
      </c>
      <c r="B102" s="2">
        <v>-0.6</v>
      </c>
      <c r="C102" s="2">
        <v>0.17</v>
      </c>
      <c r="D102" s="4">
        <f t="shared" si="11"/>
        <v>0.11999999999999997</v>
      </c>
      <c r="E102" s="4">
        <f t="shared" si="12"/>
        <v>1.49</v>
      </c>
    </row>
    <row r="103" spans="1:5">
      <c r="A103" s="2">
        <v>55</v>
      </c>
      <c r="B103" s="2">
        <v>0</v>
      </c>
      <c r="C103" s="2">
        <v>-0.25</v>
      </c>
      <c r="D103" s="4">
        <f t="shared" si="11"/>
        <v>0.54</v>
      </c>
      <c r="E103" s="4">
        <f t="shared" si="12"/>
        <v>1.9100000000000001</v>
      </c>
    </row>
    <row r="104" spans="1:5">
      <c r="A104" s="2">
        <v>55</v>
      </c>
      <c r="B104" s="2">
        <v>0.5</v>
      </c>
      <c r="C104" s="2">
        <v>0.03</v>
      </c>
      <c r="D104" s="4">
        <f t="shared" si="11"/>
        <v>0.26</v>
      </c>
      <c r="E104" s="4">
        <f t="shared" si="12"/>
        <v>1.6300000000000001</v>
      </c>
    </row>
    <row r="105" spans="1:5">
      <c r="A105" s="2">
        <v>55</v>
      </c>
      <c r="B105" s="2">
        <v>2.84</v>
      </c>
      <c r="C105" s="2">
        <v>7.0000000000000007E-2</v>
      </c>
      <c r="D105" s="4">
        <f t="shared" si="11"/>
        <v>0.21999999999999997</v>
      </c>
      <c r="E105" s="4">
        <f t="shared" si="12"/>
        <v>1.59</v>
      </c>
    </row>
    <row r="106" spans="1:5">
      <c r="A106" s="2">
        <v>55</v>
      </c>
      <c r="B106" s="2">
        <v>6.6</v>
      </c>
      <c r="C106" s="2">
        <v>0.73</v>
      </c>
      <c r="D106" s="4">
        <f t="shared" si="11"/>
        <v>-0.44</v>
      </c>
      <c r="E106" s="4">
        <f t="shared" si="12"/>
        <v>0.93000000000000016</v>
      </c>
    </row>
    <row r="107" spans="1:5">
      <c r="A107" s="2">
        <v>55</v>
      </c>
      <c r="B107" s="2">
        <v>6.61</v>
      </c>
      <c r="C107" s="2">
        <v>0.38</v>
      </c>
      <c r="D107" s="4">
        <f t="shared" si="11"/>
        <v>-9.0000000000000024E-2</v>
      </c>
      <c r="E107" s="4">
        <f t="shared" si="12"/>
        <v>1.28</v>
      </c>
    </row>
    <row r="108" spans="1:5">
      <c r="A108" s="2">
        <v>55</v>
      </c>
      <c r="B108" s="2">
        <v>10.8</v>
      </c>
      <c r="C108" s="2">
        <v>0.55000000000000004</v>
      </c>
      <c r="D108" s="4">
        <f t="shared" si="11"/>
        <v>-0.26000000000000006</v>
      </c>
      <c r="E108" s="4">
        <f t="shared" si="12"/>
        <v>1.1100000000000001</v>
      </c>
    </row>
    <row r="109" spans="1:5">
      <c r="A109" s="2">
        <v>55</v>
      </c>
      <c r="B109" s="2">
        <v>13.2</v>
      </c>
      <c r="C109" s="2">
        <v>1.97</v>
      </c>
      <c r="D109" s="4">
        <f t="shared" si="11"/>
        <v>-1.68</v>
      </c>
      <c r="E109" s="4">
        <f t="shared" si="12"/>
        <v>-0.30999999999999983</v>
      </c>
    </row>
    <row r="111" spans="1:5">
      <c r="B111" s="2" t="s">
        <v>9</v>
      </c>
    </row>
    <row r="113" spans="1:5">
      <c r="B113" s="2" t="s">
        <v>1</v>
      </c>
      <c r="C113" s="2" t="s">
        <v>2</v>
      </c>
    </row>
    <row r="114" spans="1:5">
      <c r="A114" s="2">
        <v>65</v>
      </c>
      <c r="B114" s="2">
        <v>-19.2</v>
      </c>
      <c r="C114" s="2">
        <v>1.85</v>
      </c>
      <c r="D114" s="4">
        <f>$F$1-C114</f>
        <v>-1.56</v>
      </c>
      <c r="E114" s="4">
        <f>D114+$A$3</f>
        <v>-0.18999999999999995</v>
      </c>
    </row>
    <row r="115" spans="1:5">
      <c r="A115" s="2">
        <v>65</v>
      </c>
      <c r="B115" s="2">
        <v>-16.600000000000001</v>
      </c>
      <c r="C115" s="2">
        <v>1.65</v>
      </c>
      <c r="D115" s="4">
        <f t="shared" ref="D115:D125" si="13">$F$1-C115</f>
        <v>-1.3599999999999999</v>
      </c>
      <c r="E115" s="4">
        <f t="shared" ref="E115:E125" si="14">D115+$A$3</f>
        <v>1.0000000000000231E-2</v>
      </c>
    </row>
    <row r="116" spans="1:5">
      <c r="A116" s="2">
        <v>65</v>
      </c>
      <c r="B116" s="2">
        <v>-14.3</v>
      </c>
      <c r="C116" s="2">
        <v>1.1499999999999999</v>
      </c>
      <c r="D116" s="4">
        <f t="shared" si="13"/>
        <v>-0.85999999999999988</v>
      </c>
      <c r="E116" s="4">
        <f t="shared" si="14"/>
        <v>0.51000000000000023</v>
      </c>
    </row>
    <row r="117" spans="1:5">
      <c r="A117" s="2">
        <v>65</v>
      </c>
      <c r="B117" s="2">
        <v>-11.6</v>
      </c>
      <c r="C117" s="2">
        <v>0.95</v>
      </c>
      <c r="D117" s="4">
        <f t="shared" si="13"/>
        <v>-0.65999999999999992</v>
      </c>
      <c r="E117" s="4">
        <f t="shared" si="14"/>
        <v>0.71000000000000019</v>
      </c>
    </row>
    <row r="118" spans="1:5">
      <c r="A118" s="2">
        <v>65</v>
      </c>
      <c r="B118" s="2">
        <v>-8.1999999999999993</v>
      </c>
      <c r="C118" s="2">
        <v>0.57999999999999996</v>
      </c>
      <c r="D118" s="4">
        <f t="shared" si="13"/>
        <v>-0.28999999999999998</v>
      </c>
      <c r="E118" s="4">
        <f t="shared" si="14"/>
        <v>1.08</v>
      </c>
    </row>
    <row r="119" spans="1:5">
      <c r="A119" s="2">
        <v>65</v>
      </c>
      <c r="B119" s="2">
        <v>-6</v>
      </c>
      <c r="C119" s="2">
        <v>0.23</v>
      </c>
      <c r="D119" s="4">
        <f t="shared" si="13"/>
        <v>5.999999999999997E-2</v>
      </c>
      <c r="E119" s="4">
        <f t="shared" si="14"/>
        <v>1.4300000000000002</v>
      </c>
    </row>
    <row r="120" spans="1:5">
      <c r="A120" s="2">
        <v>65</v>
      </c>
      <c r="B120" s="2">
        <v>-0.6</v>
      </c>
      <c r="C120" s="2">
        <v>0.18</v>
      </c>
      <c r="D120" s="4">
        <f t="shared" si="13"/>
        <v>0.10999999999999999</v>
      </c>
      <c r="E120" s="4">
        <f t="shared" si="14"/>
        <v>1.48</v>
      </c>
    </row>
    <row r="121" spans="1:5">
      <c r="A121" s="2">
        <v>65</v>
      </c>
      <c r="B121" s="2">
        <v>0</v>
      </c>
      <c r="C121" s="2">
        <v>-0.28999999999999998</v>
      </c>
      <c r="D121" s="4">
        <f t="shared" si="13"/>
        <v>0.57999999999999996</v>
      </c>
      <c r="E121" s="4">
        <f t="shared" si="14"/>
        <v>1.9500000000000002</v>
      </c>
    </row>
    <row r="122" spans="1:5">
      <c r="A122" s="2">
        <v>65</v>
      </c>
      <c r="B122" s="2">
        <v>0.4</v>
      </c>
      <c r="C122" s="2">
        <v>0.03</v>
      </c>
      <c r="D122" s="4">
        <f t="shared" si="13"/>
        <v>0.26</v>
      </c>
      <c r="E122" s="4">
        <f t="shared" si="14"/>
        <v>1.6300000000000001</v>
      </c>
    </row>
    <row r="123" spans="1:5">
      <c r="A123" s="2">
        <v>65</v>
      </c>
      <c r="B123" s="2">
        <v>2.8</v>
      </c>
      <c r="C123" s="2">
        <v>0.03</v>
      </c>
      <c r="D123" s="4">
        <f t="shared" si="13"/>
        <v>0.26</v>
      </c>
      <c r="E123" s="4">
        <f t="shared" si="14"/>
        <v>1.6300000000000001</v>
      </c>
    </row>
    <row r="124" spans="1:5">
      <c r="A124" s="2">
        <v>65</v>
      </c>
      <c r="B124" s="2">
        <v>5.3</v>
      </c>
      <c r="C124" s="2">
        <v>0.24</v>
      </c>
      <c r="D124" s="4">
        <f t="shared" si="13"/>
        <v>4.9999999999999989E-2</v>
      </c>
      <c r="E124" s="4">
        <f t="shared" si="14"/>
        <v>1.4200000000000002</v>
      </c>
    </row>
    <row r="125" spans="1:5">
      <c r="A125" s="2">
        <v>65</v>
      </c>
      <c r="B125" s="2">
        <v>7.6</v>
      </c>
      <c r="C125" s="2">
        <v>0.7</v>
      </c>
      <c r="D125" s="4">
        <f t="shared" si="13"/>
        <v>-0.41</v>
      </c>
      <c r="E125" s="4">
        <f t="shared" si="14"/>
        <v>0.96000000000000019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28"/>
  <sheetViews>
    <sheetView zoomScale="85" zoomScaleNormal="85" workbookViewId="0">
      <selection activeCell="H12" sqref="H12"/>
    </sheetView>
  </sheetViews>
  <sheetFormatPr defaultRowHeight="15"/>
  <cols>
    <col min="1" max="1" width="9.140625" style="2"/>
    <col min="2" max="2" width="9.140625" style="2" customWidth="1"/>
    <col min="3" max="3" width="11" style="2" bestFit="1" customWidth="1"/>
    <col min="4" max="5" width="9.140625" style="2" customWidth="1"/>
    <col min="6" max="6" width="9.140625" style="2"/>
  </cols>
  <sheetData>
    <row r="1" spans="1:12">
      <c r="A1" s="5" t="s">
        <v>20</v>
      </c>
    </row>
    <row r="2" spans="1:12">
      <c r="A2" s="5" t="s">
        <v>22</v>
      </c>
      <c r="C2" s="2">
        <v>1.8</v>
      </c>
      <c r="D2" s="2" t="s">
        <v>23</v>
      </c>
    </row>
    <row r="3" spans="1:12">
      <c r="B3" s="2" t="s">
        <v>19</v>
      </c>
      <c r="F3" s="2" t="s">
        <v>11</v>
      </c>
      <c r="G3">
        <v>0.28999999999999998</v>
      </c>
    </row>
    <row r="4" spans="1:12">
      <c r="A4" s="5" t="s">
        <v>24</v>
      </c>
      <c r="K4" s="9" t="s">
        <v>62</v>
      </c>
      <c r="L4" s="9"/>
    </row>
    <row r="5" spans="1:12">
      <c r="B5" s="2" t="s">
        <v>16</v>
      </c>
      <c r="E5" s="2">
        <f>A6+A7+A8</f>
        <v>3.06</v>
      </c>
      <c r="F5" s="3" t="s">
        <v>13</v>
      </c>
      <c r="K5" t="s">
        <v>0</v>
      </c>
      <c r="L5" t="s">
        <v>25</v>
      </c>
    </row>
    <row r="6" spans="1:12">
      <c r="A6" s="2">
        <v>1.37</v>
      </c>
      <c r="B6" s="5" t="s">
        <v>15</v>
      </c>
      <c r="C6" s="5" t="s">
        <v>64</v>
      </c>
      <c r="K6">
        <v>-25</v>
      </c>
      <c r="L6">
        <v>-1.37</v>
      </c>
    </row>
    <row r="7" spans="1:12">
      <c r="A7" s="2">
        <v>1.4</v>
      </c>
      <c r="B7" s="5" t="s">
        <v>18</v>
      </c>
      <c r="C7" s="5" t="s">
        <v>65</v>
      </c>
      <c r="K7">
        <v>25</v>
      </c>
      <c r="L7">
        <v>-1.37</v>
      </c>
    </row>
    <row r="8" spans="1:12">
      <c r="A8" s="2">
        <v>0.28999999999999998</v>
      </c>
      <c r="B8" s="5" t="s">
        <v>17</v>
      </c>
      <c r="C8" s="5" t="s">
        <v>66</v>
      </c>
    </row>
    <row r="9" spans="1:12">
      <c r="B9" s="5"/>
      <c r="C9" s="5"/>
    </row>
    <row r="11" spans="1:12">
      <c r="B11" s="2" t="s">
        <v>3</v>
      </c>
    </row>
    <row r="12" spans="1:12">
      <c r="A12" s="8" t="s">
        <v>63</v>
      </c>
      <c r="B12" s="2" t="s">
        <v>1</v>
      </c>
      <c r="C12" s="8" t="s">
        <v>21</v>
      </c>
      <c r="D12" s="2" t="s">
        <v>2</v>
      </c>
      <c r="E12" s="2" t="s">
        <v>12</v>
      </c>
      <c r="F12" s="2" t="s">
        <v>14</v>
      </c>
    </row>
    <row r="13" spans="1:12">
      <c r="A13" s="2">
        <v>5</v>
      </c>
      <c r="B13" s="4">
        <v>-7.2</v>
      </c>
      <c r="C13" s="4">
        <f>(B13-$C$2)*-1</f>
        <v>9</v>
      </c>
      <c r="D13" s="4">
        <v>1.89</v>
      </c>
      <c r="E13" s="4">
        <f>$G$3-D13</f>
        <v>-1.5999999999999999</v>
      </c>
      <c r="F13" s="4">
        <f t="shared" ref="F13:F20" si="0">E13+$A$6</f>
        <v>-0.22999999999999976</v>
      </c>
    </row>
    <row r="14" spans="1:12">
      <c r="A14" s="2">
        <v>5</v>
      </c>
      <c r="B14" s="4">
        <v>-6.2</v>
      </c>
      <c r="C14" s="4">
        <f t="shared" ref="C14:C20" si="1">(B14-$C$2)*-1</f>
        <v>8</v>
      </c>
      <c r="D14" s="4">
        <v>0.47</v>
      </c>
      <c r="E14" s="4">
        <f t="shared" ref="E14:E20" si="2">$G$3-D14</f>
        <v>-0.18</v>
      </c>
      <c r="F14" s="4">
        <f t="shared" si="0"/>
        <v>1.1900000000000002</v>
      </c>
    </row>
    <row r="15" spans="1:12">
      <c r="A15" s="2">
        <v>5</v>
      </c>
      <c r="B15" s="4">
        <v>3.2</v>
      </c>
      <c r="C15" s="4">
        <f t="shared" si="1"/>
        <v>-1.4000000000000001</v>
      </c>
      <c r="D15" s="4">
        <v>0.27</v>
      </c>
      <c r="E15" s="4">
        <f t="shared" si="2"/>
        <v>1.9999999999999962E-2</v>
      </c>
      <c r="F15" s="4">
        <f t="shared" si="0"/>
        <v>1.3900000000000001</v>
      </c>
      <c r="H15" s="1"/>
    </row>
    <row r="16" spans="1:12">
      <c r="A16" s="2">
        <v>5</v>
      </c>
      <c r="B16" s="4">
        <v>5</v>
      </c>
      <c r="C16" s="4">
        <f t="shared" si="1"/>
        <v>-3.2</v>
      </c>
      <c r="D16" s="4">
        <v>0.77</v>
      </c>
      <c r="E16" s="4">
        <f t="shared" si="2"/>
        <v>-0.48000000000000004</v>
      </c>
      <c r="F16" s="4">
        <f t="shared" si="0"/>
        <v>0.89000000000000012</v>
      </c>
    </row>
    <row r="17" spans="1:6">
      <c r="A17" s="2">
        <v>5</v>
      </c>
      <c r="B17" s="4">
        <v>7.1</v>
      </c>
      <c r="C17" s="4">
        <f t="shared" si="1"/>
        <v>-5.3</v>
      </c>
      <c r="D17" s="4">
        <v>0.74</v>
      </c>
      <c r="E17" s="4">
        <f t="shared" si="2"/>
        <v>-0.45</v>
      </c>
      <c r="F17" s="4">
        <f t="shared" si="0"/>
        <v>0.92000000000000015</v>
      </c>
    </row>
    <row r="18" spans="1:6">
      <c r="A18" s="2">
        <v>5</v>
      </c>
      <c r="B18" s="4">
        <v>8.6999999999999993</v>
      </c>
      <c r="C18" s="4">
        <f t="shared" si="1"/>
        <v>-6.8999999999999995</v>
      </c>
      <c r="D18" s="4">
        <v>1.37</v>
      </c>
      <c r="E18" s="4">
        <f t="shared" si="2"/>
        <v>-1.08</v>
      </c>
      <c r="F18" s="4">
        <f t="shared" si="0"/>
        <v>0.29000000000000004</v>
      </c>
    </row>
    <row r="19" spans="1:6">
      <c r="A19" s="2">
        <v>5</v>
      </c>
      <c r="B19" s="4">
        <v>10</v>
      </c>
      <c r="C19" s="4">
        <f t="shared" si="1"/>
        <v>-8.1999999999999993</v>
      </c>
      <c r="D19" s="4">
        <v>1.87</v>
      </c>
      <c r="E19" s="4">
        <f t="shared" si="2"/>
        <v>-1.58</v>
      </c>
      <c r="F19" s="4">
        <f t="shared" si="0"/>
        <v>-0.20999999999999996</v>
      </c>
    </row>
    <row r="20" spans="1:6">
      <c r="A20" s="2">
        <v>5</v>
      </c>
      <c r="B20" s="4">
        <v>13.1</v>
      </c>
      <c r="C20" s="4">
        <f t="shared" si="1"/>
        <v>-11.299999999999999</v>
      </c>
      <c r="D20" s="4">
        <v>2.12</v>
      </c>
      <c r="E20" s="4">
        <f t="shared" si="2"/>
        <v>-1.83</v>
      </c>
      <c r="F20" s="4">
        <f t="shared" si="0"/>
        <v>-0.45999999999999996</v>
      </c>
    </row>
    <row r="24" spans="1:6">
      <c r="B24" s="2" t="s">
        <v>4</v>
      </c>
    </row>
    <row r="25" spans="1:6">
      <c r="A25" s="8" t="s">
        <v>63</v>
      </c>
      <c r="B25" s="8" t="s">
        <v>1</v>
      </c>
      <c r="C25" s="8" t="s">
        <v>21</v>
      </c>
      <c r="D25" s="8" t="s">
        <v>2</v>
      </c>
      <c r="E25" s="8" t="s">
        <v>12</v>
      </c>
      <c r="F25" s="8" t="s">
        <v>14</v>
      </c>
    </row>
    <row r="26" spans="1:6">
      <c r="A26" s="2">
        <v>15</v>
      </c>
      <c r="B26" s="2">
        <v>-14.4</v>
      </c>
      <c r="C26" s="4">
        <f>(B26-$C$2)*-1</f>
        <v>16.2</v>
      </c>
      <c r="D26" s="2">
        <v>2.09</v>
      </c>
      <c r="E26" s="4">
        <f>$G$3-D26</f>
        <v>-1.7999999999999998</v>
      </c>
      <c r="F26" s="4">
        <f>E26+$A$6</f>
        <v>-0.42999999999999972</v>
      </c>
    </row>
    <row r="27" spans="1:6">
      <c r="A27" s="2">
        <v>15</v>
      </c>
      <c r="B27" s="2">
        <v>-12.7</v>
      </c>
      <c r="C27" s="4">
        <f t="shared" ref="C27:C38" si="3">(B27-$C$2)*-1</f>
        <v>14.5</v>
      </c>
      <c r="D27" s="2">
        <v>1.62</v>
      </c>
      <c r="E27" s="4">
        <f t="shared" ref="E27:E38" si="4">$G$3-D27</f>
        <v>-1.33</v>
      </c>
      <c r="F27" s="4">
        <f t="shared" ref="F27:F38" si="5">E27+$A$6</f>
        <v>4.0000000000000036E-2</v>
      </c>
    </row>
    <row r="28" spans="1:6">
      <c r="A28" s="2">
        <v>15</v>
      </c>
      <c r="B28" s="2">
        <v>-10.8</v>
      </c>
      <c r="C28" s="4">
        <f t="shared" si="3"/>
        <v>12.600000000000001</v>
      </c>
      <c r="D28" s="2">
        <v>0.93</v>
      </c>
      <c r="E28" s="4">
        <f t="shared" si="4"/>
        <v>-0.64000000000000012</v>
      </c>
      <c r="F28" s="4">
        <f t="shared" si="5"/>
        <v>0.73</v>
      </c>
    </row>
    <row r="29" spans="1:6">
      <c r="A29" s="2">
        <v>15</v>
      </c>
      <c r="B29" s="2">
        <v>-9.1999999999999993</v>
      </c>
      <c r="C29" s="4">
        <f t="shared" si="3"/>
        <v>11</v>
      </c>
      <c r="D29" s="2">
        <v>0.69</v>
      </c>
      <c r="E29" s="4">
        <f t="shared" si="4"/>
        <v>-0.39999999999999997</v>
      </c>
      <c r="F29" s="4">
        <f t="shared" si="5"/>
        <v>0.9700000000000002</v>
      </c>
    </row>
    <row r="30" spans="1:6">
      <c r="A30" s="2">
        <v>15</v>
      </c>
      <c r="B30" s="2">
        <v>-7.2</v>
      </c>
      <c r="C30" s="4">
        <f t="shared" si="3"/>
        <v>9</v>
      </c>
      <c r="D30" s="2">
        <v>0.87</v>
      </c>
      <c r="E30" s="4">
        <f t="shared" si="4"/>
        <v>-0.58000000000000007</v>
      </c>
      <c r="F30" s="4">
        <f t="shared" si="5"/>
        <v>0.79</v>
      </c>
    </row>
    <row r="31" spans="1:6">
      <c r="A31" s="2">
        <v>15</v>
      </c>
      <c r="B31" s="2">
        <v>-6.3</v>
      </c>
      <c r="C31" s="4">
        <f t="shared" si="3"/>
        <v>8.1</v>
      </c>
      <c r="D31" s="2">
        <v>0.43</v>
      </c>
      <c r="E31" s="4">
        <f t="shared" si="4"/>
        <v>-0.14000000000000001</v>
      </c>
      <c r="F31" s="4">
        <f t="shared" si="5"/>
        <v>1.23</v>
      </c>
    </row>
    <row r="32" spans="1:6">
      <c r="A32" s="2">
        <v>15</v>
      </c>
      <c r="B32" s="2">
        <v>3.2</v>
      </c>
      <c r="C32" s="4">
        <f t="shared" si="3"/>
        <v>-1.4000000000000001</v>
      </c>
      <c r="D32" s="2">
        <v>0.1</v>
      </c>
      <c r="E32" s="4">
        <f t="shared" si="4"/>
        <v>0.18999999999999997</v>
      </c>
      <c r="F32" s="4">
        <f t="shared" si="5"/>
        <v>1.56</v>
      </c>
    </row>
    <row r="33" spans="1:6">
      <c r="A33" s="2">
        <v>15</v>
      </c>
      <c r="B33" s="2">
        <v>5.4</v>
      </c>
      <c r="C33" s="4">
        <f t="shared" si="3"/>
        <v>-3.6000000000000005</v>
      </c>
      <c r="D33" s="2">
        <v>0.18</v>
      </c>
      <c r="E33" s="4">
        <f t="shared" si="4"/>
        <v>0.10999999999999999</v>
      </c>
      <c r="F33" s="4">
        <f t="shared" si="5"/>
        <v>1.48</v>
      </c>
    </row>
    <row r="34" spans="1:6">
      <c r="A34" s="2">
        <v>15</v>
      </c>
      <c r="B34" s="2">
        <v>7</v>
      </c>
      <c r="C34" s="4">
        <f t="shared" si="3"/>
        <v>-5.2</v>
      </c>
      <c r="D34" s="2">
        <v>0</v>
      </c>
      <c r="E34" s="4">
        <f t="shared" si="4"/>
        <v>0.28999999999999998</v>
      </c>
      <c r="F34" s="4">
        <f t="shared" si="5"/>
        <v>1.6600000000000001</v>
      </c>
    </row>
    <row r="35" spans="1:6">
      <c r="A35" s="2">
        <v>15</v>
      </c>
      <c r="B35" s="2">
        <v>9</v>
      </c>
      <c r="C35" s="4">
        <f t="shared" si="3"/>
        <v>-7.2</v>
      </c>
      <c r="D35" s="2">
        <v>0.47</v>
      </c>
      <c r="E35" s="4">
        <f t="shared" si="4"/>
        <v>-0.18</v>
      </c>
      <c r="F35" s="4">
        <f t="shared" si="5"/>
        <v>1.1900000000000002</v>
      </c>
    </row>
    <row r="36" spans="1:6">
      <c r="A36" s="2">
        <v>15</v>
      </c>
      <c r="B36" s="2">
        <v>11.1</v>
      </c>
      <c r="C36" s="4">
        <f t="shared" si="3"/>
        <v>-9.2999999999999989</v>
      </c>
      <c r="D36" s="2">
        <v>0.91</v>
      </c>
      <c r="E36" s="4">
        <f t="shared" si="4"/>
        <v>-0.62000000000000011</v>
      </c>
      <c r="F36" s="4">
        <f t="shared" si="5"/>
        <v>0.75</v>
      </c>
    </row>
    <row r="37" spans="1:6">
      <c r="A37" s="2">
        <v>15</v>
      </c>
      <c r="B37" s="2">
        <v>12.7</v>
      </c>
      <c r="C37" s="4">
        <f t="shared" si="3"/>
        <v>-10.899999999999999</v>
      </c>
      <c r="D37" s="2">
        <v>1.58</v>
      </c>
      <c r="E37" s="4">
        <f t="shared" si="4"/>
        <v>-1.29</v>
      </c>
      <c r="F37" s="4">
        <f t="shared" si="5"/>
        <v>8.0000000000000071E-2</v>
      </c>
    </row>
    <row r="38" spans="1:6">
      <c r="A38" s="2">
        <v>15</v>
      </c>
      <c r="B38" s="2">
        <v>14.6</v>
      </c>
      <c r="C38" s="4">
        <f t="shared" si="3"/>
        <v>-12.799999999999999</v>
      </c>
      <c r="D38" s="2">
        <v>1.92</v>
      </c>
      <c r="E38" s="4">
        <f t="shared" si="4"/>
        <v>-1.63</v>
      </c>
      <c r="F38" s="4">
        <f t="shared" si="5"/>
        <v>-0.25999999999999979</v>
      </c>
    </row>
    <row r="41" spans="1:6">
      <c r="B41" s="2" t="s">
        <v>5</v>
      </c>
    </row>
    <row r="42" spans="1:6">
      <c r="A42" s="8" t="s">
        <v>63</v>
      </c>
      <c r="B42" s="8" t="s">
        <v>1</v>
      </c>
      <c r="C42" s="8" t="s">
        <v>21</v>
      </c>
      <c r="D42" s="8" t="s">
        <v>2</v>
      </c>
      <c r="E42" s="8" t="s">
        <v>12</v>
      </c>
      <c r="F42" s="8" t="s">
        <v>14</v>
      </c>
    </row>
    <row r="43" spans="1:6">
      <c r="A43" s="2">
        <v>25</v>
      </c>
      <c r="B43" s="2">
        <v>-15.3</v>
      </c>
      <c r="C43" s="4">
        <f>(B43-$C$2)*-1</f>
        <v>17.100000000000001</v>
      </c>
      <c r="D43" s="2">
        <v>2.17</v>
      </c>
      <c r="E43" s="4">
        <f>$G$3-D43</f>
        <v>-1.88</v>
      </c>
      <c r="F43" s="4">
        <f>E43+$A$6</f>
        <v>-0.50999999999999979</v>
      </c>
    </row>
    <row r="44" spans="1:6">
      <c r="A44" s="2">
        <v>25</v>
      </c>
      <c r="B44" s="2">
        <v>-13.8</v>
      </c>
      <c r="C44" s="4">
        <f t="shared" ref="C44:C57" si="6">(B44-$C$2)*-1</f>
        <v>15.600000000000001</v>
      </c>
      <c r="D44" s="2">
        <v>1.84</v>
      </c>
      <c r="E44" s="4">
        <f t="shared" ref="E44:E57" si="7">$G$3-D44</f>
        <v>-1.55</v>
      </c>
      <c r="F44" s="4">
        <f t="shared" ref="F44:F57" si="8">E44+$A$6</f>
        <v>-0.17999999999999994</v>
      </c>
    </row>
    <row r="45" spans="1:6">
      <c r="A45" s="2">
        <v>25</v>
      </c>
      <c r="B45" s="2">
        <v>-12.4</v>
      </c>
      <c r="C45" s="4">
        <f t="shared" si="6"/>
        <v>14.200000000000001</v>
      </c>
      <c r="D45" s="2">
        <v>1.81</v>
      </c>
      <c r="E45" s="4">
        <f t="shared" si="7"/>
        <v>-1.52</v>
      </c>
      <c r="F45" s="4">
        <f t="shared" si="8"/>
        <v>-0.14999999999999991</v>
      </c>
    </row>
    <row r="46" spans="1:6">
      <c r="A46" s="2">
        <v>25</v>
      </c>
      <c r="B46" s="2">
        <v>-11</v>
      </c>
      <c r="C46" s="4">
        <f t="shared" si="6"/>
        <v>12.8</v>
      </c>
      <c r="D46" s="2">
        <v>1.31</v>
      </c>
      <c r="E46" s="4">
        <f t="shared" si="7"/>
        <v>-1.02</v>
      </c>
      <c r="F46" s="4">
        <f t="shared" si="8"/>
        <v>0.35000000000000009</v>
      </c>
    </row>
    <row r="47" spans="1:6">
      <c r="A47" s="2">
        <v>25</v>
      </c>
      <c r="B47" s="2">
        <v>-9.6999999999999993</v>
      </c>
      <c r="C47" s="4">
        <f t="shared" si="6"/>
        <v>11.5</v>
      </c>
      <c r="D47" s="2">
        <v>1.19</v>
      </c>
      <c r="E47" s="4">
        <f t="shared" si="7"/>
        <v>-0.89999999999999991</v>
      </c>
      <c r="F47" s="4">
        <f t="shared" si="8"/>
        <v>0.4700000000000002</v>
      </c>
    </row>
    <row r="48" spans="1:6">
      <c r="A48" s="2">
        <v>25</v>
      </c>
      <c r="B48" s="2">
        <v>-8.8000000000000007</v>
      </c>
      <c r="C48" s="4">
        <f t="shared" si="6"/>
        <v>10.600000000000001</v>
      </c>
      <c r="D48" s="2">
        <v>0.9</v>
      </c>
      <c r="E48" s="4">
        <f t="shared" si="7"/>
        <v>-0.6100000000000001</v>
      </c>
      <c r="F48" s="4">
        <f t="shared" si="8"/>
        <v>0.76</v>
      </c>
    </row>
    <row r="49" spans="1:6">
      <c r="A49" s="2">
        <v>25</v>
      </c>
      <c r="B49" s="2">
        <v>-7.8</v>
      </c>
      <c r="C49" s="4">
        <f t="shared" si="6"/>
        <v>9.6</v>
      </c>
      <c r="D49" s="2">
        <v>0.55000000000000004</v>
      </c>
      <c r="E49" s="4">
        <f t="shared" si="7"/>
        <v>-0.26000000000000006</v>
      </c>
      <c r="F49" s="4">
        <f t="shared" si="8"/>
        <v>1.1100000000000001</v>
      </c>
    </row>
    <row r="50" spans="1:6">
      <c r="A50" s="2">
        <v>25</v>
      </c>
      <c r="B50" s="2">
        <v>-6.4</v>
      </c>
      <c r="C50" s="4">
        <f t="shared" si="6"/>
        <v>8.2000000000000011</v>
      </c>
      <c r="D50" s="2">
        <v>0.4</v>
      </c>
      <c r="E50" s="4">
        <f t="shared" si="7"/>
        <v>-0.11000000000000004</v>
      </c>
      <c r="F50" s="4">
        <f t="shared" si="8"/>
        <v>1.26</v>
      </c>
    </row>
    <row r="51" spans="1:6">
      <c r="A51" s="2">
        <v>25</v>
      </c>
      <c r="B51" s="2">
        <v>3.2</v>
      </c>
      <c r="C51" s="4">
        <f t="shared" si="6"/>
        <v>-1.4000000000000001</v>
      </c>
      <c r="D51" s="2">
        <v>7.0000000000000007E-2</v>
      </c>
      <c r="E51" s="4">
        <f t="shared" si="7"/>
        <v>0.21999999999999997</v>
      </c>
      <c r="F51" s="4">
        <f t="shared" si="8"/>
        <v>1.59</v>
      </c>
    </row>
    <row r="52" spans="1:6">
      <c r="A52" s="2">
        <v>25</v>
      </c>
      <c r="B52" s="2">
        <v>5.5</v>
      </c>
      <c r="C52" s="4">
        <f t="shared" si="6"/>
        <v>-3.7</v>
      </c>
      <c r="D52" s="2">
        <v>0.24</v>
      </c>
      <c r="E52" s="4">
        <f t="shared" si="7"/>
        <v>4.9999999999999989E-2</v>
      </c>
      <c r="F52" s="4">
        <f t="shared" si="8"/>
        <v>1.4200000000000002</v>
      </c>
    </row>
    <row r="53" spans="1:6">
      <c r="A53" s="2">
        <v>25</v>
      </c>
      <c r="B53" s="2">
        <v>6.6</v>
      </c>
      <c r="C53" s="4">
        <f t="shared" si="6"/>
        <v>-4.8</v>
      </c>
      <c r="D53" s="2">
        <v>0.3</v>
      </c>
      <c r="E53" s="4">
        <f t="shared" si="7"/>
        <v>-1.0000000000000009E-2</v>
      </c>
      <c r="F53" s="4">
        <f t="shared" si="8"/>
        <v>1.36</v>
      </c>
    </row>
    <row r="54" spans="1:6">
      <c r="A54" s="2">
        <v>25</v>
      </c>
      <c r="B54" s="2">
        <v>7.8</v>
      </c>
      <c r="C54" s="4">
        <f t="shared" si="6"/>
        <v>-6</v>
      </c>
      <c r="D54" s="2">
        <v>0.61</v>
      </c>
      <c r="E54" s="4">
        <f t="shared" si="7"/>
        <v>-0.32</v>
      </c>
      <c r="F54" s="4">
        <f t="shared" si="8"/>
        <v>1.05</v>
      </c>
    </row>
    <row r="55" spans="1:6">
      <c r="A55" s="2">
        <v>25</v>
      </c>
      <c r="B55" s="2">
        <v>9.3000000000000007</v>
      </c>
      <c r="C55" s="4">
        <f t="shared" si="6"/>
        <v>-7.5000000000000009</v>
      </c>
      <c r="D55" s="2">
        <v>0.72</v>
      </c>
      <c r="E55" s="4">
        <f t="shared" si="7"/>
        <v>-0.43</v>
      </c>
      <c r="F55" s="4">
        <f t="shared" si="8"/>
        <v>0.94000000000000017</v>
      </c>
    </row>
    <row r="56" spans="1:6">
      <c r="A56" s="2">
        <v>25</v>
      </c>
      <c r="B56" s="2">
        <v>10.7</v>
      </c>
      <c r="C56" s="4">
        <f t="shared" si="6"/>
        <v>-8.8999999999999986</v>
      </c>
      <c r="D56" s="2">
        <v>1.51</v>
      </c>
      <c r="E56" s="4">
        <f t="shared" si="7"/>
        <v>-1.22</v>
      </c>
      <c r="F56" s="4">
        <f t="shared" si="8"/>
        <v>0.15000000000000013</v>
      </c>
    </row>
    <row r="57" spans="1:6">
      <c r="A57" s="2">
        <v>25</v>
      </c>
      <c r="B57" s="2">
        <v>13</v>
      </c>
      <c r="C57" s="4">
        <f t="shared" si="6"/>
        <v>-11.2</v>
      </c>
      <c r="D57" s="2">
        <v>1.92</v>
      </c>
      <c r="E57" s="4">
        <f t="shared" si="7"/>
        <v>-1.63</v>
      </c>
      <c r="F57" s="4">
        <f t="shared" si="8"/>
        <v>-0.25999999999999979</v>
      </c>
    </row>
    <row r="59" spans="1:6">
      <c r="B59" s="2" t="s">
        <v>6</v>
      </c>
    </row>
    <row r="60" spans="1:6">
      <c r="A60" s="8" t="s">
        <v>63</v>
      </c>
      <c r="B60" s="8" t="s">
        <v>1</v>
      </c>
      <c r="C60" s="8" t="s">
        <v>21</v>
      </c>
      <c r="D60" s="8" t="s">
        <v>2</v>
      </c>
      <c r="E60" s="8" t="s">
        <v>12</v>
      </c>
      <c r="F60" s="8" t="s">
        <v>14</v>
      </c>
    </row>
    <row r="61" spans="1:6">
      <c r="A61" s="2">
        <v>35</v>
      </c>
      <c r="B61" s="2">
        <v>-15.7</v>
      </c>
      <c r="C61" s="4">
        <f>(B61-$C$2)*-1</f>
        <v>17.5</v>
      </c>
      <c r="D61" s="2">
        <v>1.89</v>
      </c>
      <c r="E61" s="4">
        <f>$G$3-D61</f>
        <v>-1.5999999999999999</v>
      </c>
      <c r="F61" s="4">
        <f>E61+$A$6</f>
        <v>-0.22999999999999976</v>
      </c>
    </row>
    <row r="62" spans="1:6">
      <c r="A62" s="2">
        <v>35</v>
      </c>
      <c r="B62" s="2">
        <v>-14.5</v>
      </c>
      <c r="C62" s="4">
        <f t="shared" ref="C62:C76" si="9">(B62-$C$2)*-1</f>
        <v>16.3</v>
      </c>
      <c r="D62" s="2">
        <v>1.56</v>
      </c>
      <c r="E62" s="4">
        <f t="shared" ref="E62:E76" si="10">$G$3-D62</f>
        <v>-1.27</v>
      </c>
      <c r="F62" s="4">
        <f t="shared" ref="F62:F76" si="11">E62+$A$6</f>
        <v>0.10000000000000009</v>
      </c>
    </row>
    <row r="63" spans="1:6">
      <c r="A63" s="2">
        <v>35</v>
      </c>
      <c r="B63" s="2">
        <v>-12.6</v>
      </c>
      <c r="C63" s="4">
        <f t="shared" si="9"/>
        <v>14.4</v>
      </c>
      <c r="D63" s="2">
        <v>1.9</v>
      </c>
      <c r="E63" s="4">
        <f t="shared" si="10"/>
        <v>-1.6099999999999999</v>
      </c>
      <c r="F63" s="4">
        <f t="shared" si="11"/>
        <v>-0.23999999999999977</v>
      </c>
    </row>
    <row r="64" spans="1:6">
      <c r="A64" s="2">
        <v>35</v>
      </c>
      <c r="B64" s="2">
        <v>-11</v>
      </c>
      <c r="C64" s="4">
        <f t="shared" si="9"/>
        <v>12.8</v>
      </c>
      <c r="D64" s="2">
        <v>1.9</v>
      </c>
      <c r="E64" s="4">
        <f t="shared" si="10"/>
        <v>-1.6099999999999999</v>
      </c>
      <c r="F64" s="4">
        <f t="shared" si="11"/>
        <v>-0.23999999999999977</v>
      </c>
    </row>
    <row r="65" spans="1:6">
      <c r="A65" s="2">
        <v>35</v>
      </c>
      <c r="B65" s="2">
        <v>-9.25</v>
      </c>
      <c r="C65" s="4">
        <f t="shared" si="9"/>
        <v>11.05</v>
      </c>
      <c r="D65" s="2">
        <v>0.84</v>
      </c>
      <c r="E65" s="4">
        <f t="shared" si="10"/>
        <v>-0.55000000000000004</v>
      </c>
      <c r="F65" s="4">
        <f t="shared" si="11"/>
        <v>0.82000000000000006</v>
      </c>
    </row>
    <row r="66" spans="1:6">
      <c r="A66" s="2">
        <v>35</v>
      </c>
      <c r="B66" s="2">
        <v>-7.4</v>
      </c>
      <c r="C66" s="4">
        <f t="shared" si="9"/>
        <v>9.2000000000000011</v>
      </c>
      <c r="D66" s="2">
        <v>0.52</v>
      </c>
      <c r="E66" s="4">
        <f t="shared" si="10"/>
        <v>-0.23000000000000004</v>
      </c>
      <c r="F66" s="4">
        <f t="shared" si="11"/>
        <v>1.1400000000000001</v>
      </c>
    </row>
    <row r="67" spans="1:6">
      <c r="A67" s="2">
        <v>35</v>
      </c>
      <c r="B67" s="2">
        <v>-6</v>
      </c>
      <c r="C67" s="4">
        <f t="shared" si="9"/>
        <v>7.8</v>
      </c>
      <c r="D67" s="2">
        <v>0.37</v>
      </c>
      <c r="E67" s="4">
        <f t="shared" si="10"/>
        <v>-8.0000000000000016E-2</v>
      </c>
      <c r="F67" s="4">
        <f t="shared" si="11"/>
        <v>1.29</v>
      </c>
    </row>
    <row r="68" spans="1:6">
      <c r="A68" s="2">
        <v>35</v>
      </c>
      <c r="B68" s="2">
        <v>-2.6</v>
      </c>
      <c r="C68" s="4">
        <f t="shared" si="9"/>
        <v>4.4000000000000004</v>
      </c>
      <c r="D68" s="2">
        <v>0.37</v>
      </c>
      <c r="E68" s="4">
        <f>$G$3-D68</f>
        <v>-8.0000000000000016E-2</v>
      </c>
      <c r="F68" s="4">
        <f t="shared" si="11"/>
        <v>1.29</v>
      </c>
    </row>
    <row r="69" spans="1:6">
      <c r="A69" s="2">
        <v>35</v>
      </c>
      <c r="B69" s="2">
        <v>0</v>
      </c>
      <c r="C69" s="4">
        <f t="shared" si="9"/>
        <v>1.8</v>
      </c>
      <c r="D69" s="2">
        <v>-0.23</v>
      </c>
      <c r="E69" s="4">
        <f t="shared" ref="E69:E70" si="12">$G$3-D69</f>
        <v>0.52</v>
      </c>
      <c r="F69" s="4">
        <f t="shared" si="11"/>
        <v>1.8900000000000001</v>
      </c>
    </row>
    <row r="70" spans="1:6">
      <c r="A70" s="2">
        <v>35</v>
      </c>
      <c r="B70" s="2">
        <v>0.04</v>
      </c>
      <c r="C70" s="4">
        <f t="shared" si="9"/>
        <v>1.76</v>
      </c>
      <c r="D70" s="2">
        <v>0.06</v>
      </c>
      <c r="E70" s="4">
        <f t="shared" si="12"/>
        <v>0.22999999999999998</v>
      </c>
      <c r="F70" s="4">
        <f t="shared" si="11"/>
        <v>1.6</v>
      </c>
    </row>
    <row r="71" spans="1:6">
      <c r="A71" s="2">
        <v>35</v>
      </c>
      <c r="B71" s="2">
        <v>3.85</v>
      </c>
      <c r="C71" s="4">
        <f t="shared" si="9"/>
        <v>-2.0499999999999998</v>
      </c>
      <c r="D71" s="2">
        <v>7.0000000000000007E-2</v>
      </c>
      <c r="E71" s="4">
        <f t="shared" si="10"/>
        <v>0.21999999999999997</v>
      </c>
      <c r="F71" s="4">
        <f t="shared" si="11"/>
        <v>1.59</v>
      </c>
    </row>
    <row r="72" spans="1:6">
      <c r="A72" s="2">
        <v>35</v>
      </c>
      <c r="B72" s="2">
        <v>7.65</v>
      </c>
      <c r="C72" s="4">
        <f t="shared" si="9"/>
        <v>-5.8500000000000005</v>
      </c>
      <c r="D72" s="2">
        <v>0.67</v>
      </c>
      <c r="E72" s="4">
        <f t="shared" si="10"/>
        <v>-0.38000000000000006</v>
      </c>
      <c r="F72" s="4">
        <f t="shared" si="11"/>
        <v>0.99</v>
      </c>
    </row>
    <row r="73" spans="1:6">
      <c r="A73" s="2">
        <v>35</v>
      </c>
      <c r="B73" s="2">
        <v>8.8000000000000007</v>
      </c>
      <c r="C73" s="4">
        <f t="shared" si="9"/>
        <v>-7.0000000000000009</v>
      </c>
      <c r="D73" s="2">
        <v>0.98</v>
      </c>
      <c r="E73" s="4">
        <f t="shared" si="10"/>
        <v>-0.69</v>
      </c>
      <c r="F73" s="4">
        <f t="shared" si="11"/>
        <v>0.68000000000000016</v>
      </c>
    </row>
    <row r="74" spans="1:6">
      <c r="A74" s="2">
        <v>35</v>
      </c>
      <c r="B74" s="2">
        <v>10.1</v>
      </c>
      <c r="C74" s="4">
        <f t="shared" si="9"/>
        <v>-8.2999999999999989</v>
      </c>
      <c r="D74" s="2">
        <v>0.63</v>
      </c>
      <c r="E74" s="4">
        <f t="shared" si="10"/>
        <v>-0.34</v>
      </c>
      <c r="F74" s="4">
        <f t="shared" si="11"/>
        <v>1.03</v>
      </c>
    </row>
    <row r="75" spans="1:6">
      <c r="A75" s="2">
        <v>35</v>
      </c>
      <c r="B75" s="2">
        <v>12.1</v>
      </c>
      <c r="C75" s="4">
        <f t="shared" si="9"/>
        <v>-10.299999999999999</v>
      </c>
      <c r="D75" s="2">
        <v>0.77</v>
      </c>
      <c r="E75" s="4">
        <f t="shared" si="10"/>
        <v>-0.48000000000000004</v>
      </c>
      <c r="F75" s="4">
        <f t="shared" si="11"/>
        <v>0.89000000000000012</v>
      </c>
    </row>
    <row r="76" spans="1:6">
      <c r="A76" s="2">
        <v>35</v>
      </c>
      <c r="B76" s="2">
        <v>13.6</v>
      </c>
      <c r="C76" s="4">
        <f t="shared" si="9"/>
        <v>-11.799999999999999</v>
      </c>
      <c r="D76" s="2">
        <v>1.78</v>
      </c>
      <c r="E76" s="4">
        <f t="shared" si="10"/>
        <v>-1.49</v>
      </c>
      <c r="F76" s="4">
        <f t="shared" si="11"/>
        <v>-0.11999999999999988</v>
      </c>
    </row>
    <row r="78" spans="1:6">
      <c r="B78" s="2" t="s">
        <v>7</v>
      </c>
    </row>
    <row r="79" spans="1:6">
      <c r="A79" s="8" t="s">
        <v>63</v>
      </c>
      <c r="B79" s="8" t="s">
        <v>1</v>
      </c>
      <c r="C79" s="8" t="s">
        <v>21</v>
      </c>
      <c r="D79" s="8" t="s">
        <v>2</v>
      </c>
      <c r="E79" s="8" t="s">
        <v>12</v>
      </c>
      <c r="F79" s="8" t="s">
        <v>14</v>
      </c>
    </row>
    <row r="80" spans="1:6">
      <c r="A80" s="2">
        <v>45</v>
      </c>
      <c r="B80" s="2">
        <v>-13.8</v>
      </c>
      <c r="C80" s="4">
        <f>(B80-$C$2)*-1</f>
        <v>15.600000000000001</v>
      </c>
      <c r="D80" s="2">
        <v>1.8</v>
      </c>
      <c r="E80" s="4">
        <f>$G$3-D80</f>
        <v>-1.51</v>
      </c>
      <c r="F80" s="4">
        <f>E80+$A$6</f>
        <v>-0.1399999999999999</v>
      </c>
    </row>
    <row r="81" spans="1:6">
      <c r="A81" s="2">
        <v>45</v>
      </c>
      <c r="B81" s="2">
        <v>-12.4</v>
      </c>
      <c r="C81" s="4">
        <f t="shared" ref="C81:C92" si="13">(B81-$C$2)*-1</f>
        <v>14.200000000000001</v>
      </c>
      <c r="D81" s="2">
        <v>1.27</v>
      </c>
      <c r="E81" s="4">
        <f t="shared" ref="E81:E92" si="14">$G$3-D81</f>
        <v>-0.98</v>
      </c>
      <c r="F81" s="4">
        <f t="shared" ref="F81:F92" si="15">E81+$A$6</f>
        <v>0.39000000000000012</v>
      </c>
    </row>
    <row r="82" spans="1:6">
      <c r="A82" s="2">
        <v>45</v>
      </c>
      <c r="B82" s="2">
        <v>-10.8</v>
      </c>
      <c r="C82" s="4">
        <f t="shared" si="13"/>
        <v>12.600000000000001</v>
      </c>
      <c r="D82" s="2">
        <v>0.81</v>
      </c>
      <c r="E82" s="4">
        <f t="shared" si="14"/>
        <v>-0.52</v>
      </c>
      <c r="F82" s="4">
        <f t="shared" si="15"/>
        <v>0.85000000000000009</v>
      </c>
    </row>
    <row r="83" spans="1:6">
      <c r="A83" s="2">
        <v>45</v>
      </c>
      <c r="B83" s="2">
        <v>-8.9</v>
      </c>
      <c r="C83" s="4">
        <f t="shared" si="13"/>
        <v>10.700000000000001</v>
      </c>
      <c r="D83" s="2">
        <v>0.37</v>
      </c>
      <c r="E83" s="4">
        <f t="shared" si="14"/>
        <v>-8.0000000000000016E-2</v>
      </c>
      <c r="F83" s="4">
        <f t="shared" si="15"/>
        <v>1.29</v>
      </c>
    </row>
    <row r="84" spans="1:6">
      <c r="A84" s="2">
        <v>45</v>
      </c>
      <c r="B84" s="2">
        <v>-7.75</v>
      </c>
      <c r="C84" s="4">
        <f t="shared" si="13"/>
        <v>9.5500000000000007</v>
      </c>
      <c r="D84" s="2">
        <v>0.19</v>
      </c>
      <c r="E84" s="4">
        <f t="shared" si="14"/>
        <v>9.9999999999999978E-2</v>
      </c>
      <c r="F84" s="4">
        <f t="shared" si="15"/>
        <v>1.4700000000000002</v>
      </c>
    </row>
    <row r="85" spans="1:6">
      <c r="A85" s="2">
        <v>45</v>
      </c>
      <c r="B85" s="2">
        <v>-6.1</v>
      </c>
      <c r="C85" s="4">
        <f t="shared" si="13"/>
        <v>7.8999999999999995</v>
      </c>
      <c r="D85" s="2">
        <v>0.33</v>
      </c>
      <c r="E85" s="4">
        <f t="shared" si="14"/>
        <v>-4.0000000000000036E-2</v>
      </c>
      <c r="F85" s="4">
        <f t="shared" si="15"/>
        <v>1.33</v>
      </c>
    </row>
    <row r="86" spans="1:6">
      <c r="A86" s="2">
        <v>45</v>
      </c>
      <c r="B86" s="2">
        <v>-0.8</v>
      </c>
      <c r="C86" s="4">
        <f t="shared" si="13"/>
        <v>2.6</v>
      </c>
      <c r="D86" s="2">
        <v>0.32</v>
      </c>
      <c r="E86" s="4">
        <f>$G$3-D86</f>
        <v>-3.0000000000000027E-2</v>
      </c>
      <c r="F86" s="4">
        <f t="shared" si="15"/>
        <v>1.34</v>
      </c>
    </row>
    <row r="87" spans="1:6">
      <c r="A87" s="2">
        <v>45</v>
      </c>
      <c r="B87" s="2">
        <v>0</v>
      </c>
      <c r="C87" s="4">
        <f t="shared" si="13"/>
        <v>1.8</v>
      </c>
      <c r="D87" s="2">
        <v>-0.23</v>
      </c>
      <c r="E87" s="4">
        <f>$G$3-D87</f>
        <v>0.52</v>
      </c>
      <c r="F87" s="4">
        <f t="shared" si="15"/>
        <v>1.8900000000000001</v>
      </c>
    </row>
    <row r="88" spans="1:6">
      <c r="A88" s="2">
        <v>45</v>
      </c>
      <c r="B88" s="2">
        <v>2.9</v>
      </c>
      <c r="C88" s="4">
        <f t="shared" si="13"/>
        <v>-1.0999999999999999</v>
      </c>
      <c r="D88" s="2">
        <v>0.06</v>
      </c>
      <c r="E88" s="4">
        <f t="shared" si="14"/>
        <v>0.22999999999999998</v>
      </c>
      <c r="F88" s="4">
        <f t="shared" si="15"/>
        <v>1.6</v>
      </c>
    </row>
    <row r="89" spans="1:6">
      <c r="A89" s="2">
        <v>45</v>
      </c>
      <c r="B89" s="2">
        <v>5.5</v>
      </c>
      <c r="C89" s="4">
        <f t="shared" si="13"/>
        <v>-3.7</v>
      </c>
      <c r="D89" s="2">
        <v>0.65</v>
      </c>
      <c r="E89" s="4">
        <f t="shared" si="14"/>
        <v>-0.36000000000000004</v>
      </c>
      <c r="F89" s="4">
        <f t="shared" si="15"/>
        <v>1.01</v>
      </c>
    </row>
    <row r="90" spans="1:6">
      <c r="A90" s="2">
        <v>45</v>
      </c>
      <c r="B90" s="2">
        <v>11.5</v>
      </c>
      <c r="C90" s="4">
        <f t="shared" si="13"/>
        <v>-9.6999999999999993</v>
      </c>
      <c r="D90" s="2">
        <v>0.77</v>
      </c>
      <c r="E90" s="4">
        <f t="shared" si="14"/>
        <v>-0.48000000000000004</v>
      </c>
      <c r="F90" s="4">
        <f t="shared" si="15"/>
        <v>0.89000000000000012</v>
      </c>
    </row>
    <row r="91" spans="1:6">
      <c r="A91" s="2">
        <v>45</v>
      </c>
      <c r="B91" s="2">
        <v>12.9</v>
      </c>
      <c r="C91" s="4">
        <f t="shared" si="13"/>
        <v>-11.1</v>
      </c>
      <c r="D91" s="2">
        <v>0.72</v>
      </c>
      <c r="E91" s="4">
        <f t="shared" si="14"/>
        <v>-0.43</v>
      </c>
      <c r="F91" s="4">
        <f t="shared" si="15"/>
        <v>0.94000000000000017</v>
      </c>
    </row>
    <row r="92" spans="1:6">
      <c r="A92" s="2">
        <v>45</v>
      </c>
      <c r="B92" s="2">
        <v>14</v>
      </c>
      <c r="C92" s="4">
        <f t="shared" si="13"/>
        <v>-12.2</v>
      </c>
      <c r="D92" s="2">
        <v>1.89</v>
      </c>
      <c r="E92" s="4">
        <f t="shared" si="14"/>
        <v>-1.5999999999999999</v>
      </c>
      <c r="F92" s="4">
        <f t="shared" si="15"/>
        <v>-0.22999999999999976</v>
      </c>
    </row>
    <row r="95" spans="1:6">
      <c r="B95" s="2" t="s">
        <v>8</v>
      </c>
    </row>
    <row r="97" spans="1:6">
      <c r="A97" s="8" t="s">
        <v>63</v>
      </c>
      <c r="B97" s="8" t="s">
        <v>1</v>
      </c>
      <c r="C97" s="8" t="s">
        <v>21</v>
      </c>
      <c r="D97" s="8" t="s">
        <v>2</v>
      </c>
      <c r="E97" s="8" t="s">
        <v>12</v>
      </c>
      <c r="F97" s="8" t="s">
        <v>14</v>
      </c>
    </row>
    <row r="98" spans="1:6">
      <c r="A98" s="2">
        <v>55</v>
      </c>
      <c r="B98" s="2">
        <v>-16.3</v>
      </c>
      <c r="C98" s="4">
        <f>(B98-$C$2)*-1</f>
        <v>18.100000000000001</v>
      </c>
      <c r="D98" s="2">
        <v>1.8</v>
      </c>
      <c r="E98" s="4">
        <f>$G$3-D98</f>
        <v>-1.51</v>
      </c>
      <c r="F98" s="4">
        <f>E98+$A$6</f>
        <v>-0.1399999999999999</v>
      </c>
    </row>
    <row r="99" spans="1:6">
      <c r="A99" s="2">
        <v>55</v>
      </c>
      <c r="B99" s="2">
        <v>-14.2</v>
      </c>
      <c r="C99" s="4">
        <f t="shared" ref="C99:C112" si="16">(B99-$C$2)*-1</f>
        <v>16</v>
      </c>
      <c r="D99" s="2">
        <v>1.3</v>
      </c>
      <c r="E99" s="4">
        <f t="shared" ref="E99:E112" si="17">$G$3-D99</f>
        <v>-1.01</v>
      </c>
      <c r="F99" s="4">
        <f t="shared" ref="F99:F112" si="18">E99+$A$6</f>
        <v>0.3600000000000001</v>
      </c>
    </row>
    <row r="100" spans="1:6">
      <c r="A100" s="2">
        <v>55</v>
      </c>
      <c r="B100" s="2">
        <v>-12.7</v>
      </c>
      <c r="C100" s="4">
        <f t="shared" si="16"/>
        <v>14.5</v>
      </c>
      <c r="D100" s="2">
        <v>1.28</v>
      </c>
      <c r="E100" s="4">
        <f t="shared" si="17"/>
        <v>-0.99</v>
      </c>
      <c r="F100" s="4">
        <f t="shared" si="18"/>
        <v>0.38000000000000012</v>
      </c>
    </row>
    <row r="101" spans="1:6">
      <c r="A101" s="2">
        <v>55</v>
      </c>
      <c r="B101" s="2">
        <v>-10.6</v>
      </c>
      <c r="C101" s="4">
        <f t="shared" si="16"/>
        <v>12.4</v>
      </c>
      <c r="D101" s="2">
        <v>0.28000000000000003</v>
      </c>
      <c r="E101" s="4">
        <f t="shared" si="17"/>
        <v>9.9999999999999534E-3</v>
      </c>
      <c r="F101" s="4">
        <f t="shared" si="18"/>
        <v>1.3800000000000001</v>
      </c>
    </row>
    <row r="102" spans="1:6">
      <c r="A102" s="2">
        <v>55</v>
      </c>
      <c r="B102" s="2">
        <v>-9.6999999999999993</v>
      </c>
      <c r="C102" s="4">
        <f t="shared" si="16"/>
        <v>11.5</v>
      </c>
      <c r="D102" s="2">
        <v>0.1</v>
      </c>
      <c r="E102" s="4">
        <f t="shared" si="17"/>
        <v>0.18999999999999997</v>
      </c>
      <c r="F102" s="4">
        <f t="shared" si="18"/>
        <v>1.56</v>
      </c>
    </row>
    <row r="103" spans="1:6">
      <c r="A103" s="2">
        <v>55</v>
      </c>
      <c r="B103" s="2">
        <v>-7.6</v>
      </c>
      <c r="C103" s="4">
        <f t="shared" si="16"/>
        <v>9.4</v>
      </c>
      <c r="D103" s="2">
        <v>0.43</v>
      </c>
      <c r="E103" s="4">
        <f t="shared" si="17"/>
        <v>-0.14000000000000001</v>
      </c>
      <c r="F103" s="4">
        <f t="shared" si="18"/>
        <v>1.23</v>
      </c>
    </row>
    <row r="104" spans="1:6">
      <c r="A104" s="2">
        <v>55</v>
      </c>
      <c r="B104" s="2">
        <v>-6.1</v>
      </c>
      <c r="C104" s="4">
        <f t="shared" si="16"/>
        <v>7.8999999999999995</v>
      </c>
      <c r="D104" s="2">
        <v>0.28999999999999998</v>
      </c>
      <c r="E104" s="4">
        <f t="shared" si="17"/>
        <v>0</v>
      </c>
      <c r="F104" s="4">
        <f t="shared" si="18"/>
        <v>1.37</v>
      </c>
    </row>
    <row r="105" spans="1:6">
      <c r="A105" s="2">
        <v>55</v>
      </c>
      <c r="B105" s="2">
        <v>-0.6</v>
      </c>
      <c r="C105" s="4">
        <f t="shared" si="16"/>
        <v>2.4</v>
      </c>
      <c r="D105" s="2">
        <v>0.17</v>
      </c>
      <c r="E105" s="4">
        <f t="shared" si="17"/>
        <v>0.11999999999999997</v>
      </c>
      <c r="F105" s="4">
        <f t="shared" si="18"/>
        <v>1.49</v>
      </c>
    </row>
    <row r="106" spans="1:6">
      <c r="A106" s="2">
        <v>55</v>
      </c>
      <c r="B106" s="2">
        <v>0</v>
      </c>
      <c r="C106" s="4">
        <f t="shared" si="16"/>
        <v>1.8</v>
      </c>
      <c r="D106" s="2">
        <v>-0.25</v>
      </c>
      <c r="E106" s="4">
        <f t="shared" si="17"/>
        <v>0.54</v>
      </c>
      <c r="F106" s="4">
        <f t="shared" si="18"/>
        <v>1.9100000000000001</v>
      </c>
    </row>
    <row r="107" spans="1:6">
      <c r="A107" s="2">
        <v>55</v>
      </c>
      <c r="B107" s="2">
        <v>0.5</v>
      </c>
      <c r="C107" s="4">
        <f t="shared" si="16"/>
        <v>1.3</v>
      </c>
      <c r="D107" s="2">
        <v>0.03</v>
      </c>
      <c r="E107" s="4">
        <f t="shared" si="17"/>
        <v>0.26</v>
      </c>
      <c r="F107" s="4">
        <f t="shared" si="18"/>
        <v>1.6300000000000001</v>
      </c>
    </row>
    <row r="108" spans="1:6">
      <c r="A108" s="2">
        <v>55</v>
      </c>
      <c r="B108" s="2">
        <v>2.84</v>
      </c>
      <c r="C108" s="4">
        <f t="shared" si="16"/>
        <v>-1.0399999999999998</v>
      </c>
      <c r="D108" s="2">
        <v>7.0000000000000007E-2</v>
      </c>
      <c r="E108" s="4">
        <f t="shared" si="17"/>
        <v>0.21999999999999997</v>
      </c>
      <c r="F108" s="4">
        <f t="shared" si="18"/>
        <v>1.59</v>
      </c>
    </row>
    <row r="109" spans="1:6">
      <c r="A109" s="2">
        <v>55</v>
      </c>
      <c r="B109" s="2">
        <v>6.6</v>
      </c>
      <c r="C109" s="4">
        <f t="shared" si="16"/>
        <v>-4.8</v>
      </c>
      <c r="D109" s="2">
        <v>0.73</v>
      </c>
      <c r="E109" s="4">
        <f t="shared" si="17"/>
        <v>-0.44</v>
      </c>
      <c r="F109" s="4">
        <f t="shared" si="18"/>
        <v>0.93000000000000016</v>
      </c>
    </row>
    <row r="110" spans="1:6">
      <c r="A110" s="2">
        <v>55</v>
      </c>
      <c r="B110" s="2">
        <v>6.61</v>
      </c>
      <c r="C110" s="4">
        <f t="shared" si="16"/>
        <v>-4.8100000000000005</v>
      </c>
      <c r="D110" s="2">
        <v>0.38</v>
      </c>
      <c r="E110" s="4">
        <f t="shared" si="17"/>
        <v>-9.0000000000000024E-2</v>
      </c>
      <c r="F110" s="4">
        <f t="shared" si="18"/>
        <v>1.28</v>
      </c>
    </row>
    <row r="111" spans="1:6">
      <c r="A111" s="2">
        <v>55</v>
      </c>
      <c r="B111" s="2">
        <v>10.8</v>
      </c>
      <c r="C111" s="4">
        <f t="shared" si="16"/>
        <v>-9</v>
      </c>
      <c r="D111" s="2">
        <v>0.55000000000000004</v>
      </c>
      <c r="E111" s="4">
        <f t="shared" si="17"/>
        <v>-0.26000000000000006</v>
      </c>
      <c r="F111" s="4">
        <f t="shared" si="18"/>
        <v>1.1100000000000001</v>
      </c>
    </row>
    <row r="112" spans="1:6">
      <c r="A112" s="2">
        <v>55</v>
      </c>
      <c r="B112" s="2">
        <v>13.2</v>
      </c>
      <c r="C112" s="4">
        <f t="shared" si="16"/>
        <v>-11.399999999999999</v>
      </c>
      <c r="D112" s="2">
        <v>1.97</v>
      </c>
      <c r="E112" s="4">
        <f t="shared" si="17"/>
        <v>-1.68</v>
      </c>
      <c r="F112" s="4">
        <f t="shared" si="18"/>
        <v>-0.30999999999999983</v>
      </c>
    </row>
    <row r="114" spans="1:6">
      <c r="B114" s="2" t="s">
        <v>9</v>
      </c>
    </row>
    <row r="116" spans="1:6">
      <c r="A116" s="8" t="s">
        <v>63</v>
      </c>
      <c r="B116" s="8" t="s">
        <v>1</v>
      </c>
      <c r="C116" s="8" t="s">
        <v>21</v>
      </c>
      <c r="D116" s="8" t="s">
        <v>2</v>
      </c>
      <c r="E116" s="8" t="s">
        <v>12</v>
      </c>
      <c r="F116" s="8" t="s">
        <v>14</v>
      </c>
    </row>
    <row r="117" spans="1:6">
      <c r="A117" s="2">
        <v>65</v>
      </c>
      <c r="B117" s="2">
        <v>-19.2</v>
      </c>
      <c r="C117" s="4">
        <f>(B117-$C$2)*-1</f>
        <v>21</v>
      </c>
      <c r="D117" s="2">
        <v>1.85</v>
      </c>
      <c r="E117" s="4">
        <f>$G$3-D117</f>
        <v>-1.56</v>
      </c>
      <c r="F117" s="4">
        <f>E117+$A$6</f>
        <v>-0.18999999999999995</v>
      </c>
    </row>
    <row r="118" spans="1:6">
      <c r="A118" s="2">
        <v>65</v>
      </c>
      <c r="B118" s="2">
        <v>-16.600000000000001</v>
      </c>
      <c r="C118" s="4">
        <f t="shared" ref="C118:C128" si="19">(B118-$C$2)*-1</f>
        <v>18.400000000000002</v>
      </c>
      <c r="D118" s="2">
        <v>1.65</v>
      </c>
      <c r="E118" s="4">
        <f t="shared" ref="E118:E128" si="20">$G$3-D118</f>
        <v>-1.3599999999999999</v>
      </c>
      <c r="F118" s="4">
        <f t="shared" ref="F118:F128" si="21">E118+$A$6</f>
        <v>1.0000000000000231E-2</v>
      </c>
    </row>
    <row r="119" spans="1:6">
      <c r="A119" s="2">
        <v>65</v>
      </c>
      <c r="B119" s="2">
        <v>-14.3</v>
      </c>
      <c r="C119" s="4">
        <f t="shared" si="19"/>
        <v>16.100000000000001</v>
      </c>
      <c r="D119" s="2">
        <v>1.1499999999999999</v>
      </c>
      <c r="E119" s="4">
        <f t="shared" si="20"/>
        <v>-0.85999999999999988</v>
      </c>
      <c r="F119" s="4">
        <f t="shared" si="21"/>
        <v>0.51000000000000023</v>
      </c>
    </row>
    <row r="120" spans="1:6">
      <c r="A120" s="2">
        <v>65</v>
      </c>
      <c r="B120" s="2">
        <v>-11.6</v>
      </c>
      <c r="C120" s="4">
        <f t="shared" si="19"/>
        <v>13.4</v>
      </c>
      <c r="D120" s="2">
        <v>0.95</v>
      </c>
      <c r="E120" s="4">
        <f t="shared" si="20"/>
        <v>-0.65999999999999992</v>
      </c>
      <c r="F120" s="4">
        <f t="shared" si="21"/>
        <v>0.71000000000000019</v>
      </c>
    </row>
    <row r="121" spans="1:6">
      <c r="A121" s="2">
        <v>65</v>
      </c>
      <c r="B121" s="2">
        <v>-8.1999999999999993</v>
      </c>
      <c r="C121" s="4">
        <f t="shared" si="19"/>
        <v>10</v>
      </c>
      <c r="D121" s="2">
        <v>0.57999999999999996</v>
      </c>
      <c r="E121" s="4">
        <f t="shared" si="20"/>
        <v>-0.28999999999999998</v>
      </c>
      <c r="F121" s="4">
        <f t="shared" si="21"/>
        <v>1.08</v>
      </c>
    </row>
    <row r="122" spans="1:6">
      <c r="A122" s="2">
        <v>65</v>
      </c>
      <c r="B122" s="2">
        <v>-6</v>
      </c>
      <c r="C122" s="4">
        <f t="shared" si="19"/>
        <v>7.8</v>
      </c>
      <c r="D122" s="2">
        <v>0.23</v>
      </c>
      <c r="E122" s="4">
        <f t="shared" si="20"/>
        <v>5.999999999999997E-2</v>
      </c>
      <c r="F122" s="4">
        <f t="shared" si="21"/>
        <v>1.4300000000000002</v>
      </c>
    </row>
    <row r="123" spans="1:6">
      <c r="A123" s="2">
        <v>65</v>
      </c>
      <c r="B123" s="2">
        <v>-0.6</v>
      </c>
      <c r="C123" s="4">
        <f t="shared" si="19"/>
        <v>2.4</v>
      </c>
      <c r="D123" s="2">
        <v>0.18</v>
      </c>
      <c r="E123" s="4">
        <f t="shared" si="20"/>
        <v>0.10999999999999999</v>
      </c>
      <c r="F123" s="4">
        <f t="shared" si="21"/>
        <v>1.48</v>
      </c>
    </row>
    <row r="124" spans="1:6">
      <c r="A124" s="2">
        <v>65</v>
      </c>
      <c r="B124" s="2">
        <v>0</v>
      </c>
      <c r="C124" s="4">
        <f t="shared" si="19"/>
        <v>1.8</v>
      </c>
      <c r="D124" s="2">
        <v>-0.28999999999999998</v>
      </c>
      <c r="E124" s="4">
        <f t="shared" si="20"/>
        <v>0.57999999999999996</v>
      </c>
      <c r="F124" s="4">
        <f t="shared" si="21"/>
        <v>1.9500000000000002</v>
      </c>
    </row>
    <row r="125" spans="1:6">
      <c r="A125" s="2">
        <v>65</v>
      </c>
      <c r="B125" s="2">
        <v>0.4</v>
      </c>
      <c r="C125" s="4">
        <f t="shared" si="19"/>
        <v>1.4</v>
      </c>
      <c r="D125" s="2">
        <v>0.03</v>
      </c>
      <c r="E125" s="4">
        <f t="shared" si="20"/>
        <v>0.26</v>
      </c>
      <c r="F125" s="4">
        <f t="shared" si="21"/>
        <v>1.6300000000000001</v>
      </c>
    </row>
    <row r="126" spans="1:6">
      <c r="A126" s="2">
        <v>65</v>
      </c>
      <c r="B126" s="2">
        <v>2.8</v>
      </c>
      <c r="C126" s="4">
        <f t="shared" si="19"/>
        <v>-0.99999999999999978</v>
      </c>
      <c r="D126" s="2">
        <v>0.03</v>
      </c>
      <c r="E126" s="4">
        <f t="shared" si="20"/>
        <v>0.26</v>
      </c>
      <c r="F126" s="4">
        <f t="shared" si="21"/>
        <v>1.6300000000000001</v>
      </c>
    </row>
    <row r="127" spans="1:6">
      <c r="A127" s="2">
        <v>65</v>
      </c>
      <c r="B127" s="2">
        <v>5.3</v>
      </c>
      <c r="C127" s="4">
        <f t="shared" si="19"/>
        <v>-3.5</v>
      </c>
      <c r="D127" s="2">
        <v>0.24</v>
      </c>
      <c r="E127" s="4">
        <f t="shared" si="20"/>
        <v>4.9999999999999989E-2</v>
      </c>
      <c r="F127" s="4">
        <f t="shared" si="21"/>
        <v>1.4200000000000002</v>
      </c>
    </row>
    <row r="128" spans="1:6">
      <c r="A128" s="2">
        <v>65</v>
      </c>
      <c r="B128" s="2">
        <v>7.6</v>
      </c>
      <c r="C128" s="4">
        <f t="shared" si="19"/>
        <v>-5.8</v>
      </c>
      <c r="D128" s="2">
        <v>0.7</v>
      </c>
      <c r="E128" s="4">
        <f t="shared" si="20"/>
        <v>-0.41</v>
      </c>
      <c r="F128" s="4">
        <f t="shared" si="21"/>
        <v>0.96000000000000019</v>
      </c>
    </row>
  </sheetData>
  <mergeCells count="1">
    <mergeCell ref="K4:L4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4:R27"/>
  <sheetViews>
    <sheetView topLeftCell="B1" workbookViewId="0">
      <selection activeCell="N8" sqref="N8:O20"/>
    </sheetView>
  </sheetViews>
  <sheetFormatPr defaultRowHeight="15"/>
  <cols>
    <col min="3" max="3" width="8.85546875" customWidth="1"/>
    <col min="6" max="6" width="8" customWidth="1"/>
    <col min="9" max="9" width="9.5703125" customWidth="1"/>
  </cols>
  <sheetData>
    <row r="4" spans="1:18">
      <c r="A4" s="6"/>
      <c r="B4" s="6"/>
      <c r="C4" s="6"/>
      <c r="D4" s="6"/>
      <c r="E4" s="6"/>
      <c r="F4" s="6"/>
      <c r="G4" s="6"/>
      <c r="H4" s="6"/>
      <c r="I4" s="6"/>
      <c r="J4" s="2"/>
      <c r="K4" s="2"/>
      <c r="L4" s="2"/>
      <c r="M4" s="2"/>
      <c r="N4" s="2"/>
      <c r="O4" s="2"/>
    </row>
    <row r="5" spans="1:18">
      <c r="J5" s="2"/>
      <c r="K5" s="2"/>
      <c r="L5" s="2"/>
      <c r="M5" s="2"/>
      <c r="N5" s="2"/>
      <c r="O5" s="2"/>
    </row>
    <row r="6" spans="1:18">
      <c r="A6" s="2"/>
      <c r="B6" s="9" t="s">
        <v>29</v>
      </c>
      <c r="C6" s="9"/>
      <c r="D6" s="6"/>
      <c r="E6" s="9" t="s">
        <v>30</v>
      </c>
      <c r="F6" s="9"/>
      <c r="G6" s="6"/>
      <c r="H6" s="9" t="s">
        <v>31</v>
      </c>
      <c r="I6" s="9"/>
      <c r="J6" s="2"/>
      <c r="K6" s="9" t="s">
        <v>26</v>
      </c>
      <c r="L6" s="9"/>
      <c r="M6" s="2"/>
      <c r="N6" s="9" t="s">
        <v>27</v>
      </c>
      <c r="O6" s="9"/>
      <c r="Q6" s="9" t="s">
        <v>28</v>
      </c>
      <c r="R6" s="9"/>
    </row>
    <row r="7" spans="1:18">
      <c r="B7" s="2" t="s">
        <v>0</v>
      </c>
      <c r="C7" s="2" t="s">
        <v>25</v>
      </c>
      <c r="D7" s="2"/>
      <c r="E7" s="2" t="s">
        <v>0</v>
      </c>
      <c r="F7" s="2" t="s">
        <v>25</v>
      </c>
      <c r="G7" s="2"/>
      <c r="H7" s="2" t="s">
        <v>0</v>
      </c>
      <c r="I7" s="2" t="s">
        <v>25</v>
      </c>
      <c r="K7" t="s">
        <v>0</v>
      </c>
      <c r="L7" t="s">
        <v>25</v>
      </c>
      <c r="N7" t="s">
        <v>0</v>
      </c>
      <c r="O7" t="s">
        <v>25</v>
      </c>
      <c r="Q7" t="s">
        <v>0</v>
      </c>
      <c r="R7" t="s">
        <v>25</v>
      </c>
    </row>
    <row r="8" spans="1:18">
      <c r="B8">
        <v>0</v>
      </c>
      <c r="C8">
        <v>0</v>
      </c>
      <c r="E8">
        <v>0</v>
      </c>
      <c r="F8">
        <v>0</v>
      </c>
      <c r="H8">
        <v>13</v>
      </c>
      <c r="I8">
        <v>-2</v>
      </c>
      <c r="J8" s="1"/>
      <c r="K8" s="1">
        <f>4+7.8</f>
        <v>11.8</v>
      </c>
      <c r="L8" s="1">
        <v>-0.99500000000000033</v>
      </c>
      <c r="N8">
        <v>13</v>
      </c>
      <c r="O8">
        <v>-1.3049999999999999</v>
      </c>
      <c r="Q8">
        <v>9</v>
      </c>
      <c r="R8">
        <v>-1.5999999999999999</v>
      </c>
    </row>
    <row r="9" spans="1:18">
      <c r="B9">
        <v>-0.5</v>
      </c>
      <c r="C9">
        <v>0</v>
      </c>
      <c r="E9">
        <v>-0.5</v>
      </c>
      <c r="F9">
        <v>0</v>
      </c>
      <c r="H9">
        <v>12</v>
      </c>
      <c r="I9">
        <v>-1.1000000000000001</v>
      </c>
      <c r="J9" s="1"/>
      <c r="K9" s="1">
        <f>2.2+7.8</f>
        <v>10</v>
      </c>
      <c r="L9" s="1">
        <v>-1.4650000000000001</v>
      </c>
      <c r="N9">
        <v>11.899999999999999</v>
      </c>
      <c r="O9">
        <v>-1.5650000000000002</v>
      </c>
      <c r="Q9">
        <v>8</v>
      </c>
      <c r="R9">
        <v>-0.18</v>
      </c>
    </row>
    <row r="10" spans="1:18">
      <c r="B10">
        <v>-1</v>
      </c>
      <c r="C10">
        <v>0</v>
      </c>
      <c r="E10">
        <v>-1</v>
      </c>
      <c r="F10">
        <v>0</v>
      </c>
      <c r="H10">
        <v>11</v>
      </c>
      <c r="I10">
        <v>-1.1000000000000001</v>
      </c>
      <c r="J10" s="1"/>
      <c r="K10" s="1">
        <v>8.3000000000000007</v>
      </c>
      <c r="L10" s="1">
        <v>-0.8899999999999999</v>
      </c>
      <c r="N10">
        <v>10.199999999999999</v>
      </c>
      <c r="O10">
        <v>-1.2850000000000004</v>
      </c>
      <c r="Q10">
        <v>-1.4000000000000001</v>
      </c>
      <c r="R10">
        <v>1.9999999999999962E-2</v>
      </c>
    </row>
    <row r="11" spans="1:18">
      <c r="B11">
        <v>-1.5</v>
      </c>
      <c r="C11">
        <v>0</v>
      </c>
      <c r="E11">
        <v>-1.5</v>
      </c>
      <c r="F11">
        <v>0</v>
      </c>
      <c r="H11">
        <v>10</v>
      </c>
      <c r="I11">
        <v>-1.2</v>
      </c>
      <c r="J11" s="1"/>
      <c r="K11" s="1">
        <v>7.8</v>
      </c>
      <c r="L11" s="1">
        <v>-0.18500000000000005</v>
      </c>
      <c r="N11">
        <v>9.25</v>
      </c>
      <c r="O11">
        <v>-1.3800000000000001</v>
      </c>
      <c r="Q11">
        <v>-3.2</v>
      </c>
      <c r="R11">
        <v>-0.48000000000000004</v>
      </c>
    </row>
    <row r="12" spans="1:18">
      <c r="B12">
        <v>-2</v>
      </c>
      <c r="C12">
        <v>0.4</v>
      </c>
      <c r="E12">
        <v>-2</v>
      </c>
      <c r="F12">
        <v>0.4</v>
      </c>
      <c r="H12">
        <v>9</v>
      </c>
      <c r="I12">
        <v>-0.1</v>
      </c>
      <c r="J12" s="1"/>
      <c r="K12" s="1">
        <v>1.5</v>
      </c>
      <c r="L12" s="1">
        <v>0.31499999999999995</v>
      </c>
      <c r="N12">
        <v>7.8</v>
      </c>
      <c r="O12">
        <v>-0.18500000000000005</v>
      </c>
      <c r="Q12">
        <v>-5.3</v>
      </c>
      <c r="R12">
        <v>-0.45</v>
      </c>
    </row>
    <row r="13" spans="1:18">
      <c r="B13">
        <v>-2.5</v>
      </c>
      <c r="C13">
        <v>0.5</v>
      </c>
      <c r="E13">
        <v>-2.5</v>
      </c>
      <c r="F13">
        <v>0.5</v>
      </c>
      <c r="H13">
        <v>8</v>
      </c>
      <c r="I13">
        <v>-0.2</v>
      </c>
      <c r="J13" s="1"/>
      <c r="K13" s="1">
        <v>0</v>
      </c>
      <c r="L13" s="1">
        <v>0</v>
      </c>
      <c r="N13">
        <v>1.5</v>
      </c>
      <c r="O13">
        <v>0.35499999999999998</v>
      </c>
      <c r="Q13">
        <v>-6.8999999999999995</v>
      </c>
      <c r="R13">
        <v>-1.08</v>
      </c>
    </row>
    <row r="14" spans="1:18">
      <c r="B14">
        <v>-3</v>
      </c>
      <c r="C14">
        <v>0</v>
      </c>
      <c r="E14">
        <v>-3</v>
      </c>
      <c r="F14">
        <v>0.2</v>
      </c>
      <c r="H14">
        <v>0</v>
      </c>
      <c r="I14">
        <v>0</v>
      </c>
      <c r="J14" s="1"/>
      <c r="K14" s="1">
        <v>-5.2</v>
      </c>
      <c r="L14" s="1">
        <v>-1.1250000000000002</v>
      </c>
      <c r="N14">
        <v>0</v>
      </c>
      <c r="O14">
        <v>4.4999999999999929E-2</v>
      </c>
      <c r="Q14">
        <v>-8.1999999999999993</v>
      </c>
      <c r="R14">
        <v>-1.58</v>
      </c>
    </row>
    <row r="15" spans="1:18">
      <c r="B15">
        <v>-3.5</v>
      </c>
      <c r="C15">
        <v>-0.3</v>
      </c>
      <c r="E15">
        <v>-3.5</v>
      </c>
      <c r="F15">
        <v>-0.1</v>
      </c>
      <c r="H15">
        <v>-1.3</v>
      </c>
      <c r="I15">
        <v>0</v>
      </c>
      <c r="J15" s="1"/>
      <c r="K15" s="1">
        <v>-6.1</v>
      </c>
      <c r="L15" s="1">
        <v>-0.94500000000000006</v>
      </c>
      <c r="N15">
        <v>-2.4</v>
      </c>
      <c r="O15">
        <v>-0.14000000000000012</v>
      </c>
      <c r="Q15">
        <v>-11.299999999999999</v>
      </c>
      <c r="R15">
        <v>-1.83</v>
      </c>
    </row>
    <row r="16" spans="1:18">
      <c r="B16">
        <v>-4</v>
      </c>
      <c r="C16">
        <v>-0.1</v>
      </c>
      <c r="E16">
        <v>-4</v>
      </c>
      <c r="F16">
        <v>0</v>
      </c>
      <c r="H16">
        <v>-2</v>
      </c>
      <c r="I16">
        <v>0.4</v>
      </c>
      <c r="J16" s="1"/>
      <c r="K16" s="1">
        <v>-8.1</v>
      </c>
      <c r="L16" s="1">
        <v>-0.95500000000000029</v>
      </c>
      <c r="N16">
        <v>-3.6</v>
      </c>
      <c r="O16">
        <v>-6.3000000000000167E-2</v>
      </c>
    </row>
    <row r="17" spans="2:15">
      <c r="B17">
        <v>-4.5</v>
      </c>
      <c r="C17">
        <v>-0.5</v>
      </c>
      <c r="E17">
        <v>-4.5</v>
      </c>
      <c r="F17">
        <v>-0.3</v>
      </c>
      <c r="H17">
        <v>-3</v>
      </c>
      <c r="I17">
        <v>0</v>
      </c>
      <c r="J17" s="1"/>
      <c r="K17" s="1">
        <v>-9.1</v>
      </c>
      <c r="L17" s="1">
        <v>-1.1250000000000002</v>
      </c>
      <c r="N17">
        <v>-5.0999999999999996</v>
      </c>
      <c r="O17">
        <v>-0.37500000000000022</v>
      </c>
    </row>
    <row r="18" spans="2:15">
      <c r="B18">
        <v>-5</v>
      </c>
      <c r="C18">
        <v>-0.3</v>
      </c>
      <c r="E18">
        <v>-5</v>
      </c>
      <c r="F18">
        <v>-0.3</v>
      </c>
      <c r="H18">
        <v>-4</v>
      </c>
      <c r="I18">
        <v>-0.1</v>
      </c>
      <c r="N18">
        <v>-6.3</v>
      </c>
      <c r="O18">
        <v>-0.56000000000000005</v>
      </c>
    </row>
    <row r="19" spans="2:15">
      <c r="B19">
        <v>-5.5</v>
      </c>
      <c r="C19">
        <v>-0.3</v>
      </c>
      <c r="E19">
        <v>-5.5</v>
      </c>
      <c r="F19">
        <v>-0.3</v>
      </c>
      <c r="H19">
        <v>-5</v>
      </c>
      <c r="I19">
        <v>-0.3</v>
      </c>
      <c r="N19">
        <v>-7.7</v>
      </c>
      <c r="O19">
        <v>-0.54500000000000015</v>
      </c>
    </row>
    <row r="20" spans="2:15">
      <c r="B20">
        <v>-6</v>
      </c>
      <c r="C20">
        <v>-0.4</v>
      </c>
      <c r="E20">
        <v>-6</v>
      </c>
      <c r="F20">
        <v>-0.2</v>
      </c>
      <c r="H20">
        <v>-6</v>
      </c>
      <c r="I20">
        <v>-0.2</v>
      </c>
      <c r="N20">
        <v>-9.1999999999999993</v>
      </c>
      <c r="O20">
        <v>-1.0599999999999998</v>
      </c>
    </row>
    <row r="21" spans="2:15">
      <c r="B21">
        <v>-6.5</v>
      </c>
      <c r="C21">
        <v>-0.5</v>
      </c>
      <c r="E21">
        <v>-6.5</v>
      </c>
      <c r="F21">
        <v>-0.3</v>
      </c>
      <c r="H21">
        <v>-7</v>
      </c>
      <c r="I21">
        <v>-0.4</v>
      </c>
    </row>
    <row r="22" spans="2:15">
      <c r="B22">
        <v>-7</v>
      </c>
      <c r="C22">
        <v>-0.4</v>
      </c>
      <c r="E22">
        <v>-7</v>
      </c>
      <c r="F22">
        <v>-0.3</v>
      </c>
      <c r="H22">
        <v>-8</v>
      </c>
      <c r="I22">
        <v>-0.7</v>
      </c>
    </row>
    <row r="23" spans="2:15">
      <c r="B23">
        <v>-7.5</v>
      </c>
      <c r="C23">
        <v>-0.7</v>
      </c>
      <c r="E23">
        <v>-7.5</v>
      </c>
      <c r="F23">
        <v>-0.6</v>
      </c>
      <c r="H23">
        <v>-9</v>
      </c>
      <c r="I23">
        <v>-1.3</v>
      </c>
    </row>
    <row r="24" spans="2:15">
      <c r="B24">
        <v>-8</v>
      </c>
      <c r="C24">
        <v>-0.8</v>
      </c>
      <c r="E24">
        <v>-8</v>
      </c>
      <c r="F24">
        <v>-0.7</v>
      </c>
      <c r="H24">
        <v>-10</v>
      </c>
      <c r="I24">
        <v>-2</v>
      </c>
    </row>
    <row r="25" spans="2:15">
      <c r="B25">
        <v>-8.5</v>
      </c>
      <c r="C25">
        <v>-0.9</v>
      </c>
      <c r="E25">
        <v>-8.5</v>
      </c>
      <c r="F25">
        <v>-0.8</v>
      </c>
    </row>
    <row r="26" spans="2:15">
      <c r="B26">
        <v>-9</v>
      </c>
      <c r="C26">
        <v>-1.3</v>
      </c>
      <c r="E26">
        <v>-9</v>
      </c>
      <c r="F26">
        <v>-1.2</v>
      </c>
    </row>
    <row r="27" spans="2:15">
      <c r="B27">
        <v>-9.5</v>
      </c>
      <c r="C27">
        <v>-1.6</v>
      </c>
      <c r="E27">
        <v>-9.5</v>
      </c>
      <c r="F27">
        <v>-1.5</v>
      </c>
    </row>
  </sheetData>
  <mergeCells count="6">
    <mergeCell ref="B6:C6"/>
    <mergeCell ref="E6:F6"/>
    <mergeCell ref="H6:I6"/>
    <mergeCell ref="Q6:R6"/>
    <mergeCell ref="K6:L6"/>
    <mergeCell ref="N6:O6"/>
  </mergeCell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4:R48"/>
  <sheetViews>
    <sheetView topLeftCell="B1" workbookViewId="0">
      <selection activeCell="U6" sqref="U6:AA18"/>
    </sheetView>
  </sheetViews>
  <sheetFormatPr defaultRowHeight="15"/>
  <cols>
    <col min="3" max="3" width="8.85546875" customWidth="1"/>
    <col min="6" max="6" width="8" customWidth="1"/>
    <col min="9" max="9" width="9.5703125" customWidth="1"/>
  </cols>
  <sheetData>
    <row r="4" spans="1:18">
      <c r="A4" s="6"/>
      <c r="B4" s="6"/>
      <c r="C4" s="6"/>
      <c r="D4" s="6"/>
      <c r="E4" s="6"/>
      <c r="F4" s="6"/>
      <c r="G4" s="6"/>
      <c r="H4" s="6"/>
      <c r="I4" s="6"/>
      <c r="J4" s="2"/>
      <c r="K4" s="2"/>
      <c r="L4" s="2"/>
      <c r="M4" s="2"/>
      <c r="N4" s="2"/>
      <c r="O4" s="2"/>
    </row>
    <row r="5" spans="1:18">
      <c r="J5" s="2"/>
      <c r="K5" s="2"/>
      <c r="L5" s="2"/>
      <c r="M5" s="2"/>
      <c r="N5" s="2"/>
      <c r="O5" s="2"/>
    </row>
    <row r="6" spans="1:18">
      <c r="A6" s="2"/>
      <c r="B6" s="9" t="s">
        <v>32</v>
      </c>
      <c r="C6" s="9"/>
      <c r="D6" s="6"/>
      <c r="E6" s="9" t="s">
        <v>33</v>
      </c>
      <c r="F6" s="9"/>
      <c r="G6" s="6"/>
      <c r="H6" s="9" t="s">
        <v>34</v>
      </c>
      <c r="I6" s="9"/>
      <c r="J6" s="2"/>
      <c r="K6" s="9" t="s">
        <v>27</v>
      </c>
      <c r="L6" s="9"/>
      <c r="M6" s="2"/>
      <c r="N6" s="9" t="s">
        <v>35</v>
      </c>
      <c r="O6" s="9"/>
      <c r="Q6" s="9" t="s">
        <v>36</v>
      </c>
      <c r="R6" s="9"/>
    </row>
    <row r="7" spans="1:18">
      <c r="B7" s="2" t="s">
        <v>0</v>
      </c>
      <c r="C7" s="2" t="s">
        <v>25</v>
      </c>
      <c r="D7" s="2"/>
      <c r="E7" s="2" t="s">
        <v>0</v>
      </c>
      <c r="F7" s="2" t="s">
        <v>25</v>
      </c>
      <c r="G7" s="2"/>
      <c r="H7" s="2" t="s">
        <v>0</v>
      </c>
      <c r="I7" s="2" t="s">
        <v>25</v>
      </c>
      <c r="K7" t="s">
        <v>0</v>
      </c>
      <c r="L7" t="s">
        <v>25</v>
      </c>
      <c r="N7" t="s">
        <v>0</v>
      </c>
      <c r="O7" t="s">
        <v>25</v>
      </c>
      <c r="Q7" t="s">
        <v>0</v>
      </c>
      <c r="R7" t="s">
        <v>25</v>
      </c>
    </row>
    <row r="8" spans="1:18">
      <c r="B8">
        <v>16.5</v>
      </c>
      <c r="C8">
        <v>-1.4</v>
      </c>
      <c r="E8">
        <v>16</v>
      </c>
      <c r="F8">
        <v>-1.5</v>
      </c>
      <c r="H8">
        <v>13.5</v>
      </c>
      <c r="I8">
        <v>-1.9</v>
      </c>
      <c r="J8" s="1"/>
      <c r="K8">
        <v>13</v>
      </c>
      <c r="L8">
        <v>-1.3049999999999999</v>
      </c>
      <c r="N8">
        <v>14.899999999999999</v>
      </c>
      <c r="O8">
        <v>-0.9850000000000001</v>
      </c>
      <c r="Q8">
        <v>16.2</v>
      </c>
      <c r="R8">
        <v>-1.7999999999999998</v>
      </c>
    </row>
    <row r="9" spans="1:18">
      <c r="B9">
        <v>16</v>
      </c>
      <c r="C9">
        <v>-1.8</v>
      </c>
      <c r="E9">
        <v>15.5</v>
      </c>
      <c r="F9">
        <v>-1.5</v>
      </c>
      <c r="H9">
        <v>12</v>
      </c>
      <c r="I9">
        <v>-0.3</v>
      </c>
      <c r="J9" s="1"/>
      <c r="K9">
        <v>11.899999999999999</v>
      </c>
      <c r="L9">
        <v>-1.5650000000000002</v>
      </c>
      <c r="N9">
        <v>13.7</v>
      </c>
      <c r="O9">
        <v>-1.0350000000000004</v>
      </c>
      <c r="Q9">
        <v>14.5</v>
      </c>
      <c r="R9">
        <v>-1.33</v>
      </c>
    </row>
    <row r="10" spans="1:18">
      <c r="B10">
        <v>15.5</v>
      </c>
      <c r="C10">
        <v>-1.6</v>
      </c>
      <c r="E10">
        <v>15</v>
      </c>
      <c r="F10">
        <v>-1.5</v>
      </c>
      <c r="H10">
        <v>11</v>
      </c>
      <c r="I10">
        <v>-0.2</v>
      </c>
      <c r="J10" s="1"/>
      <c r="K10">
        <v>10.199999999999999</v>
      </c>
      <c r="L10">
        <v>-1.2850000000000004</v>
      </c>
      <c r="N10">
        <v>11.6</v>
      </c>
      <c r="O10">
        <v>-0.75500000000000012</v>
      </c>
      <c r="Q10">
        <v>12.600000000000001</v>
      </c>
      <c r="R10">
        <v>-0.64000000000000012</v>
      </c>
    </row>
    <row r="11" spans="1:18">
      <c r="B11">
        <v>15</v>
      </c>
      <c r="C11">
        <v>-1.6</v>
      </c>
      <c r="E11">
        <v>14.5</v>
      </c>
      <c r="F11">
        <v>-1.4</v>
      </c>
      <c r="H11">
        <v>10</v>
      </c>
      <c r="I11">
        <v>-0.3</v>
      </c>
      <c r="J11" s="1"/>
      <c r="K11">
        <v>9.25</v>
      </c>
      <c r="L11">
        <v>-1.3800000000000001</v>
      </c>
      <c r="N11">
        <v>9.9499999999999993</v>
      </c>
      <c r="O11">
        <v>-0.31500000000000017</v>
      </c>
      <c r="Q11">
        <v>11</v>
      </c>
      <c r="R11">
        <v>-0.39999999999999997</v>
      </c>
    </row>
    <row r="12" spans="1:18">
      <c r="B12">
        <v>14.5</v>
      </c>
      <c r="C12">
        <v>-1.4</v>
      </c>
      <c r="E12">
        <v>13.5</v>
      </c>
      <c r="F12">
        <v>-1.3</v>
      </c>
      <c r="H12">
        <v>9</v>
      </c>
      <c r="I12">
        <v>-0.3</v>
      </c>
      <c r="J12" s="1"/>
      <c r="K12">
        <v>7.8</v>
      </c>
      <c r="L12">
        <v>-0.18500000000000005</v>
      </c>
      <c r="N12">
        <v>7.8</v>
      </c>
      <c r="O12">
        <v>-0.1050000000000002</v>
      </c>
      <c r="Q12">
        <v>9</v>
      </c>
      <c r="R12">
        <v>-0.58000000000000007</v>
      </c>
    </row>
    <row r="13" spans="1:18">
      <c r="B13">
        <v>14</v>
      </c>
      <c r="C13">
        <v>-1.3</v>
      </c>
      <c r="E13">
        <v>13</v>
      </c>
      <c r="F13">
        <v>-1.1000000000000001</v>
      </c>
      <c r="H13">
        <v>8</v>
      </c>
      <c r="I13">
        <v>-0.2</v>
      </c>
      <c r="J13" s="1"/>
      <c r="K13">
        <v>1.5</v>
      </c>
      <c r="L13">
        <v>0.35499999999999998</v>
      </c>
      <c r="N13">
        <v>0</v>
      </c>
      <c r="O13">
        <v>0.20499999999999985</v>
      </c>
      <c r="Q13">
        <v>8.1</v>
      </c>
      <c r="R13">
        <v>-0.14000000000000001</v>
      </c>
    </row>
    <row r="14" spans="1:18">
      <c r="B14">
        <v>13.5</v>
      </c>
      <c r="C14">
        <v>-1.3</v>
      </c>
      <c r="E14">
        <v>12.5</v>
      </c>
      <c r="F14">
        <v>-1</v>
      </c>
      <c r="H14">
        <v>0</v>
      </c>
      <c r="I14">
        <v>0.1</v>
      </c>
      <c r="J14" s="1"/>
      <c r="K14">
        <v>0</v>
      </c>
      <c r="L14">
        <v>4.4999999999999929E-2</v>
      </c>
      <c r="N14">
        <v>-1.5</v>
      </c>
      <c r="O14">
        <v>0.5149999999999999</v>
      </c>
      <c r="Q14">
        <v>-1.4000000000000001</v>
      </c>
      <c r="R14">
        <v>0.18999999999999997</v>
      </c>
    </row>
    <row r="15" spans="1:18">
      <c r="B15">
        <v>13</v>
      </c>
      <c r="C15">
        <v>-1.3</v>
      </c>
      <c r="E15">
        <v>12</v>
      </c>
      <c r="F15">
        <v>-0.4</v>
      </c>
      <c r="H15">
        <v>-1</v>
      </c>
      <c r="I15">
        <v>0.1</v>
      </c>
      <c r="J15" s="1"/>
      <c r="K15">
        <v>-2.4</v>
      </c>
      <c r="L15">
        <v>-0.14000000000000012</v>
      </c>
      <c r="N15">
        <v>-3</v>
      </c>
      <c r="O15">
        <v>-0.42500000000000004</v>
      </c>
      <c r="Q15">
        <v>-3.6000000000000005</v>
      </c>
      <c r="R15">
        <v>0.10999999999999999</v>
      </c>
    </row>
    <row r="16" spans="1:18">
      <c r="B16">
        <v>12.5</v>
      </c>
      <c r="C16">
        <v>-1.3</v>
      </c>
      <c r="E16">
        <v>11.5</v>
      </c>
      <c r="F16">
        <v>-0.2</v>
      </c>
      <c r="H16">
        <v>-2</v>
      </c>
      <c r="I16">
        <v>0.5</v>
      </c>
      <c r="J16" s="1"/>
      <c r="K16">
        <v>-3.6</v>
      </c>
      <c r="L16">
        <v>-6.3000000000000167E-2</v>
      </c>
      <c r="N16">
        <v>-5</v>
      </c>
      <c r="O16">
        <v>-0.74500000000000033</v>
      </c>
      <c r="Q16">
        <v>-5.2</v>
      </c>
      <c r="R16">
        <v>0.28999999999999998</v>
      </c>
    </row>
    <row r="17" spans="2:18">
      <c r="B17">
        <v>12</v>
      </c>
      <c r="C17">
        <v>-1</v>
      </c>
      <c r="E17">
        <v>11</v>
      </c>
      <c r="F17">
        <v>-0.4</v>
      </c>
      <c r="H17">
        <v>-3</v>
      </c>
      <c r="I17">
        <v>0.5</v>
      </c>
      <c r="J17" s="1"/>
      <c r="K17">
        <v>-5.0999999999999996</v>
      </c>
      <c r="L17">
        <v>-0.37500000000000022</v>
      </c>
      <c r="N17">
        <v>-6.15</v>
      </c>
      <c r="O17">
        <v>-0.61499999999999999</v>
      </c>
      <c r="Q17">
        <v>-7.2</v>
      </c>
      <c r="R17">
        <v>-0.18</v>
      </c>
    </row>
    <row r="18" spans="2:18">
      <c r="B18">
        <v>11.5</v>
      </c>
      <c r="C18">
        <v>-0.3</v>
      </c>
      <c r="E18">
        <v>10.5</v>
      </c>
      <c r="F18">
        <v>-0.3</v>
      </c>
      <c r="H18">
        <v>-4</v>
      </c>
      <c r="I18">
        <v>0</v>
      </c>
      <c r="K18">
        <v>-6.3</v>
      </c>
      <c r="L18">
        <v>-0.56000000000000005</v>
      </c>
      <c r="N18">
        <v>-8.4</v>
      </c>
      <c r="O18">
        <v>-0.87500000000000022</v>
      </c>
      <c r="Q18">
        <v>-9.2999999999999989</v>
      </c>
      <c r="R18">
        <v>-0.62000000000000011</v>
      </c>
    </row>
    <row r="19" spans="2:18">
      <c r="B19">
        <v>11</v>
      </c>
      <c r="C19">
        <v>-0.6</v>
      </c>
      <c r="E19">
        <v>10</v>
      </c>
      <c r="F19">
        <v>-0.2</v>
      </c>
      <c r="H19">
        <v>-5</v>
      </c>
      <c r="I19">
        <v>-0.4</v>
      </c>
      <c r="K19">
        <v>-7.7</v>
      </c>
      <c r="L19">
        <v>-0.54500000000000015</v>
      </c>
      <c r="N19">
        <v>-10.3</v>
      </c>
      <c r="O19">
        <v>-1.0450000000000002</v>
      </c>
      <c r="Q19">
        <v>-10.899999999999999</v>
      </c>
      <c r="R19">
        <v>-1.29</v>
      </c>
    </row>
    <row r="20" spans="2:18">
      <c r="B20">
        <v>10.5</v>
      </c>
      <c r="C20">
        <v>-0.4</v>
      </c>
      <c r="E20">
        <v>9.5</v>
      </c>
      <c r="F20">
        <v>-0.2</v>
      </c>
      <c r="H20">
        <v>-6</v>
      </c>
      <c r="I20">
        <v>-0.8</v>
      </c>
      <c r="K20">
        <v>-9.1999999999999993</v>
      </c>
      <c r="L20">
        <v>-1.0599999999999998</v>
      </c>
      <c r="N20">
        <v>-11.7</v>
      </c>
      <c r="O20">
        <v>-0.9850000000000001</v>
      </c>
      <c r="Q20">
        <v>-12.799999999999999</v>
      </c>
      <c r="R20">
        <v>-1.63</v>
      </c>
    </row>
    <row r="21" spans="2:18">
      <c r="B21">
        <v>10</v>
      </c>
      <c r="C21">
        <v>-0.5</v>
      </c>
      <c r="E21">
        <v>9</v>
      </c>
      <c r="F21">
        <v>-0.2</v>
      </c>
      <c r="H21">
        <v>-7</v>
      </c>
      <c r="I21">
        <v>-0.8</v>
      </c>
    </row>
    <row r="22" spans="2:18">
      <c r="B22">
        <v>9.5</v>
      </c>
      <c r="C22">
        <v>-0.2</v>
      </c>
      <c r="E22">
        <v>8.5</v>
      </c>
      <c r="F22">
        <v>-0.2</v>
      </c>
      <c r="H22">
        <v>-8</v>
      </c>
      <c r="I22">
        <v>-0.9</v>
      </c>
    </row>
    <row r="23" spans="2:18">
      <c r="B23">
        <v>9</v>
      </c>
      <c r="C23">
        <v>-0.5</v>
      </c>
      <c r="E23">
        <v>8</v>
      </c>
      <c r="F23">
        <v>-0.2</v>
      </c>
      <c r="H23">
        <v>-9</v>
      </c>
      <c r="I23">
        <v>-0.8</v>
      </c>
    </row>
    <row r="24" spans="2:18">
      <c r="B24">
        <v>8.5</v>
      </c>
      <c r="C24">
        <v>-0.2</v>
      </c>
      <c r="E24">
        <v>0</v>
      </c>
      <c r="F24">
        <v>0.1</v>
      </c>
      <c r="H24">
        <v>-10</v>
      </c>
      <c r="I24">
        <v>-1.9</v>
      </c>
    </row>
    <row r="25" spans="2:18">
      <c r="B25">
        <v>8</v>
      </c>
      <c r="C25">
        <v>-0.2</v>
      </c>
      <c r="E25">
        <v>-0.5</v>
      </c>
      <c r="F25">
        <v>0.1</v>
      </c>
    </row>
    <row r="26" spans="2:18">
      <c r="B26">
        <v>0</v>
      </c>
      <c r="C26">
        <v>0.1</v>
      </c>
      <c r="E26">
        <v>-1</v>
      </c>
      <c r="F26">
        <v>0.1</v>
      </c>
    </row>
    <row r="27" spans="2:18">
      <c r="B27">
        <v>-0.5</v>
      </c>
      <c r="C27">
        <v>0.1</v>
      </c>
      <c r="E27">
        <v>-1.5</v>
      </c>
      <c r="F27">
        <v>0.7</v>
      </c>
    </row>
    <row r="28" spans="2:18">
      <c r="B28">
        <v>-1</v>
      </c>
      <c r="C28">
        <v>0.1</v>
      </c>
      <c r="E28">
        <v>-2</v>
      </c>
      <c r="F28">
        <v>0.8</v>
      </c>
    </row>
    <row r="29" spans="2:18">
      <c r="B29">
        <v>-1.5</v>
      </c>
      <c r="C29">
        <v>0.1</v>
      </c>
      <c r="E29">
        <v>-2.5</v>
      </c>
      <c r="F29">
        <v>0.3</v>
      </c>
    </row>
    <row r="30" spans="2:18">
      <c r="B30">
        <v>-2</v>
      </c>
      <c r="C30">
        <v>0.2</v>
      </c>
      <c r="E30">
        <v>-3</v>
      </c>
      <c r="F30">
        <v>0.5</v>
      </c>
    </row>
    <row r="31" spans="2:18">
      <c r="B31">
        <v>-2.5</v>
      </c>
      <c r="C31">
        <v>0.1</v>
      </c>
      <c r="E31">
        <v>-3.5</v>
      </c>
      <c r="F31">
        <v>0.5</v>
      </c>
    </row>
    <row r="32" spans="2:18">
      <c r="B32">
        <v>-3</v>
      </c>
      <c r="C32">
        <v>0.4</v>
      </c>
      <c r="E32">
        <v>-4</v>
      </c>
      <c r="F32">
        <v>0.2</v>
      </c>
    </row>
    <row r="33" spans="2:6">
      <c r="B33">
        <v>-3.5</v>
      </c>
      <c r="C33">
        <v>0.1</v>
      </c>
      <c r="E33">
        <v>-4.5</v>
      </c>
      <c r="F33">
        <v>-0.1</v>
      </c>
    </row>
    <row r="34" spans="2:6">
      <c r="B34">
        <v>-4</v>
      </c>
      <c r="C34">
        <v>0</v>
      </c>
      <c r="E34">
        <v>-5</v>
      </c>
      <c r="F34">
        <v>-0.2</v>
      </c>
    </row>
    <row r="35" spans="2:6">
      <c r="B35">
        <v>-4.5</v>
      </c>
      <c r="C35">
        <v>-0.3</v>
      </c>
      <c r="E35">
        <v>-5.5</v>
      </c>
      <c r="F35">
        <v>-0.5</v>
      </c>
    </row>
    <row r="36" spans="2:6">
      <c r="B36">
        <v>-5</v>
      </c>
      <c r="C36">
        <v>-0.5</v>
      </c>
      <c r="E36">
        <v>-6</v>
      </c>
      <c r="F36">
        <v>-0.7</v>
      </c>
    </row>
    <row r="37" spans="2:6">
      <c r="B37">
        <v>-5.5</v>
      </c>
      <c r="C37">
        <v>-0.6</v>
      </c>
      <c r="E37">
        <v>-6.5</v>
      </c>
      <c r="F37">
        <v>-0.5</v>
      </c>
    </row>
    <row r="38" spans="2:6">
      <c r="B38">
        <v>-6</v>
      </c>
      <c r="C38">
        <v>-0.7</v>
      </c>
      <c r="E38">
        <v>-7</v>
      </c>
      <c r="F38">
        <v>-0.5</v>
      </c>
    </row>
    <row r="39" spans="2:6">
      <c r="B39">
        <v>-6.5</v>
      </c>
      <c r="C39">
        <v>-0.6</v>
      </c>
      <c r="E39">
        <v>-7.5</v>
      </c>
      <c r="F39">
        <v>-0.4</v>
      </c>
    </row>
    <row r="40" spans="2:6">
      <c r="B40">
        <v>-7</v>
      </c>
      <c r="C40">
        <v>0.3</v>
      </c>
      <c r="E40">
        <v>-8</v>
      </c>
      <c r="F40">
        <v>-0.8</v>
      </c>
    </row>
    <row r="41" spans="2:6">
      <c r="B41">
        <v>-7.5</v>
      </c>
      <c r="C41">
        <v>-0.2</v>
      </c>
      <c r="E41">
        <v>-8.5</v>
      </c>
      <c r="F41">
        <v>-0.9</v>
      </c>
    </row>
    <row r="42" spans="2:6">
      <c r="B42">
        <v>-8</v>
      </c>
      <c r="C42">
        <v>-0.3</v>
      </c>
      <c r="E42">
        <v>-9</v>
      </c>
      <c r="F42">
        <v>-0.8</v>
      </c>
    </row>
    <row r="43" spans="2:6">
      <c r="B43">
        <v>-8.5</v>
      </c>
      <c r="C43">
        <v>-0.9</v>
      </c>
    </row>
    <row r="44" spans="2:6">
      <c r="B44">
        <v>-9</v>
      </c>
      <c r="C44">
        <v>-1</v>
      </c>
    </row>
    <row r="45" spans="2:6">
      <c r="B45">
        <v>-9.5</v>
      </c>
      <c r="C45">
        <v>-0.8</v>
      </c>
    </row>
    <row r="46" spans="2:6">
      <c r="B46">
        <v>-10</v>
      </c>
      <c r="C46">
        <v>-1.1000000000000001</v>
      </c>
    </row>
    <row r="47" spans="2:6">
      <c r="B47">
        <v>-10.5</v>
      </c>
      <c r="C47">
        <v>-1.4</v>
      </c>
    </row>
    <row r="48" spans="2:6">
      <c r="B48">
        <v>-11</v>
      </c>
      <c r="C48">
        <v>-2.1</v>
      </c>
    </row>
  </sheetData>
  <mergeCells count="6">
    <mergeCell ref="Q6:R6"/>
    <mergeCell ref="B6:C6"/>
    <mergeCell ref="E6:F6"/>
    <mergeCell ref="H6:I6"/>
    <mergeCell ref="K6:L6"/>
    <mergeCell ref="N6:O6"/>
  </mergeCell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4:R50"/>
  <sheetViews>
    <sheetView topLeftCell="F1" workbookViewId="0">
      <selection activeCell="N17" sqref="N17"/>
    </sheetView>
  </sheetViews>
  <sheetFormatPr defaultRowHeight="15"/>
  <cols>
    <col min="3" max="3" width="8.85546875" customWidth="1"/>
    <col min="6" max="7" width="8" customWidth="1"/>
    <col min="9" max="9" width="9.5703125" customWidth="1"/>
  </cols>
  <sheetData>
    <row r="4" spans="1:18">
      <c r="A4" s="6"/>
      <c r="B4" s="6"/>
      <c r="C4" s="6"/>
      <c r="D4" s="6"/>
      <c r="E4" s="6"/>
      <c r="F4" s="6"/>
      <c r="G4" s="6"/>
      <c r="H4" s="6"/>
      <c r="I4" s="6"/>
      <c r="J4" s="2"/>
      <c r="K4" s="2"/>
      <c r="L4" s="2"/>
      <c r="M4" s="2"/>
      <c r="N4" s="2"/>
      <c r="O4" s="2"/>
    </row>
    <row r="5" spans="1:18">
      <c r="J5" s="2"/>
      <c r="K5" s="2"/>
      <c r="L5" s="2"/>
      <c r="M5" s="2"/>
      <c r="N5" s="2"/>
      <c r="O5" s="2"/>
    </row>
    <row r="6" spans="1:18">
      <c r="A6" s="2"/>
      <c r="B6" s="9" t="s">
        <v>37</v>
      </c>
      <c r="C6" s="9"/>
      <c r="D6" s="6"/>
      <c r="E6" s="9" t="s">
        <v>38</v>
      </c>
      <c r="F6" s="9"/>
      <c r="G6" s="2"/>
      <c r="H6" s="9" t="s">
        <v>39</v>
      </c>
      <c r="I6" s="9"/>
      <c r="J6" s="2"/>
      <c r="K6" s="9" t="s">
        <v>35</v>
      </c>
      <c r="L6" s="9"/>
      <c r="M6" s="2"/>
      <c r="N6" s="9" t="s">
        <v>41</v>
      </c>
      <c r="O6" s="9"/>
      <c r="Q6" s="9" t="s">
        <v>40</v>
      </c>
      <c r="R6" s="9"/>
    </row>
    <row r="7" spans="1:18">
      <c r="B7" s="2" t="s">
        <v>0</v>
      </c>
      <c r="C7" s="2" t="s">
        <v>25</v>
      </c>
      <c r="D7" s="2"/>
      <c r="E7" s="2" t="s">
        <v>0</v>
      </c>
      <c r="F7" s="2" t="s">
        <v>25</v>
      </c>
      <c r="G7" s="2"/>
      <c r="H7" s="2" t="s">
        <v>0</v>
      </c>
      <c r="I7" s="2" t="s">
        <v>25</v>
      </c>
      <c r="K7" t="s">
        <v>0</v>
      </c>
      <c r="L7" t="s">
        <v>25</v>
      </c>
      <c r="N7" t="s">
        <v>0</v>
      </c>
      <c r="O7" t="s">
        <v>25</v>
      </c>
      <c r="Q7" t="s">
        <v>0</v>
      </c>
      <c r="R7" t="s">
        <v>25</v>
      </c>
    </row>
    <row r="8" spans="1:18">
      <c r="B8">
        <v>17</v>
      </c>
      <c r="C8">
        <v>-1.8</v>
      </c>
      <c r="E8">
        <v>15.5</v>
      </c>
      <c r="F8">
        <v>-1.7</v>
      </c>
      <c r="H8">
        <v>16.5</v>
      </c>
      <c r="I8">
        <v>-1.8</v>
      </c>
      <c r="J8" s="1"/>
      <c r="K8">
        <v>14.899999999999999</v>
      </c>
      <c r="L8">
        <v>-0.9850000000000001</v>
      </c>
      <c r="N8" s="1">
        <f>9+7.8</f>
        <v>16.8</v>
      </c>
      <c r="O8">
        <v>-1.7350000000000001</v>
      </c>
      <c r="Q8">
        <v>17.100000000000001</v>
      </c>
      <c r="R8">
        <v>-1.88</v>
      </c>
    </row>
    <row r="9" spans="1:18">
      <c r="B9">
        <v>16.5</v>
      </c>
      <c r="C9">
        <v>-1.6</v>
      </c>
      <c r="E9">
        <v>15</v>
      </c>
      <c r="F9">
        <v>-1.4</v>
      </c>
      <c r="H9">
        <v>15</v>
      </c>
      <c r="I9">
        <v>-1.3</v>
      </c>
      <c r="J9" s="1"/>
      <c r="K9">
        <v>13.7</v>
      </c>
      <c r="L9">
        <v>-1.0350000000000004</v>
      </c>
      <c r="N9" s="1">
        <f>8.35+7.8</f>
        <v>16.149999999999999</v>
      </c>
      <c r="O9">
        <v>-1.6950000000000001</v>
      </c>
      <c r="Q9">
        <v>15.600000000000001</v>
      </c>
      <c r="R9">
        <v>-1.55</v>
      </c>
    </row>
    <row r="10" spans="1:18">
      <c r="B10">
        <v>16</v>
      </c>
      <c r="C10">
        <v>-1.7</v>
      </c>
      <c r="E10">
        <v>14.5</v>
      </c>
      <c r="F10">
        <v>-1.2</v>
      </c>
      <c r="H10">
        <v>14</v>
      </c>
      <c r="I10">
        <v>-1.2</v>
      </c>
      <c r="J10" s="1"/>
      <c r="K10">
        <v>11.6</v>
      </c>
      <c r="L10">
        <v>-0.75500000000000012</v>
      </c>
      <c r="N10" s="1">
        <f>7.1+7.8</f>
        <v>14.899999999999999</v>
      </c>
      <c r="O10">
        <v>-1.5549999999999999</v>
      </c>
      <c r="Q10">
        <v>14.200000000000001</v>
      </c>
      <c r="R10">
        <v>-1.52</v>
      </c>
    </row>
    <row r="11" spans="1:18">
      <c r="B11">
        <v>15.5</v>
      </c>
      <c r="C11">
        <v>-1.9</v>
      </c>
      <c r="E11">
        <v>14</v>
      </c>
      <c r="F11">
        <v>-1.1000000000000001</v>
      </c>
      <c r="H11">
        <v>13</v>
      </c>
      <c r="I11">
        <v>-0.7</v>
      </c>
      <c r="J11" s="1"/>
      <c r="K11">
        <v>9.9499999999999993</v>
      </c>
      <c r="L11">
        <v>-0.31500000000000017</v>
      </c>
      <c r="N11" s="1">
        <f>6.4+7.8</f>
        <v>14.2</v>
      </c>
      <c r="O11">
        <v>-1.3049999999999999</v>
      </c>
      <c r="Q11">
        <v>12.8</v>
      </c>
      <c r="R11">
        <v>-1.02</v>
      </c>
    </row>
    <row r="12" spans="1:18">
      <c r="B12">
        <v>15</v>
      </c>
      <c r="C12">
        <v>-1.5</v>
      </c>
      <c r="E12">
        <v>13.5</v>
      </c>
      <c r="F12">
        <v>-0.8</v>
      </c>
      <c r="H12">
        <v>12</v>
      </c>
      <c r="I12">
        <v>-0.6</v>
      </c>
      <c r="J12" s="1"/>
      <c r="K12">
        <v>7.8</v>
      </c>
      <c r="L12">
        <v>-0.1050000000000002</v>
      </c>
      <c r="N12" s="1">
        <f>4.6+7.8</f>
        <v>12.399999999999999</v>
      </c>
      <c r="O12">
        <v>-1.095</v>
      </c>
      <c r="Q12">
        <v>11.5</v>
      </c>
      <c r="R12">
        <v>-0.89999999999999991</v>
      </c>
    </row>
    <row r="13" spans="1:18">
      <c r="B13">
        <v>14.5</v>
      </c>
      <c r="C13">
        <v>-1.5</v>
      </c>
      <c r="E13">
        <v>13</v>
      </c>
      <c r="F13">
        <v>-0.7</v>
      </c>
      <c r="H13">
        <v>11</v>
      </c>
      <c r="I13">
        <v>-0.3</v>
      </c>
      <c r="J13" s="1"/>
      <c r="K13">
        <v>0</v>
      </c>
      <c r="L13">
        <v>0.20499999999999985</v>
      </c>
      <c r="N13" s="1">
        <f>3.8+7.8</f>
        <v>11.6</v>
      </c>
      <c r="O13">
        <v>-0.67500000000000004</v>
      </c>
      <c r="Q13">
        <v>10.600000000000001</v>
      </c>
      <c r="R13">
        <v>-0.6100000000000001</v>
      </c>
    </row>
    <row r="14" spans="1:18">
      <c r="B14">
        <v>14</v>
      </c>
      <c r="C14">
        <v>-1.2</v>
      </c>
      <c r="E14">
        <v>12.5</v>
      </c>
      <c r="F14">
        <v>-0.8</v>
      </c>
      <c r="H14">
        <v>10</v>
      </c>
      <c r="I14">
        <v>0.2</v>
      </c>
      <c r="J14" s="1"/>
      <c r="K14">
        <v>-1.5</v>
      </c>
      <c r="L14">
        <v>0.5149999999999999</v>
      </c>
      <c r="N14" s="1">
        <f>1.7+7.8</f>
        <v>9.5</v>
      </c>
      <c r="O14">
        <v>-1.5000000000000124E-2</v>
      </c>
      <c r="Q14">
        <v>9.6</v>
      </c>
      <c r="R14">
        <v>-0.26000000000000006</v>
      </c>
    </row>
    <row r="15" spans="1:18">
      <c r="B15">
        <v>13.5</v>
      </c>
      <c r="C15">
        <v>-1.1000000000000001</v>
      </c>
      <c r="E15">
        <v>12</v>
      </c>
      <c r="F15">
        <v>-0.4</v>
      </c>
      <c r="H15">
        <v>9</v>
      </c>
      <c r="I15">
        <v>-0.3</v>
      </c>
      <c r="J15" s="1"/>
      <c r="K15">
        <v>-3</v>
      </c>
      <c r="L15">
        <v>-0.42500000000000004</v>
      </c>
      <c r="N15" s="1">
        <v>7.8</v>
      </c>
      <c r="O15">
        <v>-3.5000000000000142E-2</v>
      </c>
      <c r="Q15">
        <v>8.2000000000000011</v>
      </c>
      <c r="R15">
        <v>-0.11000000000000004</v>
      </c>
    </row>
    <row r="16" spans="1:18">
      <c r="B16">
        <v>13</v>
      </c>
      <c r="C16">
        <v>-0.8</v>
      </c>
      <c r="E16">
        <v>11.5</v>
      </c>
      <c r="F16">
        <v>-0.4</v>
      </c>
      <c r="H16">
        <v>8.1999999999999993</v>
      </c>
      <c r="I16">
        <v>-0.2</v>
      </c>
      <c r="J16" s="1"/>
      <c r="K16">
        <v>-5</v>
      </c>
      <c r="L16">
        <v>-0.74500000000000033</v>
      </c>
      <c r="N16" s="1">
        <v>0</v>
      </c>
      <c r="O16">
        <v>0.23499999999999988</v>
      </c>
      <c r="Q16">
        <v>-1.4000000000000001</v>
      </c>
      <c r="R16">
        <v>0.21999999999999997</v>
      </c>
    </row>
    <row r="17" spans="2:18">
      <c r="B17">
        <v>12.5</v>
      </c>
      <c r="C17">
        <v>-0.7</v>
      </c>
      <c r="E17">
        <v>11</v>
      </c>
      <c r="F17">
        <v>-0.3</v>
      </c>
      <c r="H17">
        <v>0</v>
      </c>
      <c r="I17">
        <v>0.2</v>
      </c>
      <c r="J17" s="1"/>
      <c r="K17">
        <v>-6.15</v>
      </c>
      <c r="L17">
        <v>-0.61499999999999999</v>
      </c>
      <c r="N17" s="1">
        <v>-2.7</v>
      </c>
      <c r="O17">
        <v>-1.2850000000000004</v>
      </c>
      <c r="Q17">
        <v>-3.7</v>
      </c>
      <c r="R17">
        <v>4.9999999999999989E-2</v>
      </c>
    </row>
    <row r="18" spans="2:18">
      <c r="B18">
        <v>12</v>
      </c>
      <c r="C18">
        <v>-0.7</v>
      </c>
      <c r="E18">
        <v>10.5</v>
      </c>
      <c r="F18">
        <v>-0.3</v>
      </c>
      <c r="H18">
        <v>-1.5</v>
      </c>
      <c r="I18">
        <v>0.2</v>
      </c>
      <c r="K18">
        <v>-8.4</v>
      </c>
      <c r="L18">
        <v>-0.87500000000000022</v>
      </c>
      <c r="N18" s="1">
        <v>-4.95</v>
      </c>
      <c r="O18">
        <v>-0.21500000000000008</v>
      </c>
      <c r="Q18">
        <v>-4.8</v>
      </c>
      <c r="R18">
        <v>-1.0000000000000009E-2</v>
      </c>
    </row>
    <row r="19" spans="2:18">
      <c r="B19">
        <v>11.5</v>
      </c>
      <c r="C19">
        <v>-0.6</v>
      </c>
      <c r="E19">
        <v>10</v>
      </c>
      <c r="F19">
        <v>0.2</v>
      </c>
      <c r="H19">
        <v>-2</v>
      </c>
      <c r="I19">
        <v>0</v>
      </c>
      <c r="K19">
        <v>-10.3</v>
      </c>
      <c r="L19">
        <v>-1.0450000000000002</v>
      </c>
      <c r="N19" s="1">
        <v>-6.2</v>
      </c>
      <c r="O19">
        <v>-0.45500000000000007</v>
      </c>
      <c r="Q19">
        <v>-6</v>
      </c>
      <c r="R19">
        <v>-0.32</v>
      </c>
    </row>
    <row r="20" spans="2:18">
      <c r="B20">
        <v>11</v>
      </c>
      <c r="C20">
        <v>-0.2</v>
      </c>
      <c r="E20">
        <v>9.5</v>
      </c>
      <c r="F20">
        <v>0.1</v>
      </c>
      <c r="H20">
        <v>-3</v>
      </c>
      <c r="I20">
        <v>0.2</v>
      </c>
      <c r="K20">
        <v>-11.7</v>
      </c>
      <c r="L20">
        <v>-0.9850000000000001</v>
      </c>
      <c r="N20" s="1">
        <v>-7.9</v>
      </c>
      <c r="O20">
        <v>-0.62500000000000022</v>
      </c>
      <c r="Q20">
        <v>-7.5000000000000009</v>
      </c>
      <c r="R20">
        <v>-0.43</v>
      </c>
    </row>
    <row r="21" spans="2:18">
      <c r="B21">
        <v>10.5</v>
      </c>
      <c r="C21">
        <v>-0.3</v>
      </c>
      <c r="E21">
        <v>9</v>
      </c>
      <c r="F21">
        <v>-0.1</v>
      </c>
      <c r="H21">
        <v>-4</v>
      </c>
      <c r="I21">
        <v>-0.2</v>
      </c>
      <c r="N21" s="1">
        <v>-8.9499999999999993</v>
      </c>
      <c r="O21">
        <v>-0.79500000000000015</v>
      </c>
      <c r="Q21">
        <v>-8.8999999999999986</v>
      </c>
      <c r="R21">
        <v>-1.22</v>
      </c>
    </row>
    <row r="22" spans="2:18">
      <c r="B22">
        <v>10</v>
      </c>
      <c r="C22">
        <v>-0.5</v>
      </c>
      <c r="E22">
        <v>8.5</v>
      </c>
      <c r="F22">
        <v>-0.3</v>
      </c>
      <c r="H22">
        <v>-5</v>
      </c>
      <c r="I22">
        <v>-0.4</v>
      </c>
      <c r="N22" s="1">
        <v>-9.9</v>
      </c>
      <c r="O22">
        <v>-0.66500000000000026</v>
      </c>
      <c r="Q22">
        <v>-11.2</v>
      </c>
      <c r="R22">
        <v>-1.63</v>
      </c>
    </row>
    <row r="23" spans="2:18">
      <c r="B23">
        <v>9.5</v>
      </c>
      <c r="C23">
        <v>0</v>
      </c>
      <c r="E23">
        <v>8</v>
      </c>
      <c r="F23">
        <v>-0.2</v>
      </c>
      <c r="H23">
        <v>-6</v>
      </c>
      <c r="I23">
        <v>-0.8</v>
      </c>
      <c r="N23" s="1">
        <v>-10.9</v>
      </c>
      <c r="O23">
        <v>-1.4349999999999998</v>
      </c>
    </row>
    <row r="24" spans="2:18">
      <c r="B24">
        <v>9</v>
      </c>
      <c r="C24">
        <v>-0.2</v>
      </c>
      <c r="E24">
        <v>0</v>
      </c>
      <c r="F24">
        <v>0.2</v>
      </c>
      <c r="H24">
        <v>-7</v>
      </c>
      <c r="I24">
        <v>-1.1000000000000001</v>
      </c>
      <c r="N24" s="1">
        <v>-12</v>
      </c>
      <c r="O24">
        <v>-2.085</v>
      </c>
    </row>
    <row r="25" spans="2:18">
      <c r="B25">
        <v>8.5</v>
      </c>
      <c r="C25">
        <v>-0.5</v>
      </c>
      <c r="E25">
        <v>-0.5</v>
      </c>
      <c r="F25">
        <v>0.2</v>
      </c>
      <c r="H25">
        <v>-8</v>
      </c>
      <c r="I25">
        <v>-1.1000000000000001</v>
      </c>
    </row>
    <row r="26" spans="2:18">
      <c r="B26">
        <v>8</v>
      </c>
      <c r="C26">
        <v>-0.1</v>
      </c>
      <c r="E26">
        <v>-1</v>
      </c>
      <c r="F26">
        <v>0.2</v>
      </c>
      <c r="H26">
        <v>-9</v>
      </c>
      <c r="I26">
        <v>-1.5</v>
      </c>
    </row>
    <row r="27" spans="2:18">
      <c r="B27">
        <v>0</v>
      </c>
      <c r="C27">
        <v>0.2</v>
      </c>
      <c r="E27">
        <v>-1.5</v>
      </c>
      <c r="F27">
        <v>0.2</v>
      </c>
      <c r="H27">
        <v>-11</v>
      </c>
      <c r="I27">
        <v>-1.8</v>
      </c>
    </row>
    <row r="28" spans="2:18">
      <c r="B28">
        <v>-0.5</v>
      </c>
      <c r="C28">
        <v>0.2</v>
      </c>
      <c r="E28">
        <v>-2</v>
      </c>
      <c r="F28">
        <v>0</v>
      </c>
    </row>
    <row r="29" spans="2:18">
      <c r="B29">
        <v>-1</v>
      </c>
      <c r="C29">
        <v>0.2</v>
      </c>
      <c r="E29">
        <v>-2.5</v>
      </c>
      <c r="F29">
        <v>-0.1</v>
      </c>
    </row>
    <row r="30" spans="2:18">
      <c r="B30">
        <v>-1.5</v>
      </c>
      <c r="C30">
        <v>0.2</v>
      </c>
      <c r="E30">
        <v>-3</v>
      </c>
      <c r="F30">
        <v>0.1</v>
      </c>
    </row>
    <row r="31" spans="2:18">
      <c r="B31">
        <v>-2</v>
      </c>
      <c r="C31">
        <v>0</v>
      </c>
      <c r="E31">
        <v>-3.5</v>
      </c>
      <c r="F31">
        <v>0</v>
      </c>
    </row>
    <row r="32" spans="2:18">
      <c r="B32">
        <v>-2.5</v>
      </c>
      <c r="C32">
        <v>-0.1</v>
      </c>
      <c r="E32">
        <v>-4</v>
      </c>
      <c r="F32">
        <v>-0.2</v>
      </c>
    </row>
    <row r="33" spans="2:6">
      <c r="B33">
        <v>-3</v>
      </c>
      <c r="C33">
        <v>0.2</v>
      </c>
      <c r="E33">
        <v>-4.5</v>
      </c>
      <c r="F33">
        <v>-0.2</v>
      </c>
    </row>
    <row r="34" spans="2:6">
      <c r="B34">
        <v>-3.5</v>
      </c>
      <c r="C34">
        <v>-0.1</v>
      </c>
      <c r="E34">
        <v>-5</v>
      </c>
      <c r="F34">
        <v>-0.4</v>
      </c>
    </row>
    <row r="35" spans="2:6">
      <c r="B35">
        <v>-4</v>
      </c>
      <c r="C35">
        <v>-0.3</v>
      </c>
      <c r="E35">
        <v>-5.5</v>
      </c>
      <c r="F35">
        <v>-0.6</v>
      </c>
    </row>
    <row r="36" spans="2:6">
      <c r="B36">
        <v>-4.5</v>
      </c>
      <c r="C36">
        <v>-0.3</v>
      </c>
      <c r="E36">
        <v>-6</v>
      </c>
      <c r="F36">
        <v>-0.9</v>
      </c>
    </row>
    <row r="37" spans="2:6">
      <c r="B37">
        <v>-5</v>
      </c>
      <c r="C37">
        <v>-0.2</v>
      </c>
      <c r="E37">
        <v>-6.5</v>
      </c>
      <c r="F37">
        <v>-0.8</v>
      </c>
    </row>
    <row r="38" spans="2:6">
      <c r="B38">
        <v>-5.5</v>
      </c>
      <c r="C38">
        <v>-0.3</v>
      </c>
      <c r="E38">
        <v>-7</v>
      </c>
      <c r="F38">
        <v>-1</v>
      </c>
    </row>
    <row r="39" spans="2:6">
      <c r="B39">
        <v>-6</v>
      </c>
      <c r="C39">
        <v>-0.6</v>
      </c>
      <c r="E39">
        <v>-7.5</v>
      </c>
      <c r="F39">
        <v>-1</v>
      </c>
    </row>
    <row r="40" spans="2:6">
      <c r="B40">
        <v>-6.5</v>
      </c>
      <c r="C40">
        <v>-0.5</v>
      </c>
      <c r="E40">
        <v>-8</v>
      </c>
      <c r="F40">
        <v>-0.1</v>
      </c>
    </row>
    <row r="41" spans="2:6">
      <c r="B41">
        <v>-7</v>
      </c>
      <c r="C41">
        <v>-1</v>
      </c>
      <c r="E41">
        <v>-8.5</v>
      </c>
      <c r="F41">
        <v>-0.9</v>
      </c>
    </row>
    <row r="42" spans="2:6">
      <c r="B42">
        <v>-7.5</v>
      </c>
      <c r="C42">
        <v>-0.9</v>
      </c>
      <c r="E42">
        <v>-9</v>
      </c>
      <c r="F42">
        <v>-0.9</v>
      </c>
    </row>
    <row r="43" spans="2:6">
      <c r="B43">
        <v>-8</v>
      </c>
      <c r="C43">
        <v>-1</v>
      </c>
      <c r="E43">
        <v>-9.5</v>
      </c>
      <c r="F43">
        <v>-1</v>
      </c>
    </row>
    <row r="44" spans="2:6">
      <c r="B44">
        <v>-8.5</v>
      </c>
      <c r="C44">
        <v>-1.1000000000000001</v>
      </c>
      <c r="E44">
        <v>-10</v>
      </c>
      <c r="F44">
        <v>-1.5</v>
      </c>
    </row>
    <row r="45" spans="2:6">
      <c r="B45">
        <v>-9</v>
      </c>
      <c r="C45">
        <v>-1.3</v>
      </c>
      <c r="E45">
        <v>-10.5</v>
      </c>
      <c r="F45">
        <v>-1.6</v>
      </c>
    </row>
    <row r="46" spans="2:6">
      <c r="B46">
        <v>-9.5</v>
      </c>
      <c r="C46">
        <v>-0.9</v>
      </c>
      <c r="E46">
        <v>-11</v>
      </c>
      <c r="F46">
        <v>-1.4</v>
      </c>
    </row>
    <row r="47" spans="2:6">
      <c r="B47">
        <v>-10</v>
      </c>
      <c r="C47">
        <v>-0.9</v>
      </c>
      <c r="E47">
        <v>-11.5</v>
      </c>
      <c r="F47">
        <v>-1.4</v>
      </c>
    </row>
    <row r="48" spans="2:6">
      <c r="B48">
        <v>-10.5</v>
      </c>
      <c r="C48">
        <v>-1.1000000000000001</v>
      </c>
    </row>
    <row r="49" spans="2:3">
      <c r="B49">
        <v>-11</v>
      </c>
      <c r="C49">
        <v>-1.3</v>
      </c>
    </row>
    <row r="50" spans="2:3">
      <c r="B50">
        <v>-11.5</v>
      </c>
      <c r="C50">
        <v>-1.4</v>
      </c>
    </row>
  </sheetData>
  <mergeCells count="6">
    <mergeCell ref="Q6:R6"/>
    <mergeCell ref="B6:C6"/>
    <mergeCell ref="E6:F6"/>
    <mergeCell ref="H6:I6"/>
    <mergeCell ref="K6:L6"/>
    <mergeCell ref="N6:O6"/>
  </mergeCell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4:S51"/>
  <sheetViews>
    <sheetView topLeftCell="A46" workbookViewId="0">
      <selection activeCell="J75" sqref="J75"/>
    </sheetView>
  </sheetViews>
  <sheetFormatPr defaultRowHeight="15"/>
  <cols>
    <col min="3" max="3" width="8.85546875" customWidth="1"/>
    <col min="6" max="8" width="8" customWidth="1"/>
    <col min="10" max="10" width="9.5703125" customWidth="1"/>
  </cols>
  <sheetData>
    <row r="4" spans="1:19">
      <c r="A4" s="6"/>
      <c r="B4" s="6"/>
      <c r="C4" s="6"/>
      <c r="D4" s="6"/>
      <c r="E4" s="6"/>
      <c r="F4" s="6"/>
      <c r="G4" s="6"/>
      <c r="H4" s="6"/>
      <c r="I4" s="6"/>
      <c r="J4" s="6"/>
      <c r="K4" s="2"/>
      <c r="L4" s="2"/>
      <c r="M4" s="2"/>
      <c r="N4" s="2"/>
      <c r="O4" s="2"/>
      <c r="P4" s="2"/>
    </row>
    <row r="5" spans="1:19">
      <c r="K5" s="2"/>
      <c r="L5" s="2"/>
      <c r="M5" s="2"/>
      <c r="N5" s="2"/>
      <c r="O5" s="2"/>
      <c r="P5" s="2"/>
    </row>
    <row r="6" spans="1:19">
      <c r="A6" s="2"/>
      <c r="B6" s="9" t="s">
        <v>42</v>
      </c>
      <c r="C6" s="9"/>
      <c r="D6" s="6"/>
      <c r="E6" s="9" t="s">
        <v>43</v>
      </c>
      <c r="F6" s="9"/>
      <c r="G6" s="2"/>
      <c r="H6" s="2"/>
      <c r="I6" s="9" t="s">
        <v>44</v>
      </c>
      <c r="J6" s="9"/>
      <c r="K6" s="2"/>
      <c r="L6" s="9" t="s">
        <v>41</v>
      </c>
      <c r="M6" s="9"/>
      <c r="N6" s="2"/>
      <c r="O6" s="9" t="s">
        <v>45</v>
      </c>
      <c r="P6" s="9"/>
      <c r="R6" s="9" t="s">
        <v>46</v>
      </c>
      <c r="S6" s="9"/>
    </row>
    <row r="7" spans="1:19">
      <c r="B7" s="2" t="s">
        <v>0</v>
      </c>
      <c r="C7" s="2" t="s">
        <v>25</v>
      </c>
      <c r="D7" s="2"/>
      <c r="E7" s="2" t="s">
        <v>0</v>
      </c>
      <c r="F7" s="2" t="s">
        <v>25</v>
      </c>
      <c r="G7" s="2"/>
      <c r="H7" s="2"/>
      <c r="I7" s="2" t="s">
        <v>0</v>
      </c>
      <c r="J7" s="2" t="s">
        <v>25</v>
      </c>
      <c r="L7" t="s">
        <v>0</v>
      </c>
      <c r="M7" t="s">
        <v>25</v>
      </c>
      <c r="O7" t="s">
        <v>0</v>
      </c>
      <c r="P7" t="s">
        <v>25</v>
      </c>
      <c r="R7" t="s">
        <v>0</v>
      </c>
      <c r="S7" t="s">
        <v>25</v>
      </c>
    </row>
    <row r="8" spans="1:19">
      <c r="B8">
        <v>16.5</v>
      </c>
      <c r="C8">
        <v>-1.8</v>
      </c>
      <c r="E8">
        <v>16.5</v>
      </c>
      <c r="F8">
        <v>-1.3</v>
      </c>
      <c r="I8">
        <v>13.8</v>
      </c>
      <c r="J8">
        <v>-0.7</v>
      </c>
      <c r="K8" s="1"/>
      <c r="L8" s="1">
        <f>9+7.8</f>
        <v>16.8</v>
      </c>
      <c r="M8">
        <v>-1.7350000000000001</v>
      </c>
      <c r="O8" s="1">
        <v>18.149999999999999</v>
      </c>
      <c r="P8">
        <v>-1.6950000000000001</v>
      </c>
      <c r="R8">
        <v>17.5</v>
      </c>
      <c r="S8">
        <v>-1.5999999999999999</v>
      </c>
    </row>
    <row r="9" spans="1:19">
      <c r="B9">
        <v>16</v>
      </c>
      <c r="C9">
        <v>-1.2</v>
      </c>
      <c r="E9">
        <v>16</v>
      </c>
      <c r="F9">
        <v>-1.2</v>
      </c>
      <c r="I9">
        <v>13.3</v>
      </c>
      <c r="J9">
        <v>-0.7</v>
      </c>
      <c r="K9" s="1"/>
      <c r="L9" s="1">
        <f>8.35+7.8</f>
        <v>16.149999999999999</v>
      </c>
      <c r="M9">
        <v>-1.6950000000000001</v>
      </c>
      <c r="O9" s="1">
        <v>16.95</v>
      </c>
      <c r="P9">
        <v>-1.5750000000000004</v>
      </c>
      <c r="R9">
        <v>16.3</v>
      </c>
      <c r="S9">
        <v>-1.27</v>
      </c>
    </row>
    <row r="10" spans="1:19">
      <c r="B10">
        <v>15.5</v>
      </c>
      <c r="C10">
        <v>-1.2</v>
      </c>
      <c r="E10">
        <v>15.5</v>
      </c>
      <c r="F10">
        <v>-1.2</v>
      </c>
      <c r="I10">
        <v>12.3</v>
      </c>
      <c r="J10">
        <v>-0.5</v>
      </c>
      <c r="K10" s="1"/>
      <c r="L10" s="1">
        <f>7.1+7.8</f>
        <v>14.899999999999999</v>
      </c>
      <c r="M10">
        <v>-1.5549999999999999</v>
      </c>
      <c r="O10" s="1">
        <v>16.05</v>
      </c>
      <c r="P10">
        <v>-1.4850000000000001</v>
      </c>
      <c r="R10">
        <v>14.4</v>
      </c>
      <c r="S10">
        <v>-1.6099999999999999</v>
      </c>
    </row>
    <row r="11" spans="1:19">
      <c r="B11">
        <v>15</v>
      </c>
      <c r="C11">
        <v>-1.2</v>
      </c>
      <c r="E11">
        <v>15</v>
      </c>
      <c r="F11">
        <v>-1.1000000000000001</v>
      </c>
      <c r="I11">
        <v>11.8</v>
      </c>
      <c r="J11">
        <v>-0.5</v>
      </c>
      <c r="K11" s="1"/>
      <c r="L11" s="1">
        <f>6.4+7.8</f>
        <v>14.2</v>
      </c>
      <c r="M11">
        <v>-1.3049999999999999</v>
      </c>
      <c r="O11" s="1">
        <v>14.8</v>
      </c>
      <c r="P11">
        <v>-1.1650000000000003</v>
      </c>
      <c r="R11">
        <v>12.8</v>
      </c>
      <c r="S11">
        <v>-1.6099999999999999</v>
      </c>
    </row>
    <row r="12" spans="1:19">
      <c r="B12">
        <v>14.5</v>
      </c>
      <c r="C12">
        <v>-1.1000000000000001</v>
      </c>
      <c r="E12">
        <v>14.5</v>
      </c>
      <c r="F12">
        <v>-1</v>
      </c>
      <c r="I12">
        <v>11.2</v>
      </c>
      <c r="J12">
        <v>-0.3</v>
      </c>
      <c r="K12" s="1"/>
      <c r="L12" s="1">
        <f>4.6+7.8</f>
        <v>12.399999999999999</v>
      </c>
      <c r="M12">
        <v>-1.095</v>
      </c>
      <c r="O12" s="1">
        <v>13.6</v>
      </c>
      <c r="P12">
        <v>-0.9850000000000001</v>
      </c>
      <c r="R12">
        <v>11.05</v>
      </c>
      <c r="S12">
        <v>-0.55000000000000004</v>
      </c>
    </row>
    <row r="13" spans="1:19">
      <c r="B13">
        <v>14</v>
      </c>
      <c r="C13">
        <v>-0.8</v>
      </c>
      <c r="E13">
        <v>14</v>
      </c>
      <c r="F13">
        <v>-0.8</v>
      </c>
      <c r="I13">
        <v>10.7</v>
      </c>
      <c r="J13">
        <v>-0.2</v>
      </c>
      <c r="K13" s="1"/>
      <c r="L13" s="1">
        <f>3.8+7.8</f>
        <v>11.6</v>
      </c>
      <c r="M13">
        <v>-0.67500000000000004</v>
      </c>
      <c r="O13" s="1">
        <v>12.85</v>
      </c>
      <c r="P13">
        <v>-0.96500000000000008</v>
      </c>
      <c r="R13">
        <v>9.2000000000000011</v>
      </c>
      <c r="S13">
        <v>-0.23000000000000004</v>
      </c>
    </row>
    <row r="14" spans="1:19">
      <c r="B14">
        <v>13.5</v>
      </c>
      <c r="C14">
        <v>-0.8</v>
      </c>
      <c r="E14">
        <v>13.5</v>
      </c>
      <c r="F14">
        <v>-0.7</v>
      </c>
      <c r="I14">
        <v>10.199999999999999</v>
      </c>
      <c r="J14">
        <v>-0.1</v>
      </c>
      <c r="K14" s="1"/>
      <c r="L14" s="1">
        <f>1.7+7.8</f>
        <v>9.5</v>
      </c>
      <c r="M14">
        <v>-1.5000000000000124E-2</v>
      </c>
      <c r="O14" s="1">
        <v>11.7</v>
      </c>
      <c r="P14">
        <v>-0.54500000000000015</v>
      </c>
      <c r="R14">
        <v>7.8</v>
      </c>
      <c r="S14">
        <v>-8.0000000000000016E-2</v>
      </c>
    </row>
    <row r="15" spans="1:19">
      <c r="B15">
        <v>13</v>
      </c>
      <c r="C15">
        <v>-0.7</v>
      </c>
      <c r="E15">
        <v>13</v>
      </c>
      <c r="F15">
        <v>-0.7</v>
      </c>
      <c r="I15">
        <v>9.6999999999999993</v>
      </c>
      <c r="J15">
        <v>-0.1</v>
      </c>
      <c r="K15" s="1"/>
      <c r="L15" s="1">
        <v>7.8</v>
      </c>
      <c r="M15">
        <v>-3.5000000000000142E-2</v>
      </c>
      <c r="O15" s="1">
        <v>10.5</v>
      </c>
      <c r="P15">
        <v>-0.22500000000000009</v>
      </c>
      <c r="R15">
        <v>-2.0499999999999998</v>
      </c>
      <c r="S15">
        <v>0.21999999999999997</v>
      </c>
    </row>
    <row r="16" spans="1:19">
      <c r="B16">
        <v>12.5</v>
      </c>
      <c r="C16">
        <v>-0.8</v>
      </c>
      <c r="E16">
        <v>12.5</v>
      </c>
      <c r="F16">
        <v>-0.6</v>
      </c>
      <c r="I16">
        <v>8.1</v>
      </c>
      <c r="J16">
        <v>-0.2</v>
      </c>
      <c r="K16" s="1"/>
      <c r="L16" s="1">
        <v>0</v>
      </c>
      <c r="M16">
        <v>0.23499999999999988</v>
      </c>
      <c r="O16" s="1">
        <v>9.35</v>
      </c>
      <c r="P16">
        <v>-8.5000000000000187E-2</v>
      </c>
      <c r="R16">
        <v>-5.8500000000000005</v>
      </c>
      <c r="S16">
        <v>-0.38000000000000006</v>
      </c>
    </row>
    <row r="17" spans="2:19">
      <c r="B17">
        <v>12</v>
      </c>
      <c r="C17">
        <v>-0.6</v>
      </c>
      <c r="E17">
        <v>12</v>
      </c>
      <c r="F17">
        <v>-0.5</v>
      </c>
      <c r="I17">
        <v>7.1</v>
      </c>
      <c r="J17">
        <v>-0.2</v>
      </c>
      <c r="K17" s="1"/>
      <c r="L17" s="1">
        <v>-2.7</v>
      </c>
      <c r="M17">
        <v>-1.2850000000000004</v>
      </c>
      <c r="O17" s="1">
        <v>7.8</v>
      </c>
      <c r="P17">
        <v>-4.5000000000000151E-2</v>
      </c>
      <c r="R17">
        <v>-7.0000000000000009</v>
      </c>
      <c r="S17">
        <v>-0.69</v>
      </c>
    </row>
    <row r="18" spans="2:19">
      <c r="B18">
        <v>11.5</v>
      </c>
      <c r="C18">
        <v>-0.5</v>
      </c>
      <c r="E18">
        <v>11.5</v>
      </c>
      <c r="F18">
        <v>-0.3</v>
      </c>
      <c r="I18">
        <v>3.5</v>
      </c>
      <c r="J18">
        <v>-0.1</v>
      </c>
      <c r="L18" s="1">
        <v>-4.95</v>
      </c>
      <c r="M18">
        <v>-0.21500000000000008</v>
      </c>
      <c r="O18" s="1">
        <v>0</v>
      </c>
      <c r="P18">
        <v>0.22499999999999987</v>
      </c>
      <c r="R18">
        <v>-8.2999999999999989</v>
      </c>
      <c r="S18">
        <v>-0.34</v>
      </c>
    </row>
    <row r="19" spans="2:19">
      <c r="B19">
        <v>11</v>
      </c>
      <c r="C19">
        <v>-0.4</v>
      </c>
      <c r="E19">
        <v>11</v>
      </c>
      <c r="F19">
        <v>-0.2</v>
      </c>
      <c r="I19">
        <v>0</v>
      </c>
      <c r="J19">
        <v>0.2</v>
      </c>
      <c r="L19" s="1">
        <v>-6.2</v>
      </c>
      <c r="M19">
        <v>-0.45500000000000007</v>
      </c>
      <c r="O19" s="1">
        <v>-3.8</v>
      </c>
      <c r="P19">
        <v>-0.11499999999999999</v>
      </c>
      <c r="R19">
        <v>-10.299999999999999</v>
      </c>
      <c r="S19">
        <v>-0.48000000000000004</v>
      </c>
    </row>
    <row r="20" spans="2:19">
      <c r="B20">
        <v>10.5</v>
      </c>
      <c r="C20">
        <v>-0.3</v>
      </c>
      <c r="E20">
        <v>10.5</v>
      </c>
      <c r="F20">
        <v>-0.2</v>
      </c>
      <c r="I20">
        <v>-1.4</v>
      </c>
      <c r="J20">
        <v>0.2</v>
      </c>
      <c r="L20" s="1">
        <v>-7.9</v>
      </c>
      <c r="M20">
        <v>-0.62500000000000022</v>
      </c>
      <c r="O20" s="1">
        <v>-4.45</v>
      </c>
      <c r="P20">
        <v>-0.31500000000000017</v>
      </c>
      <c r="R20">
        <v>-11.799999999999999</v>
      </c>
      <c r="S20">
        <v>-1.49</v>
      </c>
    </row>
    <row r="21" spans="2:19">
      <c r="B21">
        <v>10</v>
      </c>
      <c r="C21">
        <v>-0.2</v>
      </c>
      <c r="E21">
        <v>10</v>
      </c>
      <c r="F21">
        <v>-0.3</v>
      </c>
      <c r="I21">
        <v>-2.5</v>
      </c>
      <c r="J21">
        <v>-0.1</v>
      </c>
      <c r="L21" s="1">
        <v>-8.9499999999999993</v>
      </c>
      <c r="M21">
        <v>-0.79500000000000015</v>
      </c>
      <c r="O21" s="1">
        <v>-5.85</v>
      </c>
      <c r="P21">
        <v>-0.21500000000000008</v>
      </c>
    </row>
    <row r="22" spans="2:19">
      <c r="B22">
        <v>9.5</v>
      </c>
      <c r="C22">
        <v>-0.2</v>
      </c>
      <c r="E22">
        <v>9.5</v>
      </c>
      <c r="F22">
        <v>-0.1</v>
      </c>
      <c r="I22">
        <v>-3</v>
      </c>
      <c r="J22">
        <v>-0.3</v>
      </c>
      <c r="L22" s="1">
        <v>-9.9</v>
      </c>
      <c r="M22">
        <v>-0.66500000000000026</v>
      </c>
      <c r="O22" s="1">
        <v>-7.65</v>
      </c>
      <c r="P22">
        <v>-0.36499999999999999</v>
      </c>
    </row>
    <row r="23" spans="2:19">
      <c r="B23">
        <v>9</v>
      </c>
      <c r="C23">
        <v>-0.4</v>
      </c>
      <c r="E23">
        <v>9</v>
      </c>
      <c r="F23">
        <v>-0.4</v>
      </c>
      <c r="I23">
        <v>-4.0999999999999996</v>
      </c>
      <c r="J23">
        <v>-0.2</v>
      </c>
      <c r="L23" s="1">
        <v>-10.9</v>
      </c>
      <c r="M23">
        <v>-1.4349999999999998</v>
      </c>
      <c r="O23" s="1">
        <v>-9.1999999999999993</v>
      </c>
      <c r="P23">
        <v>-0.14500000000000002</v>
      </c>
    </row>
    <row r="24" spans="2:19">
      <c r="B24">
        <v>8.5</v>
      </c>
      <c r="C24">
        <v>0.1</v>
      </c>
      <c r="E24">
        <v>8.5</v>
      </c>
      <c r="F24">
        <v>-0.3</v>
      </c>
      <c r="I24">
        <v>-5.0999999999999996</v>
      </c>
      <c r="J24">
        <v>-0.2</v>
      </c>
      <c r="L24" s="1">
        <v>-12</v>
      </c>
      <c r="M24">
        <v>-2.085</v>
      </c>
      <c r="O24" s="1">
        <v>-10.1</v>
      </c>
      <c r="P24">
        <v>-0.39500000000000002</v>
      </c>
    </row>
    <row r="25" spans="2:19">
      <c r="B25">
        <v>8</v>
      </c>
      <c r="C25">
        <v>-0.2</v>
      </c>
      <c r="E25">
        <v>8</v>
      </c>
      <c r="F25">
        <v>-0.2</v>
      </c>
      <c r="I25">
        <v>-5.6</v>
      </c>
      <c r="J25">
        <v>-0.4</v>
      </c>
      <c r="O25" s="1">
        <v>-10.7</v>
      </c>
      <c r="P25">
        <v>-0.54500000000000015</v>
      </c>
    </row>
    <row r="26" spans="2:19">
      <c r="B26">
        <v>0</v>
      </c>
      <c r="C26">
        <v>0.2</v>
      </c>
      <c r="E26">
        <v>0</v>
      </c>
      <c r="F26">
        <v>0.2</v>
      </c>
      <c r="I26">
        <v>-6.5</v>
      </c>
      <c r="J26">
        <v>-0.2</v>
      </c>
      <c r="O26" s="1">
        <v>-11.75</v>
      </c>
      <c r="P26">
        <v>-0.89500000000000024</v>
      </c>
    </row>
    <row r="27" spans="2:19">
      <c r="B27">
        <v>-0.5</v>
      </c>
      <c r="C27">
        <v>0.2</v>
      </c>
      <c r="E27">
        <v>-0.5</v>
      </c>
      <c r="F27">
        <v>0.2</v>
      </c>
      <c r="I27">
        <v>-7.1</v>
      </c>
      <c r="J27">
        <v>-0.3</v>
      </c>
      <c r="O27" s="1">
        <v>-12.8</v>
      </c>
      <c r="P27">
        <v>-1.115</v>
      </c>
    </row>
    <row r="28" spans="2:19">
      <c r="B28">
        <v>-1</v>
      </c>
      <c r="C28">
        <v>0.2</v>
      </c>
      <c r="E28">
        <v>-1</v>
      </c>
      <c r="F28">
        <v>0.2</v>
      </c>
      <c r="I28">
        <v>-7.6</v>
      </c>
      <c r="J28">
        <v>-0.3</v>
      </c>
    </row>
    <row r="29" spans="2:19">
      <c r="B29">
        <v>-1.5</v>
      </c>
      <c r="C29">
        <v>0.2</v>
      </c>
      <c r="E29">
        <v>-1.5</v>
      </c>
      <c r="F29">
        <v>0.2</v>
      </c>
      <c r="I29">
        <v>-8</v>
      </c>
      <c r="J29">
        <v>-0.3</v>
      </c>
    </row>
    <row r="30" spans="2:19">
      <c r="B30">
        <v>-2</v>
      </c>
      <c r="C30">
        <v>0</v>
      </c>
      <c r="E30">
        <v>-2</v>
      </c>
      <c r="F30">
        <v>0</v>
      </c>
      <c r="I30">
        <v>-8.6999999999999993</v>
      </c>
      <c r="J30">
        <v>-0.4</v>
      </c>
    </row>
    <row r="31" spans="2:19">
      <c r="B31">
        <v>-2.5</v>
      </c>
      <c r="C31">
        <v>-0.1</v>
      </c>
      <c r="E31">
        <v>-2.5</v>
      </c>
      <c r="F31">
        <v>-0.1</v>
      </c>
      <c r="I31">
        <v>-9.1</v>
      </c>
      <c r="J31">
        <v>-0.5</v>
      </c>
    </row>
    <row r="32" spans="2:19">
      <c r="B32">
        <v>-3</v>
      </c>
      <c r="C32">
        <v>-0.3</v>
      </c>
      <c r="E32">
        <v>-3</v>
      </c>
      <c r="F32">
        <v>-0.3</v>
      </c>
    </row>
    <row r="33" spans="2:6">
      <c r="B33">
        <v>-3.5</v>
      </c>
      <c r="C33">
        <v>-0.4</v>
      </c>
      <c r="E33">
        <v>-3.5</v>
      </c>
      <c r="F33">
        <v>-0.3</v>
      </c>
    </row>
    <row r="34" spans="2:6">
      <c r="B34">
        <v>-4</v>
      </c>
      <c r="C34">
        <v>-0.2</v>
      </c>
      <c r="E34">
        <v>-4</v>
      </c>
      <c r="F34">
        <v>-0.2</v>
      </c>
    </row>
    <row r="35" spans="2:6">
      <c r="B35">
        <v>-4.5</v>
      </c>
      <c r="C35">
        <v>-0.4</v>
      </c>
      <c r="E35">
        <v>-4.5</v>
      </c>
      <c r="F35">
        <v>-0.3</v>
      </c>
    </row>
    <row r="36" spans="2:6">
      <c r="B36">
        <v>-5</v>
      </c>
      <c r="C36">
        <v>-0.6</v>
      </c>
      <c r="E36">
        <v>-5</v>
      </c>
      <c r="F36">
        <v>-0.2</v>
      </c>
    </row>
    <row r="37" spans="2:6">
      <c r="B37">
        <v>-5.5</v>
      </c>
      <c r="C37">
        <v>-0.2</v>
      </c>
      <c r="E37">
        <v>-5.5</v>
      </c>
      <c r="F37">
        <v>-0.2</v>
      </c>
    </row>
    <row r="38" spans="2:6">
      <c r="B38">
        <v>-6</v>
      </c>
      <c r="C38">
        <v>-0.7</v>
      </c>
      <c r="E38">
        <v>-6</v>
      </c>
      <c r="F38">
        <v>-0.2</v>
      </c>
    </row>
    <row r="39" spans="2:6">
      <c r="B39">
        <v>-6.5</v>
      </c>
      <c r="C39">
        <v>-0.3</v>
      </c>
      <c r="E39">
        <v>-6.5</v>
      </c>
      <c r="F39">
        <v>-0.3</v>
      </c>
    </row>
    <row r="40" spans="2:6">
      <c r="B40">
        <v>-7</v>
      </c>
      <c r="C40">
        <v>-0.3</v>
      </c>
      <c r="E40">
        <v>-7</v>
      </c>
      <c r="F40">
        <v>-0.4</v>
      </c>
    </row>
    <row r="41" spans="2:6">
      <c r="B41">
        <v>-7.5</v>
      </c>
      <c r="C41">
        <v>-0.3</v>
      </c>
      <c r="E41">
        <v>-7.5</v>
      </c>
      <c r="F41">
        <v>-0.4</v>
      </c>
    </row>
    <row r="42" spans="2:6">
      <c r="B42">
        <v>-8</v>
      </c>
      <c r="C42">
        <v>-0.4</v>
      </c>
      <c r="E42">
        <v>-8</v>
      </c>
      <c r="F42">
        <v>-0.4</v>
      </c>
    </row>
    <row r="43" spans="2:6">
      <c r="B43">
        <v>-8.5</v>
      </c>
      <c r="C43">
        <v>-0.7</v>
      </c>
      <c r="E43">
        <v>-8.5</v>
      </c>
      <c r="F43">
        <v>-0.4</v>
      </c>
    </row>
    <row r="44" spans="2:6">
      <c r="B44">
        <v>-9</v>
      </c>
      <c r="C44">
        <v>-1</v>
      </c>
      <c r="E44">
        <v>-9</v>
      </c>
      <c r="F44">
        <v>-0.5</v>
      </c>
    </row>
    <row r="45" spans="2:6">
      <c r="B45">
        <v>-9.5</v>
      </c>
      <c r="C45">
        <v>-1</v>
      </c>
      <c r="E45">
        <v>-9.5</v>
      </c>
      <c r="F45">
        <v>-0.5</v>
      </c>
    </row>
    <row r="46" spans="2:6">
      <c r="B46">
        <v>-10</v>
      </c>
      <c r="C46">
        <v>-1.1000000000000001</v>
      </c>
      <c r="E46">
        <v>-10</v>
      </c>
      <c r="F46">
        <v>-0.5</v>
      </c>
    </row>
    <row r="47" spans="2:6">
      <c r="B47">
        <v>-10.5</v>
      </c>
      <c r="C47">
        <v>-1.2</v>
      </c>
      <c r="E47">
        <v>-10.5</v>
      </c>
      <c r="F47">
        <v>-0.6</v>
      </c>
    </row>
    <row r="48" spans="2:6">
      <c r="B48">
        <v>-11</v>
      </c>
      <c r="C48">
        <v>-0.5</v>
      </c>
      <c r="E48">
        <v>-11</v>
      </c>
      <c r="F48">
        <v>-0.5</v>
      </c>
    </row>
    <row r="49" spans="2:6">
      <c r="B49">
        <v>-11.5</v>
      </c>
      <c r="C49">
        <v>-0.8</v>
      </c>
      <c r="E49">
        <v>-11.5</v>
      </c>
      <c r="F49">
        <v>-0.9</v>
      </c>
    </row>
    <row r="50" spans="2:6">
      <c r="B50">
        <v>-12</v>
      </c>
      <c r="C50">
        <v>-1.4</v>
      </c>
    </row>
    <row r="51" spans="2:6">
      <c r="B51">
        <v>-12.5</v>
      </c>
      <c r="C51">
        <v>-1.2</v>
      </c>
    </row>
  </sheetData>
  <mergeCells count="6">
    <mergeCell ref="R6:S6"/>
    <mergeCell ref="B6:C6"/>
    <mergeCell ref="E6:F6"/>
    <mergeCell ref="I6:J6"/>
    <mergeCell ref="L6:M6"/>
    <mergeCell ref="O6:P6"/>
  </mergeCells>
  <pageMargins left="0.7" right="0.7" top="0.75" bottom="0.75" header="0.3" footer="0.3"/>
  <pageSetup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4:S48"/>
  <sheetViews>
    <sheetView topLeftCell="A23" workbookViewId="0">
      <selection activeCell="D40" sqref="D40"/>
    </sheetView>
  </sheetViews>
  <sheetFormatPr defaultRowHeight="15"/>
  <cols>
    <col min="3" max="3" width="8.85546875" customWidth="1"/>
    <col min="6" max="8" width="8" customWidth="1"/>
    <col min="10" max="10" width="9.5703125" customWidth="1"/>
  </cols>
  <sheetData>
    <row r="4" spans="1:19">
      <c r="A4" s="6"/>
      <c r="B4" s="6"/>
      <c r="C4" s="6"/>
      <c r="D4" s="6"/>
      <c r="E4" s="6"/>
      <c r="F4" s="6"/>
      <c r="G4" s="6"/>
      <c r="H4" s="6"/>
      <c r="I4" s="6"/>
      <c r="J4" s="6"/>
      <c r="K4" s="2"/>
      <c r="L4" s="2"/>
      <c r="M4" s="2"/>
      <c r="N4" s="2"/>
      <c r="O4" s="2"/>
      <c r="P4" s="2"/>
    </row>
    <row r="5" spans="1:19">
      <c r="K5" s="2"/>
      <c r="L5" s="2"/>
      <c r="M5" s="2"/>
      <c r="N5" s="2"/>
      <c r="O5" s="2"/>
      <c r="P5" s="2"/>
    </row>
    <row r="6" spans="1:19">
      <c r="A6" s="2"/>
      <c r="B6" s="9" t="s">
        <v>47</v>
      </c>
      <c r="C6" s="9"/>
      <c r="D6" s="6"/>
      <c r="E6" s="9" t="s">
        <v>48</v>
      </c>
      <c r="F6" s="9"/>
      <c r="G6" s="2"/>
      <c r="H6" s="2"/>
      <c r="I6" s="9" t="s">
        <v>49</v>
      </c>
      <c r="J6" s="9"/>
      <c r="K6" s="2"/>
      <c r="L6" s="9" t="s">
        <v>45</v>
      </c>
      <c r="M6" s="9"/>
      <c r="N6" s="2"/>
      <c r="O6" s="9" t="s">
        <v>50</v>
      </c>
      <c r="P6" s="9"/>
      <c r="R6" s="9" t="s">
        <v>51</v>
      </c>
      <c r="S6" s="9"/>
    </row>
    <row r="7" spans="1:19">
      <c r="B7" s="2" t="s">
        <v>0</v>
      </c>
      <c r="C7" s="2" t="s">
        <v>25</v>
      </c>
      <c r="D7" s="2"/>
      <c r="E7" s="2" t="s">
        <v>0</v>
      </c>
      <c r="F7" s="2" t="s">
        <v>25</v>
      </c>
      <c r="G7" s="2"/>
      <c r="H7" s="2"/>
      <c r="I7" s="2" t="s">
        <v>0</v>
      </c>
      <c r="J7" s="2" t="s">
        <v>25</v>
      </c>
      <c r="L7" t="s">
        <v>0</v>
      </c>
      <c r="M7" t="s">
        <v>25</v>
      </c>
      <c r="O7" t="s">
        <v>0</v>
      </c>
      <c r="P7" t="s">
        <v>25</v>
      </c>
      <c r="R7" t="s">
        <v>0</v>
      </c>
      <c r="S7" t="s">
        <v>25</v>
      </c>
    </row>
    <row r="8" spans="1:19">
      <c r="B8">
        <v>15</v>
      </c>
      <c r="C8">
        <v>-3.2</v>
      </c>
      <c r="D8">
        <f>C8+1.55</f>
        <v>-1.6500000000000001</v>
      </c>
      <c r="I8">
        <v>-14.2</v>
      </c>
      <c r="J8">
        <v>-2.5</v>
      </c>
      <c r="K8" s="1"/>
      <c r="L8" s="1">
        <v>18.149999999999999</v>
      </c>
      <c r="M8">
        <v>-1.6950000000000001</v>
      </c>
      <c r="O8" s="1">
        <f>8.3+7.8</f>
        <v>16.100000000000001</v>
      </c>
      <c r="P8">
        <v>-1.6849999999999998</v>
      </c>
      <c r="R8">
        <v>15.600000000000001</v>
      </c>
      <c r="S8">
        <v>-1.51</v>
      </c>
    </row>
    <row r="9" spans="1:19">
      <c r="B9">
        <v>14.5</v>
      </c>
      <c r="C9">
        <v>-3</v>
      </c>
      <c r="D9">
        <f t="shared" ref="D9:D48" si="0">C9+1.55</f>
        <v>-1.45</v>
      </c>
      <c r="I9">
        <v>-13.2</v>
      </c>
      <c r="J9">
        <v>-2.2999999999999998</v>
      </c>
      <c r="K9" s="1"/>
      <c r="L9" s="1">
        <v>16.95</v>
      </c>
      <c r="M9">
        <v>-1.5750000000000004</v>
      </c>
      <c r="O9" s="1">
        <f>7.7+7.8</f>
        <v>15.5</v>
      </c>
      <c r="P9">
        <v>-1.5149999999999999</v>
      </c>
      <c r="R9">
        <v>14.200000000000001</v>
      </c>
      <c r="S9">
        <v>-0.98</v>
      </c>
    </row>
    <row r="10" spans="1:19">
      <c r="B10">
        <v>14</v>
      </c>
      <c r="C10">
        <v>-3.1</v>
      </c>
      <c r="D10">
        <f t="shared" si="0"/>
        <v>-1.55</v>
      </c>
      <c r="I10">
        <v>-12.7</v>
      </c>
      <c r="J10">
        <v>-2</v>
      </c>
      <c r="K10" s="1"/>
      <c r="L10" s="1">
        <v>16.05</v>
      </c>
      <c r="M10">
        <v>-1.4850000000000001</v>
      </c>
      <c r="O10" s="1">
        <f>6.8+7.8</f>
        <v>14.6</v>
      </c>
      <c r="P10">
        <v>-1.4550000000000003</v>
      </c>
      <c r="R10">
        <v>12.600000000000001</v>
      </c>
      <c r="S10">
        <v>-0.52</v>
      </c>
    </row>
    <row r="11" spans="1:19">
      <c r="B11">
        <v>13.5</v>
      </c>
      <c r="C11">
        <v>-3</v>
      </c>
      <c r="D11">
        <f t="shared" si="0"/>
        <v>-1.45</v>
      </c>
      <c r="I11">
        <v>-12.2</v>
      </c>
      <c r="J11">
        <v>-1.9</v>
      </c>
      <c r="K11" s="1"/>
      <c r="L11" s="1">
        <v>14.8</v>
      </c>
      <c r="M11">
        <v>-1.1650000000000003</v>
      </c>
      <c r="O11" s="1">
        <f>5.7+7.8</f>
        <v>13.5</v>
      </c>
      <c r="P11">
        <v>-1.1950000000000001</v>
      </c>
      <c r="R11">
        <v>10.700000000000001</v>
      </c>
      <c r="S11">
        <v>-8.0000000000000016E-2</v>
      </c>
    </row>
    <row r="12" spans="1:19">
      <c r="B12">
        <v>13</v>
      </c>
      <c r="C12">
        <v>-2.4</v>
      </c>
      <c r="D12">
        <f t="shared" si="0"/>
        <v>-0.84999999999999987</v>
      </c>
      <c r="I12">
        <v>-11.7</v>
      </c>
      <c r="J12">
        <v>-1.8</v>
      </c>
      <c r="K12" s="1"/>
      <c r="L12" s="1">
        <v>13.6</v>
      </c>
      <c r="M12">
        <v>-0.9850000000000001</v>
      </c>
      <c r="O12" s="1">
        <f>5+7.8</f>
        <v>12.8</v>
      </c>
      <c r="P12">
        <v>-0.93499999999999983</v>
      </c>
      <c r="R12">
        <v>9.5500000000000007</v>
      </c>
      <c r="S12">
        <v>9.9999999999999978E-2</v>
      </c>
    </row>
    <row r="13" spans="1:19">
      <c r="B13">
        <v>12.5</v>
      </c>
      <c r="C13">
        <v>-2.2999999999999998</v>
      </c>
      <c r="D13">
        <f t="shared" si="0"/>
        <v>-0.74999999999999978</v>
      </c>
      <c r="I13">
        <v>-11.2</v>
      </c>
      <c r="J13">
        <v>-1.7</v>
      </c>
      <c r="K13" s="1"/>
      <c r="L13" s="1">
        <v>12.85</v>
      </c>
      <c r="M13">
        <v>-0.96500000000000008</v>
      </c>
      <c r="O13" s="1">
        <f>3+7.8</f>
        <v>10.8</v>
      </c>
      <c r="P13">
        <v>-0.39500000000000002</v>
      </c>
      <c r="R13">
        <v>7.8999999999999995</v>
      </c>
      <c r="S13">
        <v>-4.0000000000000036E-2</v>
      </c>
    </row>
    <row r="14" spans="1:19">
      <c r="B14">
        <v>12</v>
      </c>
      <c r="C14">
        <v>-2</v>
      </c>
      <c r="D14">
        <f t="shared" si="0"/>
        <v>-0.44999999999999996</v>
      </c>
      <c r="I14">
        <v>-10.7</v>
      </c>
      <c r="J14">
        <v>-1.5</v>
      </c>
      <c r="K14" s="1"/>
      <c r="L14" s="1">
        <v>11.7</v>
      </c>
      <c r="M14">
        <v>-0.54500000000000015</v>
      </c>
      <c r="O14" s="1">
        <f>2+7.8</f>
        <v>9.8000000000000007</v>
      </c>
      <c r="P14">
        <v>5.4999999999999938E-2</v>
      </c>
      <c r="R14">
        <v>-1.0999999999999999</v>
      </c>
      <c r="S14">
        <v>0.22999999999999998</v>
      </c>
    </row>
    <row r="15" spans="1:19">
      <c r="B15">
        <v>11.5</v>
      </c>
      <c r="C15">
        <v>-1.9</v>
      </c>
      <c r="D15">
        <f t="shared" si="0"/>
        <v>-0.34999999999999987</v>
      </c>
      <c r="I15">
        <v>-9.6</v>
      </c>
      <c r="J15">
        <v>-1.3</v>
      </c>
      <c r="K15" s="1"/>
      <c r="L15" s="1">
        <v>10.5</v>
      </c>
      <c r="M15">
        <v>-0.22500000000000009</v>
      </c>
      <c r="O15" s="1">
        <f>7.8+1</f>
        <v>8.8000000000000007</v>
      </c>
      <c r="P15">
        <v>0.25499999999999989</v>
      </c>
      <c r="R15">
        <v>-3.7</v>
      </c>
      <c r="S15">
        <v>-0.36000000000000004</v>
      </c>
    </row>
    <row r="16" spans="1:19">
      <c r="B16">
        <v>11</v>
      </c>
      <c r="C16">
        <v>-1.8</v>
      </c>
      <c r="D16">
        <f t="shared" si="0"/>
        <v>-0.25</v>
      </c>
      <c r="I16">
        <v>-7</v>
      </c>
      <c r="J16">
        <v>-1.6</v>
      </c>
      <c r="K16" s="1"/>
      <c r="L16" s="1">
        <v>9.35</v>
      </c>
      <c r="M16">
        <v>-8.5000000000000187E-2</v>
      </c>
      <c r="O16" s="1">
        <v>7.8</v>
      </c>
      <c r="P16">
        <v>-2.5000000000000133E-2</v>
      </c>
      <c r="R16">
        <v>-9.6999999999999993</v>
      </c>
      <c r="S16">
        <v>-0.48000000000000004</v>
      </c>
    </row>
    <row r="17" spans="2:19">
      <c r="B17">
        <v>10.5</v>
      </c>
      <c r="C17">
        <v>-1.5</v>
      </c>
      <c r="D17">
        <f t="shared" si="0"/>
        <v>5.0000000000000044E-2</v>
      </c>
      <c r="I17">
        <v>-3.5</v>
      </c>
      <c r="J17">
        <v>-1.6</v>
      </c>
      <c r="K17" s="1"/>
      <c r="L17" s="1">
        <v>7.8</v>
      </c>
      <c r="M17">
        <v>-4.5000000000000151E-2</v>
      </c>
      <c r="O17" s="1">
        <v>0</v>
      </c>
      <c r="P17">
        <v>0.23499999999999988</v>
      </c>
      <c r="R17">
        <v>-11.1</v>
      </c>
      <c r="S17">
        <v>-0.43</v>
      </c>
    </row>
    <row r="18" spans="2:19">
      <c r="B18">
        <v>10</v>
      </c>
      <c r="C18">
        <v>-1.5</v>
      </c>
      <c r="D18">
        <f t="shared" si="0"/>
        <v>5.0000000000000044E-2</v>
      </c>
      <c r="I18">
        <v>0</v>
      </c>
      <c r="J18">
        <v>-1.3</v>
      </c>
      <c r="K18" s="1"/>
      <c r="L18" s="1">
        <v>0</v>
      </c>
      <c r="M18">
        <v>0.22499999999999987</v>
      </c>
      <c r="O18" s="1">
        <v>-2.2999999999999998</v>
      </c>
      <c r="P18">
        <v>-2.5000000000000133E-2</v>
      </c>
      <c r="R18">
        <v>-12.2</v>
      </c>
      <c r="S18">
        <v>-1.5999999999999999</v>
      </c>
    </row>
    <row r="19" spans="2:19">
      <c r="B19">
        <v>9.5</v>
      </c>
      <c r="C19">
        <v>-1.4</v>
      </c>
      <c r="D19">
        <f t="shared" si="0"/>
        <v>0.15000000000000013</v>
      </c>
      <c r="I19">
        <v>1.4</v>
      </c>
      <c r="J19">
        <v>-1.3</v>
      </c>
      <c r="K19" s="1"/>
      <c r="L19" s="1">
        <v>-3.8</v>
      </c>
      <c r="M19">
        <v>-0.11499999999999999</v>
      </c>
      <c r="O19" s="1">
        <v>-3.8</v>
      </c>
      <c r="P19">
        <v>-0.14500000000000002</v>
      </c>
    </row>
    <row r="20" spans="2:19">
      <c r="B20">
        <v>9</v>
      </c>
      <c r="C20">
        <v>-1.5</v>
      </c>
      <c r="D20">
        <f t="shared" si="0"/>
        <v>5.0000000000000044E-2</v>
      </c>
      <c r="I20">
        <v>2</v>
      </c>
      <c r="J20">
        <v>-1.4</v>
      </c>
      <c r="K20" s="1"/>
      <c r="L20" s="1">
        <v>-4.45</v>
      </c>
      <c r="M20">
        <v>-0.31500000000000017</v>
      </c>
      <c r="O20" s="1">
        <v>-5</v>
      </c>
      <c r="P20">
        <v>-0.26500000000000012</v>
      </c>
    </row>
    <row r="21" spans="2:19">
      <c r="B21">
        <v>8.5</v>
      </c>
      <c r="C21">
        <v>-1.5</v>
      </c>
      <c r="D21">
        <f t="shared" si="0"/>
        <v>5.0000000000000044E-2</v>
      </c>
      <c r="I21">
        <v>3</v>
      </c>
      <c r="J21">
        <v>-1.7</v>
      </c>
      <c r="K21" s="1"/>
      <c r="L21" s="1">
        <v>-5.85</v>
      </c>
      <c r="M21">
        <v>-0.21500000000000008</v>
      </c>
      <c r="O21" s="1">
        <v>-5.85</v>
      </c>
      <c r="P21">
        <v>-0.30500000000000016</v>
      </c>
    </row>
    <row r="22" spans="2:19">
      <c r="B22">
        <v>8</v>
      </c>
      <c r="C22">
        <v>-1.6</v>
      </c>
      <c r="D22">
        <f t="shared" si="0"/>
        <v>-5.0000000000000044E-2</v>
      </c>
      <c r="I22">
        <v>4</v>
      </c>
      <c r="J22">
        <v>-1.6</v>
      </c>
      <c r="K22" s="1"/>
      <c r="L22" s="1">
        <v>-7.65</v>
      </c>
      <c r="M22">
        <v>-0.36499999999999999</v>
      </c>
      <c r="O22" s="1">
        <v>-7.1</v>
      </c>
      <c r="P22">
        <v>-0.26500000000000012</v>
      </c>
    </row>
    <row r="23" spans="2:19">
      <c r="B23">
        <v>0</v>
      </c>
      <c r="C23">
        <v>-1.3</v>
      </c>
      <c r="D23">
        <f t="shared" si="0"/>
        <v>0.25</v>
      </c>
      <c r="I23">
        <v>4.5</v>
      </c>
      <c r="J23">
        <v>-1.7</v>
      </c>
      <c r="K23" s="1"/>
      <c r="L23" s="1">
        <v>-9.1999999999999993</v>
      </c>
      <c r="M23">
        <v>-0.14500000000000002</v>
      </c>
      <c r="O23" s="1">
        <v>-8.5</v>
      </c>
      <c r="P23">
        <v>-0.1050000000000002</v>
      </c>
    </row>
    <row r="24" spans="2:19">
      <c r="B24">
        <v>-0.5</v>
      </c>
      <c r="C24">
        <v>-1.3</v>
      </c>
      <c r="D24">
        <f t="shared" si="0"/>
        <v>0.25</v>
      </c>
      <c r="I24">
        <v>5.6</v>
      </c>
      <c r="J24">
        <v>-1.5</v>
      </c>
      <c r="K24" s="1"/>
      <c r="L24" s="1">
        <v>-10.1</v>
      </c>
      <c r="M24">
        <v>-0.39500000000000002</v>
      </c>
      <c r="O24" s="1">
        <v>-9.3000000000000007</v>
      </c>
      <c r="P24">
        <v>-0.68499999999999983</v>
      </c>
    </row>
    <row r="25" spans="2:19">
      <c r="B25">
        <v>-1</v>
      </c>
      <c r="C25">
        <v>-1.3</v>
      </c>
      <c r="D25">
        <f t="shared" si="0"/>
        <v>0.25</v>
      </c>
      <c r="I25">
        <v>6</v>
      </c>
      <c r="J25">
        <v>-1.7</v>
      </c>
      <c r="K25" s="1"/>
      <c r="L25" s="1">
        <v>-10.7</v>
      </c>
      <c r="M25">
        <v>-0.54500000000000015</v>
      </c>
      <c r="O25" s="1">
        <v>-10.55</v>
      </c>
      <c r="P25">
        <v>-0.52500000000000013</v>
      </c>
    </row>
    <row r="26" spans="2:19">
      <c r="B26">
        <v>-1.5</v>
      </c>
      <c r="C26">
        <v>-1.3</v>
      </c>
      <c r="D26">
        <f t="shared" si="0"/>
        <v>0.25</v>
      </c>
      <c r="I26">
        <v>7.6</v>
      </c>
      <c r="J26">
        <v>-1.7</v>
      </c>
      <c r="K26" s="1"/>
      <c r="L26" s="1">
        <v>-11.75</v>
      </c>
      <c r="M26">
        <v>-0.89500000000000024</v>
      </c>
      <c r="O26" s="1">
        <v>-11.4</v>
      </c>
      <c r="P26">
        <v>-0.94500000000000006</v>
      </c>
    </row>
    <row r="27" spans="2:19">
      <c r="B27">
        <v>-2</v>
      </c>
      <c r="C27">
        <v>-1.5</v>
      </c>
      <c r="D27">
        <f t="shared" si="0"/>
        <v>5.0000000000000044E-2</v>
      </c>
      <c r="I27">
        <v>8</v>
      </c>
      <c r="J27">
        <v>-1.6</v>
      </c>
      <c r="K27" s="1"/>
      <c r="L27" s="1">
        <v>-12.8</v>
      </c>
      <c r="M27">
        <v>-1.115</v>
      </c>
      <c r="O27" s="1">
        <v>-12.2</v>
      </c>
      <c r="P27">
        <v>-0.67500000000000004</v>
      </c>
    </row>
    <row r="28" spans="2:19">
      <c r="B28">
        <v>-2.5</v>
      </c>
      <c r="C28">
        <v>-1.6</v>
      </c>
      <c r="D28">
        <f t="shared" si="0"/>
        <v>-5.0000000000000044E-2</v>
      </c>
      <c r="I28">
        <v>9.5</v>
      </c>
      <c r="J28">
        <v>-1.8</v>
      </c>
      <c r="K28" s="1"/>
      <c r="O28" s="1">
        <v>-13.45</v>
      </c>
      <c r="P28">
        <v>-1.6250000000000002</v>
      </c>
    </row>
    <row r="29" spans="2:19">
      <c r="B29">
        <v>-3</v>
      </c>
      <c r="C29">
        <v>-1.7</v>
      </c>
      <c r="D29">
        <f t="shared" si="0"/>
        <v>-0.14999999999999991</v>
      </c>
    </row>
    <row r="30" spans="2:19">
      <c r="B30">
        <v>-3.5</v>
      </c>
      <c r="C30">
        <v>-1.9</v>
      </c>
      <c r="D30">
        <f t="shared" si="0"/>
        <v>-0.34999999999999987</v>
      </c>
    </row>
    <row r="31" spans="2:19">
      <c r="B31">
        <v>-4</v>
      </c>
      <c r="C31">
        <v>-1.6</v>
      </c>
      <c r="D31">
        <f t="shared" si="0"/>
        <v>-5.0000000000000044E-2</v>
      </c>
    </row>
    <row r="32" spans="2:19">
      <c r="B32">
        <v>-4.5</v>
      </c>
      <c r="C32">
        <v>-1.7</v>
      </c>
      <c r="D32">
        <f t="shared" si="0"/>
        <v>-0.14999999999999991</v>
      </c>
    </row>
    <row r="33" spans="2:4">
      <c r="B33">
        <v>-5</v>
      </c>
      <c r="C33">
        <v>-1.7</v>
      </c>
      <c r="D33">
        <f t="shared" si="0"/>
        <v>-0.14999999999999991</v>
      </c>
    </row>
    <row r="34" spans="2:4">
      <c r="B34">
        <v>-5.5</v>
      </c>
      <c r="C34">
        <v>-1.6</v>
      </c>
      <c r="D34">
        <f t="shared" si="0"/>
        <v>-5.0000000000000044E-2</v>
      </c>
    </row>
    <row r="35" spans="2:4">
      <c r="B35">
        <v>-6</v>
      </c>
      <c r="C35">
        <v>-1.8</v>
      </c>
      <c r="D35">
        <f t="shared" si="0"/>
        <v>-0.25</v>
      </c>
    </row>
    <row r="36" spans="2:4">
      <c r="B36">
        <v>-6.5</v>
      </c>
      <c r="C36">
        <v>-1.8</v>
      </c>
      <c r="D36">
        <f t="shared" si="0"/>
        <v>-0.25</v>
      </c>
    </row>
    <row r="37" spans="2:4">
      <c r="B37">
        <v>-7</v>
      </c>
      <c r="C37">
        <v>-1.9</v>
      </c>
      <c r="D37">
        <f t="shared" si="0"/>
        <v>-0.34999999999999987</v>
      </c>
    </row>
    <row r="38" spans="2:4">
      <c r="B38">
        <v>-7.5</v>
      </c>
      <c r="C38">
        <v>-1.7</v>
      </c>
      <c r="D38">
        <f t="shared" si="0"/>
        <v>-0.14999999999999991</v>
      </c>
    </row>
    <row r="39" spans="2:4">
      <c r="B39">
        <v>-8</v>
      </c>
      <c r="C39">
        <v>-1.6</v>
      </c>
      <c r="D39">
        <f t="shared" si="0"/>
        <v>-5.0000000000000044E-2</v>
      </c>
    </row>
    <row r="40" spans="2:4">
      <c r="B40">
        <v>-8.5</v>
      </c>
      <c r="C40">
        <v>-1.8</v>
      </c>
      <c r="D40">
        <f t="shared" si="0"/>
        <v>-0.25</v>
      </c>
    </row>
    <row r="41" spans="2:4">
      <c r="B41">
        <v>-9</v>
      </c>
      <c r="C41">
        <v>-1.9</v>
      </c>
      <c r="D41">
        <f t="shared" si="0"/>
        <v>-0.34999999999999987</v>
      </c>
    </row>
    <row r="42" spans="2:4">
      <c r="B42">
        <v>-9.5</v>
      </c>
      <c r="C42">
        <v>-1.9</v>
      </c>
      <c r="D42">
        <f t="shared" si="0"/>
        <v>-0.34999999999999987</v>
      </c>
    </row>
    <row r="43" spans="2:4">
      <c r="B43">
        <v>-10</v>
      </c>
      <c r="C43">
        <v>-2.1</v>
      </c>
      <c r="D43">
        <f t="shared" si="0"/>
        <v>-0.55000000000000004</v>
      </c>
    </row>
    <row r="44" spans="2:4">
      <c r="B44">
        <v>-10.5</v>
      </c>
      <c r="C44">
        <v>-2</v>
      </c>
      <c r="D44">
        <f t="shared" si="0"/>
        <v>-0.44999999999999996</v>
      </c>
    </row>
    <row r="45" spans="2:4">
      <c r="B45">
        <v>-11</v>
      </c>
      <c r="C45">
        <v>-2.2999999999999998</v>
      </c>
      <c r="D45">
        <f t="shared" si="0"/>
        <v>-0.74999999999999978</v>
      </c>
    </row>
    <row r="46" spans="2:4">
      <c r="B46">
        <v>-11.5</v>
      </c>
      <c r="C46">
        <v>-2</v>
      </c>
      <c r="D46">
        <f t="shared" si="0"/>
        <v>-0.44999999999999996</v>
      </c>
    </row>
    <row r="47" spans="2:4">
      <c r="B47">
        <v>-12</v>
      </c>
      <c r="C47">
        <v>-2.5</v>
      </c>
      <c r="D47">
        <f t="shared" si="0"/>
        <v>-0.95</v>
      </c>
    </row>
    <row r="48" spans="2:4">
      <c r="B48">
        <v>-12.5</v>
      </c>
      <c r="C48">
        <v>-2.2999999999999998</v>
      </c>
      <c r="D48">
        <f t="shared" si="0"/>
        <v>-0.74999999999999978</v>
      </c>
    </row>
  </sheetData>
  <mergeCells count="6">
    <mergeCell ref="R6:S6"/>
    <mergeCell ref="B6:C6"/>
    <mergeCell ref="E6:F6"/>
    <mergeCell ref="I6:J6"/>
    <mergeCell ref="L6:M6"/>
    <mergeCell ref="O6:P6"/>
  </mergeCells>
  <pageMargins left="0.7" right="0.7" top="0.75" bottom="0.75" header="0.3" footer="0.3"/>
  <pageSetup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4:S28"/>
  <sheetViews>
    <sheetView workbookViewId="0">
      <selection activeCell="G26" sqref="G26"/>
    </sheetView>
  </sheetViews>
  <sheetFormatPr defaultRowHeight="15"/>
  <cols>
    <col min="3" max="3" width="8.85546875" customWidth="1"/>
    <col min="6" max="8" width="8" customWidth="1"/>
    <col min="10" max="10" width="9.5703125" customWidth="1"/>
  </cols>
  <sheetData>
    <row r="4" spans="1:19">
      <c r="A4" s="6"/>
      <c r="B4" s="6"/>
      <c r="C4" s="6"/>
      <c r="D4" s="6"/>
      <c r="E4" s="6"/>
      <c r="F4" s="6"/>
      <c r="G4" s="6"/>
      <c r="H4" s="6"/>
      <c r="I4" s="6"/>
      <c r="J4" s="6"/>
      <c r="K4" s="2"/>
      <c r="L4" s="2"/>
      <c r="M4" s="2"/>
      <c r="N4" s="2"/>
      <c r="O4" s="2"/>
      <c r="P4" s="2"/>
    </row>
    <row r="5" spans="1:19">
      <c r="K5" s="2"/>
      <c r="L5" s="2"/>
      <c r="M5" s="2"/>
      <c r="N5" s="2"/>
      <c r="O5" s="2"/>
      <c r="P5" s="2"/>
    </row>
    <row r="6" spans="1:19">
      <c r="A6" s="2"/>
      <c r="B6" s="9" t="s">
        <v>52</v>
      </c>
      <c r="C6" s="9"/>
      <c r="D6" s="6"/>
      <c r="E6" s="9" t="s">
        <v>53</v>
      </c>
      <c r="F6" s="9"/>
      <c r="G6" s="2"/>
      <c r="H6" s="2"/>
      <c r="I6" s="9" t="s">
        <v>54</v>
      </c>
      <c r="J6" s="9"/>
      <c r="K6" s="2"/>
      <c r="L6" s="9" t="s">
        <v>50</v>
      </c>
      <c r="M6" s="9"/>
      <c r="N6" s="2"/>
      <c r="O6" s="9" t="s">
        <v>55</v>
      </c>
      <c r="P6" s="9"/>
      <c r="R6" s="9" t="s">
        <v>61</v>
      </c>
      <c r="S6" s="9"/>
    </row>
    <row r="7" spans="1:19">
      <c r="B7" s="2" t="s">
        <v>0</v>
      </c>
      <c r="C7" s="2" t="s">
        <v>25</v>
      </c>
      <c r="D7" s="2"/>
      <c r="E7" s="2" t="s">
        <v>0</v>
      </c>
      <c r="F7" s="2" t="s">
        <v>25</v>
      </c>
      <c r="G7" s="2"/>
      <c r="H7" s="2"/>
      <c r="I7" s="2" t="s">
        <v>0</v>
      </c>
      <c r="J7" s="2" t="s">
        <v>25</v>
      </c>
      <c r="L7" t="s">
        <v>0</v>
      </c>
      <c r="M7" t="s">
        <v>25</v>
      </c>
      <c r="O7" t="s">
        <v>0</v>
      </c>
      <c r="P7" t="s">
        <v>25</v>
      </c>
      <c r="R7" t="s">
        <v>0</v>
      </c>
      <c r="S7" t="s">
        <v>25</v>
      </c>
    </row>
    <row r="8" spans="1:19">
      <c r="K8" s="1"/>
      <c r="L8" s="1">
        <f>8.3+7.8</f>
        <v>16.100000000000001</v>
      </c>
      <c r="M8">
        <v>-1.6849999999999998</v>
      </c>
      <c r="O8" s="1">
        <v>16.899999999999999</v>
      </c>
      <c r="P8">
        <v>-1.5750000000000004</v>
      </c>
      <c r="R8">
        <v>18.100000000000001</v>
      </c>
      <c r="S8">
        <v>-1.51</v>
      </c>
    </row>
    <row r="9" spans="1:19">
      <c r="K9" s="1"/>
      <c r="L9" s="1">
        <f>7.7+7.8</f>
        <v>15.5</v>
      </c>
      <c r="M9">
        <v>-1.5149999999999999</v>
      </c>
      <c r="O9" s="1">
        <v>15.399999999999999</v>
      </c>
      <c r="P9">
        <v>-1.3550000000000002</v>
      </c>
      <c r="R9">
        <v>16</v>
      </c>
      <c r="S9">
        <v>-1.01</v>
      </c>
    </row>
    <row r="10" spans="1:19">
      <c r="K10" s="1"/>
      <c r="L10" s="1">
        <f>6.8+7.8</f>
        <v>14.6</v>
      </c>
      <c r="M10">
        <v>-1.4550000000000003</v>
      </c>
      <c r="O10" s="1">
        <v>14.1</v>
      </c>
      <c r="P10">
        <v>-1.345</v>
      </c>
      <c r="R10">
        <v>14.5</v>
      </c>
      <c r="S10">
        <v>-0.99</v>
      </c>
    </row>
    <row r="11" spans="1:19">
      <c r="K11" s="1"/>
      <c r="L11" s="1">
        <f>5.7+7.8</f>
        <v>13.5</v>
      </c>
      <c r="M11">
        <v>-1.1950000000000001</v>
      </c>
      <c r="O11" s="1">
        <v>13</v>
      </c>
      <c r="P11">
        <v>-1.0650000000000002</v>
      </c>
      <c r="R11">
        <v>12.4</v>
      </c>
      <c r="S11">
        <v>9.9999999999999534E-3</v>
      </c>
    </row>
    <row r="12" spans="1:19">
      <c r="K12" s="1"/>
      <c r="L12" s="1">
        <f>5+7.8</f>
        <v>12.8</v>
      </c>
      <c r="M12">
        <v>-0.93499999999999983</v>
      </c>
      <c r="O12" s="1">
        <v>11.2</v>
      </c>
      <c r="P12">
        <v>-0.39500000000000002</v>
      </c>
      <c r="R12">
        <v>11.5</v>
      </c>
      <c r="S12">
        <v>0.18999999999999997</v>
      </c>
    </row>
    <row r="13" spans="1:19">
      <c r="K13" s="1"/>
      <c r="L13" s="1">
        <f>3+7.8</f>
        <v>10.8</v>
      </c>
      <c r="M13">
        <v>-0.39500000000000002</v>
      </c>
      <c r="O13" s="1">
        <v>7.8</v>
      </c>
      <c r="P13">
        <v>-2.5000000000000133E-2</v>
      </c>
      <c r="R13">
        <v>9.4</v>
      </c>
      <c r="S13">
        <v>-0.14000000000000001</v>
      </c>
    </row>
    <row r="14" spans="1:19">
      <c r="K14" s="1"/>
      <c r="L14" s="1">
        <f>2+7.8</f>
        <v>9.8000000000000007</v>
      </c>
      <c r="M14">
        <v>5.4999999999999938E-2</v>
      </c>
      <c r="O14" s="1">
        <v>0</v>
      </c>
      <c r="P14">
        <v>0.24499999999999988</v>
      </c>
      <c r="R14">
        <v>7.8999999999999995</v>
      </c>
      <c r="S14">
        <v>0</v>
      </c>
    </row>
    <row r="15" spans="1:19">
      <c r="K15" s="1"/>
      <c r="L15" s="1">
        <f>7.8+1</f>
        <v>8.8000000000000007</v>
      </c>
      <c r="M15">
        <v>0.25499999999999989</v>
      </c>
      <c r="O15" s="1">
        <v>-2.7</v>
      </c>
      <c r="P15">
        <v>-8.5000000000000187E-2</v>
      </c>
      <c r="R15">
        <v>2.4</v>
      </c>
      <c r="S15">
        <v>0.11999999999999997</v>
      </c>
    </row>
    <row r="16" spans="1:19">
      <c r="K16" s="1"/>
      <c r="L16" s="1">
        <v>7.8</v>
      </c>
      <c r="M16">
        <v>-2.5000000000000133E-2</v>
      </c>
      <c r="O16" s="1">
        <v>-5.3</v>
      </c>
      <c r="P16">
        <v>-0.38500000000000001</v>
      </c>
      <c r="R16">
        <v>1.3</v>
      </c>
      <c r="S16">
        <v>0.26</v>
      </c>
    </row>
    <row r="17" spans="11:19">
      <c r="K17" s="1"/>
      <c r="L17" s="1">
        <v>0</v>
      </c>
      <c r="M17">
        <v>0.23499999999999988</v>
      </c>
      <c r="O17" s="1">
        <v>-6.4</v>
      </c>
      <c r="P17">
        <v>-0.51500000000000012</v>
      </c>
      <c r="R17">
        <v>-1.0399999999999998</v>
      </c>
      <c r="S17">
        <v>0.21999999999999997</v>
      </c>
    </row>
    <row r="18" spans="11:19">
      <c r="K18" s="1"/>
      <c r="L18" s="1">
        <v>-2.2999999999999998</v>
      </c>
      <c r="M18">
        <v>-2.5000000000000133E-2</v>
      </c>
      <c r="O18" s="1">
        <v>-8.25</v>
      </c>
      <c r="P18">
        <v>-0.49500000000000011</v>
      </c>
      <c r="R18">
        <v>-4.8</v>
      </c>
      <c r="S18">
        <v>-0.44</v>
      </c>
    </row>
    <row r="19" spans="11:19">
      <c r="K19" s="1"/>
      <c r="L19" s="1">
        <v>-3.8</v>
      </c>
      <c r="M19">
        <v>-0.14500000000000002</v>
      </c>
      <c r="O19" s="1">
        <v>-9.6999999999999993</v>
      </c>
      <c r="P19">
        <v>-0.82499999999999996</v>
      </c>
      <c r="R19">
        <v>-4.8100000000000005</v>
      </c>
      <c r="S19">
        <v>-9.0000000000000024E-2</v>
      </c>
    </row>
    <row r="20" spans="11:19">
      <c r="K20" s="1"/>
      <c r="L20" s="1">
        <v>-5</v>
      </c>
      <c r="M20">
        <v>-0.26500000000000012</v>
      </c>
      <c r="O20" s="1">
        <v>-11.15</v>
      </c>
      <c r="P20">
        <v>-0.66500000000000026</v>
      </c>
      <c r="R20">
        <v>-9</v>
      </c>
      <c r="S20">
        <v>-0.26000000000000006</v>
      </c>
    </row>
    <row r="21" spans="11:19">
      <c r="K21" s="1"/>
      <c r="L21" s="1">
        <v>-5.85</v>
      </c>
      <c r="M21">
        <v>-0.30500000000000016</v>
      </c>
      <c r="O21" s="1">
        <v>-11.5</v>
      </c>
      <c r="P21">
        <v>-0.94500000000000006</v>
      </c>
      <c r="R21">
        <v>-11.399999999999999</v>
      </c>
      <c r="S21">
        <v>-1.68</v>
      </c>
    </row>
    <row r="22" spans="11:19">
      <c r="K22" s="1"/>
      <c r="L22" s="1">
        <v>-7.1</v>
      </c>
      <c r="M22">
        <v>-0.26500000000000012</v>
      </c>
      <c r="O22" s="1">
        <v>-13.1</v>
      </c>
      <c r="P22">
        <v>-2.1550000000000002</v>
      </c>
    </row>
    <row r="23" spans="11:19">
      <c r="K23" s="1"/>
      <c r="L23" s="1">
        <v>-8.5</v>
      </c>
      <c r="M23">
        <v>-0.1050000000000002</v>
      </c>
      <c r="O23" s="1"/>
    </row>
    <row r="24" spans="11:19">
      <c r="K24" s="1"/>
      <c r="L24" s="1">
        <v>-9.3000000000000007</v>
      </c>
      <c r="M24">
        <v>-0.68499999999999983</v>
      </c>
      <c r="O24" s="1"/>
    </row>
    <row r="25" spans="11:19">
      <c r="K25" s="1"/>
      <c r="L25" s="1">
        <v>-10.55</v>
      </c>
      <c r="M25">
        <v>-0.52500000000000013</v>
      </c>
      <c r="O25" s="1"/>
    </row>
    <row r="26" spans="11:19">
      <c r="K26" s="1"/>
      <c r="L26" s="1">
        <v>-11.4</v>
      </c>
      <c r="M26">
        <v>-0.94500000000000006</v>
      </c>
      <c r="O26" s="1"/>
    </row>
    <row r="27" spans="11:19">
      <c r="K27" s="1"/>
      <c r="L27" s="1">
        <v>-12.2</v>
      </c>
      <c r="M27">
        <v>-0.67500000000000004</v>
      </c>
      <c r="O27" s="1"/>
    </row>
    <row r="28" spans="11:19">
      <c r="K28" s="1"/>
      <c r="L28" s="1">
        <v>-13.45</v>
      </c>
      <c r="M28">
        <v>-1.6250000000000002</v>
      </c>
      <c r="O28" s="1"/>
    </row>
  </sheetData>
  <mergeCells count="6">
    <mergeCell ref="R6:S6"/>
    <mergeCell ref="B6:C6"/>
    <mergeCell ref="E6:F6"/>
    <mergeCell ref="I6:J6"/>
    <mergeCell ref="L6:M6"/>
    <mergeCell ref="O6:P6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Raw data</vt:lpstr>
      <vt:lpstr>Correction for MSL</vt:lpstr>
      <vt:lpstr>Referenced as previous years </vt:lpstr>
      <vt:lpstr>Profile_5m</vt:lpstr>
      <vt:lpstr>Profile_15m</vt:lpstr>
      <vt:lpstr>Profile_25m</vt:lpstr>
      <vt:lpstr>Profile_35m</vt:lpstr>
      <vt:lpstr>Profile_45m</vt:lpstr>
      <vt:lpstr>Profile_55m</vt:lpstr>
      <vt:lpstr>Profile_65m</vt:lpstr>
      <vt:lpstr>Volumes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Nina</cp:lastModifiedBy>
  <dcterms:created xsi:type="dcterms:W3CDTF">2013-10-08T10:02:52Z</dcterms:created>
  <dcterms:modified xsi:type="dcterms:W3CDTF">2013-11-15T08:22:34Z</dcterms:modified>
</cp:coreProperties>
</file>