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C:\Users\NinaVoulis\Sync\Stascade\FinalThesis\MyThesis\Dataset_ServiceSectorAndUrbanScaleEnergyDemand\5_UrbanDemandProfiles\"/>
    </mc:Choice>
  </mc:AlternateContent>
  <xr:revisionPtr revIDLastSave="0" documentId="13_ncr:1_{8944F4DB-01B5-4EB9-91F9-F76CC7AD2FBE}" xr6:coauthVersionLast="36" xr6:coauthVersionMax="36" xr10:uidLastSave="{00000000-0000-0000-0000-000000000000}"/>
  <bookViews>
    <workbookView xWindow="0" yWindow="0" windowWidth="28800" windowHeight="12816" xr2:uid="{B097B879-E556-4836-8145-D5DEB1C88EB7}"/>
  </bookViews>
  <sheets>
    <sheet name="Read Me" sheetId="2" r:id="rId1"/>
    <sheet name="Neighbourhood (Weekday)" sheetId="1" r:id="rId2"/>
    <sheet name="District (Weekday)" sheetId="3" r:id="rId3"/>
    <sheet name="Municipality (Weekday)" sheetId="4" r:id="rId4"/>
    <sheet name="Neighbourhood (Weekend)" sheetId="5" r:id="rId5"/>
    <sheet name="District (Weekend)" sheetId="6" r:id="rId6"/>
    <sheet name="Municipality (Weeken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64" i="7" l="1"/>
  <c r="B63" i="7"/>
  <c r="B64" i="6"/>
  <c r="B63" i="6"/>
  <c r="B64" i="5"/>
  <c r="B63" i="5"/>
  <c r="B67" i="5" s="1"/>
  <c r="B64" i="4"/>
  <c r="B63" i="4"/>
  <c r="B67" i="4" s="1"/>
  <c r="B64" i="3"/>
  <c r="B63" i="3"/>
  <c r="B67" i="3" s="1"/>
  <c r="B64" i="1"/>
  <c r="B63" i="1"/>
  <c r="B65" i="1" s="1"/>
  <c r="B66" i="1" l="1"/>
  <c r="B67" i="1"/>
  <c r="B67" i="6"/>
  <c r="B66" i="6"/>
  <c r="B66" i="7"/>
  <c r="B65" i="7"/>
  <c r="B67" i="7"/>
  <c r="B65" i="6"/>
  <c r="B65" i="5"/>
  <c r="B66" i="5"/>
  <c r="B65" i="4"/>
  <c r="B66" i="4"/>
  <c r="B65" i="3"/>
  <c r="B66" i="3"/>
  <c r="I4" i="7"/>
  <c r="I4" i="6"/>
  <c r="I4" i="5"/>
  <c r="I4" i="4"/>
  <c r="I4" i="3"/>
  <c r="B8" i="3" l="1"/>
  <c r="B8" i="1"/>
  <c r="B8" i="4"/>
  <c r="B8" i="7"/>
  <c r="B8" i="6"/>
  <c r="B8" i="5"/>
  <c r="V70" i="5"/>
  <c r="P72" i="5"/>
  <c r="V72" i="5"/>
  <c r="N71" i="5"/>
  <c r="F70" i="5"/>
  <c r="T70" i="5"/>
  <c r="D72" i="5"/>
  <c r="X70" i="5"/>
  <c r="M70" i="5"/>
  <c r="U71" i="5"/>
  <c r="O72" i="4"/>
  <c r="W72" i="4"/>
  <c r="I4" i="1"/>
  <c r="G71" i="5" l="1"/>
  <c r="F72" i="5"/>
  <c r="O70" i="5"/>
  <c r="W71" i="5"/>
  <c r="O72" i="5"/>
  <c r="Q72" i="5"/>
  <c r="I71" i="5"/>
  <c r="P71" i="5"/>
  <c r="U72" i="5"/>
  <c r="M71" i="5"/>
  <c r="E70" i="5"/>
  <c r="H70" i="5"/>
  <c r="T71" i="5"/>
  <c r="L70" i="5"/>
  <c r="J70" i="5"/>
  <c r="B71" i="5"/>
  <c r="R71" i="5"/>
  <c r="J72" i="5"/>
  <c r="C70" i="5"/>
  <c r="S70" i="5"/>
  <c r="K71" i="5"/>
  <c r="C72" i="5"/>
  <c r="S72" i="5"/>
  <c r="I72" i="5"/>
  <c r="Y70" i="5"/>
  <c r="P70" i="5"/>
  <c r="E71" i="5"/>
  <c r="X71" i="5"/>
  <c r="L71" i="5"/>
  <c r="D70" i="5"/>
  <c r="N70" i="5"/>
  <c r="F71" i="5"/>
  <c r="V71" i="5"/>
  <c r="N72" i="5"/>
  <c r="G70" i="5"/>
  <c r="W70" i="5"/>
  <c r="O71" i="5"/>
  <c r="G72" i="5"/>
  <c r="W72" i="5"/>
  <c r="Y71" i="5"/>
  <c r="Q70" i="5"/>
  <c r="X72" i="5"/>
  <c r="Y72" i="5"/>
  <c r="M72" i="5"/>
  <c r="T72" i="5"/>
  <c r="X72" i="6"/>
  <c r="T72" i="6"/>
  <c r="P72" i="6"/>
  <c r="L72" i="6"/>
  <c r="H72" i="6"/>
  <c r="D72" i="6"/>
  <c r="X71" i="6"/>
  <c r="T71" i="6"/>
  <c r="P71" i="6"/>
  <c r="L71" i="6"/>
  <c r="H71" i="6"/>
  <c r="D71" i="6"/>
  <c r="X70" i="6"/>
  <c r="T70" i="6"/>
  <c r="P70" i="6"/>
  <c r="L70" i="6"/>
  <c r="H70" i="6"/>
  <c r="D70" i="6"/>
  <c r="W70" i="6"/>
  <c r="S70" i="6"/>
  <c r="O70" i="6"/>
  <c r="K70" i="6"/>
  <c r="G70" i="6"/>
  <c r="C70" i="6"/>
  <c r="W72" i="6"/>
  <c r="S72" i="6"/>
  <c r="O72" i="6"/>
  <c r="K72" i="6"/>
  <c r="G72" i="6"/>
  <c r="C72" i="6"/>
  <c r="W71" i="6"/>
  <c r="S71" i="6"/>
  <c r="O71" i="6"/>
  <c r="K71" i="6"/>
  <c r="G71" i="6"/>
  <c r="C71" i="6"/>
  <c r="U72" i="6"/>
  <c r="M72" i="6"/>
  <c r="E72" i="6"/>
  <c r="U71" i="6"/>
  <c r="M71" i="6"/>
  <c r="E71" i="6"/>
  <c r="U70" i="6"/>
  <c r="M70" i="6"/>
  <c r="E70" i="6"/>
  <c r="V72" i="6"/>
  <c r="F72" i="6"/>
  <c r="N71" i="6"/>
  <c r="F71" i="6"/>
  <c r="V70" i="6"/>
  <c r="F70" i="6"/>
  <c r="R72" i="6"/>
  <c r="J72" i="6"/>
  <c r="B72" i="6"/>
  <c r="R71" i="6"/>
  <c r="J71" i="6"/>
  <c r="B71" i="6"/>
  <c r="R70" i="6"/>
  <c r="J70" i="6"/>
  <c r="B70" i="6"/>
  <c r="N72" i="6"/>
  <c r="Y72" i="6"/>
  <c r="Q72" i="6"/>
  <c r="I72" i="6"/>
  <c r="Y71" i="6"/>
  <c r="Q71" i="6"/>
  <c r="I71" i="6"/>
  <c r="Y70" i="6"/>
  <c r="Q70" i="6"/>
  <c r="I70" i="6"/>
  <c r="V71" i="6"/>
  <c r="N70" i="6"/>
  <c r="E72" i="5"/>
  <c r="U70" i="5"/>
  <c r="H71" i="5"/>
  <c r="L72" i="5"/>
  <c r="D71" i="5"/>
  <c r="B70" i="5"/>
  <c r="R70" i="5"/>
  <c r="J71" i="5"/>
  <c r="B72" i="5"/>
  <c r="R72" i="5"/>
  <c r="K70" i="5"/>
  <c r="C71" i="5"/>
  <c r="S71" i="5"/>
  <c r="K72" i="5"/>
  <c r="Y72" i="7"/>
  <c r="U72" i="7"/>
  <c r="Q72" i="7"/>
  <c r="M72" i="7"/>
  <c r="I72" i="7"/>
  <c r="E72" i="7"/>
  <c r="Y71" i="7"/>
  <c r="U71" i="7"/>
  <c r="Q71" i="7"/>
  <c r="M71" i="7"/>
  <c r="I71" i="7"/>
  <c r="E71" i="7"/>
  <c r="Y70" i="7"/>
  <c r="U70" i="7"/>
  <c r="Q70" i="7"/>
  <c r="M70" i="7"/>
  <c r="I70" i="7"/>
  <c r="E70" i="7"/>
  <c r="W72" i="7"/>
  <c r="S72" i="7"/>
  <c r="X72" i="7"/>
  <c r="T72" i="7"/>
  <c r="P72" i="7"/>
  <c r="L72" i="7"/>
  <c r="H72" i="7"/>
  <c r="D72" i="7"/>
  <c r="X71" i="7"/>
  <c r="T71" i="7"/>
  <c r="P71" i="7"/>
  <c r="L71" i="7"/>
  <c r="H71" i="7"/>
  <c r="D71" i="7"/>
  <c r="X70" i="7"/>
  <c r="T70" i="7"/>
  <c r="P70" i="7"/>
  <c r="L70" i="7"/>
  <c r="H70" i="7"/>
  <c r="D70" i="7"/>
  <c r="V72" i="7"/>
  <c r="K72" i="7"/>
  <c r="C72" i="7"/>
  <c r="S71" i="7"/>
  <c r="K71" i="7"/>
  <c r="C71" i="7"/>
  <c r="S70" i="7"/>
  <c r="K70" i="7"/>
  <c r="C70" i="7"/>
  <c r="R72" i="7"/>
  <c r="J72" i="7"/>
  <c r="B72" i="7"/>
  <c r="R71" i="7"/>
  <c r="J71" i="7"/>
  <c r="B71" i="7"/>
  <c r="R70" i="7"/>
  <c r="J70" i="7"/>
  <c r="B70" i="7"/>
  <c r="O72" i="7"/>
  <c r="G72" i="7"/>
  <c r="W71" i="7"/>
  <c r="O71" i="7"/>
  <c r="G71" i="7"/>
  <c r="W70" i="7"/>
  <c r="O70" i="7"/>
  <c r="G70" i="7"/>
  <c r="N72" i="7"/>
  <c r="F72" i="7"/>
  <c r="V71" i="7"/>
  <c r="N71" i="7"/>
  <c r="F71" i="7"/>
  <c r="V70" i="7"/>
  <c r="N70" i="7"/>
  <c r="F70" i="7"/>
  <c r="Q71" i="5"/>
  <c r="I70" i="5"/>
  <c r="H72" i="5"/>
  <c r="P71" i="4"/>
  <c r="I71" i="4"/>
  <c r="V70" i="4"/>
  <c r="W71" i="4"/>
  <c r="T70" i="4"/>
  <c r="D72" i="4"/>
  <c r="M70" i="4"/>
  <c r="U71" i="4"/>
  <c r="B70" i="4"/>
  <c r="J71" i="4"/>
  <c r="R72" i="4"/>
  <c r="C71" i="4"/>
  <c r="K72" i="4"/>
  <c r="X70" i="4"/>
  <c r="H72" i="4"/>
  <c r="Q70" i="4"/>
  <c r="Y71" i="4"/>
  <c r="F70" i="4"/>
  <c r="N71" i="4"/>
  <c r="V72" i="4"/>
  <c r="G71" i="4"/>
  <c r="H70" i="4"/>
  <c r="X72" i="4"/>
  <c r="Q72" i="4"/>
  <c r="F72" i="4"/>
  <c r="O70" i="4"/>
  <c r="D70" i="4"/>
  <c r="L71" i="4"/>
  <c r="T72" i="4"/>
  <c r="E71" i="4"/>
  <c r="M72" i="4"/>
  <c r="R70" i="4"/>
  <c r="B72" i="4"/>
  <c r="K70" i="4"/>
  <c r="S71" i="4"/>
  <c r="L72" i="4"/>
  <c r="S72" i="4"/>
  <c r="L70" i="4"/>
  <c r="D71" i="4"/>
  <c r="T71" i="4"/>
  <c r="E70" i="4"/>
  <c r="U70" i="4"/>
  <c r="M71" i="4"/>
  <c r="E72" i="4"/>
  <c r="U72" i="4"/>
  <c r="J70" i="4"/>
  <c r="B71" i="4"/>
  <c r="R71" i="4"/>
  <c r="J72" i="4"/>
  <c r="C70" i="4"/>
  <c r="S70" i="4"/>
  <c r="K71" i="4"/>
  <c r="C72" i="4"/>
  <c r="P70" i="4"/>
  <c r="H71" i="4"/>
  <c r="X71" i="4"/>
  <c r="P72" i="4"/>
  <c r="I70" i="4"/>
  <c r="Y70" i="4"/>
  <c r="Q71" i="4"/>
  <c r="I72" i="4"/>
  <c r="Y72" i="4"/>
  <c r="N70" i="4"/>
  <c r="F71" i="4"/>
  <c r="V71" i="4"/>
  <c r="N72" i="4"/>
  <c r="G70" i="4"/>
  <c r="W70" i="4"/>
  <c r="O71" i="4"/>
  <c r="G72" i="4"/>
  <c r="Y72" i="3"/>
  <c r="U72" i="3"/>
  <c r="Q72" i="3"/>
  <c r="M72" i="3"/>
  <c r="I72" i="3"/>
  <c r="E72" i="3"/>
  <c r="Y71" i="3"/>
  <c r="U71" i="3"/>
  <c r="Q71" i="3"/>
  <c r="M71" i="3"/>
  <c r="I71" i="3"/>
  <c r="E71" i="3"/>
  <c r="Y70" i="3"/>
  <c r="U70" i="3"/>
  <c r="Q70" i="3"/>
  <c r="M70" i="3"/>
  <c r="I70" i="3"/>
  <c r="E70" i="3"/>
  <c r="X72" i="3"/>
  <c r="T72" i="3"/>
  <c r="P72" i="3"/>
  <c r="L72" i="3"/>
  <c r="H72" i="3"/>
  <c r="D72" i="3"/>
  <c r="X71" i="3"/>
  <c r="T71" i="3"/>
  <c r="P71" i="3"/>
  <c r="L71" i="3"/>
  <c r="H71" i="3"/>
  <c r="D71" i="3"/>
  <c r="X70" i="3"/>
  <c r="T70" i="3"/>
  <c r="P70" i="3"/>
  <c r="L70" i="3"/>
  <c r="H70" i="3"/>
  <c r="D70" i="3"/>
  <c r="V72" i="3"/>
  <c r="R72" i="3"/>
  <c r="N72" i="3"/>
  <c r="J72" i="3"/>
  <c r="F72" i="3"/>
  <c r="B72" i="3"/>
  <c r="V71" i="3"/>
  <c r="R71" i="3"/>
  <c r="N71" i="3"/>
  <c r="J71" i="3"/>
  <c r="F71" i="3"/>
  <c r="B71" i="3"/>
  <c r="V70" i="3"/>
  <c r="R70" i="3"/>
  <c r="N70" i="3"/>
  <c r="J70" i="3"/>
  <c r="B70" i="3"/>
  <c r="W72" i="3"/>
  <c r="S72" i="3"/>
  <c r="O72" i="3"/>
  <c r="K72" i="3"/>
  <c r="G72" i="3"/>
  <c r="C72" i="3"/>
  <c r="W71" i="3"/>
  <c r="S71" i="3"/>
  <c r="O71" i="3"/>
  <c r="K71" i="3"/>
  <c r="G71" i="3"/>
  <c r="C71" i="3"/>
  <c r="W70" i="3"/>
  <c r="S70" i="3"/>
  <c r="O70" i="3"/>
  <c r="K70" i="3"/>
  <c r="G70" i="3"/>
  <c r="C70" i="3"/>
  <c r="F70" i="3"/>
  <c r="W72" i="1" l="1"/>
  <c r="M72" i="1"/>
  <c r="D71" i="1"/>
  <c r="G71" i="1"/>
  <c r="N70" i="1"/>
  <c r="R70" i="1"/>
  <c r="E71" i="1"/>
  <c r="L70" i="1"/>
  <c r="Q71" i="1"/>
  <c r="U70" i="1"/>
  <c r="R72" i="1"/>
  <c r="S72" i="1"/>
  <c r="E72" i="1"/>
  <c r="E70" i="1"/>
  <c r="D70" i="1"/>
  <c r="T72" i="1"/>
  <c r="B71" i="1"/>
  <c r="J72" i="1"/>
  <c r="W70" i="1"/>
  <c r="M71" i="1"/>
  <c r="T71" i="1"/>
  <c r="L72" i="1"/>
  <c r="J71" i="1"/>
  <c r="Y70" i="1"/>
  <c r="O70" i="1"/>
  <c r="O72" i="1"/>
  <c r="U72" i="1"/>
  <c r="V71" i="1"/>
  <c r="T70" i="1"/>
  <c r="L71" i="1"/>
  <c r="D72" i="1"/>
  <c r="B72" i="1"/>
  <c r="I70" i="1"/>
  <c r="W71" i="1"/>
  <c r="K72" i="1"/>
  <c r="Y72" i="1"/>
  <c r="I72" i="1"/>
  <c r="F70" i="1"/>
  <c r="M70" i="1"/>
  <c r="X70" i="1"/>
  <c r="H70" i="1"/>
  <c r="P71" i="1"/>
  <c r="X72" i="1"/>
  <c r="H72" i="1"/>
  <c r="J70" i="1"/>
  <c r="F71" i="1"/>
  <c r="N72" i="1"/>
  <c r="Q70" i="1"/>
  <c r="I71" i="1"/>
  <c r="K70" i="1"/>
  <c r="S71" i="1"/>
  <c r="C71" i="1"/>
  <c r="G70" i="1"/>
  <c r="O71" i="1"/>
  <c r="G72" i="1"/>
  <c r="Q72" i="1"/>
  <c r="V70" i="1"/>
  <c r="N71" i="1"/>
  <c r="U71" i="1"/>
  <c r="P70" i="1"/>
  <c r="X71" i="1"/>
  <c r="H71" i="1"/>
  <c r="P72" i="1"/>
  <c r="B70" i="1"/>
  <c r="R71" i="1"/>
  <c r="V72" i="1"/>
  <c r="F72" i="1"/>
  <c r="Y71" i="1"/>
  <c r="S70" i="1"/>
  <c r="C70" i="1"/>
  <c r="K71" i="1"/>
  <c r="C72" i="1"/>
</calcChain>
</file>

<file path=xl/sharedStrings.xml><?xml version="1.0" encoding="utf-8"?>
<sst xmlns="http://schemas.openxmlformats.org/spreadsheetml/2006/main" count="316" uniqueCount="59">
  <si>
    <t>Intercept</t>
  </si>
  <si>
    <t>Coefficient Log odds Cluster Mixed to Cluster Residential</t>
  </si>
  <si>
    <t>P(Residential)</t>
  </si>
  <si>
    <t>P(Office)</t>
  </si>
  <si>
    <t>P(Mixed)</t>
  </si>
  <si>
    <t>Restaurants</t>
  </si>
  <si>
    <t>Households</t>
  </si>
  <si>
    <t>Offices</t>
  </si>
  <si>
    <t>Hotels</t>
  </si>
  <si>
    <t>Schools</t>
  </si>
  <si>
    <t>Shops</t>
  </si>
  <si>
    <t>Warehouses</t>
  </si>
  <si>
    <t>Relative Annual Demand</t>
  </si>
  <si>
    <t>Total</t>
  </si>
  <si>
    <t>Area Type</t>
  </si>
  <si>
    <t>INPUT</t>
  </si>
  <si>
    <r>
      <t>Total</t>
    </r>
    <r>
      <rPr>
        <vertAlign val="superscript"/>
        <sz val="11"/>
        <color theme="1"/>
        <rFont val="Calibri"/>
        <family val="2"/>
        <scheme val="minor"/>
      </rPr>
      <t>1</t>
    </r>
  </si>
  <si>
    <r>
      <rPr>
        <i/>
        <vertAlign val="superscript"/>
        <sz val="8"/>
        <color theme="1"/>
        <rFont val="Calibri"/>
        <family val="2"/>
        <scheme val="minor"/>
      </rPr>
      <t>1</t>
    </r>
    <r>
      <rPr>
        <i/>
        <sz val="8"/>
        <color theme="1"/>
        <rFont val="Calibri"/>
        <family val="2"/>
        <scheme val="minor"/>
      </rPr>
      <t>Total relative annual demand shoul be equal to 1</t>
    </r>
  </si>
  <si>
    <t>OUTPUT</t>
  </si>
  <si>
    <t>CALCULATIONS</t>
  </si>
  <si>
    <t>DATA</t>
  </si>
  <si>
    <t>Logistic Regression Model</t>
  </si>
  <si>
    <t xml:space="preserve">Profile Means and SD (Share of Peak Demand) </t>
  </si>
  <si>
    <t>Cluster Residential Mean</t>
  </si>
  <si>
    <t>Cluster Mixed Mean</t>
  </si>
  <si>
    <t>Cluster Residential SD</t>
  </si>
  <si>
    <t>Cluster Mixed SD</t>
  </si>
  <si>
    <t>Profile</t>
  </si>
  <si>
    <t>Mean</t>
  </si>
  <si>
    <t>Mean - SD</t>
  </si>
  <si>
    <t>Mean + SD</t>
  </si>
  <si>
    <t>Neighbourhood Scale (Weekdays)</t>
  </si>
  <si>
    <t>Background and Calculations</t>
  </si>
  <si>
    <t>Read Me</t>
  </si>
  <si>
    <t>x</t>
  </si>
  <si>
    <t>The user should fill in the INPUT part of a sheet, making sure the Total equals 1.</t>
  </si>
  <si>
    <t>The generated OUTPUT provides:</t>
  </si>
  <si>
    <t>(1) Area type</t>
  </si>
  <si>
    <t>SD Log odds Cluster Mixed to Cluster Residential</t>
  </si>
  <si>
    <t>p-value coefficient Cluster Mixed to Cluster Residential</t>
  </si>
  <si>
    <t>District Scale (Weekdays)</t>
  </si>
  <si>
    <t>Municipality Scale (Weekdays)</t>
  </si>
  <si>
    <t>District Scale (Weekends)</t>
  </si>
  <si>
    <t>Municpality Scale (Weekend)</t>
  </si>
  <si>
    <t>Neighbourhood Scale (Weekends)</t>
  </si>
  <si>
    <t>(2) Note that the p-values associated with the regression coefficients increase with increasing urban area scale, becoming non-significant at district or municipality scales. The corresponding coefficients are nevertheless left in the model to retain parallels between models at all urban scales.</t>
  </si>
  <si>
    <t>Notes</t>
  </si>
  <si>
    <t>(1) Note that the Excel EXP() function can take at most 709 as an argument before overflowing (in that case returning a #NUM!). To prevent this error, the equations calculating the probability of an area belonging to a certain type are simplified if an argument exceeds 709. If precise probabilities are required in those cases, we suggest calculating the probabilities using alternative software such as R, using the formulas provided in the companion paper.</t>
  </si>
  <si>
    <t>Coefficient Log odds Cluster Business to Cluster Residential</t>
  </si>
  <si>
    <t>SD Log odds Cluster Business to Cluster Residential</t>
  </si>
  <si>
    <t>p-value coefficient Cluster Business to Cluster Residential</t>
  </si>
  <si>
    <t>Cluster Business Mean</t>
  </si>
  <si>
    <t>Cluster Business SD</t>
  </si>
  <si>
    <t>The regression model is based on the analysis of 11750 neighbourhoods, 2725 districts and 403 municipalities in the Netherlands. The underlying data and analysis are described in the paper titled "Understanding Spatio-Temporal Electricity Demand at Different Urban Scales: A Data-Driven Approach" by Nina Voulis, Martijn Warnier and Frances M.T. Brazier.</t>
  </si>
  <si>
    <t>temp1</t>
  </si>
  <si>
    <t>temp2</t>
  </si>
  <si>
    <t>This spreadsheet simulation tool determines the average electricity demand profile of an urban area of interest based on (relative) annual demand of different electricity consumer classes in that area. Three area types are distinguished by the model: residential, business, and mixed. Seven electricity consumer classes are included: households, restaurants, offices, hotels, schools, shops, and warehouses. The relative annual demand of each electricity consumer class should be provided by the user. The model returns average demand profiles for weekdays and weekends with an hourly granularity. The tool is based on a logistic regression model that uses coefficients derived from the analysis of energy use in 15000 urban areas in the Netherlands.</t>
  </si>
  <si>
    <t>The model distinguishes between three urban scales: neighbourhoods, districts, and municipalities, and between two day types: weekdays and weekends. Regression coefficients are provided for each combination of urban scale and day type in a separate sheet.</t>
  </si>
  <si>
    <t xml:space="preserve">(2) The mean profile and standard deviations (SD) for the area of that type. Note that the profile is given in per unit, i.e. scaled to the maximum of the average weekday or weekend day demand.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</si>
</sst>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9" x14ac:knownFonts="1">
    <font>
      <sz val="11"/>
      <color theme="1"/>
      <name val="Calibri"/>
      <family val="2"/>
      <scheme val="minor"/>
    </font>
    <font>
      <b/>
      <sz val="11"/>
      <color theme="1"/>
      <name val="Calibri"/>
      <family val="2"/>
      <scheme val="minor"/>
    </font>
    <font>
      <vertAlign val="superscript"/>
      <sz val="11"/>
      <color theme="1"/>
      <name val="Calibri"/>
      <family val="2"/>
      <scheme val="minor"/>
    </font>
    <font>
      <i/>
      <sz val="8"/>
      <color theme="1"/>
      <name val="Calibri"/>
      <family val="2"/>
      <scheme val="minor"/>
    </font>
    <font>
      <i/>
      <vertAlign val="superscript"/>
      <sz val="8"/>
      <color theme="1"/>
      <name val="Calibri"/>
      <family val="2"/>
      <scheme val="minor"/>
    </font>
    <font>
      <b/>
      <sz val="12"/>
      <color theme="1"/>
      <name val="Calibri"/>
      <family val="2"/>
      <scheme val="minor"/>
    </font>
    <font>
      <b/>
      <sz val="14"/>
      <color theme="1"/>
      <name val="Calibri"/>
      <family val="2"/>
      <scheme val="minor"/>
    </font>
    <font>
      <i/>
      <sz val="11"/>
      <color theme="1"/>
      <name val="Calibri"/>
      <family val="2"/>
      <scheme val="minor"/>
    </font>
    <font>
      <sz val="10"/>
      <color theme="1"/>
      <name val="Calibri"/>
      <family val="2"/>
      <scheme val="minor"/>
    </font>
  </fonts>
  <fills count="5">
    <fill>
      <patternFill patternType="none"/>
    </fill>
    <fill>
      <patternFill patternType="gray125"/>
    </fill>
    <fill>
      <patternFill patternType="solid">
        <fgColor rgb="FFFFC000"/>
        <bgColor indexed="64"/>
      </patternFill>
    </fill>
    <fill>
      <patternFill patternType="solid">
        <fgColor theme="4" tint="0.59999389629810485"/>
        <bgColor indexed="64"/>
      </patternFill>
    </fill>
    <fill>
      <patternFill patternType="solid">
        <fgColor theme="0" tint="-0.249977111117893"/>
        <bgColor indexed="64"/>
      </patternFill>
    </fill>
  </fills>
  <borders count="3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thin">
        <color indexed="64"/>
      </left>
      <right/>
      <top/>
      <bottom style="medium">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bottom style="double">
        <color indexed="64"/>
      </bottom>
      <diagonal/>
    </border>
    <border>
      <left/>
      <right/>
      <top style="double">
        <color indexed="64"/>
      </top>
      <bottom style="double">
        <color indexed="64"/>
      </bottom>
      <diagonal/>
    </border>
  </borders>
  <cellStyleXfs count="1">
    <xf numFmtId="0" fontId="0" fillId="0" borderId="0"/>
  </cellStyleXfs>
  <cellXfs count="61">
    <xf numFmtId="0" fontId="0" fillId="0" borderId="0" xfId="0"/>
    <xf numFmtId="0" fontId="0" fillId="0" borderId="2" xfId="0" applyBorder="1"/>
    <xf numFmtId="0" fontId="0" fillId="0" borderId="3" xfId="0" applyBorder="1"/>
    <xf numFmtId="0" fontId="0" fillId="0" borderId="5" xfId="0" applyBorder="1"/>
    <xf numFmtId="0" fontId="0" fillId="0" borderId="6" xfId="0" applyBorder="1"/>
    <xf numFmtId="0" fontId="1" fillId="0" borderId="1" xfId="0" applyFont="1" applyBorder="1"/>
    <xf numFmtId="0" fontId="3" fillId="0" borderId="0" xfId="0" applyFont="1"/>
    <xf numFmtId="0" fontId="1" fillId="0" borderId="1" xfId="0" applyFont="1" applyFill="1" applyBorder="1"/>
    <xf numFmtId="0" fontId="1" fillId="3" borderId="1" xfId="0" applyFont="1" applyFill="1" applyBorder="1" applyAlignment="1">
      <alignment vertical="center"/>
    </xf>
    <xf numFmtId="0" fontId="1" fillId="3" borderId="9"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11" xfId="0" applyFont="1" applyFill="1" applyBorder="1" applyAlignment="1">
      <alignment horizontal="center" vertical="center"/>
    </xf>
    <xf numFmtId="2" fontId="0" fillId="3" borderId="10" xfId="0" applyNumberFormat="1" applyFill="1" applyBorder="1" applyAlignment="1">
      <alignment horizontal="center" vertical="center"/>
    </xf>
    <xf numFmtId="2" fontId="0" fillId="3" borderId="8" xfId="0" applyNumberFormat="1" applyFill="1" applyBorder="1" applyAlignment="1">
      <alignment horizontal="center" vertical="center"/>
    </xf>
    <xf numFmtId="0" fontId="0" fillId="3" borderId="12" xfId="0" applyFill="1" applyBorder="1" applyAlignment="1">
      <alignment horizontal="center" vertical="center"/>
    </xf>
    <xf numFmtId="0" fontId="1" fillId="2" borderId="13" xfId="0" applyFont="1" applyFill="1" applyBorder="1"/>
    <xf numFmtId="0" fontId="0" fillId="2" borderId="14" xfId="0" applyFill="1" applyBorder="1"/>
    <xf numFmtId="0" fontId="1" fillId="2" borderId="15" xfId="0" applyFont="1" applyFill="1" applyBorder="1" applyAlignment="1">
      <alignment horizontal="center"/>
    </xf>
    <xf numFmtId="0" fontId="0" fillId="0" borderId="16" xfId="0" applyBorder="1"/>
    <xf numFmtId="0" fontId="0" fillId="0" borderId="17" xfId="0" applyBorder="1"/>
    <xf numFmtId="0" fontId="0" fillId="0" borderId="18" xfId="0" applyBorder="1"/>
    <xf numFmtId="0" fontId="1" fillId="0" borderId="0" xfId="0" applyFont="1"/>
    <xf numFmtId="0" fontId="1" fillId="0" borderId="16" xfId="0" applyFont="1" applyBorder="1"/>
    <xf numFmtId="0" fontId="1" fillId="3" borderId="7" xfId="0" applyFont="1" applyFill="1" applyBorder="1" applyAlignment="1">
      <alignment vertical="center"/>
    </xf>
    <xf numFmtId="0" fontId="1" fillId="2" borderId="4" xfId="0" applyFont="1" applyFill="1" applyBorder="1"/>
    <xf numFmtId="0" fontId="1" fillId="0" borderId="19" xfId="0" applyFont="1" applyBorder="1"/>
    <xf numFmtId="0" fontId="0" fillId="0" borderId="20" xfId="0" applyBorder="1"/>
    <xf numFmtId="0" fontId="1" fillId="0" borderId="21" xfId="0" applyFont="1" applyBorder="1"/>
    <xf numFmtId="0" fontId="0" fillId="0" borderId="0" xfId="0" applyBorder="1"/>
    <xf numFmtId="0" fontId="0" fillId="0" borderId="22" xfId="0" applyBorder="1"/>
    <xf numFmtId="0" fontId="1" fillId="0" borderId="4" xfId="0" applyFont="1" applyBorder="1"/>
    <xf numFmtId="0" fontId="0" fillId="0" borderId="23" xfId="0" applyBorder="1"/>
    <xf numFmtId="0" fontId="0" fillId="0" borderId="21" xfId="0" applyBorder="1"/>
    <xf numFmtId="0" fontId="1" fillId="0" borderId="18" xfId="0" applyFont="1" applyBorder="1"/>
    <xf numFmtId="0" fontId="1" fillId="0" borderId="26" xfId="0" applyFont="1" applyBorder="1"/>
    <xf numFmtId="0" fontId="0" fillId="0" borderId="26" xfId="0" applyBorder="1"/>
    <xf numFmtId="0" fontId="0" fillId="0" borderId="27" xfId="0" applyBorder="1"/>
    <xf numFmtId="0" fontId="0" fillId="0" borderId="25" xfId="0" applyBorder="1"/>
    <xf numFmtId="0" fontId="0" fillId="0" borderId="24" xfId="0" applyBorder="1"/>
    <xf numFmtId="0" fontId="0" fillId="0" borderId="28" xfId="0" applyBorder="1"/>
    <xf numFmtId="0" fontId="1" fillId="0" borderId="31" xfId="0" applyFont="1" applyBorder="1"/>
    <xf numFmtId="0" fontId="1" fillId="0" borderId="32" xfId="0" applyFont="1" applyFill="1" applyBorder="1"/>
    <xf numFmtId="20" fontId="1" fillId="0" borderId="29" xfId="0" applyNumberFormat="1" applyFont="1" applyBorder="1"/>
    <xf numFmtId="20" fontId="1" fillId="0" borderId="30" xfId="0" applyNumberFormat="1" applyFont="1" applyBorder="1"/>
    <xf numFmtId="2" fontId="0" fillId="0" borderId="26" xfId="0" applyNumberFormat="1" applyBorder="1"/>
    <xf numFmtId="164" fontId="0" fillId="0" borderId="27" xfId="0" applyNumberFormat="1" applyBorder="1"/>
    <xf numFmtId="164" fontId="0" fillId="0" borderId="28" xfId="0" applyNumberFormat="1" applyBorder="1"/>
    <xf numFmtId="2" fontId="0" fillId="0" borderId="28" xfId="0" applyNumberFormat="1" applyBorder="1"/>
    <xf numFmtId="20" fontId="1" fillId="0" borderId="33" xfId="0" applyNumberFormat="1" applyFont="1" applyBorder="1"/>
    <xf numFmtId="0" fontId="1" fillId="0" borderId="21" xfId="0" applyFont="1" applyFill="1" applyBorder="1"/>
    <xf numFmtId="0" fontId="1" fillId="0" borderId="4" xfId="0" applyFont="1" applyFill="1" applyBorder="1"/>
    <xf numFmtId="0" fontId="0" fillId="0" borderId="34" xfId="0" applyBorder="1"/>
    <xf numFmtId="0" fontId="6" fillId="0" borderId="0" xfId="0" applyFont="1"/>
    <xf numFmtId="0" fontId="5" fillId="4" borderId="35" xfId="0" applyFont="1" applyFill="1" applyBorder="1"/>
    <xf numFmtId="0" fontId="0" fillId="4" borderId="35" xfId="0" applyFill="1" applyBorder="1"/>
    <xf numFmtId="0" fontId="0" fillId="0" borderId="0" xfId="0" applyAlignment="1">
      <alignment wrapText="1"/>
    </xf>
    <xf numFmtId="2" fontId="7" fillId="3" borderId="10" xfId="0" applyNumberFormat="1" applyFont="1" applyFill="1" applyBorder="1" applyAlignment="1">
      <alignment horizontal="center" vertical="center"/>
    </xf>
    <xf numFmtId="2" fontId="7" fillId="3" borderId="8" xfId="0" applyNumberFormat="1" applyFont="1" applyFill="1" applyBorder="1" applyAlignment="1">
      <alignment horizontal="center" vertical="center"/>
    </xf>
    <xf numFmtId="0" fontId="0" fillId="0" borderId="0" xfId="0" applyAlignment="1">
      <alignment horizontal="left" vertical="top" wrapText="1"/>
    </xf>
    <xf numFmtId="0" fontId="8" fillId="0" borderId="0" xfId="0" applyFont="1" applyAlignment="1">
      <alignment horizontal="left" vertical="center" wrapText="1"/>
    </xf>
    <xf numFmtId="0" fontId="1" fillId="0" borderId="24" xfId="0" applyFont="1" applyBorder="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a:t>Area Demand Profile</a:t>
            </a:r>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2834615535285419E-2"/>
          <c:y val="0.10455250176180408"/>
          <c:w val="0.89971005059499598"/>
          <c:h val="0.77027961356838848"/>
        </c:manualLayout>
      </c:layout>
      <c:lineChart>
        <c:grouping val="standard"/>
        <c:varyColors val="0"/>
        <c:ser>
          <c:idx val="0"/>
          <c:order val="0"/>
          <c:tx>
            <c:v>Mean</c:v>
          </c:tx>
          <c:spPr>
            <a:ln w="28575" cap="rnd">
              <a:solidFill>
                <a:schemeClr val="accent2"/>
              </a:solidFill>
              <a:round/>
            </a:ln>
            <a:effectLst/>
          </c:spPr>
          <c:marker>
            <c:symbol val="none"/>
          </c:marker>
          <c:cat>
            <c:numRef>
              <c:f>'Neighbourhood (Weekday)'!$B$69:$Y$69</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c:v>
                </c:pt>
                <c:pt idx="19">
                  <c:v>0.79166666666666696</c:v>
                </c:pt>
                <c:pt idx="20">
                  <c:v>0.83333333333333304</c:v>
                </c:pt>
                <c:pt idx="21">
                  <c:v>0.875</c:v>
                </c:pt>
                <c:pt idx="22">
                  <c:v>0.91666666666666696</c:v>
                </c:pt>
                <c:pt idx="23">
                  <c:v>0.95833333333333304</c:v>
                </c:pt>
              </c:numCache>
            </c:numRef>
          </c:cat>
          <c:val>
            <c:numRef>
              <c:f>'Neighbourhood (Weekday)'!$B$70:$Y$70</c:f>
              <c:numCache>
                <c:formatCode>General</c:formatCode>
                <c:ptCount val="24"/>
                <c:pt idx="0">
                  <c:v>0.32243068287323812</c:v>
                </c:pt>
                <c:pt idx="1">
                  <c:v>0.30210706590476516</c:v>
                </c:pt>
                <c:pt idx="2">
                  <c:v>0.29642419178424551</c:v>
                </c:pt>
                <c:pt idx="3">
                  <c:v>0.29781276627527925</c:v>
                </c:pt>
                <c:pt idx="4">
                  <c:v>0.30704696634441636</c:v>
                </c:pt>
                <c:pt idx="5">
                  <c:v>0.40654256645597708</c:v>
                </c:pt>
                <c:pt idx="6">
                  <c:v>0.59802608625085962</c:v>
                </c:pt>
                <c:pt idx="7">
                  <c:v>0.83734243270743702</c:v>
                </c:pt>
                <c:pt idx="8">
                  <c:v>0.97726299256980398</c:v>
                </c:pt>
                <c:pt idx="9">
                  <c:v>0.98557576098993727</c:v>
                </c:pt>
                <c:pt idx="10">
                  <c:v>0.98561772927739177</c:v>
                </c:pt>
                <c:pt idx="11">
                  <c:v>0.96848804524206977</c:v>
                </c:pt>
                <c:pt idx="12">
                  <c:v>0.97205865487975829</c:v>
                </c:pt>
                <c:pt idx="13">
                  <c:v>0.97234943327595835</c:v>
                </c:pt>
                <c:pt idx="14">
                  <c:v>0.96512704415896322</c:v>
                </c:pt>
                <c:pt idx="15">
                  <c:v>0.98004432702656441</c:v>
                </c:pt>
                <c:pt idx="16">
                  <c:v>0.9077830078465744</c:v>
                </c:pt>
                <c:pt idx="17">
                  <c:v>0.78896559892760787</c:v>
                </c:pt>
                <c:pt idx="18">
                  <c:v>0.74966261657256961</c:v>
                </c:pt>
                <c:pt idx="19">
                  <c:v>0.72204967022335809</c:v>
                </c:pt>
                <c:pt idx="20">
                  <c:v>0.66859220681708043</c:v>
                </c:pt>
                <c:pt idx="21">
                  <c:v>0.5460871717022403</c:v>
                </c:pt>
                <c:pt idx="22">
                  <c:v>0.44200940551814139</c:v>
                </c:pt>
                <c:pt idx="23">
                  <c:v>0.37679140460870825</c:v>
                </c:pt>
              </c:numCache>
            </c:numRef>
          </c:val>
          <c:smooth val="0"/>
          <c:extLst>
            <c:ext xmlns:c16="http://schemas.microsoft.com/office/drawing/2014/chart" uri="{C3380CC4-5D6E-409C-BE32-E72D297353CC}">
              <c16:uniqueId val="{00000000-6C72-437C-A296-62651C7E1710}"/>
            </c:ext>
          </c:extLst>
        </c:ser>
        <c:ser>
          <c:idx val="1"/>
          <c:order val="1"/>
          <c:tx>
            <c:v>Mean - SD</c:v>
          </c:tx>
          <c:spPr>
            <a:ln w="28575" cap="rnd">
              <a:solidFill>
                <a:schemeClr val="accent3"/>
              </a:solidFill>
              <a:prstDash val="sysDot"/>
              <a:round/>
            </a:ln>
            <a:effectLst/>
          </c:spPr>
          <c:marker>
            <c:symbol val="none"/>
          </c:marker>
          <c:val>
            <c:numRef>
              <c:f>'Neighbourhood (Weekday)'!$B$71:$Y$71</c:f>
              <c:numCache>
                <c:formatCode>General</c:formatCode>
                <c:ptCount val="24"/>
                <c:pt idx="0">
                  <c:v>0.28234782875736436</c:v>
                </c:pt>
                <c:pt idx="1">
                  <c:v>0.27388706628641002</c:v>
                </c:pt>
                <c:pt idx="2">
                  <c:v>0.27222188914284623</c:v>
                </c:pt>
                <c:pt idx="3">
                  <c:v>0.27545016717163939</c:v>
                </c:pt>
                <c:pt idx="4">
                  <c:v>0.28595142158617654</c:v>
                </c:pt>
                <c:pt idx="5">
                  <c:v>0.36724575361153511</c:v>
                </c:pt>
                <c:pt idx="6">
                  <c:v>0.54923172971744116</c:v>
                </c:pt>
                <c:pt idx="7">
                  <c:v>0.79473979342534218</c:v>
                </c:pt>
                <c:pt idx="8">
                  <c:v>0.95234000699238996</c:v>
                </c:pt>
                <c:pt idx="9">
                  <c:v>0.97113060945863372</c:v>
                </c:pt>
                <c:pt idx="10">
                  <c:v>0.96603732970791745</c:v>
                </c:pt>
                <c:pt idx="11">
                  <c:v>0.94980627443458443</c:v>
                </c:pt>
                <c:pt idx="12">
                  <c:v>0.95748451336864593</c:v>
                </c:pt>
                <c:pt idx="13">
                  <c:v>0.95608787405248774</c:v>
                </c:pt>
                <c:pt idx="14">
                  <c:v>0.94826835860713099</c:v>
                </c:pt>
                <c:pt idx="15">
                  <c:v>0.96657494087621565</c:v>
                </c:pt>
                <c:pt idx="16">
                  <c:v>0.84756368922865155</c:v>
                </c:pt>
                <c:pt idx="17">
                  <c:v>0.68932199375653946</c:v>
                </c:pt>
                <c:pt idx="18">
                  <c:v>0.65219575998470036</c:v>
                </c:pt>
                <c:pt idx="19">
                  <c:v>0.6347261219056064</c:v>
                </c:pt>
                <c:pt idx="20">
                  <c:v>0.59569463510881271</c:v>
                </c:pt>
                <c:pt idx="21">
                  <c:v>0.45938800911758815</c:v>
                </c:pt>
                <c:pt idx="22">
                  <c:v>0.34190608051866289</c:v>
                </c:pt>
                <c:pt idx="23">
                  <c:v>0.30640865632864933</c:v>
                </c:pt>
              </c:numCache>
            </c:numRef>
          </c:val>
          <c:smooth val="0"/>
          <c:extLst>
            <c:ext xmlns:c16="http://schemas.microsoft.com/office/drawing/2014/chart" uri="{C3380CC4-5D6E-409C-BE32-E72D297353CC}">
              <c16:uniqueId val="{00000001-6C72-437C-A296-62651C7E1710}"/>
            </c:ext>
          </c:extLst>
        </c:ser>
        <c:ser>
          <c:idx val="2"/>
          <c:order val="2"/>
          <c:tx>
            <c:v>Mean + SD</c:v>
          </c:tx>
          <c:spPr>
            <a:ln w="28575" cap="rnd">
              <a:solidFill>
                <a:schemeClr val="accent3"/>
              </a:solidFill>
              <a:prstDash val="sysDot"/>
              <a:round/>
            </a:ln>
            <a:effectLst/>
          </c:spPr>
          <c:marker>
            <c:symbol val="none"/>
          </c:marker>
          <c:val>
            <c:numRef>
              <c:f>'Neighbourhood (Weekday)'!$B$72:$Y$72</c:f>
              <c:numCache>
                <c:formatCode>General</c:formatCode>
                <c:ptCount val="24"/>
                <c:pt idx="0">
                  <c:v>0.36251353698911187</c:v>
                </c:pt>
                <c:pt idx="1">
                  <c:v>0.3303270655231203</c:v>
                </c:pt>
                <c:pt idx="2">
                  <c:v>0.32062649442564478</c:v>
                </c:pt>
                <c:pt idx="3">
                  <c:v>0.32017536537891911</c:v>
                </c:pt>
                <c:pt idx="4">
                  <c:v>0.32814251110265619</c:v>
                </c:pt>
                <c:pt idx="5">
                  <c:v>0.44583937930041906</c:v>
                </c:pt>
                <c:pt idx="6">
                  <c:v>0.64682044278427808</c:v>
                </c:pt>
                <c:pt idx="7">
                  <c:v>0.87994507198953187</c:v>
                </c:pt>
                <c:pt idx="8">
                  <c:v>1.002185978147218</c:v>
                </c:pt>
                <c:pt idx="9">
                  <c:v>1.0000209125212407</c:v>
                </c:pt>
                <c:pt idx="10">
                  <c:v>1.0051981288468661</c:v>
                </c:pt>
                <c:pt idx="11">
                  <c:v>0.98716981604955512</c:v>
                </c:pt>
                <c:pt idx="12">
                  <c:v>0.98663279639087065</c:v>
                </c:pt>
                <c:pt idx="13">
                  <c:v>0.98861099249942896</c:v>
                </c:pt>
                <c:pt idx="14">
                  <c:v>0.98198572971079545</c:v>
                </c:pt>
                <c:pt idx="15">
                  <c:v>0.99351371317691317</c:v>
                </c:pt>
                <c:pt idx="16">
                  <c:v>0.96800232646449724</c:v>
                </c:pt>
                <c:pt idx="17">
                  <c:v>0.88860920409867628</c:v>
                </c:pt>
                <c:pt idx="18">
                  <c:v>0.84712947316043885</c:v>
                </c:pt>
                <c:pt idx="19">
                  <c:v>0.80937321854110977</c:v>
                </c:pt>
                <c:pt idx="20">
                  <c:v>0.74148977852534814</c:v>
                </c:pt>
                <c:pt idx="21">
                  <c:v>0.63278633428689246</c:v>
                </c:pt>
                <c:pt idx="22">
                  <c:v>0.54211273051761988</c:v>
                </c:pt>
                <c:pt idx="23">
                  <c:v>0.44717415288876716</c:v>
                </c:pt>
              </c:numCache>
            </c:numRef>
          </c:val>
          <c:smooth val="0"/>
          <c:extLst>
            <c:ext xmlns:c16="http://schemas.microsoft.com/office/drawing/2014/chart" uri="{C3380CC4-5D6E-409C-BE32-E72D297353CC}">
              <c16:uniqueId val="{00000002-6C72-437C-A296-62651C7E1710}"/>
            </c:ext>
          </c:extLst>
        </c:ser>
        <c:dLbls>
          <c:showLegendKey val="0"/>
          <c:showVal val="0"/>
          <c:showCatName val="0"/>
          <c:showSerName val="0"/>
          <c:showPercent val="0"/>
          <c:showBubbleSize val="0"/>
        </c:dLbls>
        <c:smooth val="0"/>
        <c:axId val="539769328"/>
        <c:axId val="539770640"/>
      </c:lineChart>
      <c:catAx>
        <c:axId val="53976932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Time (h)</a:t>
                </a:r>
              </a:p>
            </c:rich>
          </c:tx>
          <c:layout>
            <c:manualLayout>
              <c:xMode val="edge"/>
              <c:yMode val="edge"/>
              <c:x val="0.49229539763327512"/>
              <c:y val="0.94586317302303391"/>
            </c:manualLayout>
          </c:layout>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h:mm"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539770640"/>
        <c:crosses val="autoZero"/>
        <c:auto val="1"/>
        <c:lblAlgn val="ctr"/>
        <c:lblOffset val="100"/>
        <c:tickLblSkip val="2"/>
        <c:tickMarkSkip val="1"/>
        <c:noMultiLvlLbl val="0"/>
      </c:catAx>
      <c:valAx>
        <c:axId val="539770640"/>
        <c:scaling>
          <c:orientation val="minMax"/>
        </c:scaling>
        <c:delete val="0"/>
        <c:axPos val="l"/>
        <c:majorGridlines>
          <c:spPr>
            <a:ln w="9525" cap="flat" cmpd="sng" algn="ctr">
              <a:solidFill>
                <a:schemeClr val="bg1">
                  <a:lumMod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Demand (p.u)</a:t>
                </a:r>
              </a:p>
            </c:rich>
          </c:tx>
          <c:layout>
            <c:manualLayout>
              <c:xMode val="edge"/>
              <c:yMode val="edge"/>
              <c:x val="8.5036959358266214E-3"/>
              <c:y val="0.38475914612153395"/>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539769328"/>
        <c:crosses val="autoZero"/>
        <c:crossBetween val="between"/>
      </c:valAx>
      <c:spPr>
        <a:noFill/>
        <a:ln>
          <a:noFill/>
        </a:ln>
        <a:effectLst/>
      </c:spPr>
    </c:plotArea>
    <c:legend>
      <c:legendPos val="r"/>
      <c:layout>
        <c:manualLayout>
          <c:xMode val="edge"/>
          <c:yMode val="edge"/>
          <c:x val="0.85161087355469778"/>
          <c:y val="0.1102391059468518"/>
          <c:w val="0.11777297642616716"/>
          <c:h val="0.14485079922949545"/>
        </c:manualLayout>
      </c:layout>
      <c:overlay val="0"/>
      <c:spPr>
        <a:noFill/>
        <a:ln>
          <a:solidFill>
            <a:schemeClr val="tx1">
              <a:lumMod val="65000"/>
              <a:lumOff val="35000"/>
            </a:schemeClr>
          </a:solid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solidFill>
        <a:schemeClr val="tx1">
          <a:lumMod val="65000"/>
          <a:lumOff val="3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a:t>Area Demand Profile</a:t>
            </a:r>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2834615535285419E-2"/>
          <c:y val="0.10455250176180408"/>
          <c:w val="0.89971005059499598"/>
          <c:h val="0.77027961356838848"/>
        </c:manualLayout>
      </c:layout>
      <c:lineChart>
        <c:grouping val="standard"/>
        <c:varyColors val="0"/>
        <c:ser>
          <c:idx val="0"/>
          <c:order val="0"/>
          <c:tx>
            <c:v>Mean</c:v>
          </c:tx>
          <c:spPr>
            <a:ln w="28575" cap="rnd">
              <a:solidFill>
                <a:schemeClr val="accent2"/>
              </a:solidFill>
              <a:round/>
            </a:ln>
            <a:effectLst/>
          </c:spPr>
          <c:marker>
            <c:symbol val="none"/>
          </c:marker>
          <c:cat>
            <c:numRef>
              <c:f>'District (Weekday)'!$B$69:$Y$69</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c:v>
                </c:pt>
                <c:pt idx="19">
                  <c:v>0.79166666666666696</c:v>
                </c:pt>
                <c:pt idx="20">
                  <c:v>0.83333333333333304</c:v>
                </c:pt>
                <c:pt idx="21">
                  <c:v>0.875</c:v>
                </c:pt>
                <c:pt idx="22">
                  <c:v>0.91666666666666696</c:v>
                </c:pt>
                <c:pt idx="23">
                  <c:v>0.95833333333333304</c:v>
                </c:pt>
              </c:numCache>
            </c:numRef>
          </c:cat>
          <c:val>
            <c:numRef>
              <c:f>'District (Weekday)'!$B$70:$Y$70</c:f>
              <c:numCache>
                <c:formatCode>General</c:formatCode>
                <c:ptCount val="24"/>
                <c:pt idx="0">
                  <c:v>0.33772123749035443</c:v>
                </c:pt>
                <c:pt idx="1">
                  <c:v>0.31274418813074356</c:v>
                </c:pt>
                <c:pt idx="2">
                  <c:v>0.30571396401352802</c:v>
                </c:pt>
                <c:pt idx="3">
                  <c:v>0.30663342947084721</c:v>
                </c:pt>
                <c:pt idx="4">
                  <c:v>0.31687716725580711</c:v>
                </c:pt>
                <c:pt idx="5">
                  <c:v>0.41738630399828597</c:v>
                </c:pt>
                <c:pt idx="6">
                  <c:v>0.60812929442567132</c:v>
                </c:pt>
                <c:pt idx="7">
                  <c:v>0.84191486102072699</c:v>
                </c:pt>
                <c:pt idx="8">
                  <c:v>0.97826568705949768</c:v>
                </c:pt>
                <c:pt idx="9">
                  <c:v>0.98950606531309981</c:v>
                </c:pt>
                <c:pt idx="10">
                  <c:v>0.9909554418618769</c:v>
                </c:pt>
                <c:pt idx="11">
                  <c:v>0.97528899789676415</c:v>
                </c:pt>
                <c:pt idx="12">
                  <c:v>0.97719520211289301</c:v>
                </c:pt>
                <c:pt idx="13">
                  <c:v>0.97451859595279877</c:v>
                </c:pt>
                <c:pt idx="14">
                  <c:v>0.96636648269510039</c:v>
                </c:pt>
                <c:pt idx="15">
                  <c:v>0.98236970157972647</c:v>
                </c:pt>
                <c:pt idx="16">
                  <c:v>0.92419716745762226</c:v>
                </c:pt>
                <c:pt idx="17">
                  <c:v>0.82420459694907866</c:v>
                </c:pt>
                <c:pt idx="18">
                  <c:v>0.79216603977143429</c:v>
                </c:pt>
                <c:pt idx="19">
                  <c:v>0.76582255271500599</c:v>
                </c:pt>
                <c:pt idx="20">
                  <c:v>0.70968969382745306</c:v>
                </c:pt>
                <c:pt idx="21">
                  <c:v>0.58852258838752347</c:v>
                </c:pt>
                <c:pt idx="22">
                  <c:v>0.48159981216345904</c:v>
                </c:pt>
                <c:pt idx="23">
                  <c:v>0.40385149555311251</c:v>
                </c:pt>
              </c:numCache>
            </c:numRef>
          </c:val>
          <c:smooth val="0"/>
          <c:extLst>
            <c:ext xmlns:c16="http://schemas.microsoft.com/office/drawing/2014/chart" uri="{C3380CC4-5D6E-409C-BE32-E72D297353CC}">
              <c16:uniqueId val="{00000000-A0AF-40A4-9C0E-797EDE05F8C9}"/>
            </c:ext>
          </c:extLst>
        </c:ser>
        <c:ser>
          <c:idx val="1"/>
          <c:order val="1"/>
          <c:tx>
            <c:v>Mean - SD</c:v>
          </c:tx>
          <c:spPr>
            <a:ln w="28575" cap="rnd">
              <a:solidFill>
                <a:schemeClr val="accent3"/>
              </a:solidFill>
              <a:prstDash val="sysDot"/>
              <a:round/>
            </a:ln>
            <a:effectLst/>
          </c:spPr>
          <c:marker>
            <c:symbol val="none"/>
          </c:marker>
          <c:val>
            <c:numRef>
              <c:f>'District (Weekday)'!$B$71:$Y$71</c:f>
              <c:numCache>
                <c:formatCode>General</c:formatCode>
                <c:ptCount val="24"/>
                <c:pt idx="0">
                  <c:v>0.30161983793151254</c:v>
                </c:pt>
                <c:pt idx="1">
                  <c:v>0.2874655767870089</c:v>
                </c:pt>
                <c:pt idx="2">
                  <c:v>0.28404306712186406</c:v>
                </c:pt>
                <c:pt idx="3">
                  <c:v>0.28656304227200563</c:v>
                </c:pt>
                <c:pt idx="4">
                  <c:v>0.29794696360804451</c:v>
                </c:pt>
                <c:pt idx="5">
                  <c:v>0.38738990777326349</c:v>
                </c:pt>
                <c:pt idx="6">
                  <c:v>0.57090414450418958</c:v>
                </c:pt>
                <c:pt idx="7">
                  <c:v>0.80866608268354456</c:v>
                </c:pt>
                <c:pt idx="8">
                  <c:v>0.95670270324565787</c:v>
                </c:pt>
                <c:pt idx="9">
                  <c:v>0.97769301268815967</c:v>
                </c:pt>
                <c:pt idx="10">
                  <c:v>0.97512837449261691</c:v>
                </c:pt>
                <c:pt idx="11">
                  <c:v>0.95986268822680965</c:v>
                </c:pt>
                <c:pt idx="12">
                  <c:v>0.96502525855050092</c:v>
                </c:pt>
                <c:pt idx="13">
                  <c:v>0.96200968772827433</c:v>
                </c:pt>
                <c:pt idx="14">
                  <c:v>0.95360096177342368</c:v>
                </c:pt>
                <c:pt idx="15">
                  <c:v>0.9717426506013721</c:v>
                </c:pt>
                <c:pt idx="16">
                  <c:v>0.87818580132063384</c:v>
                </c:pt>
                <c:pt idx="17">
                  <c:v>0.74900064804297506</c:v>
                </c:pt>
                <c:pt idx="18">
                  <c:v>0.71595018050911829</c:v>
                </c:pt>
                <c:pt idx="19">
                  <c:v>0.69321442376187903</c:v>
                </c:pt>
                <c:pt idx="20">
                  <c:v>0.64624760259123182</c:v>
                </c:pt>
                <c:pt idx="21">
                  <c:v>0.50931783479644843</c:v>
                </c:pt>
                <c:pt idx="22">
                  <c:v>0.39088226492165695</c:v>
                </c:pt>
                <c:pt idx="23">
                  <c:v>0.34021027631057726</c:v>
                </c:pt>
              </c:numCache>
            </c:numRef>
          </c:val>
          <c:smooth val="0"/>
          <c:extLst>
            <c:ext xmlns:c16="http://schemas.microsoft.com/office/drawing/2014/chart" uri="{C3380CC4-5D6E-409C-BE32-E72D297353CC}">
              <c16:uniqueId val="{00000001-A0AF-40A4-9C0E-797EDE05F8C9}"/>
            </c:ext>
          </c:extLst>
        </c:ser>
        <c:ser>
          <c:idx val="2"/>
          <c:order val="2"/>
          <c:tx>
            <c:v>Mean + SD</c:v>
          </c:tx>
          <c:spPr>
            <a:ln w="28575" cap="rnd">
              <a:solidFill>
                <a:schemeClr val="accent3"/>
              </a:solidFill>
              <a:prstDash val="sysDot"/>
              <a:round/>
            </a:ln>
            <a:effectLst/>
          </c:spPr>
          <c:marker>
            <c:symbol val="none"/>
          </c:marker>
          <c:val>
            <c:numRef>
              <c:f>'District (Weekday)'!$B$72:$Y$72</c:f>
              <c:numCache>
                <c:formatCode>General</c:formatCode>
                <c:ptCount val="24"/>
                <c:pt idx="0">
                  <c:v>0.37382263704919633</c:v>
                </c:pt>
                <c:pt idx="1">
                  <c:v>0.33802279947447822</c:v>
                </c:pt>
                <c:pt idx="2">
                  <c:v>0.32738486090519198</c:v>
                </c:pt>
                <c:pt idx="3">
                  <c:v>0.32670381666968878</c:v>
                </c:pt>
                <c:pt idx="4">
                  <c:v>0.33580737090356971</c:v>
                </c:pt>
                <c:pt idx="5">
                  <c:v>0.44738270022330845</c:v>
                </c:pt>
                <c:pt idx="6">
                  <c:v>0.64535444434715306</c:v>
                </c:pt>
                <c:pt idx="7">
                  <c:v>0.87516363935790942</c:v>
                </c:pt>
                <c:pt idx="8">
                  <c:v>0.99982867087333749</c:v>
                </c:pt>
                <c:pt idx="9">
                  <c:v>1.0013191179380398</c:v>
                </c:pt>
                <c:pt idx="10">
                  <c:v>1.0067825092311369</c:v>
                </c:pt>
                <c:pt idx="11">
                  <c:v>0.99071530756671866</c:v>
                </c:pt>
                <c:pt idx="12">
                  <c:v>0.98936514567528511</c:v>
                </c:pt>
                <c:pt idx="13">
                  <c:v>0.98702750417732321</c:v>
                </c:pt>
                <c:pt idx="14">
                  <c:v>0.9791320036167771</c:v>
                </c:pt>
                <c:pt idx="15">
                  <c:v>0.99299675255808084</c:v>
                </c:pt>
                <c:pt idx="16">
                  <c:v>0.97020853359461068</c:v>
                </c:pt>
                <c:pt idx="17">
                  <c:v>0.89940854585518226</c:v>
                </c:pt>
                <c:pt idx="18">
                  <c:v>0.86838189903375029</c:v>
                </c:pt>
                <c:pt idx="19">
                  <c:v>0.83843068166813295</c:v>
                </c:pt>
                <c:pt idx="20">
                  <c:v>0.7731317850636743</c:v>
                </c:pt>
                <c:pt idx="21">
                  <c:v>0.66772734197859851</c:v>
                </c:pt>
                <c:pt idx="22">
                  <c:v>0.57231735940526107</c:v>
                </c:pt>
                <c:pt idx="23">
                  <c:v>0.46749271479564775</c:v>
                </c:pt>
              </c:numCache>
            </c:numRef>
          </c:val>
          <c:smooth val="0"/>
          <c:extLst>
            <c:ext xmlns:c16="http://schemas.microsoft.com/office/drawing/2014/chart" uri="{C3380CC4-5D6E-409C-BE32-E72D297353CC}">
              <c16:uniqueId val="{00000002-A0AF-40A4-9C0E-797EDE05F8C9}"/>
            </c:ext>
          </c:extLst>
        </c:ser>
        <c:dLbls>
          <c:showLegendKey val="0"/>
          <c:showVal val="0"/>
          <c:showCatName val="0"/>
          <c:showSerName val="0"/>
          <c:showPercent val="0"/>
          <c:showBubbleSize val="0"/>
        </c:dLbls>
        <c:smooth val="0"/>
        <c:axId val="539769328"/>
        <c:axId val="539770640"/>
      </c:lineChart>
      <c:catAx>
        <c:axId val="53976932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Time (h)</a:t>
                </a:r>
              </a:p>
            </c:rich>
          </c:tx>
          <c:layout>
            <c:manualLayout>
              <c:xMode val="edge"/>
              <c:yMode val="edge"/>
              <c:x val="0.49229539763327512"/>
              <c:y val="0.94586317302303391"/>
            </c:manualLayout>
          </c:layout>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h:mm"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539770640"/>
        <c:crosses val="autoZero"/>
        <c:auto val="1"/>
        <c:lblAlgn val="ctr"/>
        <c:lblOffset val="100"/>
        <c:tickLblSkip val="2"/>
        <c:tickMarkSkip val="1"/>
        <c:noMultiLvlLbl val="0"/>
      </c:catAx>
      <c:valAx>
        <c:axId val="539770640"/>
        <c:scaling>
          <c:orientation val="minMax"/>
        </c:scaling>
        <c:delete val="0"/>
        <c:axPos val="l"/>
        <c:majorGridlines>
          <c:spPr>
            <a:ln w="9525" cap="flat" cmpd="sng" algn="ctr">
              <a:solidFill>
                <a:schemeClr val="bg1">
                  <a:lumMod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Demand (p.u)</a:t>
                </a:r>
              </a:p>
            </c:rich>
          </c:tx>
          <c:layout>
            <c:manualLayout>
              <c:xMode val="edge"/>
              <c:yMode val="edge"/>
              <c:x val="8.5036959358266214E-3"/>
              <c:y val="0.38475914612153395"/>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539769328"/>
        <c:crosses val="autoZero"/>
        <c:crossBetween val="between"/>
      </c:valAx>
      <c:spPr>
        <a:noFill/>
        <a:ln>
          <a:noFill/>
        </a:ln>
        <a:effectLst/>
      </c:spPr>
    </c:plotArea>
    <c:legend>
      <c:legendPos val="r"/>
      <c:layout>
        <c:manualLayout>
          <c:xMode val="edge"/>
          <c:yMode val="edge"/>
          <c:x val="0.85161087355469778"/>
          <c:y val="0.1102391059468518"/>
          <c:w val="0.11777297642616716"/>
          <c:h val="0.14485079922949545"/>
        </c:manualLayout>
      </c:layout>
      <c:overlay val="0"/>
      <c:spPr>
        <a:noFill/>
        <a:ln>
          <a:solidFill>
            <a:schemeClr val="tx1">
              <a:lumMod val="65000"/>
              <a:lumOff val="35000"/>
            </a:schemeClr>
          </a:solid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solidFill>
        <a:schemeClr val="tx1">
          <a:lumMod val="65000"/>
          <a:lumOff val="3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a:t>Area Demand Profile</a:t>
            </a:r>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2834615535285419E-2"/>
          <c:y val="0.10455250176180408"/>
          <c:w val="0.89971005059499598"/>
          <c:h val="0.77027961356838848"/>
        </c:manualLayout>
      </c:layout>
      <c:lineChart>
        <c:grouping val="standard"/>
        <c:varyColors val="0"/>
        <c:ser>
          <c:idx val="0"/>
          <c:order val="0"/>
          <c:tx>
            <c:v>Mean</c:v>
          </c:tx>
          <c:spPr>
            <a:ln w="28575" cap="rnd">
              <a:solidFill>
                <a:schemeClr val="accent2"/>
              </a:solidFill>
              <a:round/>
            </a:ln>
            <a:effectLst/>
          </c:spPr>
          <c:marker>
            <c:symbol val="none"/>
          </c:marker>
          <c:cat>
            <c:numRef>
              <c:f>'Municipality (Weekday)'!$B$69:$Y$69</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c:v>
                </c:pt>
                <c:pt idx="19">
                  <c:v>0.79166666666666696</c:v>
                </c:pt>
                <c:pt idx="20">
                  <c:v>0.83333333333333304</c:v>
                </c:pt>
                <c:pt idx="21">
                  <c:v>0.875</c:v>
                </c:pt>
                <c:pt idx="22">
                  <c:v>0.91666666666666696</c:v>
                </c:pt>
                <c:pt idx="23">
                  <c:v>0.95833333333333304</c:v>
                </c:pt>
              </c:numCache>
            </c:numRef>
          </c:cat>
          <c:val>
            <c:numRef>
              <c:f>'Municipality (Weekday)'!$B$70:$Y$70</c:f>
              <c:numCache>
                <c:formatCode>General</c:formatCode>
                <c:ptCount val="24"/>
                <c:pt idx="0">
                  <c:v>0.36035933503434914</c:v>
                </c:pt>
                <c:pt idx="1">
                  <c:v>0.32876811377710974</c:v>
                </c:pt>
                <c:pt idx="2">
                  <c:v>0.3195115935273678</c:v>
                </c:pt>
                <c:pt idx="3">
                  <c:v>0.31963671581669634</c:v>
                </c:pt>
                <c:pt idx="4">
                  <c:v>0.33041247640890059</c:v>
                </c:pt>
                <c:pt idx="5">
                  <c:v>0.42984675395502719</c:v>
                </c:pt>
                <c:pt idx="6">
                  <c:v>0.6189960864633457</c:v>
                </c:pt>
                <c:pt idx="7">
                  <c:v>0.84727508644409277</c:v>
                </c:pt>
                <c:pt idx="8">
                  <c:v>0.98166394716666294</c:v>
                </c:pt>
                <c:pt idx="9">
                  <c:v>0.99660511505789684</c:v>
                </c:pt>
                <c:pt idx="10">
                  <c:v>0.99859455839431654</c:v>
                </c:pt>
                <c:pt idx="11">
                  <c:v>0.98475798494888556</c:v>
                </c:pt>
                <c:pt idx="12">
                  <c:v>0.9852112908577324</c:v>
                </c:pt>
                <c:pt idx="13">
                  <c:v>0.97926910089065855</c:v>
                </c:pt>
                <c:pt idx="14">
                  <c:v>0.97004467005553308</c:v>
                </c:pt>
                <c:pt idx="15">
                  <c:v>0.98722267412836151</c:v>
                </c:pt>
                <c:pt idx="16">
                  <c:v>0.94904840673857926</c:v>
                </c:pt>
                <c:pt idx="17">
                  <c:v>0.87612311495951134</c:v>
                </c:pt>
                <c:pt idx="18">
                  <c:v>0.85549833306978607</c:v>
                </c:pt>
                <c:pt idx="19">
                  <c:v>0.83197891244850453</c:v>
                </c:pt>
                <c:pt idx="20">
                  <c:v>0.77228556163148465</c:v>
                </c:pt>
                <c:pt idx="21">
                  <c:v>0.6513922734290265</c:v>
                </c:pt>
                <c:pt idx="22">
                  <c:v>0.53751607026271919</c:v>
                </c:pt>
                <c:pt idx="23">
                  <c:v>0.44200677567277602</c:v>
                </c:pt>
              </c:numCache>
            </c:numRef>
          </c:val>
          <c:smooth val="0"/>
          <c:extLst>
            <c:ext xmlns:c16="http://schemas.microsoft.com/office/drawing/2014/chart" uri="{C3380CC4-5D6E-409C-BE32-E72D297353CC}">
              <c16:uniqueId val="{00000000-F91A-411E-8BCD-843205A14AF4}"/>
            </c:ext>
          </c:extLst>
        </c:ser>
        <c:ser>
          <c:idx val="1"/>
          <c:order val="1"/>
          <c:tx>
            <c:v>Mean - SD</c:v>
          </c:tx>
          <c:spPr>
            <a:ln w="28575" cap="rnd">
              <a:solidFill>
                <a:schemeClr val="accent3"/>
              </a:solidFill>
              <a:prstDash val="sysDot"/>
              <a:round/>
            </a:ln>
            <a:effectLst/>
          </c:spPr>
          <c:marker>
            <c:symbol val="none"/>
          </c:marker>
          <c:val>
            <c:numRef>
              <c:f>'Municipality (Weekday)'!$B$71:$Y$71</c:f>
              <c:numCache>
                <c:formatCode>General</c:formatCode>
                <c:ptCount val="24"/>
                <c:pt idx="0">
                  <c:v>0.34452548461259447</c:v>
                </c:pt>
                <c:pt idx="1">
                  <c:v>0.31789334327070046</c:v>
                </c:pt>
                <c:pt idx="2">
                  <c:v>0.31026326412528987</c:v>
                </c:pt>
                <c:pt idx="3">
                  <c:v>0.31102176984345287</c:v>
                </c:pt>
                <c:pt idx="4">
                  <c:v>0.32171668245971041</c:v>
                </c:pt>
                <c:pt idx="5">
                  <c:v>0.41480213715082553</c:v>
                </c:pt>
                <c:pt idx="6">
                  <c:v>0.60026391648770849</c:v>
                </c:pt>
                <c:pt idx="7">
                  <c:v>0.8301174885267657</c:v>
                </c:pt>
                <c:pt idx="8">
                  <c:v>0.96978171862607643</c:v>
                </c:pt>
                <c:pt idx="9">
                  <c:v>0.99313480477261928</c:v>
                </c:pt>
                <c:pt idx="10">
                  <c:v>0.9942193845547691</c:v>
                </c:pt>
                <c:pt idx="11">
                  <c:v>0.97960319813383123</c:v>
                </c:pt>
                <c:pt idx="12">
                  <c:v>0.98127096130589397</c:v>
                </c:pt>
                <c:pt idx="13">
                  <c:v>0.97543401426623599</c:v>
                </c:pt>
                <c:pt idx="14">
                  <c:v>0.96581050043607952</c:v>
                </c:pt>
                <c:pt idx="15">
                  <c:v>0.98368060497511289</c:v>
                </c:pt>
                <c:pt idx="16">
                  <c:v>0.92600778141563855</c:v>
                </c:pt>
                <c:pt idx="17">
                  <c:v>0.83555680242149766</c:v>
                </c:pt>
                <c:pt idx="18">
                  <c:v>0.8119710698235334</c:v>
                </c:pt>
                <c:pt idx="19">
                  <c:v>0.7900371998407858</c:v>
                </c:pt>
                <c:pt idx="20">
                  <c:v>0.73546833418886703</c:v>
                </c:pt>
                <c:pt idx="21">
                  <c:v>0.61270786428768076</c:v>
                </c:pt>
                <c:pt idx="22">
                  <c:v>0.49671729748554094</c:v>
                </c:pt>
                <c:pt idx="23">
                  <c:v>0.4137651253947654</c:v>
                </c:pt>
              </c:numCache>
            </c:numRef>
          </c:val>
          <c:smooth val="0"/>
          <c:extLst>
            <c:ext xmlns:c16="http://schemas.microsoft.com/office/drawing/2014/chart" uri="{C3380CC4-5D6E-409C-BE32-E72D297353CC}">
              <c16:uniqueId val="{00000001-F91A-411E-8BCD-843205A14AF4}"/>
            </c:ext>
          </c:extLst>
        </c:ser>
        <c:ser>
          <c:idx val="2"/>
          <c:order val="2"/>
          <c:tx>
            <c:v>Mean + SD</c:v>
          </c:tx>
          <c:spPr>
            <a:ln w="28575" cap="rnd">
              <a:solidFill>
                <a:schemeClr val="accent3"/>
              </a:solidFill>
              <a:prstDash val="sysDot"/>
              <a:round/>
            </a:ln>
            <a:effectLst/>
          </c:spPr>
          <c:marker>
            <c:symbol val="none"/>
          </c:marker>
          <c:val>
            <c:numRef>
              <c:f>'Municipality (Weekday)'!$B$72:$Y$72</c:f>
              <c:numCache>
                <c:formatCode>General</c:formatCode>
                <c:ptCount val="24"/>
                <c:pt idx="0">
                  <c:v>0.37619318545610381</c:v>
                </c:pt>
                <c:pt idx="1">
                  <c:v>0.33964288428351902</c:v>
                </c:pt>
                <c:pt idx="2">
                  <c:v>0.32875992292944572</c:v>
                </c:pt>
                <c:pt idx="3">
                  <c:v>0.32825166178993981</c:v>
                </c:pt>
                <c:pt idx="4">
                  <c:v>0.33910827035809077</c:v>
                </c:pt>
                <c:pt idx="5">
                  <c:v>0.44489137075922885</c:v>
                </c:pt>
                <c:pt idx="6">
                  <c:v>0.6377282564389829</c:v>
                </c:pt>
                <c:pt idx="7">
                  <c:v>0.86443268436141985</c:v>
                </c:pt>
                <c:pt idx="8">
                  <c:v>0.99354617570724946</c:v>
                </c:pt>
                <c:pt idx="9">
                  <c:v>1.0000754253431745</c:v>
                </c:pt>
                <c:pt idx="10">
                  <c:v>1.002969732233864</c:v>
                </c:pt>
                <c:pt idx="11">
                  <c:v>0.98991277176393988</c:v>
                </c:pt>
                <c:pt idx="12">
                  <c:v>0.98915162040957083</c:v>
                </c:pt>
                <c:pt idx="13">
                  <c:v>0.98310418751508111</c:v>
                </c:pt>
                <c:pt idx="14">
                  <c:v>0.97427883967498663</c:v>
                </c:pt>
                <c:pt idx="15">
                  <c:v>0.99076474328161013</c:v>
                </c:pt>
                <c:pt idx="16">
                  <c:v>0.97208903206151998</c:v>
                </c:pt>
                <c:pt idx="17">
                  <c:v>0.91668942749752502</c:v>
                </c:pt>
                <c:pt idx="18">
                  <c:v>0.89902559631603873</c:v>
                </c:pt>
                <c:pt idx="19">
                  <c:v>0.87392062505622325</c:v>
                </c:pt>
                <c:pt idx="20">
                  <c:v>0.80910278907410227</c:v>
                </c:pt>
                <c:pt idx="21">
                  <c:v>0.69007668257037225</c:v>
                </c:pt>
                <c:pt idx="22">
                  <c:v>0.57831484303989744</c:v>
                </c:pt>
                <c:pt idx="23">
                  <c:v>0.47024842595078664</c:v>
                </c:pt>
              </c:numCache>
            </c:numRef>
          </c:val>
          <c:smooth val="0"/>
          <c:extLst>
            <c:ext xmlns:c16="http://schemas.microsoft.com/office/drawing/2014/chart" uri="{C3380CC4-5D6E-409C-BE32-E72D297353CC}">
              <c16:uniqueId val="{00000002-F91A-411E-8BCD-843205A14AF4}"/>
            </c:ext>
          </c:extLst>
        </c:ser>
        <c:dLbls>
          <c:showLegendKey val="0"/>
          <c:showVal val="0"/>
          <c:showCatName val="0"/>
          <c:showSerName val="0"/>
          <c:showPercent val="0"/>
          <c:showBubbleSize val="0"/>
        </c:dLbls>
        <c:smooth val="0"/>
        <c:axId val="539769328"/>
        <c:axId val="539770640"/>
      </c:lineChart>
      <c:catAx>
        <c:axId val="53976932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Time (h)</a:t>
                </a:r>
              </a:p>
            </c:rich>
          </c:tx>
          <c:layout>
            <c:manualLayout>
              <c:xMode val="edge"/>
              <c:yMode val="edge"/>
              <c:x val="0.49229539763327512"/>
              <c:y val="0.94586317302303391"/>
            </c:manualLayout>
          </c:layout>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h:mm"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539770640"/>
        <c:crosses val="autoZero"/>
        <c:auto val="1"/>
        <c:lblAlgn val="ctr"/>
        <c:lblOffset val="100"/>
        <c:tickLblSkip val="2"/>
        <c:tickMarkSkip val="1"/>
        <c:noMultiLvlLbl val="0"/>
      </c:catAx>
      <c:valAx>
        <c:axId val="539770640"/>
        <c:scaling>
          <c:orientation val="minMax"/>
        </c:scaling>
        <c:delete val="0"/>
        <c:axPos val="l"/>
        <c:majorGridlines>
          <c:spPr>
            <a:ln w="9525" cap="flat" cmpd="sng" algn="ctr">
              <a:solidFill>
                <a:schemeClr val="bg1">
                  <a:lumMod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Demand (p.u)</a:t>
                </a:r>
              </a:p>
            </c:rich>
          </c:tx>
          <c:layout>
            <c:manualLayout>
              <c:xMode val="edge"/>
              <c:yMode val="edge"/>
              <c:x val="8.5036959358266214E-3"/>
              <c:y val="0.38475914612153395"/>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539769328"/>
        <c:crosses val="autoZero"/>
        <c:crossBetween val="between"/>
      </c:valAx>
      <c:spPr>
        <a:noFill/>
        <a:ln>
          <a:noFill/>
        </a:ln>
        <a:effectLst/>
      </c:spPr>
    </c:plotArea>
    <c:legend>
      <c:legendPos val="r"/>
      <c:layout>
        <c:manualLayout>
          <c:xMode val="edge"/>
          <c:yMode val="edge"/>
          <c:x val="0.85161087355469778"/>
          <c:y val="0.1102391059468518"/>
          <c:w val="0.11777297642616716"/>
          <c:h val="0.14485079922949545"/>
        </c:manualLayout>
      </c:layout>
      <c:overlay val="0"/>
      <c:spPr>
        <a:noFill/>
        <a:ln>
          <a:solidFill>
            <a:schemeClr val="tx1">
              <a:lumMod val="65000"/>
              <a:lumOff val="35000"/>
            </a:schemeClr>
          </a:solid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solidFill>
        <a:schemeClr val="tx1">
          <a:lumMod val="65000"/>
          <a:lumOff val="3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a:t>Area Demand Profile</a:t>
            </a:r>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2834615535285419E-2"/>
          <c:y val="0.10455250176180408"/>
          <c:w val="0.89971005059499598"/>
          <c:h val="0.77027961356838848"/>
        </c:manualLayout>
      </c:layout>
      <c:lineChart>
        <c:grouping val="standard"/>
        <c:varyColors val="0"/>
        <c:ser>
          <c:idx val="0"/>
          <c:order val="0"/>
          <c:tx>
            <c:v>Mean</c:v>
          </c:tx>
          <c:spPr>
            <a:ln w="28575" cap="rnd">
              <a:solidFill>
                <a:schemeClr val="accent2"/>
              </a:solidFill>
              <a:round/>
            </a:ln>
            <a:effectLst/>
          </c:spPr>
          <c:marker>
            <c:symbol val="none"/>
          </c:marker>
          <c:cat>
            <c:numRef>
              <c:f>'Neighbourhood (Weekend)'!$B$69:$Y$69</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c:v>
                </c:pt>
                <c:pt idx="19">
                  <c:v>0.79166666666666696</c:v>
                </c:pt>
                <c:pt idx="20">
                  <c:v>0.83333333333333304</c:v>
                </c:pt>
                <c:pt idx="21">
                  <c:v>0.875</c:v>
                </c:pt>
                <c:pt idx="22">
                  <c:v>0.91666666666666696</c:v>
                </c:pt>
                <c:pt idx="23">
                  <c:v>0.95833333333333304</c:v>
                </c:pt>
              </c:numCache>
            </c:numRef>
          </c:cat>
          <c:val>
            <c:numRef>
              <c:f>'Neighbourhood (Weekend)'!$B$70:$Y$70</c:f>
              <c:numCache>
                <c:formatCode>General</c:formatCode>
                <c:ptCount val="24"/>
                <c:pt idx="0">
                  <c:v>0.50805384205784987</c:v>
                </c:pt>
                <c:pt idx="1">
                  <c:v>0.48771919148669635</c:v>
                </c:pt>
                <c:pt idx="2">
                  <c:v>0.48252558780042537</c:v>
                </c:pt>
                <c:pt idx="3">
                  <c:v>0.4867705212823244</c:v>
                </c:pt>
                <c:pt idx="4">
                  <c:v>0.49453893642295643</c:v>
                </c:pt>
                <c:pt idx="5">
                  <c:v>0.64729918478515103</c:v>
                </c:pt>
                <c:pt idx="6">
                  <c:v>0.80893101558482328</c:v>
                </c:pt>
                <c:pt idx="7">
                  <c:v>0.89740975496398945</c:v>
                </c:pt>
                <c:pt idx="8">
                  <c:v>0.95189059685980404</c:v>
                </c:pt>
                <c:pt idx="9">
                  <c:v>0.94968449716904635</c:v>
                </c:pt>
                <c:pt idx="10">
                  <c:v>0.96430583935485503</c:v>
                </c:pt>
                <c:pt idx="11">
                  <c:v>0.96775175814955972</c:v>
                </c:pt>
                <c:pt idx="12">
                  <c:v>0.96838385427424833</c:v>
                </c:pt>
                <c:pt idx="13">
                  <c:v>0.88331104103912861</c:v>
                </c:pt>
                <c:pt idx="14">
                  <c:v>0.81788790763990749</c:v>
                </c:pt>
                <c:pt idx="15">
                  <c:v>0.8440640931757849</c:v>
                </c:pt>
                <c:pt idx="16">
                  <c:v>0.89076912815199327</c:v>
                </c:pt>
                <c:pt idx="17">
                  <c:v>0.82005366525052992</c:v>
                </c:pt>
                <c:pt idx="18">
                  <c:v>0.71777641412551207</c:v>
                </c:pt>
                <c:pt idx="19">
                  <c:v>0.69552683262445969</c:v>
                </c:pt>
                <c:pt idx="20">
                  <c:v>0.68933595046782437</c:v>
                </c:pt>
                <c:pt idx="21">
                  <c:v>0.66126398066017222</c:v>
                </c:pt>
                <c:pt idx="22">
                  <c:v>0.61875992888016462</c:v>
                </c:pt>
                <c:pt idx="23">
                  <c:v>0.56028833542931633</c:v>
                </c:pt>
              </c:numCache>
            </c:numRef>
          </c:val>
          <c:smooth val="0"/>
          <c:extLst>
            <c:ext xmlns:c16="http://schemas.microsoft.com/office/drawing/2014/chart" uri="{C3380CC4-5D6E-409C-BE32-E72D297353CC}">
              <c16:uniqueId val="{00000000-43A8-479D-BFFE-C1DBE4CD7F51}"/>
            </c:ext>
          </c:extLst>
        </c:ser>
        <c:ser>
          <c:idx val="1"/>
          <c:order val="1"/>
          <c:tx>
            <c:v>Mean - SD</c:v>
          </c:tx>
          <c:spPr>
            <a:ln w="28575" cap="rnd">
              <a:solidFill>
                <a:schemeClr val="accent3"/>
              </a:solidFill>
              <a:prstDash val="sysDot"/>
              <a:round/>
            </a:ln>
            <a:effectLst/>
          </c:spPr>
          <c:marker>
            <c:symbol val="none"/>
          </c:marker>
          <c:val>
            <c:numRef>
              <c:f>'Neighbourhood (Weekend)'!$B$71:$Y$71</c:f>
              <c:numCache>
                <c:formatCode>General</c:formatCode>
                <c:ptCount val="24"/>
                <c:pt idx="0">
                  <c:v>0.45498628063447832</c:v>
                </c:pt>
                <c:pt idx="1">
                  <c:v>0.43434232100846659</c:v>
                </c:pt>
                <c:pt idx="2">
                  <c:v>0.42867186252359213</c:v>
                </c:pt>
                <c:pt idx="3">
                  <c:v>0.43198230422015843</c:v>
                </c:pt>
                <c:pt idx="4">
                  <c:v>0.44047631754528938</c:v>
                </c:pt>
                <c:pt idx="5">
                  <c:v>0.57183806960203298</c:v>
                </c:pt>
                <c:pt idx="6">
                  <c:v>0.70798817860061503</c:v>
                </c:pt>
                <c:pt idx="7">
                  <c:v>0.80617746968768245</c:v>
                </c:pt>
                <c:pt idx="8">
                  <c:v>0.87839192551676404</c:v>
                </c:pt>
                <c:pt idx="9">
                  <c:v>0.91713331021914124</c:v>
                </c:pt>
                <c:pt idx="10">
                  <c:v>0.93512552099257396</c:v>
                </c:pt>
                <c:pt idx="11">
                  <c:v>0.93311494944190965</c:v>
                </c:pt>
                <c:pt idx="12">
                  <c:v>0.93446755338398257</c:v>
                </c:pt>
                <c:pt idx="13">
                  <c:v>0.83352191286822841</c:v>
                </c:pt>
                <c:pt idx="14">
                  <c:v>0.75340528013795116</c:v>
                </c:pt>
                <c:pt idx="15">
                  <c:v>0.78571568876728182</c:v>
                </c:pt>
                <c:pt idx="16">
                  <c:v>0.83716767756889821</c:v>
                </c:pt>
                <c:pt idx="17">
                  <c:v>0.73986028584165853</c:v>
                </c:pt>
                <c:pt idx="18">
                  <c:v>0.62137097948049724</c:v>
                </c:pt>
                <c:pt idx="19">
                  <c:v>0.60110503897752454</c:v>
                </c:pt>
                <c:pt idx="20">
                  <c:v>0.59931470604933545</c:v>
                </c:pt>
                <c:pt idx="21">
                  <c:v>0.57229085780271738</c:v>
                </c:pt>
                <c:pt idx="22">
                  <c:v>0.53653793658727977</c:v>
                </c:pt>
                <c:pt idx="23">
                  <c:v>0.50028503914833145</c:v>
                </c:pt>
              </c:numCache>
            </c:numRef>
          </c:val>
          <c:smooth val="0"/>
          <c:extLst>
            <c:ext xmlns:c16="http://schemas.microsoft.com/office/drawing/2014/chart" uri="{C3380CC4-5D6E-409C-BE32-E72D297353CC}">
              <c16:uniqueId val="{00000001-43A8-479D-BFFE-C1DBE4CD7F51}"/>
            </c:ext>
          </c:extLst>
        </c:ser>
        <c:ser>
          <c:idx val="2"/>
          <c:order val="2"/>
          <c:tx>
            <c:v>Mean + SD</c:v>
          </c:tx>
          <c:spPr>
            <a:ln w="28575" cap="rnd">
              <a:solidFill>
                <a:schemeClr val="accent3"/>
              </a:solidFill>
              <a:prstDash val="sysDot"/>
              <a:round/>
            </a:ln>
            <a:effectLst/>
          </c:spPr>
          <c:marker>
            <c:symbol val="none"/>
          </c:marker>
          <c:val>
            <c:numRef>
              <c:f>'Neighbourhood (Weekend)'!$B$72:$Y$72</c:f>
              <c:numCache>
                <c:formatCode>General</c:formatCode>
                <c:ptCount val="24"/>
                <c:pt idx="0">
                  <c:v>0.56112140348122141</c:v>
                </c:pt>
                <c:pt idx="1">
                  <c:v>0.5410960619649261</c:v>
                </c:pt>
                <c:pt idx="2">
                  <c:v>0.53637931307725861</c:v>
                </c:pt>
                <c:pt idx="3">
                  <c:v>0.54155873834449042</c:v>
                </c:pt>
                <c:pt idx="4">
                  <c:v>0.54860155530062349</c:v>
                </c:pt>
                <c:pt idx="5">
                  <c:v>0.72276029996826907</c:v>
                </c:pt>
                <c:pt idx="6">
                  <c:v>0.90987385256903153</c:v>
                </c:pt>
                <c:pt idx="7">
                  <c:v>0.98864204024029645</c:v>
                </c:pt>
                <c:pt idx="8">
                  <c:v>1.025389268202844</c:v>
                </c:pt>
                <c:pt idx="9">
                  <c:v>0.98223568411895146</c:v>
                </c:pt>
                <c:pt idx="10">
                  <c:v>0.99348615771713611</c:v>
                </c:pt>
                <c:pt idx="11">
                  <c:v>1.0023885668572099</c:v>
                </c:pt>
                <c:pt idx="12">
                  <c:v>1.0023001551645141</c:v>
                </c:pt>
                <c:pt idx="13">
                  <c:v>0.93310016921002881</c:v>
                </c:pt>
                <c:pt idx="14">
                  <c:v>0.88237053514186381</c:v>
                </c:pt>
                <c:pt idx="15">
                  <c:v>0.90241249758428799</c:v>
                </c:pt>
                <c:pt idx="16">
                  <c:v>0.94437057873508834</c:v>
                </c:pt>
                <c:pt idx="17">
                  <c:v>0.90024704465940131</c:v>
                </c:pt>
                <c:pt idx="18">
                  <c:v>0.81418184877052691</c:v>
                </c:pt>
                <c:pt idx="19">
                  <c:v>0.78994862627139484</c:v>
                </c:pt>
                <c:pt idx="20">
                  <c:v>0.77935719488631328</c:v>
                </c:pt>
                <c:pt idx="21">
                  <c:v>0.75023710351762707</c:v>
                </c:pt>
                <c:pt idx="22">
                  <c:v>0.70098192117304947</c:v>
                </c:pt>
                <c:pt idx="23">
                  <c:v>0.62029163171030122</c:v>
                </c:pt>
              </c:numCache>
            </c:numRef>
          </c:val>
          <c:smooth val="0"/>
          <c:extLst>
            <c:ext xmlns:c16="http://schemas.microsoft.com/office/drawing/2014/chart" uri="{C3380CC4-5D6E-409C-BE32-E72D297353CC}">
              <c16:uniqueId val="{00000002-43A8-479D-BFFE-C1DBE4CD7F51}"/>
            </c:ext>
          </c:extLst>
        </c:ser>
        <c:dLbls>
          <c:showLegendKey val="0"/>
          <c:showVal val="0"/>
          <c:showCatName val="0"/>
          <c:showSerName val="0"/>
          <c:showPercent val="0"/>
          <c:showBubbleSize val="0"/>
        </c:dLbls>
        <c:smooth val="0"/>
        <c:axId val="539769328"/>
        <c:axId val="539770640"/>
      </c:lineChart>
      <c:catAx>
        <c:axId val="53976932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Time (h)</a:t>
                </a:r>
              </a:p>
            </c:rich>
          </c:tx>
          <c:layout>
            <c:manualLayout>
              <c:xMode val="edge"/>
              <c:yMode val="edge"/>
              <c:x val="0.49229539763327512"/>
              <c:y val="0.94586317302303391"/>
            </c:manualLayout>
          </c:layout>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h:mm"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539770640"/>
        <c:crosses val="autoZero"/>
        <c:auto val="1"/>
        <c:lblAlgn val="ctr"/>
        <c:lblOffset val="100"/>
        <c:tickLblSkip val="2"/>
        <c:tickMarkSkip val="1"/>
        <c:noMultiLvlLbl val="0"/>
      </c:catAx>
      <c:valAx>
        <c:axId val="539770640"/>
        <c:scaling>
          <c:orientation val="minMax"/>
        </c:scaling>
        <c:delete val="0"/>
        <c:axPos val="l"/>
        <c:majorGridlines>
          <c:spPr>
            <a:ln w="9525" cap="flat" cmpd="sng" algn="ctr">
              <a:solidFill>
                <a:schemeClr val="bg1">
                  <a:lumMod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Demand (p.u)</a:t>
                </a:r>
              </a:p>
            </c:rich>
          </c:tx>
          <c:layout>
            <c:manualLayout>
              <c:xMode val="edge"/>
              <c:yMode val="edge"/>
              <c:x val="8.5036959358266214E-3"/>
              <c:y val="0.38475914612153395"/>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539769328"/>
        <c:crosses val="autoZero"/>
        <c:crossBetween val="between"/>
      </c:valAx>
      <c:spPr>
        <a:noFill/>
        <a:ln>
          <a:noFill/>
        </a:ln>
        <a:effectLst/>
      </c:spPr>
    </c:plotArea>
    <c:legend>
      <c:legendPos val="r"/>
      <c:layout>
        <c:manualLayout>
          <c:xMode val="edge"/>
          <c:yMode val="edge"/>
          <c:x val="0.85161087355469778"/>
          <c:y val="0.1102391059468518"/>
          <c:w val="0.11777297642616716"/>
          <c:h val="0.14485079922949545"/>
        </c:manualLayout>
      </c:layout>
      <c:overlay val="0"/>
      <c:spPr>
        <a:noFill/>
        <a:ln>
          <a:solidFill>
            <a:schemeClr val="tx1">
              <a:lumMod val="65000"/>
              <a:lumOff val="35000"/>
            </a:schemeClr>
          </a:solid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solidFill>
        <a:schemeClr val="tx1">
          <a:lumMod val="65000"/>
          <a:lumOff val="3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a:t>Area Demand Profile</a:t>
            </a:r>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2834615535285419E-2"/>
          <c:y val="0.10455250176180408"/>
          <c:w val="0.89971005059499598"/>
          <c:h val="0.77027961356838848"/>
        </c:manualLayout>
      </c:layout>
      <c:lineChart>
        <c:grouping val="standard"/>
        <c:varyColors val="0"/>
        <c:ser>
          <c:idx val="0"/>
          <c:order val="0"/>
          <c:tx>
            <c:v>Mean</c:v>
          </c:tx>
          <c:spPr>
            <a:ln w="28575" cap="rnd">
              <a:solidFill>
                <a:schemeClr val="accent2"/>
              </a:solidFill>
              <a:round/>
            </a:ln>
            <a:effectLst/>
          </c:spPr>
          <c:marker>
            <c:symbol val="none"/>
          </c:marker>
          <c:cat>
            <c:numRef>
              <c:f>'District (Weekend)'!$B$69:$Y$69</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c:v>
                </c:pt>
                <c:pt idx="19">
                  <c:v>0.79166666666666696</c:v>
                </c:pt>
                <c:pt idx="20">
                  <c:v>0.83333333333333304</c:v>
                </c:pt>
                <c:pt idx="21">
                  <c:v>0.875</c:v>
                </c:pt>
                <c:pt idx="22">
                  <c:v>0.91666666666666696</c:v>
                </c:pt>
                <c:pt idx="23">
                  <c:v>0.95833333333333304</c:v>
                </c:pt>
              </c:numCache>
            </c:numRef>
          </c:cat>
          <c:val>
            <c:numRef>
              <c:f>'District (Weekend)'!$B$70:$Y$70</c:f>
              <c:numCache>
                <c:formatCode>General</c:formatCode>
                <c:ptCount val="24"/>
                <c:pt idx="0">
                  <c:v>0.52162507935981428</c:v>
                </c:pt>
                <c:pt idx="1">
                  <c:v>0.49489419006577001</c:v>
                </c:pt>
                <c:pt idx="2">
                  <c:v>0.48706017958119951</c:v>
                </c:pt>
                <c:pt idx="3">
                  <c:v>0.48993111035486353</c:v>
                </c:pt>
                <c:pt idx="4">
                  <c:v>0.49809805509976429</c:v>
                </c:pt>
                <c:pt idx="5">
                  <c:v>0.6459263827341486</c:v>
                </c:pt>
                <c:pt idx="6">
                  <c:v>0.80420284183919188</c:v>
                </c:pt>
                <c:pt idx="7">
                  <c:v>0.89349950107680709</c:v>
                </c:pt>
                <c:pt idx="8">
                  <c:v>0.951537022659805</c:v>
                </c:pt>
                <c:pt idx="9">
                  <c:v>0.95524434843641548</c:v>
                </c:pt>
                <c:pt idx="10">
                  <c:v>0.97258046076767868</c:v>
                </c:pt>
                <c:pt idx="11">
                  <c:v>0.97572928648662793</c:v>
                </c:pt>
                <c:pt idx="12">
                  <c:v>0.97374394559085331</c:v>
                </c:pt>
                <c:pt idx="13">
                  <c:v>0.89069994586670631</c:v>
                </c:pt>
                <c:pt idx="14">
                  <c:v>0.8266930611283001</c:v>
                </c:pt>
                <c:pt idx="15">
                  <c:v>0.85162214407391268</c:v>
                </c:pt>
                <c:pt idx="16">
                  <c:v>0.9043324263844339</c:v>
                </c:pt>
                <c:pt idx="17">
                  <c:v>0.85042846256147941</c:v>
                </c:pt>
                <c:pt idx="18">
                  <c:v>0.76108622947541171</c:v>
                </c:pt>
                <c:pt idx="19">
                  <c:v>0.7408674039197406</c:v>
                </c:pt>
                <c:pt idx="20">
                  <c:v>0.73259095166233579</c:v>
                </c:pt>
                <c:pt idx="21">
                  <c:v>0.70247648281348885</c:v>
                </c:pt>
                <c:pt idx="22">
                  <c:v>0.65363525929689847</c:v>
                </c:pt>
                <c:pt idx="23">
                  <c:v>0.58248413490305173</c:v>
                </c:pt>
              </c:numCache>
            </c:numRef>
          </c:val>
          <c:smooth val="0"/>
          <c:extLst>
            <c:ext xmlns:c16="http://schemas.microsoft.com/office/drawing/2014/chart" uri="{C3380CC4-5D6E-409C-BE32-E72D297353CC}">
              <c16:uniqueId val="{00000000-8B50-42A6-8B86-8C778E92F466}"/>
            </c:ext>
          </c:extLst>
        </c:ser>
        <c:ser>
          <c:idx val="1"/>
          <c:order val="1"/>
          <c:tx>
            <c:v>Mean - SD</c:v>
          </c:tx>
          <c:spPr>
            <a:ln w="28575" cap="rnd">
              <a:solidFill>
                <a:schemeClr val="accent3"/>
              </a:solidFill>
              <a:prstDash val="sysDot"/>
              <a:round/>
            </a:ln>
            <a:effectLst/>
          </c:spPr>
          <c:marker>
            <c:symbol val="none"/>
          </c:marker>
          <c:val>
            <c:numRef>
              <c:f>'District (Weekend)'!$B$71:$Y$71</c:f>
              <c:numCache>
                <c:formatCode>General</c:formatCode>
                <c:ptCount val="24"/>
                <c:pt idx="0">
                  <c:v>0.47861443360812184</c:v>
                </c:pt>
                <c:pt idx="1">
                  <c:v>0.45339508062536438</c:v>
                </c:pt>
                <c:pt idx="2">
                  <c:v>0.44522821407421787</c:v>
                </c:pt>
                <c:pt idx="3">
                  <c:v>0.44709590570055896</c:v>
                </c:pt>
                <c:pt idx="4">
                  <c:v>0.45582447892478395</c:v>
                </c:pt>
                <c:pt idx="5">
                  <c:v>0.5830541156761091</c:v>
                </c:pt>
                <c:pt idx="6">
                  <c:v>0.71775155207093799</c:v>
                </c:pt>
                <c:pt idx="7">
                  <c:v>0.81509294029255086</c:v>
                </c:pt>
                <c:pt idx="8">
                  <c:v>0.88970041037248537</c:v>
                </c:pt>
                <c:pt idx="9">
                  <c:v>0.92832587006915435</c:v>
                </c:pt>
                <c:pt idx="10">
                  <c:v>0.94577605504075379</c:v>
                </c:pt>
                <c:pt idx="11">
                  <c:v>0.94405800248066296</c:v>
                </c:pt>
                <c:pt idx="12">
                  <c:v>0.94374527588849788</c:v>
                </c:pt>
                <c:pt idx="13">
                  <c:v>0.84618819333309858</c:v>
                </c:pt>
                <c:pt idx="14">
                  <c:v>0.76944159814074953</c:v>
                </c:pt>
                <c:pt idx="15">
                  <c:v>0.80045892287701603</c:v>
                </c:pt>
                <c:pt idx="16">
                  <c:v>0.8536572490396841</c:v>
                </c:pt>
                <c:pt idx="17">
                  <c:v>0.7671362278554168</c:v>
                </c:pt>
                <c:pt idx="18">
                  <c:v>0.65690012344029614</c:v>
                </c:pt>
                <c:pt idx="19">
                  <c:v>0.63778672292686334</c:v>
                </c:pt>
                <c:pt idx="20">
                  <c:v>0.63567547130902691</c:v>
                </c:pt>
                <c:pt idx="21">
                  <c:v>0.61132675017097671</c:v>
                </c:pt>
                <c:pt idx="22">
                  <c:v>0.57399174018689092</c:v>
                </c:pt>
                <c:pt idx="23">
                  <c:v>0.52897292483124947</c:v>
                </c:pt>
              </c:numCache>
            </c:numRef>
          </c:val>
          <c:smooth val="0"/>
          <c:extLst>
            <c:ext xmlns:c16="http://schemas.microsoft.com/office/drawing/2014/chart" uri="{C3380CC4-5D6E-409C-BE32-E72D297353CC}">
              <c16:uniqueId val="{00000001-8B50-42A6-8B86-8C778E92F466}"/>
            </c:ext>
          </c:extLst>
        </c:ser>
        <c:ser>
          <c:idx val="2"/>
          <c:order val="2"/>
          <c:tx>
            <c:v>Mean + SD</c:v>
          </c:tx>
          <c:spPr>
            <a:ln w="28575" cap="rnd">
              <a:solidFill>
                <a:schemeClr val="accent3"/>
              </a:solidFill>
              <a:prstDash val="sysDot"/>
              <a:round/>
            </a:ln>
            <a:effectLst/>
          </c:spPr>
          <c:marker>
            <c:symbol val="none"/>
          </c:marker>
          <c:val>
            <c:numRef>
              <c:f>'District (Weekend)'!$B$72:$Y$72</c:f>
              <c:numCache>
                <c:formatCode>General</c:formatCode>
                <c:ptCount val="24"/>
                <c:pt idx="0">
                  <c:v>0.56463572511150673</c:v>
                </c:pt>
                <c:pt idx="1">
                  <c:v>0.53639329950617565</c:v>
                </c:pt>
                <c:pt idx="2">
                  <c:v>0.52889214508818116</c:v>
                </c:pt>
                <c:pt idx="3">
                  <c:v>0.53276631500916816</c:v>
                </c:pt>
                <c:pt idx="4">
                  <c:v>0.54037163127474463</c:v>
                </c:pt>
                <c:pt idx="5">
                  <c:v>0.7087986497921881</c:v>
                </c:pt>
                <c:pt idx="6">
                  <c:v>0.89065413160744578</c:v>
                </c:pt>
                <c:pt idx="7">
                  <c:v>0.97190606186106332</c:v>
                </c:pt>
                <c:pt idx="8">
                  <c:v>1.0133736349471247</c:v>
                </c:pt>
                <c:pt idx="9">
                  <c:v>0.98216282680367661</c:v>
                </c:pt>
                <c:pt idx="10">
                  <c:v>0.99938486649460356</c:v>
                </c:pt>
                <c:pt idx="11">
                  <c:v>1.007400570492593</c:v>
                </c:pt>
                <c:pt idx="12">
                  <c:v>1.0037426152932087</c:v>
                </c:pt>
                <c:pt idx="13">
                  <c:v>0.93521169840031404</c:v>
                </c:pt>
                <c:pt idx="14">
                  <c:v>0.88394452411585067</c:v>
                </c:pt>
                <c:pt idx="15">
                  <c:v>0.90278536527080933</c:v>
                </c:pt>
                <c:pt idx="16">
                  <c:v>0.9550076037291837</c:v>
                </c:pt>
                <c:pt idx="17">
                  <c:v>0.93372069726754203</c:v>
                </c:pt>
                <c:pt idx="18">
                  <c:v>0.86527233551052729</c:v>
                </c:pt>
                <c:pt idx="19">
                  <c:v>0.84394808491261786</c:v>
                </c:pt>
                <c:pt idx="20">
                  <c:v>0.82950643201564467</c:v>
                </c:pt>
                <c:pt idx="21">
                  <c:v>0.79362621545600098</c:v>
                </c:pt>
                <c:pt idx="22">
                  <c:v>0.73327877840690603</c:v>
                </c:pt>
                <c:pt idx="23">
                  <c:v>0.63599534497485399</c:v>
                </c:pt>
              </c:numCache>
            </c:numRef>
          </c:val>
          <c:smooth val="0"/>
          <c:extLst>
            <c:ext xmlns:c16="http://schemas.microsoft.com/office/drawing/2014/chart" uri="{C3380CC4-5D6E-409C-BE32-E72D297353CC}">
              <c16:uniqueId val="{00000002-8B50-42A6-8B86-8C778E92F466}"/>
            </c:ext>
          </c:extLst>
        </c:ser>
        <c:dLbls>
          <c:showLegendKey val="0"/>
          <c:showVal val="0"/>
          <c:showCatName val="0"/>
          <c:showSerName val="0"/>
          <c:showPercent val="0"/>
          <c:showBubbleSize val="0"/>
        </c:dLbls>
        <c:smooth val="0"/>
        <c:axId val="539769328"/>
        <c:axId val="539770640"/>
      </c:lineChart>
      <c:catAx>
        <c:axId val="53976932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Time (h)</a:t>
                </a:r>
              </a:p>
            </c:rich>
          </c:tx>
          <c:layout>
            <c:manualLayout>
              <c:xMode val="edge"/>
              <c:yMode val="edge"/>
              <c:x val="0.49229539763327512"/>
              <c:y val="0.94586317302303391"/>
            </c:manualLayout>
          </c:layout>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h:mm"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539770640"/>
        <c:crosses val="autoZero"/>
        <c:auto val="1"/>
        <c:lblAlgn val="ctr"/>
        <c:lblOffset val="100"/>
        <c:tickLblSkip val="2"/>
        <c:tickMarkSkip val="1"/>
        <c:noMultiLvlLbl val="0"/>
      </c:catAx>
      <c:valAx>
        <c:axId val="539770640"/>
        <c:scaling>
          <c:orientation val="minMax"/>
        </c:scaling>
        <c:delete val="0"/>
        <c:axPos val="l"/>
        <c:majorGridlines>
          <c:spPr>
            <a:ln w="9525" cap="flat" cmpd="sng" algn="ctr">
              <a:solidFill>
                <a:schemeClr val="bg1">
                  <a:lumMod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Demand (p.u)</a:t>
                </a:r>
              </a:p>
            </c:rich>
          </c:tx>
          <c:layout>
            <c:manualLayout>
              <c:xMode val="edge"/>
              <c:yMode val="edge"/>
              <c:x val="8.5036959358266214E-3"/>
              <c:y val="0.38475914612153395"/>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539769328"/>
        <c:crosses val="autoZero"/>
        <c:crossBetween val="between"/>
      </c:valAx>
      <c:spPr>
        <a:noFill/>
        <a:ln>
          <a:noFill/>
        </a:ln>
        <a:effectLst/>
      </c:spPr>
    </c:plotArea>
    <c:legend>
      <c:legendPos val="r"/>
      <c:layout>
        <c:manualLayout>
          <c:xMode val="edge"/>
          <c:yMode val="edge"/>
          <c:x val="0.85161087355469778"/>
          <c:y val="0.1102391059468518"/>
          <c:w val="0.11777297642616716"/>
          <c:h val="0.14485079922949545"/>
        </c:manualLayout>
      </c:layout>
      <c:overlay val="0"/>
      <c:spPr>
        <a:noFill/>
        <a:ln>
          <a:solidFill>
            <a:schemeClr val="tx1">
              <a:lumMod val="65000"/>
              <a:lumOff val="35000"/>
            </a:schemeClr>
          </a:solid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solidFill>
        <a:schemeClr val="tx1">
          <a:lumMod val="65000"/>
          <a:lumOff val="3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a:t>Area Demand Profile</a:t>
            </a:r>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2834615535285419E-2"/>
          <c:y val="0.10455250176180408"/>
          <c:w val="0.89971005059499598"/>
          <c:h val="0.77027961356838848"/>
        </c:manualLayout>
      </c:layout>
      <c:lineChart>
        <c:grouping val="standard"/>
        <c:varyColors val="0"/>
        <c:ser>
          <c:idx val="0"/>
          <c:order val="0"/>
          <c:tx>
            <c:v>Mean</c:v>
          </c:tx>
          <c:spPr>
            <a:ln w="28575" cap="rnd">
              <a:solidFill>
                <a:schemeClr val="accent2"/>
              </a:solidFill>
              <a:round/>
            </a:ln>
            <a:effectLst/>
          </c:spPr>
          <c:marker>
            <c:symbol val="none"/>
          </c:marker>
          <c:cat>
            <c:numRef>
              <c:f>'Municipality (Weekend)'!$B$69:$Y$69</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c:v>
                </c:pt>
                <c:pt idx="19">
                  <c:v>0.79166666666666696</c:v>
                </c:pt>
                <c:pt idx="20">
                  <c:v>0.83333333333333304</c:v>
                </c:pt>
                <c:pt idx="21">
                  <c:v>0.875</c:v>
                </c:pt>
                <c:pt idx="22">
                  <c:v>0.91666666666666696</c:v>
                </c:pt>
                <c:pt idx="23">
                  <c:v>0.95833333333333304</c:v>
                </c:pt>
              </c:numCache>
            </c:numRef>
          </c:cat>
          <c:val>
            <c:numRef>
              <c:f>'Municipality (Weekend)'!$B$70:$Y$70</c:f>
              <c:numCache>
                <c:formatCode>General</c:formatCode>
                <c:ptCount val="24"/>
                <c:pt idx="0">
                  <c:v>0.56662425898295954</c:v>
                </c:pt>
                <c:pt idx="1">
                  <c:v>0.50547263262371434</c:v>
                </c:pt>
                <c:pt idx="2">
                  <c:v>0.48196263078212825</c:v>
                </c:pt>
                <c:pt idx="3">
                  <c:v>0.47608864526733102</c:v>
                </c:pt>
                <c:pt idx="4">
                  <c:v>0.47932298237380211</c:v>
                </c:pt>
                <c:pt idx="5">
                  <c:v>0.56636068637020731</c:v>
                </c:pt>
                <c:pt idx="6">
                  <c:v>0.67957918633522174</c:v>
                </c:pt>
                <c:pt idx="7">
                  <c:v>0.77859584329230325</c:v>
                </c:pt>
                <c:pt idx="8">
                  <c:v>0.87582128252922009</c:v>
                </c:pt>
                <c:pt idx="9">
                  <c:v>0.93790061694300531</c:v>
                </c:pt>
                <c:pt idx="10">
                  <c:v>0.98222732789820855</c:v>
                </c:pt>
                <c:pt idx="11">
                  <c:v>0.98698791238387129</c:v>
                </c:pt>
                <c:pt idx="12">
                  <c:v>0.97282045544171758</c:v>
                </c:pt>
                <c:pt idx="13">
                  <c:v>0.91561111442570653</c:v>
                </c:pt>
                <c:pt idx="14">
                  <c:v>0.8690704472202091</c:v>
                </c:pt>
                <c:pt idx="15">
                  <c:v>0.87836908205871056</c:v>
                </c:pt>
                <c:pt idx="16">
                  <c:v>0.95262019120729402</c:v>
                </c:pt>
                <c:pt idx="17">
                  <c:v>0.99188466411547938</c:v>
                </c:pt>
                <c:pt idx="18">
                  <c:v>0.97013800574068731</c:v>
                </c:pt>
                <c:pt idx="19">
                  <c:v>0.95793543724207131</c:v>
                </c:pt>
                <c:pt idx="20">
                  <c:v>0.93591786983914504</c:v>
                </c:pt>
                <c:pt idx="21">
                  <c:v>0.88525746761715862</c:v>
                </c:pt>
                <c:pt idx="22">
                  <c:v>0.79794086109972817</c:v>
                </c:pt>
                <c:pt idx="23">
                  <c:v>0.66522899519962686</c:v>
                </c:pt>
              </c:numCache>
            </c:numRef>
          </c:val>
          <c:smooth val="0"/>
          <c:extLst>
            <c:ext xmlns:c16="http://schemas.microsoft.com/office/drawing/2014/chart" uri="{C3380CC4-5D6E-409C-BE32-E72D297353CC}">
              <c16:uniqueId val="{00000000-9EDB-4323-B814-2A5C8EFF9775}"/>
            </c:ext>
          </c:extLst>
        </c:ser>
        <c:ser>
          <c:idx val="1"/>
          <c:order val="1"/>
          <c:tx>
            <c:v>Mean - SD</c:v>
          </c:tx>
          <c:spPr>
            <a:ln w="28575" cap="rnd">
              <a:solidFill>
                <a:schemeClr val="accent3"/>
              </a:solidFill>
              <a:prstDash val="sysDot"/>
              <a:round/>
            </a:ln>
            <a:effectLst/>
          </c:spPr>
          <c:marker>
            <c:symbol val="none"/>
          </c:marker>
          <c:val>
            <c:numRef>
              <c:f>'Municipality (Weekend)'!$B$71:$Y$71</c:f>
              <c:numCache>
                <c:formatCode>General</c:formatCode>
                <c:ptCount val="24"/>
                <c:pt idx="0">
                  <c:v>0.54744641123567994</c:v>
                </c:pt>
                <c:pt idx="1">
                  <c:v>0.48517293215859925</c:v>
                </c:pt>
                <c:pt idx="2">
                  <c:v>0.46096181099750572</c:v>
                </c:pt>
                <c:pt idx="3">
                  <c:v>0.45460388792206008</c:v>
                </c:pt>
                <c:pt idx="4">
                  <c:v>0.45904581359146068</c:v>
                </c:pt>
                <c:pt idx="5">
                  <c:v>0.53729611949541822</c:v>
                </c:pt>
                <c:pt idx="6">
                  <c:v>0.63902959797474312</c:v>
                </c:pt>
                <c:pt idx="7">
                  <c:v>0.73974340085229606</c:v>
                </c:pt>
                <c:pt idx="8">
                  <c:v>0.84493590005353236</c:v>
                </c:pt>
                <c:pt idx="9">
                  <c:v>0.92004853381141227</c:v>
                </c:pt>
                <c:pt idx="10">
                  <c:v>0.97001396058464895</c:v>
                </c:pt>
                <c:pt idx="11">
                  <c:v>0.97534897200221116</c:v>
                </c:pt>
                <c:pt idx="12">
                  <c:v>0.95775492525604033</c:v>
                </c:pt>
                <c:pt idx="13">
                  <c:v>0.90438578017040439</c:v>
                </c:pt>
                <c:pt idx="14">
                  <c:v>0.85842751175182364</c:v>
                </c:pt>
                <c:pt idx="15">
                  <c:v>0.86721666950225673</c:v>
                </c:pt>
                <c:pt idx="16">
                  <c:v>0.94306415894160145</c:v>
                </c:pt>
                <c:pt idx="17">
                  <c:v>0.97473350515424051</c:v>
                </c:pt>
                <c:pt idx="18">
                  <c:v>0.94215184205552838</c:v>
                </c:pt>
                <c:pt idx="19">
                  <c:v>0.9286329973957963</c:v>
                </c:pt>
                <c:pt idx="20">
                  <c:v>0.90780786401576086</c:v>
                </c:pt>
                <c:pt idx="21">
                  <c:v>0.85868402411614397</c:v>
                </c:pt>
                <c:pt idx="22">
                  <c:v>0.77461292333780873</c:v>
                </c:pt>
                <c:pt idx="23">
                  <c:v>0.64691619375360743</c:v>
                </c:pt>
              </c:numCache>
            </c:numRef>
          </c:val>
          <c:smooth val="0"/>
          <c:extLst>
            <c:ext xmlns:c16="http://schemas.microsoft.com/office/drawing/2014/chart" uri="{C3380CC4-5D6E-409C-BE32-E72D297353CC}">
              <c16:uniqueId val="{00000001-9EDB-4323-B814-2A5C8EFF9775}"/>
            </c:ext>
          </c:extLst>
        </c:ser>
        <c:ser>
          <c:idx val="2"/>
          <c:order val="2"/>
          <c:tx>
            <c:v>Mean + SD</c:v>
          </c:tx>
          <c:spPr>
            <a:ln w="28575" cap="rnd">
              <a:solidFill>
                <a:schemeClr val="accent3"/>
              </a:solidFill>
              <a:prstDash val="sysDot"/>
              <a:round/>
            </a:ln>
            <a:effectLst/>
          </c:spPr>
          <c:marker>
            <c:symbol val="none"/>
          </c:marker>
          <c:val>
            <c:numRef>
              <c:f>'Municipality (Weekend)'!$B$72:$Y$72</c:f>
              <c:numCache>
                <c:formatCode>General</c:formatCode>
                <c:ptCount val="24"/>
                <c:pt idx="0">
                  <c:v>0.58580210673023914</c:v>
                </c:pt>
                <c:pt idx="1">
                  <c:v>0.52577233308882942</c:v>
                </c:pt>
                <c:pt idx="2">
                  <c:v>0.50296345056675085</c:v>
                </c:pt>
                <c:pt idx="3">
                  <c:v>0.49757340261260197</c:v>
                </c:pt>
                <c:pt idx="4">
                  <c:v>0.49960015115614353</c:v>
                </c:pt>
                <c:pt idx="5">
                  <c:v>0.5954252532449964</c:v>
                </c:pt>
                <c:pt idx="6">
                  <c:v>0.72012877469570036</c:v>
                </c:pt>
                <c:pt idx="7">
                  <c:v>0.81744828573231043</c:v>
                </c:pt>
                <c:pt idx="8">
                  <c:v>0.90670666500490782</c:v>
                </c:pt>
                <c:pt idx="9">
                  <c:v>0.95575270007459834</c:v>
                </c:pt>
                <c:pt idx="10">
                  <c:v>0.99444069521176814</c:v>
                </c:pt>
                <c:pt idx="11">
                  <c:v>0.99862685276553143</c:v>
                </c:pt>
                <c:pt idx="12">
                  <c:v>0.98788598562739482</c:v>
                </c:pt>
                <c:pt idx="13">
                  <c:v>0.92683644868100867</c:v>
                </c:pt>
                <c:pt idx="14">
                  <c:v>0.87971338268859456</c:v>
                </c:pt>
                <c:pt idx="15">
                  <c:v>0.88952149461516439</c:v>
                </c:pt>
                <c:pt idx="16">
                  <c:v>0.96217622347298659</c:v>
                </c:pt>
                <c:pt idx="17">
                  <c:v>1.0090358230767182</c:v>
                </c:pt>
                <c:pt idx="18">
                  <c:v>0.99812416942584625</c:v>
                </c:pt>
                <c:pt idx="19">
                  <c:v>0.98723787708834632</c:v>
                </c:pt>
                <c:pt idx="20">
                  <c:v>0.96402787566252923</c:v>
                </c:pt>
                <c:pt idx="21">
                  <c:v>0.91183091111817327</c:v>
                </c:pt>
                <c:pt idx="22">
                  <c:v>0.82126879886164761</c:v>
                </c:pt>
                <c:pt idx="23">
                  <c:v>0.68354179664564629</c:v>
                </c:pt>
              </c:numCache>
            </c:numRef>
          </c:val>
          <c:smooth val="0"/>
          <c:extLst>
            <c:ext xmlns:c16="http://schemas.microsoft.com/office/drawing/2014/chart" uri="{C3380CC4-5D6E-409C-BE32-E72D297353CC}">
              <c16:uniqueId val="{00000002-9EDB-4323-B814-2A5C8EFF9775}"/>
            </c:ext>
          </c:extLst>
        </c:ser>
        <c:dLbls>
          <c:showLegendKey val="0"/>
          <c:showVal val="0"/>
          <c:showCatName val="0"/>
          <c:showSerName val="0"/>
          <c:showPercent val="0"/>
          <c:showBubbleSize val="0"/>
        </c:dLbls>
        <c:smooth val="0"/>
        <c:axId val="539769328"/>
        <c:axId val="539770640"/>
      </c:lineChart>
      <c:catAx>
        <c:axId val="53976932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Time (h)</a:t>
                </a:r>
              </a:p>
            </c:rich>
          </c:tx>
          <c:layout>
            <c:manualLayout>
              <c:xMode val="edge"/>
              <c:yMode val="edge"/>
              <c:x val="0.49229539763327512"/>
              <c:y val="0.94586317302303391"/>
            </c:manualLayout>
          </c:layout>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h:mm"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539770640"/>
        <c:crosses val="autoZero"/>
        <c:auto val="1"/>
        <c:lblAlgn val="ctr"/>
        <c:lblOffset val="100"/>
        <c:tickLblSkip val="2"/>
        <c:tickMarkSkip val="1"/>
        <c:noMultiLvlLbl val="0"/>
      </c:catAx>
      <c:valAx>
        <c:axId val="539770640"/>
        <c:scaling>
          <c:orientation val="minMax"/>
        </c:scaling>
        <c:delete val="0"/>
        <c:axPos val="l"/>
        <c:majorGridlines>
          <c:spPr>
            <a:ln w="9525" cap="flat" cmpd="sng" algn="ctr">
              <a:solidFill>
                <a:schemeClr val="bg1">
                  <a:lumMod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Demand (p.u)</a:t>
                </a:r>
              </a:p>
            </c:rich>
          </c:tx>
          <c:layout>
            <c:manualLayout>
              <c:xMode val="edge"/>
              <c:yMode val="edge"/>
              <c:x val="8.5036959358266214E-3"/>
              <c:y val="0.38475914612153395"/>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539769328"/>
        <c:crosses val="autoZero"/>
        <c:crossBetween val="between"/>
      </c:valAx>
      <c:spPr>
        <a:noFill/>
        <a:ln>
          <a:noFill/>
        </a:ln>
        <a:effectLst/>
      </c:spPr>
    </c:plotArea>
    <c:legend>
      <c:legendPos val="r"/>
      <c:layout>
        <c:manualLayout>
          <c:xMode val="edge"/>
          <c:yMode val="edge"/>
          <c:x val="0.85161087355469778"/>
          <c:y val="0.1102391059468518"/>
          <c:w val="0.11777297642616716"/>
          <c:h val="0.14485079922949545"/>
        </c:manualLayout>
      </c:layout>
      <c:overlay val="0"/>
      <c:spPr>
        <a:noFill/>
        <a:ln>
          <a:solidFill>
            <a:schemeClr val="tx1">
              <a:lumMod val="65000"/>
              <a:lumOff val="35000"/>
            </a:schemeClr>
          </a:solid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solidFill>
        <a:schemeClr val="tx1">
          <a:lumMod val="65000"/>
          <a:lumOff val="3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66675</xdr:colOff>
      <xdr:row>9</xdr:row>
      <xdr:rowOff>114301</xdr:rowOff>
    </xdr:from>
    <xdr:to>
      <xdr:col>6</xdr:col>
      <xdr:colOff>533400</xdr:colOff>
      <xdr:row>32</xdr:row>
      <xdr:rowOff>171451</xdr:rowOff>
    </xdr:to>
    <xdr:graphicFrame macro="">
      <xdr:nvGraphicFramePr>
        <xdr:cNvPr id="2" name="Chart 1">
          <a:extLst>
            <a:ext uri="{FF2B5EF4-FFF2-40B4-BE49-F238E27FC236}">
              <a16:creationId xmlns:a16="http://schemas.microsoft.com/office/drawing/2014/main" id="{DD84F52E-2939-4AD6-A464-8BA5A243CAA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9</xdr:row>
      <xdr:rowOff>114301</xdr:rowOff>
    </xdr:from>
    <xdr:to>
      <xdr:col>6</xdr:col>
      <xdr:colOff>533400</xdr:colOff>
      <xdr:row>32</xdr:row>
      <xdr:rowOff>171451</xdr:rowOff>
    </xdr:to>
    <xdr:graphicFrame macro="">
      <xdr:nvGraphicFramePr>
        <xdr:cNvPr id="2" name="Chart 1">
          <a:extLst>
            <a:ext uri="{FF2B5EF4-FFF2-40B4-BE49-F238E27FC236}">
              <a16:creationId xmlns:a16="http://schemas.microsoft.com/office/drawing/2014/main" id="{AE9A933F-C616-49B5-8E68-A66ABA15DF5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9</xdr:row>
      <xdr:rowOff>114301</xdr:rowOff>
    </xdr:from>
    <xdr:to>
      <xdr:col>6</xdr:col>
      <xdr:colOff>533400</xdr:colOff>
      <xdr:row>32</xdr:row>
      <xdr:rowOff>171451</xdr:rowOff>
    </xdr:to>
    <xdr:graphicFrame macro="">
      <xdr:nvGraphicFramePr>
        <xdr:cNvPr id="2" name="Chart 1">
          <a:extLst>
            <a:ext uri="{FF2B5EF4-FFF2-40B4-BE49-F238E27FC236}">
              <a16:creationId xmlns:a16="http://schemas.microsoft.com/office/drawing/2014/main" id="{974BD102-3CA7-4E8C-8BCD-2DD7695E03B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66675</xdr:colOff>
      <xdr:row>9</xdr:row>
      <xdr:rowOff>114301</xdr:rowOff>
    </xdr:from>
    <xdr:to>
      <xdr:col>6</xdr:col>
      <xdr:colOff>533400</xdr:colOff>
      <xdr:row>32</xdr:row>
      <xdr:rowOff>171451</xdr:rowOff>
    </xdr:to>
    <xdr:graphicFrame macro="">
      <xdr:nvGraphicFramePr>
        <xdr:cNvPr id="2" name="Chart 1">
          <a:extLst>
            <a:ext uri="{FF2B5EF4-FFF2-40B4-BE49-F238E27FC236}">
              <a16:creationId xmlns:a16="http://schemas.microsoft.com/office/drawing/2014/main" id="{4DA3EA8D-D8AB-4F34-9544-3007320C240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66675</xdr:colOff>
      <xdr:row>9</xdr:row>
      <xdr:rowOff>114301</xdr:rowOff>
    </xdr:from>
    <xdr:to>
      <xdr:col>6</xdr:col>
      <xdr:colOff>533400</xdr:colOff>
      <xdr:row>32</xdr:row>
      <xdr:rowOff>171451</xdr:rowOff>
    </xdr:to>
    <xdr:graphicFrame macro="">
      <xdr:nvGraphicFramePr>
        <xdr:cNvPr id="2" name="Chart 1">
          <a:extLst>
            <a:ext uri="{FF2B5EF4-FFF2-40B4-BE49-F238E27FC236}">
              <a16:creationId xmlns:a16="http://schemas.microsoft.com/office/drawing/2014/main" id="{4BB6DFD8-EF09-4436-8893-577012B2919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66675</xdr:colOff>
      <xdr:row>9</xdr:row>
      <xdr:rowOff>114301</xdr:rowOff>
    </xdr:from>
    <xdr:to>
      <xdr:col>6</xdr:col>
      <xdr:colOff>533400</xdr:colOff>
      <xdr:row>32</xdr:row>
      <xdr:rowOff>171451</xdr:rowOff>
    </xdr:to>
    <xdr:graphicFrame macro="">
      <xdr:nvGraphicFramePr>
        <xdr:cNvPr id="2" name="Chart 1">
          <a:extLst>
            <a:ext uri="{FF2B5EF4-FFF2-40B4-BE49-F238E27FC236}">
              <a16:creationId xmlns:a16="http://schemas.microsoft.com/office/drawing/2014/main" id="{3B21105D-F234-43CC-8B22-1A767B2005E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CB668-8BE6-46EF-B811-BBF5A316A9CC}">
  <dimension ref="A1:N20"/>
  <sheetViews>
    <sheetView tabSelected="1" workbookViewId="0">
      <selection activeCell="A16" sqref="A16"/>
    </sheetView>
  </sheetViews>
  <sheetFormatPr defaultRowHeight="14.4" x14ac:dyDescent="0.3"/>
  <cols>
    <col min="1" max="1" width="24.6640625" customWidth="1"/>
    <col min="2" max="8" width="12.88671875" customWidth="1"/>
  </cols>
  <sheetData>
    <row r="1" spans="1:14" ht="18" x14ac:dyDescent="0.35">
      <c r="A1" s="52" t="s">
        <v>33</v>
      </c>
    </row>
    <row r="3" spans="1:14" s="55" customFormat="1" ht="60" customHeight="1" x14ac:dyDescent="0.3">
      <c r="A3" s="58" t="s">
        <v>56</v>
      </c>
      <c r="B3" s="58"/>
      <c r="C3" s="58"/>
      <c r="D3" s="58"/>
      <c r="E3" s="58"/>
      <c r="F3" s="58"/>
      <c r="G3" s="58"/>
      <c r="H3" s="58"/>
      <c r="I3" s="58"/>
      <c r="J3" s="58"/>
      <c r="K3" s="58"/>
      <c r="L3" s="58"/>
      <c r="M3" s="58"/>
      <c r="N3" s="58"/>
    </row>
    <row r="4" spans="1:14" s="55" customFormat="1" ht="30" customHeight="1" x14ac:dyDescent="0.3">
      <c r="A4" s="58" t="s">
        <v>57</v>
      </c>
      <c r="B4" s="58"/>
      <c r="C4" s="58"/>
      <c r="D4" s="58"/>
      <c r="E4" s="58"/>
      <c r="F4" s="58"/>
      <c r="G4" s="58"/>
      <c r="H4" s="58"/>
      <c r="I4" s="58"/>
      <c r="J4" s="58"/>
      <c r="K4" s="58"/>
      <c r="L4" s="58"/>
      <c r="M4" s="58"/>
      <c r="N4" s="58"/>
    </row>
    <row r="5" spans="1:14" ht="30" customHeight="1" x14ac:dyDescent="0.3">
      <c r="A5" s="58" t="s">
        <v>53</v>
      </c>
      <c r="B5" s="58"/>
      <c r="C5" s="58"/>
      <c r="D5" s="58"/>
      <c r="E5" s="58"/>
      <c r="F5" s="58"/>
      <c r="G5" s="58"/>
      <c r="H5" s="58"/>
      <c r="I5" s="58"/>
      <c r="J5" s="58"/>
      <c r="K5" s="58"/>
      <c r="L5" s="58"/>
      <c r="M5" s="58"/>
      <c r="N5" s="58"/>
    </row>
    <row r="8" spans="1:14" x14ac:dyDescent="0.3">
      <c r="A8" t="s">
        <v>35</v>
      </c>
    </row>
    <row r="9" spans="1:14" ht="15" thickBot="1" x14ac:dyDescent="0.35"/>
    <row r="10" spans="1:14" x14ac:dyDescent="0.3">
      <c r="A10" s="8" t="s">
        <v>15</v>
      </c>
      <c r="B10" s="9" t="s">
        <v>6</v>
      </c>
      <c r="C10" s="10" t="s">
        <v>5</v>
      </c>
      <c r="D10" s="10" t="s">
        <v>7</v>
      </c>
      <c r="E10" s="10" t="s">
        <v>8</v>
      </c>
      <c r="F10" s="10" t="s">
        <v>9</v>
      </c>
      <c r="G10" s="10" t="s">
        <v>10</v>
      </c>
      <c r="H10" s="10" t="s">
        <v>11</v>
      </c>
      <c r="I10" s="11" t="s">
        <v>13</v>
      </c>
    </row>
    <row r="11" spans="1:14" ht="15" thickBot="1" x14ac:dyDescent="0.35">
      <c r="A11" s="23" t="s">
        <v>12</v>
      </c>
      <c r="B11" s="56" t="s">
        <v>34</v>
      </c>
      <c r="C11" s="57" t="s">
        <v>34</v>
      </c>
      <c r="D11" s="57" t="s">
        <v>34</v>
      </c>
      <c r="E11" s="57" t="s">
        <v>34</v>
      </c>
      <c r="F11" s="57" t="s">
        <v>34</v>
      </c>
      <c r="G11" s="57" t="s">
        <v>34</v>
      </c>
      <c r="H11" s="57" t="s">
        <v>34</v>
      </c>
      <c r="I11" s="14">
        <v>1</v>
      </c>
    </row>
    <row r="13" spans="1:14" x14ac:dyDescent="0.3">
      <c r="A13" t="s">
        <v>36</v>
      </c>
    </row>
    <row r="14" spans="1:14" x14ac:dyDescent="0.3">
      <c r="A14" t="s">
        <v>37</v>
      </c>
    </row>
    <row r="15" spans="1:14" x14ac:dyDescent="0.3">
      <c r="A15" t="s">
        <v>58</v>
      </c>
    </row>
    <row r="18" spans="1:14" x14ac:dyDescent="0.3">
      <c r="A18" s="60" t="s">
        <v>46</v>
      </c>
      <c r="B18" s="60"/>
      <c r="C18" s="60"/>
      <c r="D18" s="60"/>
      <c r="E18" s="60"/>
      <c r="F18" s="60"/>
      <c r="G18" s="60"/>
      <c r="H18" s="60"/>
      <c r="I18" s="60"/>
      <c r="J18" s="60"/>
      <c r="K18" s="60"/>
      <c r="L18" s="60"/>
      <c r="M18" s="60"/>
      <c r="N18" s="60"/>
    </row>
    <row r="19" spans="1:14" ht="41.25" customHeight="1" x14ac:dyDescent="0.3">
      <c r="A19" s="59" t="s">
        <v>47</v>
      </c>
      <c r="B19" s="59"/>
      <c r="C19" s="59"/>
      <c r="D19" s="59"/>
      <c r="E19" s="59"/>
      <c r="F19" s="59"/>
      <c r="G19" s="59"/>
      <c r="H19" s="59"/>
      <c r="I19" s="59"/>
      <c r="J19" s="59"/>
      <c r="K19" s="59"/>
      <c r="L19" s="59"/>
      <c r="M19" s="59"/>
      <c r="N19" s="59"/>
    </row>
    <row r="20" spans="1:14" ht="30" customHeight="1" x14ac:dyDescent="0.3">
      <c r="A20" s="59" t="s">
        <v>45</v>
      </c>
      <c r="B20" s="59"/>
      <c r="C20" s="59"/>
      <c r="D20" s="59"/>
      <c r="E20" s="59"/>
      <c r="F20" s="59"/>
      <c r="G20" s="59"/>
      <c r="H20" s="59"/>
      <c r="I20" s="59"/>
      <c r="J20" s="59"/>
      <c r="K20" s="59"/>
      <c r="L20" s="59"/>
      <c r="M20" s="59"/>
      <c r="N20" s="59"/>
    </row>
  </sheetData>
  <mergeCells count="6">
    <mergeCell ref="A3:N3"/>
    <mergeCell ref="A4:N4"/>
    <mergeCell ref="A5:N5"/>
    <mergeCell ref="A19:N19"/>
    <mergeCell ref="A20:N20"/>
    <mergeCell ref="A18:N1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7075F-9971-4381-B2E9-B5316C96A338}">
  <dimension ref="A1:Y72"/>
  <sheetViews>
    <sheetView workbookViewId="0">
      <selection activeCell="B8" sqref="B8"/>
    </sheetView>
  </sheetViews>
  <sheetFormatPr defaultRowHeight="14.4" x14ac:dyDescent="0.3"/>
  <cols>
    <col min="1" max="1" width="52.5546875" bestFit="1" customWidth="1"/>
    <col min="2" max="2" width="12.88671875" customWidth="1"/>
    <col min="3" max="9" width="13" customWidth="1"/>
  </cols>
  <sheetData>
    <row r="1" spans="1:9" ht="18" x14ac:dyDescent="0.35">
      <c r="A1" s="52" t="s">
        <v>31</v>
      </c>
    </row>
    <row r="2" spans="1:9" ht="15" thickBot="1" x14ac:dyDescent="0.35"/>
    <row r="3" spans="1:9" ht="16.2" x14ac:dyDescent="0.3">
      <c r="A3" s="8" t="s">
        <v>15</v>
      </c>
      <c r="B3" s="9" t="s">
        <v>6</v>
      </c>
      <c r="C3" s="10" t="s">
        <v>5</v>
      </c>
      <c r="D3" s="10" t="s">
        <v>7</v>
      </c>
      <c r="E3" s="10" t="s">
        <v>8</v>
      </c>
      <c r="F3" s="10" t="s">
        <v>9</v>
      </c>
      <c r="G3" s="10" t="s">
        <v>10</v>
      </c>
      <c r="H3" s="10" t="s">
        <v>11</v>
      </c>
      <c r="I3" s="11" t="s">
        <v>16</v>
      </c>
    </row>
    <row r="4" spans="1:9" ht="15" thickBot="1" x14ac:dyDescent="0.35">
      <c r="A4" s="23" t="s">
        <v>12</v>
      </c>
      <c r="B4" s="12">
        <v>8.6995006615705181E-2</v>
      </c>
      <c r="C4" s="13">
        <v>6.1826046940829486E-2</v>
      </c>
      <c r="D4" s="13">
        <v>0.68687618148811647</v>
      </c>
      <c r="E4" s="13">
        <v>1.3091671375519271E-3</v>
      </c>
      <c r="F4" s="13">
        <v>1.4874438016768236E-2</v>
      </c>
      <c r="G4" s="13">
        <v>0.10161621892407537</v>
      </c>
      <c r="H4" s="13">
        <v>4.6502940876953364E-2</v>
      </c>
      <c r="I4" s="14">
        <f>SUM(B4:H4)</f>
        <v>1</v>
      </c>
    </row>
    <row r="5" spans="1:9" x14ac:dyDescent="0.3">
      <c r="A5" s="6" t="s">
        <v>17</v>
      </c>
    </row>
    <row r="6" spans="1:9" ht="15" thickBot="1" x14ac:dyDescent="0.35"/>
    <row r="7" spans="1:9" x14ac:dyDescent="0.3">
      <c r="A7" s="15" t="s">
        <v>18</v>
      </c>
      <c r="B7" s="16"/>
    </row>
    <row r="8" spans="1:9" ht="15" thickBot="1" x14ac:dyDescent="0.35">
      <c r="A8" s="24" t="s">
        <v>14</v>
      </c>
      <c r="B8" s="17" t="str">
        <f>IF(AND(B65&gt;B66,B65 &gt;B67), "Residential", IF(AND(B66&gt;B65,B66&gt;B67), "Business","Mixed"))</f>
        <v>Business</v>
      </c>
    </row>
    <row r="41" spans="1:25" s="51" customFormat="1" ht="15" thickBot="1" x14ac:dyDescent="0.35"/>
    <row r="42" spans="1:25" s="54" customFormat="1" ht="16.8" thickTop="1" thickBot="1" x14ac:dyDescent="0.35">
      <c r="A42" s="53" t="s">
        <v>32</v>
      </c>
    </row>
    <row r="43" spans="1:25" ht="15.6" thickTop="1" thickBot="1" x14ac:dyDescent="0.35"/>
    <row r="44" spans="1:25" x14ac:dyDescent="0.3">
      <c r="A44" s="5" t="s">
        <v>20</v>
      </c>
      <c r="B44" s="1"/>
      <c r="C44" s="1"/>
      <c r="D44" s="1"/>
      <c r="E44" s="1"/>
      <c r="F44" s="1"/>
      <c r="G44" s="1"/>
      <c r="H44" s="1"/>
      <c r="I44" s="1"/>
      <c r="J44" s="1"/>
      <c r="K44" s="1"/>
      <c r="L44" s="1"/>
      <c r="M44" s="1"/>
      <c r="N44" s="1"/>
      <c r="O44" s="1"/>
      <c r="P44" s="1"/>
      <c r="Q44" s="1"/>
      <c r="R44" s="1"/>
      <c r="S44" s="1"/>
      <c r="T44" s="1"/>
      <c r="U44" s="1"/>
      <c r="V44" s="1"/>
      <c r="W44" s="1"/>
      <c r="X44" s="1"/>
      <c r="Y44" s="2"/>
    </row>
    <row r="45" spans="1:25" x14ac:dyDescent="0.3">
      <c r="A45" s="25" t="s">
        <v>21</v>
      </c>
      <c r="B45" s="33" t="s">
        <v>0</v>
      </c>
      <c r="C45" s="22" t="s">
        <v>6</v>
      </c>
      <c r="D45" s="22" t="s">
        <v>5</v>
      </c>
      <c r="E45" s="22" t="s">
        <v>7</v>
      </c>
      <c r="F45" s="22" t="s">
        <v>8</v>
      </c>
      <c r="G45" s="22" t="s">
        <v>9</v>
      </c>
      <c r="H45" s="22" t="s">
        <v>10</v>
      </c>
      <c r="I45" s="34" t="s">
        <v>11</v>
      </c>
      <c r="J45" s="28"/>
      <c r="K45" s="28"/>
      <c r="L45" s="28"/>
      <c r="M45" s="28"/>
      <c r="N45" s="28"/>
      <c r="O45" s="28"/>
      <c r="P45" s="28"/>
      <c r="Q45" s="28"/>
      <c r="R45" s="28"/>
      <c r="S45" s="28"/>
      <c r="T45" s="28"/>
      <c r="U45" s="28"/>
      <c r="V45" s="28"/>
      <c r="W45" s="28"/>
      <c r="X45" s="28"/>
      <c r="Y45" s="29"/>
    </row>
    <row r="46" spans="1:25" x14ac:dyDescent="0.3">
      <c r="A46" s="25" t="s">
        <v>48</v>
      </c>
      <c r="B46" s="20">
        <v>222.12951773752204</v>
      </c>
      <c r="C46" s="18">
        <v>-545.23175080847898</v>
      </c>
      <c r="D46" s="18">
        <v>-239.95630941198334</v>
      </c>
      <c r="E46" s="18">
        <v>218.53464516155836</v>
      </c>
      <c r="F46" s="18">
        <v>-478.44557340980998</v>
      </c>
      <c r="G46" s="18">
        <v>214.87753550612399</v>
      </c>
      <c r="H46" s="18">
        <v>63.239475900770771</v>
      </c>
      <c r="I46" s="35">
        <v>989.1114948009141</v>
      </c>
      <c r="J46" s="28"/>
      <c r="K46" s="28"/>
      <c r="L46" s="28"/>
      <c r="M46" s="28"/>
      <c r="N46" s="28"/>
      <c r="O46" s="28"/>
      <c r="P46" s="28"/>
      <c r="Q46" s="28"/>
      <c r="R46" s="28"/>
      <c r="S46" s="28"/>
      <c r="T46" s="28"/>
      <c r="U46" s="28"/>
      <c r="V46" s="28"/>
      <c r="W46" s="28"/>
      <c r="X46" s="28"/>
      <c r="Y46" s="29"/>
    </row>
    <row r="47" spans="1:25" x14ac:dyDescent="0.3">
      <c r="A47" s="27" t="s">
        <v>1</v>
      </c>
      <c r="B47" s="19">
        <v>199.04865788090152</v>
      </c>
      <c r="C47" s="28">
        <v>-352.05116713911349</v>
      </c>
      <c r="D47" s="28">
        <v>-133.95314638693196</v>
      </c>
      <c r="E47" s="28">
        <v>153.16938882238247</v>
      </c>
      <c r="F47" s="28">
        <v>-308.05311127798075</v>
      </c>
      <c r="G47" s="28">
        <v>129.31018698039628</v>
      </c>
      <c r="H47" s="28">
        <v>20.212917645153034</v>
      </c>
      <c r="I47" s="36">
        <v>690.41358922861355</v>
      </c>
      <c r="J47" s="28"/>
      <c r="K47" s="28"/>
      <c r="L47" s="28"/>
      <c r="M47" s="28"/>
      <c r="N47" s="28"/>
      <c r="O47" s="28"/>
      <c r="P47" s="28"/>
      <c r="Q47" s="28"/>
      <c r="R47" s="28"/>
      <c r="S47" s="28"/>
      <c r="T47" s="28"/>
      <c r="U47" s="28"/>
      <c r="V47" s="28"/>
      <c r="W47" s="28"/>
      <c r="X47" s="28"/>
      <c r="Y47" s="29"/>
    </row>
    <row r="48" spans="1:25" x14ac:dyDescent="0.3">
      <c r="A48" s="25" t="s">
        <v>49</v>
      </c>
      <c r="B48" s="20">
        <v>25.789576272289903</v>
      </c>
      <c r="C48" s="18">
        <v>49.075418951691816</v>
      </c>
      <c r="D48" s="18">
        <v>20.062602818984242</v>
      </c>
      <c r="E48" s="18">
        <v>20.680303615699103</v>
      </c>
      <c r="F48" s="18">
        <v>43.325954397414577</v>
      </c>
      <c r="G48" s="18">
        <v>19.180480142837613</v>
      </c>
      <c r="H48" s="18">
        <v>6.486108153299373</v>
      </c>
      <c r="I48" s="35">
        <v>93.35954192420769</v>
      </c>
      <c r="J48" s="28"/>
      <c r="K48" s="28"/>
      <c r="L48" s="28"/>
      <c r="M48" s="28"/>
      <c r="N48" s="28"/>
      <c r="O48" s="28"/>
      <c r="P48" s="28"/>
      <c r="Q48" s="28"/>
      <c r="R48" s="28"/>
      <c r="S48" s="28"/>
      <c r="T48" s="28"/>
      <c r="U48" s="28"/>
      <c r="V48" s="28"/>
      <c r="W48" s="28"/>
      <c r="X48" s="28"/>
      <c r="Y48" s="29"/>
    </row>
    <row r="49" spans="1:25" x14ac:dyDescent="0.3">
      <c r="A49" s="40" t="s">
        <v>38</v>
      </c>
      <c r="B49" s="37">
        <v>25.684291650490575</v>
      </c>
      <c r="C49" s="38">
        <v>45.415491750582952</v>
      </c>
      <c r="D49" s="38">
        <v>17.297953035328362</v>
      </c>
      <c r="E49" s="38">
        <v>19.667574646176657</v>
      </c>
      <c r="F49" s="38">
        <v>39.763642220083071</v>
      </c>
      <c r="G49" s="38">
        <v>17.134939549965818</v>
      </c>
      <c r="H49" s="38">
        <v>4.6805111289639134</v>
      </c>
      <c r="I49" s="39">
        <v>88.788705166394081</v>
      </c>
      <c r="J49" s="28"/>
      <c r="K49" s="28"/>
      <c r="L49" s="28"/>
      <c r="M49" s="28"/>
      <c r="N49" s="28"/>
      <c r="O49" s="28"/>
      <c r="P49" s="28"/>
      <c r="Q49" s="28"/>
      <c r="R49" s="28"/>
      <c r="S49" s="28"/>
      <c r="T49" s="28"/>
      <c r="U49" s="28"/>
      <c r="V49" s="28"/>
      <c r="W49" s="28"/>
      <c r="X49" s="28"/>
      <c r="Y49" s="29"/>
    </row>
    <row r="50" spans="1:25" x14ac:dyDescent="0.3">
      <c r="A50" s="27" t="s">
        <v>50</v>
      </c>
      <c r="B50" s="19">
        <v>0</v>
      </c>
      <c r="C50" s="28">
        <v>0</v>
      </c>
      <c r="D50" s="28">
        <v>0</v>
      </c>
      <c r="E50" s="28">
        <v>0</v>
      </c>
      <c r="F50" s="28">
        <v>0</v>
      </c>
      <c r="G50" s="28">
        <v>0</v>
      </c>
      <c r="H50" s="28">
        <v>0</v>
      </c>
      <c r="I50" s="36">
        <v>0</v>
      </c>
      <c r="J50" s="28"/>
      <c r="K50" s="28"/>
      <c r="L50" s="28"/>
      <c r="M50" s="28"/>
      <c r="N50" s="28"/>
      <c r="O50" s="28"/>
      <c r="P50" s="28"/>
      <c r="Q50" s="28"/>
      <c r="R50" s="28"/>
      <c r="S50" s="28"/>
      <c r="T50" s="28"/>
      <c r="U50" s="28"/>
      <c r="V50" s="28"/>
      <c r="W50" s="28"/>
      <c r="X50" s="28"/>
      <c r="Y50" s="29"/>
    </row>
    <row r="51" spans="1:25" x14ac:dyDescent="0.3">
      <c r="A51" s="40" t="s">
        <v>39</v>
      </c>
      <c r="B51" s="37">
        <v>9.1038288019262836E-15</v>
      </c>
      <c r="C51" s="38">
        <v>9.1038288019262836E-15</v>
      </c>
      <c r="D51" s="38">
        <v>9.5479180117763462E-15</v>
      </c>
      <c r="E51" s="38">
        <v>6.8833827526759706E-15</v>
      </c>
      <c r="F51" s="38">
        <v>9.3258734068513149E-15</v>
      </c>
      <c r="G51" s="38">
        <v>4.4630965589931293E-14</v>
      </c>
      <c r="H51" s="38">
        <v>1.5707340662141078E-5</v>
      </c>
      <c r="I51" s="39">
        <v>7.5495165674510645E-15</v>
      </c>
      <c r="J51" s="28"/>
      <c r="K51" s="28"/>
      <c r="L51" s="28"/>
      <c r="M51" s="28"/>
      <c r="N51" s="28"/>
      <c r="O51" s="28"/>
      <c r="P51" s="28"/>
      <c r="Q51" s="28"/>
      <c r="R51" s="28"/>
      <c r="S51" s="28"/>
      <c r="T51" s="28"/>
      <c r="U51" s="28"/>
      <c r="V51" s="28"/>
      <c r="W51" s="28"/>
      <c r="X51" s="28"/>
      <c r="Y51" s="29"/>
    </row>
    <row r="52" spans="1:25" x14ac:dyDescent="0.3">
      <c r="A52" s="32"/>
      <c r="B52" s="28"/>
      <c r="C52" s="28"/>
      <c r="D52" s="28"/>
      <c r="E52" s="28"/>
      <c r="F52" s="28"/>
      <c r="G52" s="28"/>
      <c r="H52" s="28"/>
      <c r="I52" s="28"/>
      <c r="J52" s="28"/>
      <c r="K52" s="28"/>
      <c r="L52" s="28"/>
      <c r="M52" s="28"/>
      <c r="N52" s="28"/>
      <c r="O52" s="28"/>
      <c r="P52" s="28"/>
      <c r="Q52" s="28"/>
      <c r="R52" s="28"/>
      <c r="S52" s="28"/>
      <c r="T52" s="28"/>
      <c r="U52" s="28"/>
      <c r="V52" s="28"/>
      <c r="W52" s="28"/>
      <c r="X52" s="28"/>
      <c r="Y52" s="29"/>
    </row>
    <row r="53" spans="1:25" s="21" customFormat="1" x14ac:dyDescent="0.3">
      <c r="A53" s="41" t="s">
        <v>22</v>
      </c>
      <c r="B53" s="42">
        <v>0</v>
      </c>
      <c r="C53" s="43">
        <v>4.1666666666666699E-2</v>
      </c>
      <c r="D53" s="43">
        <v>8.3333333333333301E-2</v>
      </c>
      <c r="E53" s="43">
        <v>0.125</v>
      </c>
      <c r="F53" s="43">
        <v>0.16666666666666699</v>
      </c>
      <c r="G53" s="43">
        <v>0.20833333333333301</v>
      </c>
      <c r="H53" s="43">
        <v>0.25</v>
      </c>
      <c r="I53" s="43">
        <v>0.29166666666666702</v>
      </c>
      <c r="J53" s="43">
        <v>0.33333333333333298</v>
      </c>
      <c r="K53" s="43">
        <v>0.375</v>
      </c>
      <c r="L53" s="43">
        <v>0.41666666666666702</v>
      </c>
      <c r="M53" s="43">
        <v>0.45833333333333298</v>
      </c>
      <c r="N53" s="43">
        <v>0.5</v>
      </c>
      <c r="O53" s="43">
        <v>0.54166666666666696</v>
      </c>
      <c r="P53" s="43">
        <v>0.58333333333333304</v>
      </c>
      <c r="Q53" s="43">
        <v>0.625</v>
      </c>
      <c r="R53" s="43">
        <v>0.66666666666666696</v>
      </c>
      <c r="S53" s="43">
        <v>0.70833333333333304</v>
      </c>
      <c r="T53" s="43">
        <v>0.75</v>
      </c>
      <c r="U53" s="43">
        <v>0.79166666666666696</v>
      </c>
      <c r="V53" s="43">
        <v>0.83333333333333304</v>
      </c>
      <c r="W53" s="43">
        <v>0.875</v>
      </c>
      <c r="X53" s="43">
        <v>0.91666666666666696</v>
      </c>
      <c r="Y53" s="48">
        <v>0.95833333333333304</v>
      </c>
    </row>
    <row r="54" spans="1:25" x14ac:dyDescent="0.3">
      <c r="A54" s="27" t="s">
        <v>23</v>
      </c>
      <c r="B54" s="19">
        <v>0.40648442150801417</v>
      </c>
      <c r="C54" s="28">
        <v>0.34361316893580779</v>
      </c>
      <c r="D54" s="28">
        <v>0.32366644584762277</v>
      </c>
      <c r="E54" s="28">
        <v>0.31903193742901953</v>
      </c>
      <c r="F54" s="28">
        <v>0.33152017072713369</v>
      </c>
      <c r="G54" s="28">
        <v>0.40194566268390386</v>
      </c>
      <c r="H54" s="28">
        <v>0.53955298687074227</v>
      </c>
      <c r="I54" s="28">
        <v>0.67943994540832719</v>
      </c>
      <c r="J54" s="28">
        <v>0.76186204647970635</v>
      </c>
      <c r="K54" s="28">
        <v>0.79184843142504935</v>
      </c>
      <c r="L54" s="28">
        <v>0.79659444607503926</v>
      </c>
      <c r="M54" s="28">
        <v>0.79484626632390731</v>
      </c>
      <c r="N54" s="28">
        <v>0.78666814670509766</v>
      </c>
      <c r="O54" s="28">
        <v>0.76372720362485036</v>
      </c>
      <c r="P54" s="28">
        <v>0.75028042934632166</v>
      </c>
      <c r="Q54" s="28">
        <v>0.77087930000034988</v>
      </c>
      <c r="R54" s="28">
        <v>0.84701577994208577</v>
      </c>
      <c r="S54" s="28">
        <v>0.94250663991594874</v>
      </c>
      <c r="T54" s="28">
        <v>0.99438100466209689</v>
      </c>
      <c r="U54" s="28">
        <v>0.99604296944481285</v>
      </c>
      <c r="V54" s="28">
        <v>0.94195964598332194</v>
      </c>
      <c r="W54" s="28">
        <v>0.86365541766895759</v>
      </c>
      <c r="X54" s="28">
        <v>0.73885293778688321</v>
      </c>
      <c r="Y54" s="29">
        <v>0.5604815361188884</v>
      </c>
    </row>
    <row r="55" spans="1:25" x14ac:dyDescent="0.3">
      <c r="A55" s="27" t="s">
        <v>51</v>
      </c>
      <c r="B55" s="19">
        <v>0.32243068287323812</v>
      </c>
      <c r="C55" s="28">
        <v>0.30210706590476516</v>
      </c>
      <c r="D55" s="28">
        <v>0.29642419178424551</v>
      </c>
      <c r="E55" s="28">
        <v>0.29781276627527925</v>
      </c>
      <c r="F55" s="28">
        <v>0.30704696634441636</v>
      </c>
      <c r="G55" s="28">
        <v>0.40654256645597708</v>
      </c>
      <c r="H55" s="28">
        <v>0.59802608625085962</v>
      </c>
      <c r="I55" s="28">
        <v>0.83734243270743702</v>
      </c>
      <c r="J55" s="28">
        <v>0.97726299256980398</v>
      </c>
      <c r="K55" s="28">
        <v>0.98557576098993727</v>
      </c>
      <c r="L55" s="28">
        <v>0.98561772927739177</v>
      </c>
      <c r="M55" s="28">
        <v>0.96848804524206977</v>
      </c>
      <c r="N55" s="28">
        <v>0.97205865487975829</v>
      </c>
      <c r="O55" s="28">
        <v>0.97234943327595835</v>
      </c>
      <c r="P55" s="28">
        <v>0.96512704415896322</v>
      </c>
      <c r="Q55" s="28">
        <v>0.98004432702656441</v>
      </c>
      <c r="R55" s="28">
        <v>0.9077830078465744</v>
      </c>
      <c r="S55" s="28">
        <v>0.78896559892760787</v>
      </c>
      <c r="T55" s="28">
        <v>0.74966261657256961</v>
      </c>
      <c r="U55" s="28">
        <v>0.72204967022335809</v>
      </c>
      <c r="V55" s="28">
        <v>0.66859220681708043</v>
      </c>
      <c r="W55" s="28">
        <v>0.5460871717022403</v>
      </c>
      <c r="X55" s="28">
        <v>0.44200940551814139</v>
      </c>
      <c r="Y55" s="29">
        <v>0.37679140460870825</v>
      </c>
    </row>
    <row r="56" spans="1:25" x14ac:dyDescent="0.3">
      <c r="A56" s="27" t="s">
        <v>24</v>
      </c>
      <c r="B56" s="19">
        <v>0.40271995964958507</v>
      </c>
      <c r="C56" s="28">
        <v>0.35490084606797417</v>
      </c>
      <c r="D56" s="28">
        <v>0.34137278417318639</v>
      </c>
      <c r="E56" s="28">
        <v>0.33986489393906733</v>
      </c>
      <c r="F56" s="28">
        <v>0.35495713113650151</v>
      </c>
      <c r="G56" s="28">
        <v>0.45448546991443584</v>
      </c>
      <c r="H56" s="28">
        <v>0.63426285630763313</v>
      </c>
      <c r="I56" s="28">
        <v>0.8277146685768435</v>
      </c>
      <c r="J56" s="28">
        <v>0.93722883219539344</v>
      </c>
      <c r="K56" s="28">
        <v>0.9652943889544755</v>
      </c>
      <c r="L56" s="28">
        <v>0.97480231074742163</v>
      </c>
      <c r="M56" s="28">
        <v>0.96547228976446708</v>
      </c>
      <c r="N56" s="28">
        <v>0.95838083460492007</v>
      </c>
      <c r="O56" s="28">
        <v>0.94176062478658973</v>
      </c>
      <c r="P56" s="28">
        <v>0.9292560989678591</v>
      </c>
      <c r="Q56" s="28">
        <v>0.94999236136879617</v>
      </c>
      <c r="R56" s="28">
        <v>0.95233131203700927</v>
      </c>
      <c r="S56" s="28">
        <v>0.94422116670557155</v>
      </c>
      <c r="T56" s="28">
        <v>0.95155698101152353</v>
      </c>
      <c r="U56" s="28">
        <v>0.937041706579406</v>
      </c>
      <c r="V56" s="28">
        <v>0.87508979637983275</v>
      </c>
      <c r="W56" s="28">
        <v>0.77710467397925542</v>
      </c>
      <c r="X56" s="28">
        <v>0.66670542724030235</v>
      </c>
      <c r="Y56" s="29">
        <v>0.52743830716687379</v>
      </c>
    </row>
    <row r="57" spans="1:25" x14ac:dyDescent="0.3">
      <c r="A57" s="25" t="s">
        <v>25</v>
      </c>
      <c r="B57" s="20">
        <v>1.214986377796096E-2</v>
      </c>
      <c r="C57" s="18">
        <v>1.2384346082380836E-2</v>
      </c>
      <c r="D57" s="18">
        <v>1.3718368025677226E-2</v>
      </c>
      <c r="E57" s="18">
        <v>1.5133905858510571E-2</v>
      </c>
      <c r="F57" s="18">
        <v>2.1821991812429584E-2</v>
      </c>
      <c r="G57" s="18">
        <v>5.2571044689483204E-2</v>
      </c>
      <c r="H57" s="18">
        <v>7.2516967442216154E-2</v>
      </c>
      <c r="I57" s="18">
        <v>6.3916147247271154E-2</v>
      </c>
      <c r="J57" s="18">
        <v>5.9030960095687687E-2</v>
      </c>
      <c r="K57" s="18">
        <v>6.0235160537163095E-2</v>
      </c>
      <c r="L57" s="18">
        <v>6.5232058760289605E-2</v>
      </c>
      <c r="M57" s="18">
        <v>6.3494603960993282E-2</v>
      </c>
      <c r="N57" s="18">
        <v>6.156546922627424E-2</v>
      </c>
      <c r="O57" s="18">
        <v>6.1679705777156521E-2</v>
      </c>
      <c r="P57" s="18">
        <v>6.1500371233304138E-2</v>
      </c>
      <c r="Q57" s="18">
        <v>6.1580959145142125E-2</v>
      </c>
      <c r="R57" s="18">
        <v>4.2776070158812837E-2</v>
      </c>
      <c r="S57" s="18">
        <v>2.0668637622824303E-2</v>
      </c>
      <c r="T57" s="18">
        <v>9.1055802268947966E-3</v>
      </c>
      <c r="U57" s="18">
        <v>6.9489910543504337E-3</v>
      </c>
      <c r="V57" s="18">
        <v>1.9430636377571687E-2</v>
      </c>
      <c r="W57" s="18">
        <v>3.1727643501409039E-2</v>
      </c>
      <c r="X57" s="18">
        <v>3.7678081587586815E-2</v>
      </c>
      <c r="Y57" s="26">
        <v>2.6208379794668238E-2</v>
      </c>
    </row>
    <row r="58" spans="1:25" x14ac:dyDescent="0.3">
      <c r="A58" s="27" t="s">
        <v>52</v>
      </c>
      <c r="B58" s="19">
        <v>4.0082854115873742E-2</v>
      </c>
      <c r="C58" s="28">
        <v>2.8219999618355116E-2</v>
      </c>
      <c r="D58" s="28">
        <v>2.4202302641399252E-2</v>
      </c>
      <c r="E58" s="28">
        <v>2.2362599103639857E-2</v>
      </c>
      <c r="F58" s="28">
        <v>2.1095544758239805E-2</v>
      </c>
      <c r="G58" s="28">
        <v>3.9296812844441989E-2</v>
      </c>
      <c r="H58" s="28">
        <v>4.8794356533418494E-2</v>
      </c>
      <c r="I58" s="28">
        <v>4.260263928209479E-2</v>
      </c>
      <c r="J58" s="28">
        <v>2.4922985577414052E-2</v>
      </c>
      <c r="K58" s="28">
        <v>1.444515153130352E-2</v>
      </c>
      <c r="L58" s="28">
        <v>1.9580399569474296E-2</v>
      </c>
      <c r="M58" s="28">
        <v>1.8681770807485367E-2</v>
      </c>
      <c r="N58" s="28">
        <v>1.4574141511112354E-2</v>
      </c>
      <c r="O58" s="28">
        <v>1.6261559223470595E-2</v>
      </c>
      <c r="P58" s="28">
        <v>1.6858685551832175E-2</v>
      </c>
      <c r="Q58" s="28">
        <v>1.3469386150348796E-2</v>
      </c>
      <c r="R58" s="28">
        <v>6.021931861792279E-2</v>
      </c>
      <c r="S58" s="28">
        <v>9.9643605171068406E-2</v>
      </c>
      <c r="T58" s="28">
        <v>9.7466856587869258E-2</v>
      </c>
      <c r="U58" s="28">
        <v>8.7323548317751673E-2</v>
      </c>
      <c r="V58" s="28">
        <v>7.2897571708267717E-2</v>
      </c>
      <c r="W58" s="28">
        <v>8.6699162584652156E-2</v>
      </c>
      <c r="X58" s="28">
        <v>0.10010332499947848</v>
      </c>
      <c r="Y58" s="29">
        <v>7.0382748280058929E-2</v>
      </c>
    </row>
    <row r="59" spans="1:25" ht="15" thickBot="1" x14ac:dyDescent="0.35">
      <c r="A59" s="30" t="s">
        <v>26</v>
      </c>
      <c r="B59" s="31">
        <v>2.5950199724955641E-2</v>
      </c>
      <c r="C59" s="3">
        <v>1.7660606059994536E-2</v>
      </c>
      <c r="D59" s="3">
        <v>1.5012494453425692E-2</v>
      </c>
      <c r="E59" s="3">
        <v>1.4196385113784321E-2</v>
      </c>
      <c r="F59" s="3">
        <v>1.9605022171020128E-2</v>
      </c>
      <c r="G59" s="3">
        <v>5.0823889810978823E-2</v>
      </c>
      <c r="H59" s="3">
        <v>6.3270079270449767E-2</v>
      </c>
      <c r="I59" s="3">
        <v>4.4151046910358552E-2</v>
      </c>
      <c r="J59" s="3">
        <v>4.1291152057879539E-2</v>
      </c>
      <c r="K59" s="3">
        <v>3.5695212043051969E-2</v>
      </c>
      <c r="L59" s="3">
        <v>3.4114335770190407E-2</v>
      </c>
      <c r="M59" s="3">
        <v>3.1435531511620256E-2</v>
      </c>
      <c r="N59" s="3">
        <v>3.2837401315370385E-2</v>
      </c>
      <c r="O59" s="3">
        <v>3.9291226590095076E-2</v>
      </c>
      <c r="P59" s="3">
        <v>4.1290499942532796E-2</v>
      </c>
      <c r="Q59" s="3">
        <v>3.8100630039152761E-2</v>
      </c>
      <c r="R59" s="3">
        <v>3.1740123119526446E-2</v>
      </c>
      <c r="S59" s="3">
        <v>5.0702982765849253E-2</v>
      </c>
      <c r="T59" s="3">
        <v>5.5670256114623971E-2</v>
      </c>
      <c r="U59" s="3">
        <v>5.6121605609208369E-2</v>
      </c>
      <c r="V59" s="3">
        <v>5.5596802938519665E-2</v>
      </c>
      <c r="W59" s="3">
        <v>7.1669837546336684E-2</v>
      </c>
      <c r="X59" s="3">
        <v>7.7132289451549055E-2</v>
      </c>
      <c r="Y59" s="4">
        <v>5.1647368201253756E-2</v>
      </c>
    </row>
    <row r="60" spans="1:25" ht="15" thickBot="1" x14ac:dyDescent="0.35"/>
    <row r="61" spans="1:25" ht="15" thickBot="1" x14ac:dyDescent="0.35"/>
    <row r="62" spans="1:25" x14ac:dyDescent="0.3">
      <c r="A62" s="7" t="s">
        <v>19</v>
      </c>
      <c r="B62" s="1"/>
      <c r="C62" s="1"/>
      <c r="D62" s="1"/>
      <c r="E62" s="1"/>
      <c r="F62" s="1"/>
      <c r="G62" s="1"/>
      <c r="H62" s="1"/>
      <c r="I62" s="1"/>
      <c r="J62" s="1"/>
      <c r="K62" s="1"/>
      <c r="L62" s="1"/>
      <c r="M62" s="1"/>
      <c r="N62" s="1"/>
      <c r="O62" s="1"/>
      <c r="P62" s="1"/>
      <c r="Q62" s="1"/>
      <c r="R62" s="1"/>
      <c r="S62" s="1"/>
      <c r="T62" s="1"/>
      <c r="U62" s="1"/>
      <c r="V62" s="1"/>
      <c r="W62" s="1"/>
      <c r="X62" s="1"/>
      <c r="Y62" s="2"/>
    </row>
    <row r="63" spans="1:25" x14ac:dyDescent="0.3">
      <c r="A63" s="25" t="s">
        <v>54</v>
      </c>
      <c r="B63" s="44">
        <f>B46+C46*B4+D46*C4+E46*D4+F46*E4+G46*F4+H46*G4+I46*H4</f>
        <v>364.96033766330891</v>
      </c>
      <c r="C63" s="28"/>
      <c r="D63" s="28"/>
      <c r="E63" s="28"/>
      <c r="F63" s="28"/>
      <c r="G63" s="28"/>
      <c r="H63" s="28"/>
      <c r="I63" s="28"/>
      <c r="J63" s="28"/>
      <c r="K63" s="28"/>
      <c r="L63" s="28"/>
      <c r="M63" s="28"/>
      <c r="N63" s="28"/>
      <c r="O63" s="28"/>
      <c r="P63" s="28"/>
      <c r="Q63" s="28"/>
      <c r="R63" s="28"/>
      <c r="S63" s="28"/>
      <c r="T63" s="28"/>
      <c r="U63" s="28"/>
      <c r="V63" s="28"/>
      <c r="W63" s="28"/>
      <c r="X63" s="28"/>
      <c r="Y63" s="29"/>
    </row>
    <row r="64" spans="1:25" x14ac:dyDescent="0.3">
      <c r="A64" s="40" t="s">
        <v>55</v>
      </c>
      <c r="B64" s="47">
        <f>B47+C47*B4+D47*C4+E47*D4+F47*E4+G47*F4+H47*G4+I47*H4</f>
        <v>301.02892160170245</v>
      </c>
      <c r="C64" s="28"/>
      <c r="D64" s="28"/>
      <c r="E64" s="28"/>
      <c r="F64" s="28"/>
      <c r="G64" s="28"/>
      <c r="H64" s="28"/>
      <c r="I64" s="28"/>
      <c r="J64" s="28"/>
      <c r="K64" s="28"/>
      <c r="L64" s="28"/>
      <c r="M64" s="28"/>
      <c r="N64" s="28"/>
      <c r="O64" s="28"/>
      <c r="P64" s="28"/>
      <c r="Q64" s="28"/>
      <c r="R64" s="28"/>
      <c r="S64" s="28"/>
      <c r="T64" s="28"/>
      <c r="U64" s="28"/>
      <c r="V64" s="28"/>
      <c r="W64" s="28"/>
      <c r="X64" s="28"/>
      <c r="Y64" s="29"/>
    </row>
    <row r="65" spans="1:25" x14ac:dyDescent="0.3">
      <c r="A65" s="27" t="s">
        <v>2</v>
      </c>
      <c r="B65" s="45">
        <f>IF(AND(B63&lt;709,B64&lt;709),1/(1+EXP(B63)+EXP(B64)),0)</f>
        <v>3.1603795234489042E-159</v>
      </c>
      <c r="C65" s="28"/>
      <c r="D65" s="28"/>
      <c r="E65" s="28"/>
      <c r="F65" s="28"/>
      <c r="G65" s="28"/>
      <c r="H65" s="28"/>
      <c r="I65" s="28"/>
      <c r="J65" s="28"/>
      <c r="K65" s="28"/>
      <c r="L65" s="28"/>
      <c r="M65" s="28"/>
      <c r="N65" s="28"/>
      <c r="O65" s="28"/>
      <c r="P65" s="28"/>
      <c r="Q65" s="28"/>
      <c r="R65" s="28"/>
      <c r="S65" s="28"/>
      <c r="T65" s="28"/>
      <c r="U65" s="28"/>
      <c r="V65" s="28"/>
      <c r="W65" s="28"/>
      <c r="X65" s="28"/>
      <c r="Y65" s="29"/>
    </row>
    <row r="66" spans="1:25" x14ac:dyDescent="0.3">
      <c r="A66" s="27" t="s">
        <v>3</v>
      </c>
      <c r="B66" s="45">
        <f>IF(AND(B63&lt;709,B64&lt;709),EXP(B63)/(1+EXP(B63)+EXP(B64)),B63/(B63+B64))</f>
        <v>1</v>
      </c>
      <c r="C66" s="28"/>
      <c r="D66" s="28"/>
      <c r="E66" s="28"/>
      <c r="F66" s="28"/>
      <c r="G66" s="28"/>
      <c r="H66" s="28"/>
      <c r="I66" s="28"/>
      <c r="J66" s="28"/>
      <c r="K66" s="28"/>
      <c r="L66" s="28"/>
      <c r="M66" s="28"/>
      <c r="N66" s="28"/>
      <c r="O66" s="28"/>
      <c r="P66" s="28"/>
      <c r="Q66" s="28"/>
      <c r="R66" s="28"/>
      <c r="S66" s="28"/>
      <c r="T66" s="28"/>
      <c r="U66" s="28"/>
      <c r="V66" s="28"/>
      <c r="W66" s="28"/>
      <c r="X66" s="28"/>
      <c r="Y66" s="29"/>
    </row>
    <row r="67" spans="1:25" x14ac:dyDescent="0.3">
      <c r="A67" s="40" t="s">
        <v>4</v>
      </c>
      <c r="B67" s="46">
        <f>IF(AND(B63&lt;709,B64&lt;709),EXP(B64)/(1+EXP(B63)+EXP(B64)),B64/(B63+B64))</f>
        <v>1.7176662570871167E-28</v>
      </c>
      <c r="C67" s="28"/>
      <c r="D67" s="28"/>
      <c r="E67" s="28"/>
      <c r="F67" s="28"/>
      <c r="G67" s="28"/>
      <c r="H67" s="28"/>
      <c r="I67" s="28"/>
      <c r="J67" s="28"/>
      <c r="K67" s="28"/>
      <c r="L67" s="28"/>
      <c r="M67" s="28"/>
      <c r="N67" s="28"/>
      <c r="O67" s="28"/>
      <c r="P67" s="28"/>
      <c r="Q67" s="28"/>
      <c r="R67" s="28"/>
      <c r="S67" s="28"/>
      <c r="T67" s="28"/>
      <c r="U67" s="28"/>
      <c r="V67" s="28"/>
      <c r="W67" s="28"/>
      <c r="X67" s="28"/>
      <c r="Y67" s="29"/>
    </row>
    <row r="68" spans="1:25" x14ac:dyDescent="0.3">
      <c r="A68" s="32"/>
      <c r="B68" s="28"/>
      <c r="C68" s="28"/>
      <c r="D68" s="28"/>
      <c r="E68" s="28"/>
      <c r="F68" s="28"/>
      <c r="G68" s="28"/>
      <c r="H68" s="28"/>
      <c r="I68" s="28"/>
      <c r="J68" s="28"/>
      <c r="K68" s="28"/>
      <c r="L68" s="28"/>
      <c r="M68" s="28"/>
      <c r="N68" s="28"/>
      <c r="O68" s="28"/>
      <c r="P68" s="28"/>
      <c r="Q68" s="28"/>
      <c r="R68" s="28"/>
      <c r="S68" s="28"/>
      <c r="T68" s="28"/>
      <c r="U68" s="28"/>
      <c r="V68" s="28"/>
      <c r="W68" s="28"/>
      <c r="X68" s="28"/>
      <c r="Y68" s="29"/>
    </row>
    <row r="69" spans="1:25" x14ac:dyDescent="0.3">
      <c r="A69" s="41" t="s">
        <v>27</v>
      </c>
      <c r="B69" s="42">
        <v>0</v>
      </c>
      <c r="C69" s="43">
        <v>4.1666666666666699E-2</v>
      </c>
      <c r="D69" s="43">
        <v>8.3333333333333301E-2</v>
      </c>
      <c r="E69" s="43">
        <v>0.125</v>
      </c>
      <c r="F69" s="43">
        <v>0.16666666666666699</v>
      </c>
      <c r="G69" s="43">
        <v>0.20833333333333301</v>
      </c>
      <c r="H69" s="43">
        <v>0.25</v>
      </c>
      <c r="I69" s="43">
        <v>0.29166666666666702</v>
      </c>
      <c r="J69" s="43">
        <v>0.33333333333333298</v>
      </c>
      <c r="K69" s="43">
        <v>0.375</v>
      </c>
      <c r="L69" s="43">
        <v>0.41666666666666702</v>
      </c>
      <c r="M69" s="43">
        <v>0.45833333333333298</v>
      </c>
      <c r="N69" s="43">
        <v>0.5</v>
      </c>
      <c r="O69" s="43">
        <v>0.54166666666666696</v>
      </c>
      <c r="P69" s="43">
        <v>0.58333333333333304</v>
      </c>
      <c r="Q69" s="43">
        <v>0.625</v>
      </c>
      <c r="R69" s="43">
        <v>0.66666666666666696</v>
      </c>
      <c r="S69" s="43">
        <v>0.70833333333333304</v>
      </c>
      <c r="T69" s="43">
        <v>0.75</v>
      </c>
      <c r="U69" s="43">
        <v>0.79166666666666696</v>
      </c>
      <c r="V69" s="43">
        <v>0.83333333333333304</v>
      </c>
      <c r="W69" s="43">
        <v>0.875</v>
      </c>
      <c r="X69" s="43">
        <v>0.91666666666666696</v>
      </c>
      <c r="Y69" s="48">
        <v>0.95833333333333304</v>
      </c>
    </row>
    <row r="70" spans="1:25" x14ac:dyDescent="0.3">
      <c r="A70" s="49" t="s">
        <v>28</v>
      </c>
      <c r="B70" s="19">
        <f>IF(AND($B$65&gt;$B$66,$B$65&gt;$B$67),B54,IF(AND($B$66&gt;$B$65,$B$66&gt;$B$67),B55,B56))</f>
        <v>0.32243068287323812</v>
      </c>
      <c r="C70" s="28">
        <f t="shared" ref="C70:Y70" si="0">IF(AND($B$65&gt;$B$66,$B$65&gt;$B$67),C54,IF(AND($B$66&gt;$B$65,$B$66&gt;$B$67),C55,C56))</f>
        <v>0.30210706590476516</v>
      </c>
      <c r="D70" s="28">
        <f t="shared" si="0"/>
        <v>0.29642419178424551</v>
      </c>
      <c r="E70" s="28">
        <f t="shared" si="0"/>
        <v>0.29781276627527925</v>
      </c>
      <c r="F70" s="28">
        <f t="shared" si="0"/>
        <v>0.30704696634441636</v>
      </c>
      <c r="G70" s="28">
        <f t="shared" si="0"/>
        <v>0.40654256645597708</v>
      </c>
      <c r="H70" s="28">
        <f t="shared" si="0"/>
        <v>0.59802608625085962</v>
      </c>
      <c r="I70" s="28">
        <f t="shared" si="0"/>
        <v>0.83734243270743702</v>
      </c>
      <c r="J70" s="28">
        <f t="shared" si="0"/>
        <v>0.97726299256980398</v>
      </c>
      <c r="K70" s="28">
        <f t="shared" si="0"/>
        <v>0.98557576098993727</v>
      </c>
      <c r="L70" s="28">
        <f t="shared" si="0"/>
        <v>0.98561772927739177</v>
      </c>
      <c r="M70" s="28">
        <f t="shared" si="0"/>
        <v>0.96848804524206977</v>
      </c>
      <c r="N70" s="28">
        <f t="shared" si="0"/>
        <v>0.97205865487975829</v>
      </c>
      <c r="O70" s="28">
        <f t="shared" si="0"/>
        <v>0.97234943327595835</v>
      </c>
      <c r="P70" s="28">
        <f t="shared" si="0"/>
        <v>0.96512704415896322</v>
      </c>
      <c r="Q70" s="28">
        <f t="shared" si="0"/>
        <v>0.98004432702656441</v>
      </c>
      <c r="R70" s="28">
        <f t="shared" si="0"/>
        <v>0.9077830078465744</v>
      </c>
      <c r="S70" s="28">
        <f t="shared" si="0"/>
        <v>0.78896559892760787</v>
      </c>
      <c r="T70" s="28">
        <f t="shared" si="0"/>
        <v>0.74966261657256961</v>
      </c>
      <c r="U70" s="28">
        <f t="shared" si="0"/>
        <v>0.72204967022335809</v>
      </c>
      <c r="V70" s="28">
        <f t="shared" si="0"/>
        <v>0.66859220681708043</v>
      </c>
      <c r="W70" s="28">
        <f t="shared" si="0"/>
        <v>0.5460871717022403</v>
      </c>
      <c r="X70" s="28">
        <f t="shared" si="0"/>
        <v>0.44200940551814139</v>
      </c>
      <c r="Y70" s="29">
        <f t="shared" si="0"/>
        <v>0.37679140460870825</v>
      </c>
    </row>
    <row r="71" spans="1:25" x14ac:dyDescent="0.3">
      <c r="A71" s="49" t="s">
        <v>29</v>
      </c>
      <c r="B71" s="19">
        <f>IF(AND($B$65&gt;$B$66,$B$65&gt;$B$67),B54-B57,IF(AND($B$66&gt;$B$65,$B$66&gt;$B$67),B55-B58,B56-B59))</f>
        <v>0.28234782875736436</v>
      </c>
      <c r="C71" s="28">
        <f t="shared" ref="C71:Y71" si="1">IF(AND($B$65&gt;$B$66,$B$65&gt;$B$67),C54-C57,IF(AND($B$66&gt;$B$65,$B$66&gt;$B$67),C55-C58,C56-C59))</f>
        <v>0.27388706628641002</v>
      </c>
      <c r="D71" s="28">
        <f t="shared" si="1"/>
        <v>0.27222188914284623</v>
      </c>
      <c r="E71" s="28">
        <f t="shared" si="1"/>
        <v>0.27545016717163939</v>
      </c>
      <c r="F71" s="28">
        <f t="shared" si="1"/>
        <v>0.28595142158617654</v>
      </c>
      <c r="G71" s="28">
        <f t="shared" si="1"/>
        <v>0.36724575361153511</v>
      </c>
      <c r="H71" s="28">
        <f t="shared" si="1"/>
        <v>0.54923172971744116</v>
      </c>
      <c r="I71" s="28">
        <f t="shared" si="1"/>
        <v>0.79473979342534218</v>
      </c>
      <c r="J71" s="28">
        <f t="shared" si="1"/>
        <v>0.95234000699238996</v>
      </c>
      <c r="K71" s="28">
        <f t="shared" si="1"/>
        <v>0.97113060945863372</v>
      </c>
      <c r="L71" s="28">
        <f t="shared" si="1"/>
        <v>0.96603732970791745</v>
      </c>
      <c r="M71" s="28">
        <f t="shared" si="1"/>
        <v>0.94980627443458443</v>
      </c>
      <c r="N71" s="28">
        <f t="shared" si="1"/>
        <v>0.95748451336864593</v>
      </c>
      <c r="O71" s="28">
        <f t="shared" si="1"/>
        <v>0.95608787405248774</v>
      </c>
      <c r="P71" s="28">
        <f t="shared" si="1"/>
        <v>0.94826835860713099</v>
      </c>
      <c r="Q71" s="28">
        <f t="shared" si="1"/>
        <v>0.96657494087621565</v>
      </c>
      <c r="R71" s="28">
        <f t="shared" si="1"/>
        <v>0.84756368922865155</v>
      </c>
      <c r="S71" s="28">
        <f t="shared" si="1"/>
        <v>0.68932199375653946</v>
      </c>
      <c r="T71" s="28">
        <f t="shared" si="1"/>
        <v>0.65219575998470036</v>
      </c>
      <c r="U71" s="28">
        <f t="shared" si="1"/>
        <v>0.6347261219056064</v>
      </c>
      <c r="V71" s="28">
        <f t="shared" si="1"/>
        <v>0.59569463510881271</v>
      </c>
      <c r="W71" s="28">
        <f t="shared" si="1"/>
        <v>0.45938800911758815</v>
      </c>
      <c r="X71" s="28">
        <f t="shared" si="1"/>
        <v>0.34190608051866289</v>
      </c>
      <c r="Y71" s="29">
        <f t="shared" si="1"/>
        <v>0.30640865632864933</v>
      </c>
    </row>
    <row r="72" spans="1:25" ht="15" thickBot="1" x14ac:dyDescent="0.35">
      <c r="A72" s="50" t="s">
        <v>30</v>
      </c>
      <c r="B72" s="31">
        <f>IF(AND($B$65&gt;$B$66,$B$65&gt;$B$67),B54+B57,IF(AND($B$66&gt;$B$65,$B$66&gt;$B$67),B55+B58,B56+B59))</f>
        <v>0.36251353698911187</v>
      </c>
      <c r="C72" s="3">
        <f t="shared" ref="C72:Y72" si="2">IF(AND($B$65&gt;$B$66,$B$65&gt;$B$67),C54+C57,IF(AND($B$66&gt;$B$65,$B$66&gt;$B$67),C55+C58,C56+C59))</f>
        <v>0.3303270655231203</v>
      </c>
      <c r="D72" s="3">
        <f t="shared" si="2"/>
        <v>0.32062649442564478</v>
      </c>
      <c r="E72" s="3">
        <f t="shared" si="2"/>
        <v>0.32017536537891911</v>
      </c>
      <c r="F72" s="3">
        <f t="shared" si="2"/>
        <v>0.32814251110265619</v>
      </c>
      <c r="G72" s="3">
        <f t="shared" si="2"/>
        <v>0.44583937930041906</v>
      </c>
      <c r="H72" s="3">
        <f t="shared" si="2"/>
        <v>0.64682044278427808</v>
      </c>
      <c r="I72" s="3">
        <f t="shared" si="2"/>
        <v>0.87994507198953187</v>
      </c>
      <c r="J72" s="3">
        <f t="shared" si="2"/>
        <v>1.002185978147218</v>
      </c>
      <c r="K72" s="3">
        <f t="shared" si="2"/>
        <v>1.0000209125212407</v>
      </c>
      <c r="L72" s="3">
        <f t="shared" si="2"/>
        <v>1.0051981288468661</v>
      </c>
      <c r="M72" s="3">
        <f t="shared" si="2"/>
        <v>0.98716981604955512</v>
      </c>
      <c r="N72" s="3">
        <f t="shared" si="2"/>
        <v>0.98663279639087065</v>
      </c>
      <c r="O72" s="3">
        <f t="shared" si="2"/>
        <v>0.98861099249942896</v>
      </c>
      <c r="P72" s="3">
        <f t="shared" si="2"/>
        <v>0.98198572971079545</v>
      </c>
      <c r="Q72" s="3">
        <f t="shared" si="2"/>
        <v>0.99351371317691317</v>
      </c>
      <c r="R72" s="3">
        <f t="shared" si="2"/>
        <v>0.96800232646449724</v>
      </c>
      <c r="S72" s="3">
        <f t="shared" si="2"/>
        <v>0.88860920409867628</v>
      </c>
      <c r="T72" s="3">
        <f t="shared" si="2"/>
        <v>0.84712947316043885</v>
      </c>
      <c r="U72" s="3">
        <f t="shared" si="2"/>
        <v>0.80937321854110977</v>
      </c>
      <c r="V72" s="3">
        <f t="shared" si="2"/>
        <v>0.74148977852534814</v>
      </c>
      <c r="W72" s="3">
        <f t="shared" si="2"/>
        <v>0.63278633428689246</v>
      </c>
      <c r="X72" s="3">
        <f t="shared" si="2"/>
        <v>0.54211273051761988</v>
      </c>
      <c r="Y72" s="4">
        <f t="shared" si="2"/>
        <v>0.44717415288876716</v>
      </c>
    </row>
  </sheetData>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E06E94-2571-4C53-9172-78FCE2C2561E}">
  <dimension ref="A1:Y72"/>
  <sheetViews>
    <sheetView workbookViewId="0">
      <selection activeCell="B8" sqref="B8"/>
    </sheetView>
  </sheetViews>
  <sheetFormatPr defaultRowHeight="14.4" x14ac:dyDescent="0.3"/>
  <cols>
    <col min="1" max="1" width="52.5546875" bestFit="1" customWidth="1"/>
    <col min="2" max="2" width="12.88671875" customWidth="1"/>
    <col min="3" max="9" width="13" customWidth="1"/>
  </cols>
  <sheetData>
    <row r="1" spans="1:9" ht="18" x14ac:dyDescent="0.35">
      <c r="A1" s="52" t="s">
        <v>40</v>
      </c>
    </row>
    <row r="2" spans="1:9" ht="15" thickBot="1" x14ac:dyDescent="0.35"/>
    <row r="3" spans="1:9" ht="16.2" x14ac:dyDescent="0.3">
      <c r="A3" s="8" t="s">
        <v>15</v>
      </c>
      <c r="B3" s="9" t="s">
        <v>6</v>
      </c>
      <c r="C3" s="10" t="s">
        <v>5</v>
      </c>
      <c r="D3" s="10" t="s">
        <v>7</v>
      </c>
      <c r="E3" s="10" t="s">
        <v>8</v>
      </c>
      <c r="F3" s="10" t="s">
        <v>9</v>
      </c>
      <c r="G3" s="10" t="s">
        <v>10</v>
      </c>
      <c r="H3" s="10" t="s">
        <v>11</v>
      </c>
      <c r="I3" s="11" t="s">
        <v>16</v>
      </c>
    </row>
    <row r="4" spans="1:9" ht="15" thickBot="1" x14ac:dyDescent="0.35">
      <c r="A4" s="23" t="s">
        <v>12</v>
      </c>
      <c r="B4" s="12">
        <v>8.6995006615705181E-2</v>
      </c>
      <c r="C4" s="13">
        <v>6.1826046940829486E-2</v>
      </c>
      <c r="D4" s="13">
        <v>0.68687618148811647</v>
      </c>
      <c r="E4" s="13">
        <v>1.3091671375519271E-3</v>
      </c>
      <c r="F4" s="13">
        <v>1.4874438016768236E-2</v>
      </c>
      <c r="G4" s="13">
        <v>0.10161621892407537</v>
      </c>
      <c r="H4" s="13">
        <v>4.6502940876953364E-2</v>
      </c>
      <c r="I4" s="14">
        <f>SUM(B4:H4)</f>
        <v>1</v>
      </c>
    </row>
    <row r="5" spans="1:9" x14ac:dyDescent="0.3">
      <c r="A5" s="6" t="s">
        <v>17</v>
      </c>
    </row>
    <row r="6" spans="1:9" ht="15" thickBot="1" x14ac:dyDescent="0.35"/>
    <row r="7" spans="1:9" x14ac:dyDescent="0.3">
      <c r="A7" s="15" t="s">
        <v>18</v>
      </c>
      <c r="B7" s="16"/>
    </row>
    <row r="8" spans="1:9" ht="15" thickBot="1" x14ac:dyDescent="0.35">
      <c r="A8" s="24" t="s">
        <v>14</v>
      </c>
      <c r="B8" s="17" t="str">
        <f>IF(AND(B65&gt;B66,B65 &gt;B67), "Residential", IF(AND(B66&gt;B65,B66&gt;B67), "Business","Mixed"))</f>
        <v>Business</v>
      </c>
    </row>
    <row r="41" spans="1:25" s="51" customFormat="1" ht="15" thickBot="1" x14ac:dyDescent="0.35"/>
    <row r="42" spans="1:25" s="54" customFormat="1" ht="16.8" thickTop="1" thickBot="1" x14ac:dyDescent="0.35">
      <c r="A42" s="53" t="s">
        <v>32</v>
      </c>
    </row>
    <row r="43" spans="1:25" ht="15.6" thickTop="1" thickBot="1" x14ac:dyDescent="0.35"/>
    <row r="44" spans="1:25" x14ac:dyDescent="0.3">
      <c r="A44" s="5" t="s">
        <v>20</v>
      </c>
      <c r="B44" s="1"/>
      <c r="C44" s="1"/>
      <c r="D44" s="1"/>
      <c r="E44" s="1"/>
      <c r="F44" s="1"/>
      <c r="G44" s="1"/>
      <c r="H44" s="1"/>
      <c r="I44" s="1"/>
      <c r="J44" s="1"/>
      <c r="K44" s="1"/>
      <c r="L44" s="1"/>
      <c r="M44" s="1"/>
      <c r="N44" s="1"/>
      <c r="O44" s="1"/>
      <c r="P44" s="1"/>
      <c r="Q44" s="1"/>
      <c r="R44" s="1"/>
      <c r="S44" s="1"/>
      <c r="T44" s="1"/>
      <c r="U44" s="1"/>
      <c r="V44" s="1"/>
      <c r="W44" s="1"/>
      <c r="X44" s="1"/>
      <c r="Y44" s="2"/>
    </row>
    <row r="45" spans="1:25" x14ac:dyDescent="0.3">
      <c r="A45" s="25" t="s">
        <v>21</v>
      </c>
      <c r="B45" s="33" t="s">
        <v>0</v>
      </c>
      <c r="C45" s="22" t="s">
        <v>6</v>
      </c>
      <c r="D45" s="22" t="s">
        <v>5</v>
      </c>
      <c r="E45" s="22" t="s">
        <v>7</v>
      </c>
      <c r="F45" s="22" t="s">
        <v>8</v>
      </c>
      <c r="G45" s="22" t="s">
        <v>9</v>
      </c>
      <c r="H45" s="22" t="s">
        <v>10</v>
      </c>
      <c r="I45" s="34" t="s">
        <v>11</v>
      </c>
      <c r="J45" s="28"/>
      <c r="K45" s="28"/>
      <c r="L45" s="28"/>
      <c r="M45" s="28"/>
      <c r="N45" s="28"/>
      <c r="O45" s="28"/>
      <c r="P45" s="28"/>
      <c r="Q45" s="28"/>
      <c r="R45" s="28"/>
      <c r="S45" s="28"/>
      <c r="T45" s="28"/>
      <c r="U45" s="28"/>
      <c r="V45" s="28"/>
      <c r="W45" s="28"/>
      <c r="X45" s="28"/>
      <c r="Y45" s="29"/>
    </row>
    <row r="46" spans="1:25" x14ac:dyDescent="0.3">
      <c r="A46" s="25" t="s">
        <v>48</v>
      </c>
      <c r="B46" s="20">
        <v>533.82949681951789</v>
      </c>
      <c r="C46" s="18">
        <v>-1696.7970429780451</v>
      </c>
      <c r="D46" s="18">
        <v>-837.96390552140167</v>
      </c>
      <c r="E46" s="18">
        <v>638.60066330849077</v>
      </c>
      <c r="F46" s="18">
        <v>-1447.6365091458104</v>
      </c>
      <c r="G46" s="18">
        <v>625.58202109688284</v>
      </c>
      <c r="H46" s="18">
        <v>229.51538554850549</v>
      </c>
      <c r="I46" s="35">
        <v>3022.5288845105042</v>
      </c>
      <c r="J46" s="28"/>
      <c r="K46" s="28"/>
      <c r="L46" s="28"/>
      <c r="M46" s="28"/>
      <c r="N46" s="28"/>
      <c r="O46" s="28"/>
      <c r="P46" s="28"/>
      <c r="Q46" s="28"/>
      <c r="R46" s="28"/>
      <c r="S46" s="28"/>
      <c r="T46" s="28"/>
      <c r="U46" s="28"/>
      <c r="V46" s="28"/>
      <c r="W46" s="28"/>
      <c r="X46" s="28"/>
      <c r="Y46" s="29"/>
    </row>
    <row r="47" spans="1:25" x14ac:dyDescent="0.3">
      <c r="A47" s="27" t="s">
        <v>1</v>
      </c>
      <c r="B47" s="19">
        <v>401.48126970777446</v>
      </c>
      <c r="C47" s="28">
        <v>-808.91086097144341</v>
      </c>
      <c r="D47" s="28">
        <v>-344.00597826625665</v>
      </c>
      <c r="E47" s="28">
        <v>325.98431611901179</v>
      </c>
      <c r="F47" s="28">
        <v>-689.50315610611972</v>
      </c>
      <c r="G47" s="28">
        <v>289.86624005845465</v>
      </c>
      <c r="H47" s="28">
        <v>31.195359835448606</v>
      </c>
      <c r="I47" s="36">
        <v>1596.8553490387815</v>
      </c>
      <c r="J47" s="28"/>
      <c r="K47" s="28"/>
      <c r="L47" s="28"/>
      <c r="M47" s="28"/>
      <c r="N47" s="28"/>
      <c r="O47" s="28"/>
      <c r="P47" s="28"/>
      <c r="Q47" s="28"/>
      <c r="R47" s="28"/>
      <c r="S47" s="28"/>
      <c r="T47" s="28"/>
      <c r="U47" s="28"/>
      <c r="V47" s="28"/>
      <c r="W47" s="28"/>
      <c r="X47" s="28"/>
      <c r="Y47" s="29"/>
    </row>
    <row r="48" spans="1:25" x14ac:dyDescent="0.3">
      <c r="A48" s="25" t="s">
        <v>49</v>
      </c>
      <c r="B48" s="20">
        <v>177.08370873164108</v>
      </c>
      <c r="C48" s="18">
        <v>453.06829812172828</v>
      </c>
      <c r="D48" s="18">
        <v>219.33422980072615</v>
      </c>
      <c r="E48" s="18">
        <v>177.97581640166217</v>
      </c>
      <c r="F48" s="18">
        <v>388.96205465715053</v>
      </c>
      <c r="G48" s="18">
        <v>166.38223076603197</v>
      </c>
      <c r="H48" s="18">
        <v>70.353239738236738</v>
      </c>
      <c r="I48" s="35">
        <v>827.93806126123377</v>
      </c>
      <c r="J48" s="28"/>
      <c r="K48" s="28"/>
      <c r="L48" s="28"/>
      <c r="M48" s="28"/>
      <c r="N48" s="28"/>
      <c r="O48" s="28"/>
      <c r="P48" s="28"/>
      <c r="Q48" s="28"/>
      <c r="R48" s="28"/>
      <c r="S48" s="28"/>
      <c r="T48" s="28"/>
      <c r="U48" s="28"/>
      <c r="V48" s="28"/>
      <c r="W48" s="28"/>
      <c r="X48" s="28"/>
      <c r="Y48" s="29"/>
    </row>
    <row r="49" spans="1:25" x14ac:dyDescent="0.3">
      <c r="A49" s="40" t="s">
        <v>38</v>
      </c>
      <c r="B49" s="37">
        <v>171.69829834519527</v>
      </c>
      <c r="C49" s="38">
        <v>345.20425970891318</v>
      </c>
      <c r="D49" s="38">
        <v>148.15665374463336</v>
      </c>
      <c r="E49" s="38">
        <v>142.93075229102035</v>
      </c>
      <c r="F49" s="38">
        <v>289.39382912484729</v>
      </c>
      <c r="G49" s="38">
        <v>124.14059175166474</v>
      </c>
      <c r="H49" s="38">
        <v>25.437407653253327</v>
      </c>
      <c r="I49" s="39">
        <v>679.06109564241706</v>
      </c>
      <c r="J49" s="28"/>
      <c r="K49" s="28"/>
      <c r="L49" s="28"/>
      <c r="M49" s="28"/>
      <c r="N49" s="28"/>
      <c r="O49" s="28"/>
      <c r="P49" s="28"/>
      <c r="Q49" s="28"/>
      <c r="R49" s="28"/>
      <c r="S49" s="28"/>
      <c r="T49" s="28"/>
      <c r="U49" s="28"/>
      <c r="V49" s="28"/>
      <c r="W49" s="28"/>
      <c r="X49" s="28"/>
      <c r="Y49" s="29"/>
    </row>
    <row r="50" spans="1:25" x14ac:dyDescent="0.3">
      <c r="A50" s="27" t="s">
        <v>50</v>
      </c>
      <c r="B50" s="19">
        <v>2.5735215020121771E-3</v>
      </c>
      <c r="C50" s="28">
        <v>1.8030456237960735E-4</v>
      </c>
      <c r="D50" s="28">
        <v>1.3318760844405197E-4</v>
      </c>
      <c r="E50" s="28">
        <v>3.3305609010647608E-4</v>
      </c>
      <c r="F50" s="28">
        <v>1.9781264010010347E-4</v>
      </c>
      <c r="G50" s="28">
        <v>1.6997528034967679E-4</v>
      </c>
      <c r="H50" s="28">
        <v>1.1050097603306774E-3</v>
      </c>
      <c r="I50" s="36">
        <v>2.6155682335393671E-4</v>
      </c>
      <c r="J50" s="28"/>
      <c r="K50" s="28"/>
      <c r="L50" s="28"/>
      <c r="M50" s="28"/>
      <c r="N50" s="28"/>
      <c r="O50" s="28"/>
      <c r="P50" s="28"/>
      <c r="Q50" s="28"/>
      <c r="R50" s="28"/>
      <c r="S50" s="28"/>
      <c r="T50" s="28"/>
      <c r="U50" s="28"/>
      <c r="V50" s="28"/>
      <c r="W50" s="28"/>
      <c r="X50" s="28"/>
      <c r="Y50" s="29"/>
    </row>
    <row r="51" spans="1:25" x14ac:dyDescent="0.3">
      <c r="A51" s="40" t="s">
        <v>39</v>
      </c>
      <c r="B51" s="37">
        <v>1.9371951071558868E-2</v>
      </c>
      <c r="C51" s="38">
        <v>1.9114939209041726E-2</v>
      </c>
      <c r="D51" s="38">
        <v>2.0237941330970122E-2</v>
      </c>
      <c r="E51" s="38">
        <v>2.2565314730555119E-2</v>
      </c>
      <c r="F51" s="38">
        <v>1.7191924088734822E-2</v>
      </c>
      <c r="G51" s="38">
        <v>1.9544279922880214E-2</v>
      </c>
      <c r="H51" s="38">
        <v>0.22006411018396355</v>
      </c>
      <c r="I51" s="39">
        <v>1.8694693813614549E-2</v>
      </c>
      <c r="J51" s="28"/>
      <c r="K51" s="28"/>
      <c r="L51" s="28"/>
      <c r="M51" s="28"/>
      <c r="N51" s="28"/>
      <c r="O51" s="28"/>
      <c r="P51" s="28"/>
      <c r="Q51" s="28"/>
      <c r="R51" s="28"/>
      <c r="S51" s="28"/>
      <c r="T51" s="28"/>
      <c r="U51" s="28"/>
      <c r="V51" s="28"/>
      <c r="W51" s="28"/>
      <c r="X51" s="28"/>
      <c r="Y51" s="29"/>
    </row>
    <row r="52" spans="1:25" x14ac:dyDescent="0.3">
      <c r="A52" s="32"/>
      <c r="B52" s="28"/>
      <c r="C52" s="28"/>
      <c r="D52" s="28"/>
      <c r="E52" s="28"/>
      <c r="F52" s="28"/>
      <c r="G52" s="28"/>
      <c r="H52" s="28"/>
      <c r="I52" s="28"/>
      <c r="J52" s="28"/>
      <c r="K52" s="28"/>
      <c r="L52" s="28"/>
      <c r="M52" s="28"/>
      <c r="N52" s="28"/>
      <c r="O52" s="28"/>
      <c r="P52" s="28"/>
      <c r="Q52" s="28"/>
      <c r="R52" s="28"/>
      <c r="S52" s="28"/>
      <c r="T52" s="28"/>
      <c r="U52" s="28"/>
      <c r="V52" s="28"/>
      <c r="W52" s="28"/>
      <c r="X52" s="28"/>
      <c r="Y52" s="29"/>
    </row>
    <row r="53" spans="1:25" s="21" customFormat="1" x14ac:dyDescent="0.3">
      <c r="A53" s="41" t="s">
        <v>22</v>
      </c>
      <c r="B53" s="42">
        <v>0</v>
      </c>
      <c r="C53" s="43">
        <v>4.1666666666666699E-2</v>
      </c>
      <c r="D53" s="43">
        <v>8.3333333333333301E-2</v>
      </c>
      <c r="E53" s="43">
        <v>0.125</v>
      </c>
      <c r="F53" s="43">
        <v>0.16666666666666699</v>
      </c>
      <c r="G53" s="43">
        <v>0.20833333333333301</v>
      </c>
      <c r="H53" s="43">
        <v>0.25</v>
      </c>
      <c r="I53" s="43">
        <v>0.29166666666666702</v>
      </c>
      <c r="J53" s="43">
        <v>0.33333333333333298</v>
      </c>
      <c r="K53" s="43">
        <v>0.375</v>
      </c>
      <c r="L53" s="43">
        <v>0.41666666666666702</v>
      </c>
      <c r="M53" s="43">
        <v>0.45833333333333298</v>
      </c>
      <c r="N53" s="43">
        <v>0.5</v>
      </c>
      <c r="O53" s="43">
        <v>0.54166666666666696</v>
      </c>
      <c r="P53" s="43">
        <v>0.58333333333333304</v>
      </c>
      <c r="Q53" s="43">
        <v>0.625</v>
      </c>
      <c r="R53" s="43">
        <v>0.66666666666666696</v>
      </c>
      <c r="S53" s="43">
        <v>0.70833333333333304</v>
      </c>
      <c r="T53" s="43">
        <v>0.75</v>
      </c>
      <c r="U53" s="43">
        <v>0.79166666666666696</v>
      </c>
      <c r="V53" s="43">
        <v>0.83333333333333304</v>
      </c>
      <c r="W53" s="43">
        <v>0.875</v>
      </c>
      <c r="X53" s="43">
        <v>0.91666666666666696</v>
      </c>
      <c r="Y53" s="48">
        <v>0.95833333333333304</v>
      </c>
    </row>
    <row r="54" spans="1:25" x14ac:dyDescent="0.3">
      <c r="A54" s="27" t="s">
        <v>23</v>
      </c>
      <c r="B54" s="19">
        <v>0.4082760009501224</v>
      </c>
      <c r="C54" s="28">
        <v>0.34927368720731078</v>
      </c>
      <c r="D54" s="28">
        <v>0.3313170198295407</v>
      </c>
      <c r="E54" s="28">
        <v>0.32770531328175756</v>
      </c>
      <c r="F54" s="28">
        <v>0.34204861957176591</v>
      </c>
      <c r="G54" s="28">
        <v>0.42519008947238562</v>
      </c>
      <c r="H54" s="28">
        <v>0.57688954793045566</v>
      </c>
      <c r="I54" s="28">
        <v>0.73163621790201971</v>
      </c>
      <c r="J54" s="28">
        <v>0.8194639069122861</v>
      </c>
      <c r="K54" s="28">
        <v>0.84873053172879209</v>
      </c>
      <c r="L54" s="28">
        <v>0.85621710256898653</v>
      </c>
      <c r="M54" s="28">
        <v>0.85339124106545672</v>
      </c>
      <c r="N54" s="28">
        <v>0.84452585307841022</v>
      </c>
      <c r="O54" s="28">
        <v>0.82177325877611795</v>
      </c>
      <c r="P54" s="28">
        <v>0.80822388590133276</v>
      </c>
      <c r="Q54" s="28">
        <v>0.82934894986929375</v>
      </c>
      <c r="R54" s="28">
        <v>0.88970507396360443</v>
      </c>
      <c r="S54" s="28">
        <v>0.95945910054932937</v>
      </c>
      <c r="T54" s="28">
        <v>0.99800319056822917</v>
      </c>
      <c r="U54" s="28">
        <v>0.99272316200919919</v>
      </c>
      <c r="V54" s="28">
        <v>0.93224560079664998</v>
      </c>
      <c r="W54" s="28">
        <v>0.84492421558712694</v>
      </c>
      <c r="X54" s="28">
        <v>0.72447028324815821</v>
      </c>
      <c r="Y54" s="29">
        <v>0.5559752365715942</v>
      </c>
    </row>
    <row r="55" spans="1:25" x14ac:dyDescent="0.3">
      <c r="A55" s="27" t="s">
        <v>51</v>
      </c>
      <c r="B55" s="19">
        <v>0.33772123749035443</v>
      </c>
      <c r="C55" s="28">
        <v>0.31274418813074356</v>
      </c>
      <c r="D55" s="28">
        <v>0.30571396401352802</v>
      </c>
      <c r="E55" s="28">
        <v>0.30663342947084721</v>
      </c>
      <c r="F55" s="28">
        <v>0.31687716725580711</v>
      </c>
      <c r="G55" s="28">
        <v>0.41738630399828597</v>
      </c>
      <c r="H55" s="28">
        <v>0.60812929442567132</v>
      </c>
      <c r="I55" s="28">
        <v>0.84191486102072699</v>
      </c>
      <c r="J55" s="28">
        <v>0.97826568705949768</v>
      </c>
      <c r="K55" s="28">
        <v>0.98950606531309981</v>
      </c>
      <c r="L55" s="28">
        <v>0.9909554418618769</v>
      </c>
      <c r="M55" s="28">
        <v>0.97528899789676415</v>
      </c>
      <c r="N55" s="28">
        <v>0.97719520211289301</v>
      </c>
      <c r="O55" s="28">
        <v>0.97451859595279877</v>
      </c>
      <c r="P55" s="28">
        <v>0.96636648269510039</v>
      </c>
      <c r="Q55" s="28">
        <v>0.98236970157972647</v>
      </c>
      <c r="R55" s="28">
        <v>0.92419716745762226</v>
      </c>
      <c r="S55" s="28">
        <v>0.82420459694907866</v>
      </c>
      <c r="T55" s="28">
        <v>0.79216603977143429</v>
      </c>
      <c r="U55" s="28">
        <v>0.76582255271500599</v>
      </c>
      <c r="V55" s="28">
        <v>0.70968969382745306</v>
      </c>
      <c r="W55" s="28">
        <v>0.58852258838752347</v>
      </c>
      <c r="X55" s="28">
        <v>0.48159981216345904</v>
      </c>
      <c r="Y55" s="29">
        <v>0.40385149555311251</v>
      </c>
    </row>
    <row r="56" spans="1:25" x14ac:dyDescent="0.3">
      <c r="A56" s="27" t="s">
        <v>24</v>
      </c>
      <c r="B56" s="19">
        <v>0.39965877739847588</v>
      </c>
      <c r="C56" s="28">
        <v>0.35407811207740114</v>
      </c>
      <c r="D56" s="28">
        <v>0.3410754458274135</v>
      </c>
      <c r="E56" s="28">
        <v>0.3398344651543142</v>
      </c>
      <c r="F56" s="28">
        <v>0.35446044759834666</v>
      </c>
      <c r="G56" s="28">
        <v>0.45610424582309395</v>
      </c>
      <c r="H56" s="28">
        <v>0.63900171078524026</v>
      </c>
      <c r="I56" s="28">
        <v>0.8400985043953475</v>
      </c>
      <c r="J56" s="28">
        <v>0.95389971185782352</v>
      </c>
      <c r="K56" s="28">
        <v>0.97868698447202529</v>
      </c>
      <c r="L56" s="28">
        <v>0.98677578657496179</v>
      </c>
      <c r="M56" s="28">
        <v>0.97782638637539232</v>
      </c>
      <c r="N56" s="28">
        <v>0.97190705047275905</v>
      </c>
      <c r="O56" s="28">
        <v>0.95627793069540967</v>
      </c>
      <c r="P56" s="28">
        <v>0.94420354993558619</v>
      </c>
      <c r="Q56" s="28">
        <v>0.96440846931375768</v>
      </c>
      <c r="R56" s="28">
        <v>0.96660760494969178</v>
      </c>
      <c r="S56" s="28">
        <v>0.95340494644663354</v>
      </c>
      <c r="T56" s="28">
        <v>0.95707011757811178</v>
      </c>
      <c r="U56" s="28">
        <v>0.93967022036542125</v>
      </c>
      <c r="V56" s="28">
        <v>0.87323402173384235</v>
      </c>
      <c r="W56" s="28">
        <v>0.76548898964439271</v>
      </c>
      <c r="X56" s="28">
        <v>0.65142267461943315</v>
      </c>
      <c r="Y56" s="29">
        <v>0.51801987097365088</v>
      </c>
    </row>
    <row r="57" spans="1:25" x14ac:dyDescent="0.3">
      <c r="A57" s="25" t="s">
        <v>25</v>
      </c>
      <c r="B57" s="20">
        <v>1.1862378234806972E-2</v>
      </c>
      <c r="C57" s="18">
        <v>1.1150203959150064E-2</v>
      </c>
      <c r="D57" s="18">
        <v>1.1946046344911121E-2</v>
      </c>
      <c r="E57" s="18">
        <v>1.2903754746198244E-2</v>
      </c>
      <c r="F57" s="18">
        <v>1.7597812604596898E-2</v>
      </c>
      <c r="G57" s="18">
        <v>4.0684061974931372E-2</v>
      </c>
      <c r="H57" s="18">
        <v>5.6424488773895477E-2</v>
      </c>
      <c r="I57" s="18">
        <v>5.4207359226524233E-2</v>
      </c>
      <c r="J57" s="18">
        <v>5.4683528384305138E-2</v>
      </c>
      <c r="K57" s="18">
        <v>5.4442222984538581E-2</v>
      </c>
      <c r="L57" s="18">
        <v>5.7232941662662282E-2</v>
      </c>
      <c r="M57" s="18">
        <v>5.5772521988443728E-2</v>
      </c>
      <c r="N57" s="18">
        <v>5.5039763814084632E-2</v>
      </c>
      <c r="O57" s="18">
        <v>5.6145689758653944E-2</v>
      </c>
      <c r="P57" s="18">
        <v>5.6332913963078803E-2</v>
      </c>
      <c r="Q57" s="18">
        <v>5.6006671859596582E-2</v>
      </c>
      <c r="R57" s="18">
        <v>3.8822109578562816E-2</v>
      </c>
      <c r="S57" s="18">
        <v>1.6965640377431545E-2</v>
      </c>
      <c r="T57" s="18">
        <v>6.0681718729790222E-3</v>
      </c>
      <c r="U57" s="18">
        <v>7.172719887042333E-3</v>
      </c>
      <c r="V57" s="18">
        <v>1.9857633415546121E-2</v>
      </c>
      <c r="W57" s="18">
        <v>3.3045160363836687E-2</v>
      </c>
      <c r="X57" s="18">
        <v>3.6325894457757066E-2</v>
      </c>
      <c r="Y57" s="26">
        <v>2.414790816110229E-2</v>
      </c>
    </row>
    <row r="58" spans="1:25" x14ac:dyDescent="0.3">
      <c r="A58" s="27" t="s">
        <v>52</v>
      </c>
      <c r="B58" s="19">
        <v>3.6101399558841882E-2</v>
      </c>
      <c r="C58" s="28">
        <v>2.5278611343734655E-2</v>
      </c>
      <c r="D58" s="28">
        <v>2.1670896891663946E-2</v>
      </c>
      <c r="E58" s="28">
        <v>2.007038719884156E-2</v>
      </c>
      <c r="F58" s="28">
        <v>1.8930203647762593E-2</v>
      </c>
      <c r="G58" s="28">
        <v>2.9996396225022467E-2</v>
      </c>
      <c r="H58" s="28">
        <v>3.722514992148173E-2</v>
      </c>
      <c r="I58" s="28">
        <v>3.3248778337182455E-2</v>
      </c>
      <c r="J58" s="28">
        <v>2.1562983813839837E-2</v>
      </c>
      <c r="K58" s="28">
        <v>1.1813052624940102E-2</v>
      </c>
      <c r="L58" s="28">
        <v>1.5827067369259974E-2</v>
      </c>
      <c r="M58" s="28">
        <v>1.5426309669954539E-2</v>
      </c>
      <c r="N58" s="28">
        <v>1.2169943562392125E-2</v>
      </c>
      <c r="O58" s="28">
        <v>1.2508908224524488E-2</v>
      </c>
      <c r="P58" s="28">
        <v>1.2765520921676741E-2</v>
      </c>
      <c r="Q58" s="28">
        <v>1.062705097835435E-2</v>
      </c>
      <c r="R58" s="28">
        <v>4.601136613698846E-2</v>
      </c>
      <c r="S58" s="28">
        <v>7.5203948906103574E-2</v>
      </c>
      <c r="T58" s="28">
        <v>7.6215859262316041E-2</v>
      </c>
      <c r="U58" s="28">
        <v>7.2608128953126946E-2</v>
      </c>
      <c r="V58" s="28">
        <v>6.3442091236221188E-2</v>
      </c>
      <c r="W58" s="28">
        <v>7.9204753591075081E-2</v>
      </c>
      <c r="X58" s="28">
        <v>9.0717547241802074E-2</v>
      </c>
      <c r="Y58" s="29">
        <v>6.3641219242535227E-2</v>
      </c>
    </row>
    <row r="59" spans="1:25" ht="15" thickBot="1" x14ac:dyDescent="0.35">
      <c r="A59" s="30" t="s">
        <v>26</v>
      </c>
      <c r="B59" s="31">
        <v>1.9154880214211842E-2</v>
      </c>
      <c r="C59" s="3">
        <v>1.2913992336556964E-2</v>
      </c>
      <c r="D59" s="3">
        <v>1.1079674191414274E-2</v>
      </c>
      <c r="E59" s="3">
        <v>1.051821104305246E-2</v>
      </c>
      <c r="F59" s="3">
        <v>1.3786827999681703E-2</v>
      </c>
      <c r="G59" s="3">
        <v>3.1881871038192212E-2</v>
      </c>
      <c r="H59" s="3">
        <v>3.9557862310626267E-2</v>
      </c>
      <c r="I59" s="3">
        <v>2.828476385993553E-2</v>
      </c>
      <c r="J59" s="3">
        <v>2.7348131163000753E-2</v>
      </c>
      <c r="K59" s="3">
        <v>2.2708147327736641E-2</v>
      </c>
      <c r="L59" s="3">
        <v>2.1352346496786224E-2</v>
      </c>
      <c r="M59" s="3">
        <v>1.9393733635611584E-2</v>
      </c>
      <c r="N59" s="3">
        <v>2.0685966305070937E-2</v>
      </c>
      <c r="O59" s="3">
        <v>2.5186970061556086E-2</v>
      </c>
      <c r="P59" s="3">
        <v>2.6552648601552126E-2</v>
      </c>
      <c r="Q59" s="3">
        <v>2.4461647555868993E-2</v>
      </c>
      <c r="R59" s="3">
        <v>2.2951143098397929E-2</v>
      </c>
      <c r="S59" s="3">
        <v>4.0003690449875361E-2</v>
      </c>
      <c r="T59" s="3">
        <v>4.4972206475573172E-2</v>
      </c>
      <c r="U59" s="3">
        <v>4.5148421777207237E-2</v>
      </c>
      <c r="V59" s="3">
        <v>4.3776954940232822E-2</v>
      </c>
      <c r="W59" s="3">
        <v>5.2742747733421115E-2</v>
      </c>
      <c r="X59" s="3">
        <v>5.6223422517498602E-2</v>
      </c>
      <c r="Y59" s="4">
        <v>3.7719710988145659E-2</v>
      </c>
    </row>
    <row r="61" spans="1:25" ht="15" thickBot="1" x14ac:dyDescent="0.35"/>
    <row r="62" spans="1:25" x14ac:dyDescent="0.3">
      <c r="A62" s="7" t="s">
        <v>19</v>
      </c>
      <c r="B62" s="1"/>
      <c r="C62" s="1"/>
      <c r="D62" s="1"/>
      <c r="E62" s="1"/>
      <c r="F62" s="1"/>
      <c r="G62" s="1"/>
      <c r="H62" s="1"/>
      <c r="I62" s="1"/>
      <c r="J62" s="1"/>
      <c r="K62" s="1"/>
      <c r="L62" s="1"/>
      <c r="M62" s="1"/>
      <c r="N62" s="1"/>
      <c r="O62" s="1"/>
      <c r="P62" s="1"/>
      <c r="Q62" s="1"/>
      <c r="R62" s="1"/>
      <c r="S62" s="1"/>
      <c r="T62" s="1"/>
      <c r="U62" s="1"/>
      <c r="V62" s="1"/>
      <c r="W62" s="1"/>
      <c r="X62" s="1"/>
      <c r="Y62" s="2"/>
    </row>
    <row r="63" spans="1:25" x14ac:dyDescent="0.3">
      <c r="A63" s="25" t="s">
        <v>54</v>
      </c>
      <c r="B63" s="44">
        <f>B46+C46*B4+D46*C4+E46*D4+F46*E4+G46*F4+H46*G4+I46*H4</f>
        <v>944.33716672369383</v>
      </c>
      <c r="C63" s="28"/>
      <c r="D63" s="28"/>
      <c r="E63" s="28"/>
      <c r="F63" s="28"/>
      <c r="G63" s="28"/>
      <c r="H63" s="28"/>
      <c r="I63" s="28"/>
      <c r="J63" s="28"/>
      <c r="K63" s="28"/>
      <c r="L63" s="28"/>
      <c r="M63" s="28"/>
      <c r="N63" s="28"/>
      <c r="O63" s="28"/>
      <c r="P63" s="28"/>
      <c r="Q63" s="28"/>
      <c r="R63" s="28"/>
      <c r="S63" s="28"/>
      <c r="T63" s="28"/>
      <c r="U63" s="28"/>
      <c r="V63" s="28"/>
      <c r="W63" s="28"/>
      <c r="X63" s="28"/>
      <c r="Y63" s="29"/>
    </row>
    <row r="64" spans="1:25" x14ac:dyDescent="0.3">
      <c r="A64" s="40" t="s">
        <v>55</v>
      </c>
      <c r="B64" s="47">
        <f>B47+C47*B4+D47*C4+E47*D4+F47*E4+G47*F4+H47*G4+I47*H4</f>
        <v>614.58974347421645</v>
      </c>
      <c r="C64" s="28"/>
      <c r="D64" s="28"/>
      <c r="E64" s="28"/>
      <c r="F64" s="28"/>
      <c r="G64" s="28"/>
      <c r="H64" s="28"/>
      <c r="I64" s="28"/>
      <c r="J64" s="28"/>
      <c r="K64" s="28"/>
      <c r="L64" s="28"/>
      <c r="M64" s="28"/>
      <c r="N64" s="28"/>
      <c r="O64" s="28"/>
      <c r="P64" s="28"/>
      <c r="Q64" s="28"/>
      <c r="R64" s="28"/>
      <c r="S64" s="28"/>
      <c r="T64" s="28"/>
      <c r="U64" s="28"/>
      <c r="V64" s="28"/>
      <c r="W64" s="28"/>
      <c r="X64" s="28"/>
      <c r="Y64" s="29"/>
    </row>
    <row r="65" spans="1:25" x14ac:dyDescent="0.3">
      <c r="A65" s="27" t="s">
        <v>2</v>
      </c>
      <c r="B65" s="45">
        <f>IF(AND(B63&lt;709,B64&lt;709),1/(1+EXP(B63)+EXP(B64)),0)</f>
        <v>0</v>
      </c>
      <c r="C65" s="28"/>
      <c r="D65" s="28"/>
      <c r="E65" s="28"/>
      <c r="F65" s="28"/>
      <c r="G65" s="28"/>
      <c r="H65" s="28"/>
      <c r="I65" s="28"/>
      <c r="J65" s="28"/>
      <c r="K65" s="28"/>
      <c r="L65" s="28"/>
      <c r="M65" s="28"/>
      <c r="N65" s="28"/>
      <c r="O65" s="28"/>
      <c r="P65" s="28"/>
      <c r="Q65" s="28"/>
      <c r="R65" s="28"/>
      <c r="S65" s="28"/>
      <c r="T65" s="28"/>
      <c r="U65" s="28"/>
      <c r="V65" s="28"/>
      <c r="W65" s="28"/>
      <c r="X65" s="28"/>
      <c r="Y65" s="29"/>
    </row>
    <row r="66" spans="1:25" x14ac:dyDescent="0.3">
      <c r="A66" s="27" t="s">
        <v>3</v>
      </c>
      <c r="B66" s="45">
        <f>IF(AND(B63&lt;709,B64&lt;709),EXP(B63)/(1+EXP(B63)+EXP(B64)),B63/(B63+B64))</f>
        <v>0.60576102737479043</v>
      </c>
      <c r="C66" s="28"/>
      <c r="D66" s="28"/>
      <c r="E66" s="28"/>
      <c r="F66" s="28"/>
      <c r="G66" s="28"/>
      <c r="H66" s="28"/>
      <c r="I66" s="28"/>
      <c r="J66" s="28"/>
      <c r="K66" s="28"/>
      <c r="L66" s="28"/>
      <c r="M66" s="28"/>
      <c r="N66" s="28"/>
      <c r="O66" s="28"/>
      <c r="P66" s="28"/>
      <c r="Q66" s="28"/>
      <c r="R66" s="28"/>
      <c r="S66" s="28"/>
      <c r="T66" s="28"/>
      <c r="U66" s="28"/>
      <c r="V66" s="28"/>
      <c r="W66" s="28"/>
      <c r="X66" s="28"/>
      <c r="Y66" s="29"/>
    </row>
    <row r="67" spans="1:25" x14ac:dyDescent="0.3">
      <c r="A67" s="40" t="s">
        <v>4</v>
      </c>
      <c r="B67" s="46">
        <f>IF(AND(B63&lt;709,B64&lt;709),EXP(B64)/(1+EXP(B63)+EXP(B64)),B64/(B63+B64))</f>
        <v>0.39423897262520957</v>
      </c>
      <c r="C67" s="28"/>
      <c r="D67" s="28"/>
      <c r="E67" s="28"/>
      <c r="F67" s="28"/>
      <c r="G67" s="28"/>
      <c r="H67" s="28"/>
      <c r="I67" s="28"/>
      <c r="J67" s="28"/>
      <c r="K67" s="28"/>
      <c r="L67" s="28"/>
      <c r="M67" s="28"/>
      <c r="N67" s="28"/>
      <c r="O67" s="28"/>
      <c r="P67" s="28"/>
      <c r="Q67" s="28"/>
      <c r="R67" s="28"/>
      <c r="S67" s="28"/>
      <c r="T67" s="28"/>
      <c r="U67" s="28"/>
      <c r="V67" s="28"/>
      <c r="W67" s="28"/>
      <c r="X67" s="28"/>
      <c r="Y67" s="29"/>
    </row>
    <row r="68" spans="1:25" x14ac:dyDescent="0.3">
      <c r="A68" s="32"/>
      <c r="B68" s="28"/>
      <c r="C68" s="28"/>
      <c r="D68" s="28"/>
      <c r="E68" s="28"/>
      <c r="F68" s="28"/>
      <c r="G68" s="28"/>
      <c r="H68" s="28"/>
      <c r="I68" s="28"/>
      <c r="J68" s="28"/>
      <c r="K68" s="28"/>
      <c r="L68" s="28"/>
      <c r="M68" s="28"/>
      <c r="N68" s="28"/>
      <c r="O68" s="28"/>
      <c r="P68" s="28"/>
      <c r="Q68" s="28"/>
      <c r="R68" s="28"/>
      <c r="S68" s="28"/>
      <c r="T68" s="28"/>
      <c r="U68" s="28"/>
      <c r="V68" s="28"/>
      <c r="W68" s="28"/>
      <c r="X68" s="28"/>
      <c r="Y68" s="29"/>
    </row>
    <row r="69" spans="1:25" x14ac:dyDescent="0.3">
      <c r="A69" s="41" t="s">
        <v>27</v>
      </c>
      <c r="B69" s="42">
        <v>0</v>
      </c>
      <c r="C69" s="43">
        <v>4.1666666666666699E-2</v>
      </c>
      <c r="D69" s="43">
        <v>8.3333333333333301E-2</v>
      </c>
      <c r="E69" s="43">
        <v>0.125</v>
      </c>
      <c r="F69" s="43">
        <v>0.16666666666666699</v>
      </c>
      <c r="G69" s="43">
        <v>0.20833333333333301</v>
      </c>
      <c r="H69" s="43">
        <v>0.25</v>
      </c>
      <c r="I69" s="43">
        <v>0.29166666666666702</v>
      </c>
      <c r="J69" s="43">
        <v>0.33333333333333298</v>
      </c>
      <c r="K69" s="43">
        <v>0.375</v>
      </c>
      <c r="L69" s="43">
        <v>0.41666666666666702</v>
      </c>
      <c r="M69" s="43">
        <v>0.45833333333333298</v>
      </c>
      <c r="N69" s="43">
        <v>0.5</v>
      </c>
      <c r="O69" s="43">
        <v>0.54166666666666696</v>
      </c>
      <c r="P69" s="43">
        <v>0.58333333333333304</v>
      </c>
      <c r="Q69" s="43">
        <v>0.625</v>
      </c>
      <c r="R69" s="43">
        <v>0.66666666666666696</v>
      </c>
      <c r="S69" s="43">
        <v>0.70833333333333304</v>
      </c>
      <c r="T69" s="43">
        <v>0.75</v>
      </c>
      <c r="U69" s="43">
        <v>0.79166666666666696</v>
      </c>
      <c r="V69" s="43">
        <v>0.83333333333333304</v>
      </c>
      <c r="W69" s="43">
        <v>0.875</v>
      </c>
      <c r="X69" s="43">
        <v>0.91666666666666696</v>
      </c>
      <c r="Y69" s="48">
        <v>0.95833333333333304</v>
      </c>
    </row>
    <row r="70" spans="1:25" x14ac:dyDescent="0.3">
      <c r="A70" s="49" t="s">
        <v>28</v>
      </c>
      <c r="B70" s="19">
        <f>IF(AND($B$65&gt;$B$66,$B$65&gt;$B$67),B54,IF(AND($B$66&gt;$B$65,$B$66&gt;$B$67),B55,B56))</f>
        <v>0.33772123749035443</v>
      </c>
      <c r="C70" s="28">
        <f t="shared" ref="C70:Y70" si="0">IF(AND($B$65&gt;$B$66,$B$65&gt;$B$67),C54,IF(AND($B$66&gt;$B$65,$B$66&gt;$B$67),C55,C56))</f>
        <v>0.31274418813074356</v>
      </c>
      <c r="D70" s="28">
        <f t="shared" si="0"/>
        <v>0.30571396401352802</v>
      </c>
      <c r="E70" s="28">
        <f t="shared" si="0"/>
        <v>0.30663342947084721</v>
      </c>
      <c r="F70" s="28">
        <f t="shared" si="0"/>
        <v>0.31687716725580711</v>
      </c>
      <c r="G70" s="28">
        <f t="shared" si="0"/>
        <v>0.41738630399828597</v>
      </c>
      <c r="H70" s="28">
        <f t="shared" si="0"/>
        <v>0.60812929442567132</v>
      </c>
      <c r="I70" s="28">
        <f t="shared" si="0"/>
        <v>0.84191486102072699</v>
      </c>
      <c r="J70" s="28">
        <f t="shared" si="0"/>
        <v>0.97826568705949768</v>
      </c>
      <c r="K70" s="28">
        <f t="shared" si="0"/>
        <v>0.98950606531309981</v>
      </c>
      <c r="L70" s="28">
        <f t="shared" si="0"/>
        <v>0.9909554418618769</v>
      </c>
      <c r="M70" s="28">
        <f t="shared" si="0"/>
        <v>0.97528899789676415</v>
      </c>
      <c r="N70" s="28">
        <f t="shared" si="0"/>
        <v>0.97719520211289301</v>
      </c>
      <c r="O70" s="28">
        <f t="shared" si="0"/>
        <v>0.97451859595279877</v>
      </c>
      <c r="P70" s="28">
        <f t="shared" si="0"/>
        <v>0.96636648269510039</v>
      </c>
      <c r="Q70" s="28">
        <f t="shared" si="0"/>
        <v>0.98236970157972647</v>
      </c>
      <c r="R70" s="28">
        <f t="shared" si="0"/>
        <v>0.92419716745762226</v>
      </c>
      <c r="S70" s="28">
        <f t="shared" si="0"/>
        <v>0.82420459694907866</v>
      </c>
      <c r="T70" s="28">
        <f t="shared" si="0"/>
        <v>0.79216603977143429</v>
      </c>
      <c r="U70" s="28">
        <f t="shared" si="0"/>
        <v>0.76582255271500599</v>
      </c>
      <c r="V70" s="28">
        <f t="shared" si="0"/>
        <v>0.70968969382745306</v>
      </c>
      <c r="W70" s="28">
        <f t="shared" si="0"/>
        <v>0.58852258838752347</v>
      </c>
      <c r="X70" s="28">
        <f t="shared" si="0"/>
        <v>0.48159981216345904</v>
      </c>
      <c r="Y70" s="29">
        <f t="shared" si="0"/>
        <v>0.40385149555311251</v>
      </c>
    </row>
    <row r="71" spans="1:25" x14ac:dyDescent="0.3">
      <c r="A71" s="49" t="s">
        <v>29</v>
      </c>
      <c r="B71" s="19">
        <f>IF(AND($B$65&gt;$B$66,$B$65&gt;$B$67),B54-B57,IF(AND($B$66&gt;$B$65,$B$66&gt;$B$67),B55-B58,B56-B59))</f>
        <v>0.30161983793151254</v>
      </c>
      <c r="C71" s="28">
        <f t="shared" ref="C71:Y71" si="1">IF(AND($B$65&gt;$B$66,$B$65&gt;$B$67),C54-C57,IF(AND($B$66&gt;$B$65,$B$66&gt;$B$67),C55-C58,C56-C59))</f>
        <v>0.2874655767870089</v>
      </c>
      <c r="D71" s="28">
        <f t="shared" si="1"/>
        <v>0.28404306712186406</v>
      </c>
      <c r="E71" s="28">
        <f t="shared" si="1"/>
        <v>0.28656304227200563</v>
      </c>
      <c r="F71" s="28">
        <f t="shared" si="1"/>
        <v>0.29794696360804451</v>
      </c>
      <c r="G71" s="28">
        <f t="shared" si="1"/>
        <v>0.38738990777326349</v>
      </c>
      <c r="H71" s="28">
        <f t="shared" si="1"/>
        <v>0.57090414450418958</v>
      </c>
      <c r="I71" s="28">
        <f t="shared" si="1"/>
        <v>0.80866608268354456</v>
      </c>
      <c r="J71" s="28">
        <f t="shared" si="1"/>
        <v>0.95670270324565787</v>
      </c>
      <c r="K71" s="28">
        <f t="shared" si="1"/>
        <v>0.97769301268815967</v>
      </c>
      <c r="L71" s="28">
        <f t="shared" si="1"/>
        <v>0.97512837449261691</v>
      </c>
      <c r="M71" s="28">
        <f t="shared" si="1"/>
        <v>0.95986268822680965</v>
      </c>
      <c r="N71" s="28">
        <f t="shared" si="1"/>
        <v>0.96502525855050092</v>
      </c>
      <c r="O71" s="28">
        <f t="shared" si="1"/>
        <v>0.96200968772827433</v>
      </c>
      <c r="P71" s="28">
        <f t="shared" si="1"/>
        <v>0.95360096177342368</v>
      </c>
      <c r="Q71" s="28">
        <f t="shared" si="1"/>
        <v>0.9717426506013721</v>
      </c>
      <c r="R71" s="28">
        <f t="shared" si="1"/>
        <v>0.87818580132063384</v>
      </c>
      <c r="S71" s="28">
        <f t="shared" si="1"/>
        <v>0.74900064804297506</v>
      </c>
      <c r="T71" s="28">
        <f t="shared" si="1"/>
        <v>0.71595018050911829</v>
      </c>
      <c r="U71" s="28">
        <f t="shared" si="1"/>
        <v>0.69321442376187903</v>
      </c>
      <c r="V71" s="28">
        <f t="shared" si="1"/>
        <v>0.64624760259123182</v>
      </c>
      <c r="W71" s="28">
        <f t="shared" si="1"/>
        <v>0.50931783479644843</v>
      </c>
      <c r="X71" s="28">
        <f t="shared" si="1"/>
        <v>0.39088226492165695</v>
      </c>
      <c r="Y71" s="29">
        <f t="shared" si="1"/>
        <v>0.34021027631057726</v>
      </c>
    </row>
    <row r="72" spans="1:25" ht="15" thickBot="1" x14ac:dyDescent="0.35">
      <c r="A72" s="50" t="s">
        <v>30</v>
      </c>
      <c r="B72" s="31">
        <f>IF(AND($B$65&gt;$B$66,$B$65&gt;$B$67),B54+B57,IF(AND($B$66&gt;$B$65,$B$66&gt;$B$67),B55+B58,B56+B59))</f>
        <v>0.37382263704919633</v>
      </c>
      <c r="C72" s="3">
        <f t="shared" ref="C72:Y72" si="2">IF(AND($B$65&gt;$B$66,$B$65&gt;$B$67),C54+C57,IF(AND($B$66&gt;$B$65,$B$66&gt;$B$67),C55+C58,C56+C59))</f>
        <v>0.33802279947447822</v>
      </c>
      <c r="D72" s="3">
        <f t="shared" si="2"/>
        <v>0.32738486090519198</v>
      </c>
      <c r="E72" s="3">
        <f t="shared" si="2"/>
        <v>0.32670381666968878</v>
      </c>
      <c r="F72" s="3">
        <f t="shared" si="2"/>
        <v>0.33580737090356971</v>
      </c>
      <c r="G72" s="3">
        <f t="shared" si="2"/>
        <v>0.44738270022330845</v>
      </c>
      <c r="H72" s="3">
        <f t="shared" si="2"/>
        <v>0.64535444434715306</v>
      </c>
      <c r="I72" s="3">
        <f t="shared" si="2"/>
        <v>0.87516363935790942</v>
      </c>
      <c r="J72" s="3">
        <f t="shared" si="2"/>
        <v>0.99982867087333749</v>
      </c>
      <c r="K72" s="3">
        <f t="shared" si="2"/>
        <v>1.0013191179380398</v>
      </c>
      <c r="L72" s="3">
        <f t="shared" si="2"/>
        <v>1.0067825092311369</v>
      </c>
      <c r="M72" s="3">
        <f t="shared" si="2"/>
        <v>0.99071530756671866</v>
      </c>
      <c r="N72" s="3">
        <f t="shared" si="2"/>
        <v>0.98936514567528511</v>
      </c>
      <c r="O72" s="3">
        <f t="shared" si="2"/>
        <v>0.98702750417732321</v>
      </c>
      <c r="P72" s="3">
        <f t="shared" si="2"/>
        <v>0.9791320036167771</v>
      </c>
      <c r="Q72" s="3">
        <f t="shared" si="2"/>
        <v>0.99299675255808084</v>
      </c>
      <c r="R72" s="3">
        <f t="shared" si="2"/>
        <v>0.97020853359461068</v>
      </c>
      <c r="S72" s="3">
        <f t="shared" si="2"/>
        <v>0.89940854585518226</v>
      </c>
      <c r="T72" s="3">
        <f t="shared" si="2"/>
        <v>0.86838189903375029</v>
      </c>
      <c r="U72" s="3">
        <f t="shared" si="2"/>
        <v>0.83843068166813295</v>
      </c>
      <c r="V72" s="3">
        <f t="shared" si="2"/>
        <v>0.7731317850636743</v>
      </c>
      <c r="W72" s="3">
        <f t="shared" si="2"/>
        <v>0.66772734197859851</v>
      </c>
      <c r="X72" s="3">
        <f t="shared" si="2"/>
        <v>0.57231735940526107</v>
      </c>
      <c r="Y72" s="4">
        <f t="shared" si="2"/>
        <v>0.46749271479564775</v>
      </c>
    </row>
  </sheetData>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3EA344-E622-4B7A-8A9D-55BF7110BC81}">
  <dimension ref="A1:Y72"/>
  <sheetViews>
    <sheetView workbookViewId="0">
      <selection activeCell="B8" sqref="B8"/>
    </sheetView>
  </sheetViews>
  <sheetFormatPr defaultRowHeight="14.4" x14ac:dyDescent="0.3"/>
  <cols>
    <col min="1" max="1" width="52.5546875" bestFit="1" customWidth="1"/>
    <col min="2" max="2" width="12.88671875" customWidth="1"/>
    <col min="3" max="9" width="13" customWidth="1"/>
    <col min="11" max="11" width="9.109375" customWidth="1"/>
  </cols>
  <sheetData>
    <row r="1" spans="1:9" ht="18" x14ac:dyDescent="0.35">
      <c r="A1" s="52" t="s">
        <v>41</v>
      </c>
    </row>
    <row r="2" spans="1:9" ht="15" thickBot="1" x14ac:dyDescent="0.35"/>
    <row r="3" spans="1:9" ht="16.2" x14ac:dyDescent="0.3">
      <c r="A3" s="8" t="s">
        <v>15</v>
      </c>
      <c r="B3" s="9" t="s">
        <v>6</v>
      </c>
      <c r="C3" s="10" t="s">
        <v>5</v>
      </c>
      <c r="D3" s="10" t="s">
        <v>7</v>
      </c>
      <c r="E3" s="10" t="s">
        <v>8</v>
      </c>
      <c r="F3" s="10" t="s">
        <v>9</v>
      </c>
      <c r="G3" s="10" t="s">
        <v>10</v>
      </c>
      <c r="H3" s="10" t="s">
        <v>11</v>
      </c>
      <c r="I3" s="11" t="s">
        <v>16</v>
      </c>
    </row>
    <row r="4" spans="1:9" ht="15" thickBot="1" x14ac:dyDescent="0.35">
      <c r="A4" s="23" t="s">
        <v>12</v>
      </c>
      <c r="B4" s="12">
        <v>8.6995006615705181E-2</v>
      </c>
      <c r="C4" s="13">
        <v>6.1826046940829486E-2</v>
      </c>
      <c r="D4" s="13">
        <v>0.68687618148811647</v>
      </c>
      <c r="E4" s="13">
        <v>1.3091671375519271E-3</v>
      </c>
      <c r="F4" s="13">
        <v>1.4874438016768236E-2</v>
      </c>
      <c r="G4" s="13">
        <v>0.10161621892407537</v>
      </c>
      <c r="H4" s="13">
        <v>4.6502940876953364E-2</v>
      </c>
      <c r="I4" s="14">
        <f>SUM(B4:H4)</f>
        <v>1</v>
      </c>
    </row>
    <row r="5" spans="1:9" x14ac:dyDescent="0.3">
      <c r="A5" s="6" t="s">
        <v>17</v>
      </c>
    </row>
    <row r="6" spans="1:9" ht="15" thickBot="1" x14ac:dyDescent="0.35"/>
    <row r="7" spans="1:9" x14ac:dyDescent="0.3">
      <c r="A7" s="15" t="s">
        <v>18</v>
      </c>
      <c r="B7" s="16"/>
    </row>
    <row r="8" spans="1:9" ht="15" thickBot="1" x14ac:dyDescent="0.35">
      <c r="A8" s="24" t="s">
        <v>14</v>
      </c>
      <c r="B8" s="17" t="str">
        <f>IF(AND(B65&gt;B66,B65 &gt;B67), "Residential", IF(AND(B66&gt;B65,B66&gt;B67), "Business","Mixed"))</f>
        <v>Business</v>
      </c>
    </row>
    <row r="41" spans="1:25" s="51" customFormat="1" ht="15" thickBot="1" x14ac:dyDescent="0.35"/>
    <row r="42" spans="1:25" s="54" customFormat="1" ht="16.8" thickTop="1" thickBot="1" x14ac:dyDescent="0.35">
      <c r="A42" s="53" t="s">
        <v>32</v>
      </c>
    </row>
    <row r="43" spans="1:25" ht="15.6" thickTop="1" thickBot="1" x14ac:dyDescent="0.35"/>
    <row r="44" spans="1:25" x14ac:dyDescent="0.3">
      <c r="A44" s="5" t="s">
        <v>20</v>
      </c>
      <c r="B44" s="1"/>
      <c r="C44" s="1"/>
      <c r="D44" s="1"/>
      <c r="E44" s="1"/>
      <c r="F44" s="1"/>
      <c r="G44" s="1"/>
      <c r="H44" s="1"/>
      <c r="I44" s="1"/>
      <c r="J44" s="1"/>
      <c r="K44" s="1"/>
      <c r="L44" s="1"/>
      <c r="M44" s="1"/>
      <c r="N44" s="1"/>
      <c r="O44" s="1"/>
      <c r="P44" s="1"/>
      <c r="Q44" s="1"/>
      <c r="R44" s="1"/>
      <c r="S44" s="1"/>
      <c r="T44" s="1"/>
      <c r="U44" s="1"/>
      <c r="V44" s="1"/>
      <c r="W44" s="1"/>
      <c r="X44" s="1"/>
      <c r="Y44" s="2"/>
    </row>
    <row r="45" spans="1:25" x14ac:dyDescent="0.3">
      <c r="A45" s="25" t="s">
        <v>21</v>
      </c>
      <c r="B45" s="33" t="s">
        <v>0</v>
      </c>
      <c r="C45" s="22" t="s">
        <v>6</v>
      </c>
      <c r="D45" s="22" t="s">
        <v>5</v>
      </c>
      <c r="E45" s="22" t="s">
        <v>7</v>
      </c>
      <c r="F45" s="22" t="s">
        <v>8</v>
      </c>
      <c r="G45" s="22" t="s">
        <v>9</v>
      </c>
      <c r="H45" s="22" t="s">
        <v>10</v>
      </c>
      <c r="I45" s="34" t="s">
        <v>11</v>
      </c>
      <c r="J45" s="28"/>
      <c r="K45" s="28"/>
      <c r="L45" s="28"/>
      <c r="M45" s="28"/>
      <c r="N45" s="28"/>
      <c r="O45" s="28"/>
      <c r="P45" s="28"/>
      <c r="Q45" s="28"/>
      <c r="R45" s="28"/>
      <c r="S45" s="28"/>
      <c r="T45" s="28"/>
      <c r="U45" s="28"/>
      <c r="V45" s="28"/>
      <c r="W45" s="28"/>
      <c r="X45" s="28"/>
      <c r="Y45" s="29"/>
    </row>
    <row r="46" spans="1:25" x14ac:dyDescent="0.3">
      <c r="A46" s="25" t="s">
        <v>48</v>
      </c>
      <c r="B46" s="20">
        <v>707.48287857124205</v>
      </c>
      <c r="C46" s="18">
        <v>-2523.7120233420465</v>
      </c>
      <c r="D46" s="18">
        <v>-1297.4757788442066</v>
      </c>
      <c r="E46" s="18">
        <v>659.70914329960124</v>
      </c>
      <c r="F46" s="18">
        <v>-1519.0599464000904</v>
      </c>
      <c r="G46" s="18">
        <v>1049.4588019911191</v>
      </c>
      <c r="H46" s="18">
        <v>395.26188925933781</v>
      </c>
      <c r="I46" s="35">
        <v>3943.3007926078481</v>
      </c>
      <c r="J46" s="28"/>
      <c r="K46" s="28"/>
      <c r="L46" s="28"/>
      <c r="M46" s="28"/>
      <c r="N46" s="28"/>
      <c r="O46" s="28"/>
      <c r="P46" s="28"/>
      <c r="Q46" s="28"/>
      <c r="R46" s="28"/>
      <c r="S46" s="28"/>
      <c r="T46" s="28"/>
      <c r="U46" s="28"/>
      <c r="V46" s="28"/>
      <c r="W46" s="28"/>
      <c r="X46" s="28"/>
      <c r="Y46" s="29"/>
    </row>
    <row r="47" spans="1:25" x14ac:dyDescent="0.3">
      <c r="A47" s="27" t="s">
        <v>1</v>
      </c>
      <c r="B47" s="37">
        <v>271.87416877145745</v>
      </c>
      <c r="C47" s="38">
        <v>-517.42437131513361</v>
      </c>
      <c r="D47" s="38">
        <v>-236.2127095754241</v>
      </c>
      <c r="E47" s="38">
        <v>75.067222137021915</v>
      </c>
      <c r="F47" s="38">
        <v>129.52802193138618</v>
      </c>
      <c r="G47" s="38">
        <v>50.902623810276772</v>
      </c>
      <c r="H47" s="38">
        <v>52.124221197998459</v>
      </c>
      <c r="I47" s="39">
        <v>717.88916058540701</v>
      </c>
      <c r="J47" s="28"/>
      <c r="K47" s="28"/>
      <c r="L47" s="28"/>
      <c r="M47" s="28"/>
      <c r="N47" s="28"/>
      <c r="O47" s="28"/>
      <c r="P47" s="28"/>
      <c r="Q47" s="28"/>
      <c r="R47" s="28"/>
      <c r="S47" s="28"/>
      <c r="T47" s="28"/>
      <c r="U47" s="28"/>
      <c r="V47" s="28"/>
      <c r="W47" s="28"/>
      <c r="X47" s="28"/>
      <c r="Y47" s="29"/>
    </row>
    <row r="48" spans="1:25" x14ac:dyDescent="0.3">
      <c r="A48" s="25" t="s">
        <v>49</v>
      </c>
      <c r="B48" s="19">
        <v>1670.5061675793199</v>
      </c>
      <c r="C48" s="28">
        <v>3429.7659200431199</v>
      </c>
      <c r="D48" s="28">
        <v>2590.794633370414</v>
      </c>
      <c r="E48" s="28">
        <v>1415.7126769743463</v>
      </c>
      <c r="F48" s="28">
        <v>7208.3975457896286</v>
      </c>
      <c r="G48" s="28">
        <v>4033.8773367187287</v>
      </c>
      <c r="H48" s="28">
        <v>5522.4357643597696</v>
      </c>
      <c r="I48" s="36">
        <v>4603.6429040136481</v>
      </c>
      <c r="J48" s="28"/>
      <c r="K48" s="28"/>
      <c r="L48" s="28"/>
      <c r="M48" s="28"/>
      <c r="N48" s="28"/>
      <c r="O48" s="28"/>
      <c r="P48" s="28"/>
      <c r="Q48" s="28"/>
      <c r="R48" s="28"/>
      <c r="S48" s="28"/>
      <c r="T48" s="28"/>
      <c r="U48" s="28"/>
      <c r="V48" s="28"/>
      <c r="W48" s="28"/>
      <c r="X48" s="28"/>
      <c r="Y48" s="29"/>
    </row>
    <row r="49" spans="1:25" x14ac:dyDescent="0.3">
      <c r="A49" s="40" t="s">
        <v>38</v>
      </c>
      <c r="B49" s="19">
        <v>1566.2950755502654</v>
      </c>
      <c r="C49" s="28">
        <v>2258.7761966620851</v>
      </c>
      <c r="D49" s="28">
        <v>2155.7946257825843</v>
      </c>
      <c r="E49" s="28">
        <v>1159.2353153361619</v>
      </c>
      <c r="F49" s="28">
        <v>6850.6059969695225</v>
      </c>
      <c r="G49" s="28">
        <v>3582.8698280060871</v>
      </c>
      <c r="H49" s="28">
        <v>5431.1695154654863</v>
      </c>
      <c r="I49" s="36">
        <v>2062.7709845897862</v>
      </c>
      <c r="J49" s="28"/>
      <c r="K49" s="28"/>
      <c r="L49" s="28"/>
      <c r="M49" s="28"/>
      <c r="N49" s="28"/>
      <c r="O49" s="28"/>
      <c r="P49" s="28"/>
      <c r="Q49" s="28"/>
      <c r="R49" s="28"/>
      <c r="S49" s="28"/>
      <c r="T49" s="28"/>
      <c r="U49" s="28"/>
      <c r="V49" s="28"/>
      <c r="W49" s="28"/>
      <c r="X49" s="28"/>
      <c r="Y49" s="29"/>
    </row>
    <row r="50" spans="1:25" x14ac:dyDescent="0.3">
      <c r="A50" s="27" t="s">
        <v>50</v>
      </c>
      <c r="B50" s="20">
        <v>0.67192022976563504</v>
      </c>
      <c r="C50" s="18">
        <v>0.46183640354388866</v>
      </c>
      <c r="D50" s="18">
        <v>0.61651030274648355</v>
      </c>
      <c r="E50" s="18">
        <v>0.64122205529862919</v>
      </c>
      <c r="F50" s="18">
        <v>0.83309424696123879</v>
      </c>
      <c r="G50" s="18">
        <v>0.79473934900894494</v>
      </c>
      <c r="H50" s="18">
        <v>0.94294106574268199</v>
      </c>
      <c r="I50" s="35">
        <v>0.3916875683800769</v>
      </c>
      <c r="J50" s="28"/>
      <c r="K50" s="28"/>
      <c r="L50" s="28"/>
      <c r="M50" s="28"/>
      <c r="N50" s="28"/>
      <c r="O50" s="28"/>
      <c r="P50" s="28"/>
      <c r="Q50" s="28"/>
      <c r="R50" s="28"/>
      <c r="S50" s="28"/>
      <c r="T50" s="28"/>
      <c r="U50" s="28"/>
      <c r="V50" s="28"/>
      <c r="W50" s="28"/>
      <c r="X50" s="28"/>
      <c r="Y50" s="29"/>
    </row>
    <row r="51" spans="1:25" x14ac:dyDescent="0.3">
      <c r="A51" s="40" t="s">
        <v>39</v>
      </c>
      <c r="B51" s="37">
        <v>0.86219722227359985</v>
      </c>
      <c r="C51" s="38">
        <v>0.81881227075431062</v>
      </c>
      <c r="D51" s="38">
        <v>0.91274956052450373</v>
      </c>
      <c r="E51" s="38">
        <v>0.94836842585863002</v>
      </c>
      <c r="F51" s="38">
        <v>0.98491487446269499</v>
      </c>
      <c r="G51" s="38">
        <v>0.9886646589661896</v>
      </c>
      <c r="H51" s="38">
        <v>0.9923426302959133</v>
      </c>
      <c r="I51" s="39">
        <v>0.72782385186896503</v>
      </c>
      <c r="J51" s="28"/>
      <c r="K51" s="28"/>
      <c r="L51" s="28"/>
      <c r="M51" s="28"/>
      <c r="N51" s="28"/>
      <c r="O51" s="28"/>
      <c r="P51" s="28"/>
      <c r="Q51" s="28"/>
      <c r="R51" s="28"/>
      <c r="S51" s="28"/>
      <c r="T51" s="28"/>
      <c r="U51" s="28"/>
      <c r="V51" s="28"/>
      <c r="W51" s="28"/>
      <c r="X51" s="28"/>
      <c r="Y51" s="29"/>
    </row>
    <row r="52" spans="1:25" x14ac:dyDescent="0.3">
      <c r="A52" s="32"/>
      <c r="B52" s="28"/>
      <c r="C52" s="28"/>
      <c r="D52" s="28"/>
      <c r="E52" s="28"/>
      <c r="F52" s="28"/>
      <c r="G52" s="28"/>
      <c r="H52" s="28"/>
      <c r="I52" s="28"/>
      <c r="J52" s="28"/>
      <c r="K52" s="28"/>
      <c r="L52" s="28"/>
      <c r="M52" s="28"/>
      <c r="N52" s="28"/>
      <c r="O52" s="28"/>
      <c r="P52" s="28"/>
      <c r="Q52" s="28"/>
      <c r="R52" s="28"/>
      <c r="S52" s="28"/>
      <c r="T52" s="28"/>
      <c r="U52" s="28"/>
      <c r="V52" s="28"/>
      <c r="W52" s="28"/>
      <c r="X52" s="28"/>
      <c r="Y52" s="29"/>
    </row>
    <row r="53" spans="1:25" s="21" customFormat="1" x14ac:dyDescent="0.3">
      <c r="A53" s="41" t="s">
        <v>22</v>
      </c>
      <c r="B53" s="42">
        <v>0</v>
      </c>
      <c r="C53" s="43">
        <v>4.1666666666666699E-2</v>
      </c>
      <c r="D53" s="43">
        <v>8.3333333333333301E-2</v>
      </c>
      <c r="E53" s="43">
        <v>0.125</v>
      </c>
      <c r="F53" s="43">
        <v>0.16666666666666699</v>
      </c>
      <c r="G53" s="43">
        <v>0.20833333333333301</v>
      </c>
      <c r="H53" s="43">
        <v>0.25</v>
      </c>
      <c r="I53" s="43">
        <v>0.29166666666666702</v>
      </c>
      <c r="J53" s="43">
        <v>0.33333333333333298</v>
      </c>
      <c r="K53" s="43">
        <v>0.375</v>
      </c>
      <c r="L53" s="43">
        <v>0.41666666666666702</v>
      </c>
      <c r="M53" s="43">
        <v>0.45833333333333298</v>
      </c>
      <c r="N53" s="43">
        <v>0.5</v>
      </c>
      <c r="O53" s="43">
        <v>0.54166666666666696</v>
      </c>
      <c r="P53" s="43">
        <v>0.58333333333333304</v>
      </c>
      <c r="Q53" s="43">
        <v>0.625</v>
      </c>
      <c r="R53" s="43">
        <v>0.66666666666666696</v>
      </c>
      <c r="S53" s="43">
        <v>0.70833333333333304</v>
      </c>
      <c r="T53" s="43">
        <v>0.75</v>
      </c>
      <c r="U53" s="43">
        <v>0.79166666666666696</v>
      </c>
      <c r="V53" s="43">
        <v>0.83333333333333304</v>
      </c>
      <c r="W53" s="43">
        <v>0.875</v>
      </c>
      <c r="X53" s="43">
        <v>0.91666666666666696</v>
      </c>
      <c r="Y53" s="48">
        <v>0.95833333333333304</v>
      </c>
    </row>
    <row r="54" spans="1:25" x14ac:dyDescent="0.3">
      <c r="A54" s="27" t="s">
        <v>23</v>
      </c>
      <c r="B54" s="19">
        <v>0.40739893322037313</v>
      </c>
      <c r="C54" s="28">
        <v>0.35081595481392325</v>
      </c>
      <c r="D54" s="28">
        <v>0.33290996240531268</v>
      </c>
      <c r="E54" s="28">
        <v>0.32926105264260624</v>
      </c>
      <c r="F54" s="28">
        <v>0.34084988030256358</v>
      </c>
      <c r="G54" s="28">
        <v>0.41977355415731121</v>
      </c>
      <c r="H54" s="28">
        <v>0.57471962512239327</v>
      </c>
      <c r="I54" s="28">
        <v>0.74719924474774735</v>
      </c>
      <c r="J54" s="28">
        <v>0.85149999155884226</v>
      </c>
      <c r="K54" s="28">
        <v>0.87885654781107925</v>
      </c>
      <c r="L54" s="28">
        <v>0.88256527154392683</v>
      </c>
      <c r="M54" s="28">
        <v>0.877758727825109</v>
      </c>
      <c r="N54" s="28">
        <v>0.87224970022558679</v>
      </c>
      <c r="O54" s="28">
        <v>0.85318434682622535</v>
      </c>
      <c r="P54" s="28">
        <v>0.84045175980009657</v>
      </c>
      <c r="Q54" s="28">
        <v>0.86063907663176065</v>
      </c>
      <c r="R54" s="28">
        <v>0.91210216827097235</v>
      </c>
      <c r="S54" s="28">
        <v>0.96649744922129632</v>
      </c>
      <c r="T54" s="28">
        <v>0.99977350544870469</v>
      </c>
      <c r="U54" s="28">
        <v>0.99278913980421424</v>
      </c>
      <c r="V54" s="28">
        <v>0.93317621219410962</v>
      </c>
      <c r="W54" s="28">
        <v>0.83636226597562202</v>
      </c>
      <c r="X54" s="28">
        <v>0.70752996461663153</v>
      </c>
      <c r="Y54" s="29">
        <v>0.54631709791461724</v>
      </c>
    </row>
    <row r="55" spans="1:25" x14ac:dyDescent="0.3">
      <c r="A55" s="27" t="s">
        <v>51</v>
      </c>
      <c r="B55" s="19">
        <v>0.36035933503434914</v>
      </c>
      <c r="C55" s="28">
        <v>0.32876811377710974</v>
      </c>
      <c r="D55" s="28">
        <v>0.3195115935273678</v>
      </c>
      <c r="E55" s="28">
        <v>0.31963671581669634</v>
      </c>
      <c r="F55" s="28">
        <v>0.33041247640890059</v>
      </c>
      <c r="G55" s="28">
        <v>0.42984675395502719</v>
      </c>
      <c r="H55" s="28">
        <v>0.6189960864633457</v>
      </c>
      <c r="I55" s="28">
        <v>0.84727508644409277</v>
      </c>
      <c r="J55" s="28">
        <v>0.98166394716666294</v>
      </c>
      <c r="K55" s="28">
        <v>0.99660511505789684</v>
      </c>
      <c r="L55" s="28">
        <v>0.99859455839431654</v>
      </c>
      <c r="M55" s="28">
        <v>0.98475798494888556</v>
      </c>
      <c r="N55" s="28">
        <v>0.9852112908577324</v>
      </c>
      <c r="O55" s="28">
        <v>0.97926910089065855</v>
      </c>
      <c r="P55" s="28">
        <v>0.97004467005553308</v>
      </c>
      <c r="Q55" s="28">
        <v>0.98722267412836151</v>
      </c>
      <c r="R55" s="28">
        <v>0.94904840673857926</v>
      </c>
      <c r="S55" s="28">
        <v>0.87612311495951134</v>
      </c>
      <c r="T55" s="28">
        <v>0.85549833306978607</v>
      </c>
      <c r="U55" s="28">
        <v>0.83197891244850453</v>
      </c>
      <c r="V55" s="28">
        <v>0.77228556163148465</v>
      </c>
      <c r="W55" s="28">
        <v>0.6513922734290265</v>
      </c>
      <c r="X55" s="28">
        <v>0.53751607026271919</v>
      </c>
      <c r="Y55" s="29">
        <v>0.44200677567277602</v>
      </c>
    </row>
    <row r="56" spans="1:25" x14ac:dyDescent="0.3">
      <c r="A56" s="27" t="s">
        <v>24</v>
      </c>
      <c r="B56" s="19">
        <v>0.39558780583182374</v>
      </c>
      <c r="C56" s="28">
        <v>0.35201968858827065</v>
      </c>
      <c r="D56" s="28">
        <v>0.33931910940271665</v>
      </c>
      <c r="E56" s="28">
        <v>0.33828340315274036</v>
      </c>
      <c r="F56" s="28">
        <v>0.3520205910318942</v>
      </c>
      <c r="G56" s="28">
        <v>0.45425570251629588</v>
      </c>
      <c r="H56" s="28">
        <v>0.63826218390341971</v>
      </c>
      <c r="I56" s="28">
        <v>0.84540911734332591</v>
      </c>
      <c r="J56" s="28">
        <v>0.96576628286247612</v>
      </c>
      <c r="K56" s="28">
        <v>0.98739102449829153</v>
      </c>
      <c r="L56" s="28">
        <v>0.99301847635067086</v>
      </c>
      <c r="M56" s="28">
        <v>0.9842783945528818</v>
      </c>
      <c r="N56" s="28">
        <v>0.97993387132151533</v>
      </c>
      <c r="O56" s="28">
        <v>0.96552730033406253</v>
      </c>
      <c r="P56" s="28">
        <v>0.95395959079046533</v>
      </c>
      <c r="Q56" s="28">
        <v>0.97378805204638696</v>
      </c>
      <c r="R56" s="28">
        <v>0.97901234874425436</v>
      </c>
      <c r="S56" s="28">
        <v>0.9625900665074435</v>
      </c>
      <c r="T56" s="28">
        <v>0.96266434529282274</v>
      </c>
      <c r="U56" s="28">
        <v>0.94268024625196423</v>
      </c>
      <c r="V56" s="28">
        <v>0.87407187504194928</v>
      </c>
      <c r="W56" s="28">
        <v>0.75597351154903003</v>
      </c>
      <c r="X56" s="28">
        <v>0.63553217486813596</v>
      </c>
      <c r="Y56" s="29">
        <v>0.50754779761038571</v>
      </c>
    </row>
    <row r="57" spans="1:25" x14ac:dyDescent="0.3">
      <c r="A57" s="25" t="s">
        <v>25</v>
      </c>
      <c r="B57" s="20">
        <v>9.9991574760718554E-3</v>
      </c>
      <c r="C57" s="18">
        <v>9.2988770771646155E-3</v>
      </c>
      <c r="D57" s="18">
        <v>9.5453268963701116E-3</v>
      </c>
      <c r="E57" s="18">
        <v>9.7975139270268588E-3</v>
      </c>
      <c r="F57" s="18">
        <v>9.8487815651619997E-3</v>
      </c>
      <c r="G57" s="18">
        <v>1.6365950326347932E-2</v>
      </c>
      <c r="H57" s="18">
        <v>2.6867219273123192E-2</v>
      </c>
      <c r="I57" s="18">
        <v>4.0328776047374067E-2</v>
      </c>
      <c r="J57" s="18">
        <v>4.8860213944339169E-2</v>
      </c>
      <c r="K57" s="18">
        <v>4.8865858411893483E-2</v>
      </c>
      <c r="L57" s="18">
        <v>4.9444009653282023E-2</v>
      </c>
      <c r="M57" s="18">
        <v>4.7362944134254813E-2</v>
      </c>
      <c r="N57" s="18">
        <v>4.7888019953686717E-2</v>
      </c>
      <c r="O57" s="18">
        <v>4.9736368644054216E-2</v>
      </c>
      <c r="P57" s="18">
        <v>4.9959234484048869E-2</v>
      </c>
      <c r="Q57" s="18">
        <v>4.9932627935828228E-2</v>
      </c>
      <c r="R57" s="18">
        <v>3.3128305678354522E-2</v>
      </c>
      <c r="S57" s="18">
        <v>1.093952703625373E-2</v>
      </c>
      <c r="T57" s="18">
        <v>9.2508471545174186E-4</v>
      </c>
      <c r="U57" s="18">
        <v>5.5858579945662562E-3</v>
      </c>
      <c r="V57" s="18">
        <v>1.012008269492422E-2</v>
      </c>
      <c r="W57" s="18">
        <v>2.1603716712010713E-2</v>
      </c>
      <c r="X57" s="18">
        <v>2.478383268250962E-2</v>
      </c>
      <c r="Y57" s="26">
        <v>1.6369676591329253E-2</v>
      </c>
    </row>
    <row r="58" spans="1:25" x14ac:dyDescent="0.3">
      <c r="A58" s="27" t="s">
        <v>52</v>
      </c>
      <c r="B58" s="19">
        <v>1.5833850421754649E-2</v>
      </c>
      <c r="C58" s="28">
        <v>1.0874770506409295E-2</v>
      </c>
      <c r="D58" s="28">
        <v>9.2483294020779365E-3</v>
      </c>
      <c r="E58" s="28">
        <v>8.6149459732434586E-3</v>
      </c>
      <c r="F58" s="28">
        <v>8.6957939491901608E-3</v>
      </c>
      <c r="G58" s="28">
        <v>1.5044616804201636E-2</v>
      </c>
      <c r="H58" s="28">
        <v>1.8732169975637175E-2</v>
      </c>
      <c r="I58" s="28">
        <v>1.7157597917327107E-2</v>
      </c>
      <c r="J58" s="28">
        <v>1.1882228540586523E-2</v>
      </c>
      <c r="K58" s="28">
        <v>3.4703102852775836E-3</v>
      </c>
      <c r="L58" s="28">
        <v>4.3751738395474285E-3</v>
      </c>
      <c r="M58" s="28">
        <v>5.1547868150543779E-3</v>
      </c>
      <c r="N58" s="28">
        <v>3.9403295518384536E-3</v>
      </c>
      <c r="O58" s="28">
        <v>3.8350866244225091E-3</v>
      </c>
      <c r="P58" s="28">
        <v>4.2341696194535408E-3</v>
      </c>
      <c r="Q58" s="28">
        <v>3.5420691532486348E-3</v>
      </c>
      <c r="R58" s="28">
        <v>2.3040625322940711E-2</v>
      </c>
      <c r="S58" s="28">
        <v>4.0566312538013634E-2</v>
      </c>
      <c r="T58" s="28">
        <v>4.3527263246252723E-2</v>
      </c>
      <c r="U58" s="28">
        <v>4.1941712607718722E-2</v>
      </c>
      <c r="V58" s="28">
        <v>3.6817227442617603E-2</v>
      </c>
      <c r="W58" s="28">
        <v>3.8684409141345716E-2</v>
      </c>
      <c r="X58" s="28">
        <v>4.0798772777178249E-2</v>
      </c>
      <c r="Y58" s="29">
        <v>2.8241650278010646E-2</v>
      </c>
    </row>
    <row r="59" spans="1:25" ht="15" thickBot="1" x14ac:dyDescent="0.35">
      <c r="A59" s="30" t="s">
        <v>26</v>
      </c>
      <c r="B59" s="31">
        <v>1.3039854844862085E-2</v>
      </c>
      <c r="C59" s="3">
        <v>8.5391816370349819E-3</v>
      </c>
      <c r="D59" s="3">
        <v>7.1855396864756666E-3</v>
      </c>
      <c r="E59" s="3">
        <v>6.7520324235097844E-3</v>
      </c>
      <c r="F59" s="3">
        <v>8.162032371566437E-3</v>
      </c>
      <c r="G59" s="3">
        <v>1.6943811147709372E-2</v>
      </c>
      <c r="H59" s="3">
        <v>2.1321251175780657E-2</v>
      </c>
      <c r="I59" s="3">
        <v>1.7642600313870119E-2</v>
      </c>
      <c r="J59" s="3">
        <v>1.805233453813742E-2</v>
      </c>
      <c r="K59" s="3">
        <v>1.4304275521766427E-2</v>
      </c>
      <c r="L59" s="3">
        <v>1.3309524284149598E-2</v>
      </c>
      <c r="M59" s="3">
        <v>1.2148798531646101E-2</v>
      </c>
      <c r="N59" s="3">
        <v>1.3182157803958348E-2</v>
      </c>
      <c r="O59" s="3">
        <v>1.5780241453535591E-2</v>
      </c>
      <c r="P59" s="3">
        <v>1.6546379575854551E-2</v>
      </c>
      <c r="Q59" s="3">
        <v>1.5556245800623602E-2</v>
      </c>
      <c r="R59" s="3">
        <v>1.3966472995150374E-2</v>
      </c>
      <c r="S59" s="3">
        <v>2.6303389429908321E-2</v>
      </c>
      <c r="T59" s="3">
        <v>3.1004284228777833E-2</v>
      </c>
      <c r="U59" s="3">
        <v>3.1954812169522506E-2</v>
      </c>
      <c r="V59" s="3">
        <v>3.1291947753644966E-2</v>
      </c>
      <c r="W59" s="3">
        <v>3.7046204538075923E-2</v>
      </c>
      <c r="X59" s="3">
        <v>3.7680171225770075E-2</v>
      </c>
      <c r="Y59" s="4">
        <v>2.5066227775184458E-2</v>
      </c>
    </row>
    <row r="61" spans="1:25" ht="15" thickBot="1" x14ac:dyDescent="0.35"/>
    <row r="62" spans="1:25" x14ac:dyDescent="0.3">
      <c r="A62" s="7" t="s">
        <v>19</v>
      </c>
      <c r="B62" s="1"/>
      <c r="C62" s="1"/>
      <c r="D62" s="1"/>
      <c r="E62" s="1"/>
      <c r="F62" s="1"/>
      <c r="G62" s="1"/>
      <c r="H62" s="1"/>
      <c r="I62" s="1"/>
      <c r="J62" s="1"/>
      <c r="K62" s="1"/>
      <c r="L62" s="1"/>
      <c r="M62" s="1"/>
      <c r="N62" s="1"/>
      <c r="O62" s="1"/>
      <c r="P62" s="1"/>
      <c r="Q62" s="1"/>
      <c r="R62" s="1"/>
      <c r="S62" s="1"/>
      <c r="T62" s="1"/>
      <c r="U62" s="1"/>
      <c r="V62" s="1"/>
      <c r="W62" s="1"/>
      <c r="X62" s="1"/>
      <c r="Y62" s="2"/>
    </row>
    <row r="63" spans="1:25" x14ac:dyDescent="0.3">
      <c r="A63" s="25" t="s">
        <v>54</v>
      </c>
      <c r="B63" s="44">
        <f>B46+C46*B4+D46*C4+E46*D4+F46*E4+G46*F4+H46*G4+I46*H4</f>
        <v>1098.0147420690587</v>
      </c>
      <c r="C63" s="28"/>
      <c r="D63" s="28"/>
      <c r="E63" s="28"/>
      <c r="F63" s="28"/>
      <c r="G63" s="28"/>
      <c r="H63" s="28"/>
      <c r="I63" s="28"/>
      <c r="J63" s="28"/>
      <c r="K63" s="28"/>
      <c r="L63" s="28"/>
      <c r="M63" s="28"/>
      <c r="N63" s="28"/>
      <c r="O63" s="28"/>
      <c r="P63" s="28"/>
      <c r="Q63" s="28"/>
      <c r="R63" s="28"/>
      <c r="S63" s="28"/>
      <c r="T63" s="28"/>
      <c r="U63" s="28"/>
      <c r="V63" s="28"/>
      <c r="W63" s="28"/>
      <c r="X63" s="28"/>
      <c r="Y63" s="29"/>
    </row>
    <row r="64" spans="1:25" x14ac:dyDescent="0.3">
      <c r="A64" s="40" t="s">
        <v>55</v>
      </c>
      <c r="B64" s="47">
        <f>B47+C47*B4+D47*C4+E47*D4+F47*E4+G47*F4+H47*G4+I47*H4</f>
        <v>303.42596620781057</v>
      </c>
      <c r="C64" s="28"/>
      <c r="D64" s="28"/>
      <c r="E64" s="28"/>
      <c r="F64" s="28"/>
      <c r="G64" s="28"/>
      <c r="H64" s="28"/>
      <c r="I64" s="28"/>
      <c r="J64" s="28"/>
      <c r="K64" s="28"/>
      <c r="L64" s="28"/>
      <c r="M64" s="28"/>
      <c r="N64" s="28"/>
      <c r="O64" s="28"/>
      <c r="P64" s="28"/>
      <c r="Q64" s="28"/>
      <c r="R64" s="28"/>
      <c r="S64" s="28"/>
      <c r="T64" s="28"/>
      <c r="U64" s="28"/>
      <c r="V64" s="28"/>
      <c r="W64" s="28"/>
      <c r="X64" s="28"/>
      <c r="Y64" s="29"/>
    </row>
    <row r="65" spans="1:25" x14ac:dyDescent="0.3">
      <c r="A65" s="27" t="s">
        <v>2</v>
      </c>
      <c r="B65" s="45">
        <f>IF(AND(B63&lt;709,B64&lt;709),1/(1+EXP(B63)+EXP(B64)),0)</f>
        <v>0</v>
      </c>
      <c r="C65" s="28"/>
      <c r="D65" s="28"/>
      <c r="E65" s="28"/>
      <c r="F65" s="28"/>
      <c r="G65" s="28"/>
      <c r="H65" s="28"/>
      <c r="I65" s="28"/>
      <c r="J65" s="28"/>
      <c r="K65" s="28"/>
      <c r="L65" s="28"/>
      <c r="M65" s="28"/>
      <c r="N65" s="28"/>
      <c r="O65" s="28"/>
      <c r="P65" s="28"/>
      <c r="Q65" s="28"/>
      <c r="R65" s="28"/>
      <c r="S65" s="28"/>
      <c r="T65" s="28"/>
      <c r="U65" s="28"/>
      <c r="V65" s="28"/>
      <c r="W65" s="28"/>
      <c r="X65" s="28"/>
      <c r="Y65" s="29"/>
    </row>
    <row r="66" spans="1:25" x14ac:dyDescent="0.3">
      <c r="A66" s="27" t="s">
        <v>3</v>
      </c>
      <c r="B66" s="45">
        <f>IF(AND(B63&lt;709,B64&lt;709),EXP(B63)/(1+EXP(B63)+EXP(B64)),B63/(B63+B64))</f>
        <v>0.78348997255767905</v>
      </c>
      <c r="C66" s="28"/>
      <c r="D66" s="28"/>
      <c r="E66" s="28"/>
      <c r="F66" s="28"/>
      <c r="G66" s="28"/>
      <c r="H66" s="28"/>
      <c r="I66" s="28"/>
      <c r="J66" s="28"/>
      <c r="K66" s="28"/>
      <c r="L66" s="28"/>
      <c r="M66" s="28"/>
      <c r="N66" s="28"/>
      <c r="O66" s="28"/>
      <c r="P66" s="28"/>
      <c r="Q66" s="28"/>
      <c r="R66" s="28"/>
      <c r="S66" s="28"/>
      <c r="T66" s="28"/>
      <c r="U66" s="28"/>
      <c r="V66" s="28"/>
      <c r="W66" s="28"/>
      <c r="X66" s="28"/>
      <c r="Y66" s="29"/>
    </row>
    <row r="67" spans="1:25" x14ac:dyDescent="0.3">
      <c r="A67" s="40" t="s">
        <v>4</v>
      </c>
      <c r="B67" s="46">
        <f>IF(AND(B63&lt;709,B64&lt;709),EXP(B64)/(1+EXP(B63)+EXP(B64)),B64/(B63+B64))</f>
        <v>0.21651002744232087</v>
      </c>
      <c r="C67" s="28"/>
      <c r="D67" s="28"/>
      <c r="E67" s="28"/>
      <c r="F67" s="28"/>
      <c r="G67" s="28"/>
      <c r="H67" s="28"/>
      <c r="I67" s="28"/>
      <c r="J67" s="28"/>
      <c r="K67" s="28"/>
      <c r="L67" s="28"/>
      <c r="M67" s="28"/>
      <c r="N67" s="28"/>
      <c r="O67" s="28"/>
      <c r="P67" s="28"/>
      <c r="Q67" s="28"/>
      <c r="R67" s="28"/>
      <c r="S67" s="28"/>
      <c r="T67" s="28"/>
      <c r="U67" s="28"/>
      <c r="V67" s="28"/>
      <c r="W67" s="28"/>
      <c r="X67" s="28"/>
      <c r="Y67" s="29"/>
    </row>
    <row r="68" spans="1:25" x14ac:dyDescent="0.3">
      <c r="A68" s="32"/>
      <c r="B68" s="28"/>
      <c r="C68" s="28"/>
      <c r="D68" s="28"/>
      <c r="E68" s="28"/>
      <c r="F68" s="28"/>
      <c r="G68" s="28"/>
      <c r="H68" s="28"/>
      <c r="I68" s="28"/>
      <c r="J68" s="28"/>
      <c r="K68" s="28"/>
      <c r="L68" s="28"/>
      <c r="M68" s="28"/>
      <c r="N68" s="28"/>
      <c r="O68" s="28"/>
      <c r="P68" s="28"/>
      <c r="Q68" s="28"/>
      <c r="R68" s="28"/>
      <c r="S68" s="28"/>
      <c r="T68" s="28"/>
      <c r="U68" s="28"/>
      <c r="V68" s="28"/>
      <c r="W68" s="28"/>
      <c r="X68" s="28"/>
      <c r="Y68" s="29"/>
    </row>
    <row r="69" spans="1:25" x14ac:dyDescent="0.3">
      <c r="A69" s="41" t="s">
        <v>27</v>
      </c>
      <c r="B69" s="42">
        <v>0</v>
      </c>
      <c r="C69" s="43">
        <v>4.1666666666666699E-2</v>
      </c>
      <c r="D69" s="43">
        <v>8.3333333333333301E-2</v>
      </c>
      <c r="E69" s="43">
        <v>0.125</v>
      </c>
      <c r="F69" s="43">
        <v>0.16666666666666699</v>
      </c>
      <c r="G69" s="43">
        <v>0.20833333333333301</v>
      </c>
      <c r="H69" s="43">
        <v>0.25</v>
      </c>
      <c r="I69" s="43">
        <v>0.29166666666666702</v>
      </c>
      <c r="J69" s="43">
        <v>0.33333333333333298</v>
      </c>
      <c r="K69" s="43">
        <v>0.375</v>
      </c>
      <c r="L69" s="43">
        <v>0.41666666666666702</v>
      </c>
      <c r="M69" s="43">
        <v>0.45833333333333298</v>
      </c>
      <c r="N69" s="43">
        <v>0.5</v>
      </c>
      <c r="O69" s="43">
        <v>0.54166666666666696</v>
      </c>
      <c r="P69" s="43">
        <v>0.58333333333333304</v>
      </c>
      <c r="Q69" s="43">
        <v>0.625</v>
      </c>
      <c r="R69" s="43">
        <v>0.66666666666666696</v>
      </c>
      <c r="S69" s="43">
        <v>0.70833333333333304</v>
      </c>
      <c r="T69" s="43">
        <v>0.75</v>
      </c>
      <c r="U69" s="43">
        <v>0.79166666666666696</v>
      </c>
      <c r="V69" s="43">
        <v>0.83333333333333304</v>
      </c>
      <c r="W69" s="43">
        <v>0.875</v>
      </c>
      <c r="X69" s="43">
        <v>0.91666666666666696</v>
      </c>
      <c r="Y69" s="48">
        <v>0.95833333333333304</v>
      </c>
    </row>
    <row r="70" spans="1:25" x14ac:dyDescent="0.3">
      <c r="A70" s="49" t="s">
        <v>28</v>
      </c>
      <c r="B70" s="19">
        <f>IF(AND($B$65&gt;$B$66,$B$65&gt;$B$67),B54,IF(AND($B$66&gt;$B$65,$B$66&gt;$B$67),B55,B56))</f>
        <v>0.36035933503434914</v>
      </c>
      <c r="C70" s="28">
        <f t="shared" ref="C70:Y70" si="0">IF(AND($B$65&gt;$B$66,$B$65&gt;$B$67),C54,IF(AND($B$66&gt;$B$65,$B$66&gt;$B$67),C55,C56))</f>
        <v>0.32876811377710974</v>
      </c>
      <c r="D70" s="28">
        <f t="shared" si="0"/>
        <v>0.3195115935273678</v>
      </c>
      <c r="E70" s="28">
        <f t="shared" si="0"/>
        <v>0.31963671581669634</v>
      </c>
      <c r="F70" s="28">
        <f t="shared" si="0"/>
        <v>0.33041247640890059</v>
      </c>
      <c r="G70" s="28">
        <f t="shared" si="0"/>
        <v>0.42984675395502719</v>
      </c>
      <c r="H70" s="28">
        <f t="shared" si="0"/>
        <v>0.6189960864633457</v>
      </c>
      <c r="I70" s="28">
        <f t="shared" si="0"/>
        <v>0.84727508644409277</v>
      </c>
      <c r="J70" s="28">
        <f t="shared" si="0"/>
        <v>0.98166394716666294</v>
      </c>
      <c r="K70" s="28">
        <f t="shared" si="0"/>
        <v>0.99660511505789684</v>
      </c>
      <c r="L70" s="28">
        <f t="shared" si="0"/>
        <v>0.99859455839431654</v>
      </c>
      <c r="M70" s="28">
        <f t="shared" si="0"/>
        <v>0.98475798494888556</v>
      </c>
      <c r="N70" s="28">
        <f t="shared" si="0"/>
        <v>0.9852112908577324</v>
      </c>
      <c r="O70" s="28">
        <f t="shared" si="0"/>
        <v>0.97926910089065855</v>
      </c>
      <c r="P70" s="28">
        <f t="shared" si="0"/>
        <v>0.97004467005553308</v>
      </c>
      <c r="Q70" s="28">
        <f t="shared" si="0"/>
        <v>0.98722267412836151</v>
      </c>
      <c r="R70" s="28">
        <f t="shared" si="0"/>
        <v>0.94904840673857926</v>
      </c>
      <c r="S70" s="28">
        <f t="shared" si="0"/>
        <v>0.87612311495951134</v>
      </c>
      <c r="T70" s="28">
        <f t="shared" si="0"/>
        <v>0.85549833306978607</v>
      </c>
      <c r="U70" s="28">
        <f t="shared" si="0"/>
        <v>0.83197891244850453</v>
      </c>
      <c r="V70" s="28">
        <f t="shared" si="0"/>
        <v>0.77228556163148465</v>
      </c>
      <c r="W70" s="28">
        <f t="shared" si="0"/>
        <v>0.6513922734290265</v>
      </c>
      <c r="X70" s="28">
        <f t="shared" si="0"/>
        <v>0.53751607026271919</v>
      </c>
      <c r="Y70" s="29">
        <f t="shared" si="0"/>
        <v>0.44200677567277602</v>
      </c>
    </row>
    <row r="71" spans="1:25" x14ac:dyDescent="0.3">
      <c r="A71" s="49" t="s">
        <v>29</v>
      </c>
      <c r="B71" s="19">
        <f>IF(AND($B$65&gt;$B$66,$B$65&gt;$B$67),B54-B57,IF(AND($B$66&gt;$B$65,$B$66&gt;$B$67),B55-B58,B56-B59))</f>
        <v>0.34452548461259447</v>
      </c>
      <c r="C71" s="28">
        <f t="shared" ref="C71:Y71" si="1">IF(AND($B$65&gt;$B$66,$B$65&gt;$B$67),C54-C57,IF(AND($B$66&gt;$B$65,$B$66&gt;$B$67),C55-C58,C56-C59))</f>
        <v>0.31789334327070046</v>
      </c>
      <c r="D71" s="28">
        <f t="shared" si="1"/>
        <v>0.31026326412528987</v>
      </c>
      <c r="E71" s="28">
        <f t="shared" si="1"/>
        <v>0.31102176984345287</v>
      </c>
      <c r="F71" s="28">
        <f t="shared" si="1"/>
        <v>0.32171668245971041</v>
      </c>
      <c r="G71" s="28">
        <f t="shared" si="1"/>
        <v>0.41480213715082553</v>
      </c>
      <c r="H71" s="28">
        <f t="shared" si="1"/>
        <v>0.60026391648770849</v>
      </c>
      <c r="I71" s="28">
        <f t="shared" si="1"/>
        <v>0.8301174885267657</v>
      </c>
      <c r="J71" s="28">
        <f t="shared" si="1"/>
        <v>0.96978171862607643</v>
      </c>
      <c r="K71" s="28">
        <f t="shared" si="1"/>
        <v>0.99313480477261928</v>
      </c>
      <c r="L71" s="28">
        <f t="shared" si="1"/>
        <v>0.9942193845547691</v>
      </c>
      <c r="M71" s="28">
        <f t="shared" si="1"/>
        <v>0.97960319813383123</v>
      </c>
      <c r="N71" s="28">
        <f t="shared" si="1"/>
        <v>0.98127096130589397</v>
      </c>
      <c r="O71" s="28">
        <f t="shared" si="1"/>
        <v>0.97543401426623599</v>
      </c>
      <c r="P71" s="28">
        <f t="shared" si="1"/>
        <v>0.96581050043607952</v>
      </c>
      <c r="Q71" s="28">
        <f t="shared" si="1"/>
        <v>0.98368060497511289</v>
      </c>
      <c r="R71" s="28">
        <f t="shared" si="1"/>
        <v>0.92600778141563855</v>
      </c>
      <c r="S71" s="28">
        <f t="shared" si="1"/>
        <v>0.83555680242149766</v>
      </c>
      <c r="T71" s="28">
        <f t="shared" si="1"/>
        <v>0.8119710698235334</v>
      </c>
      <c r="U71" s="28">
        <f t="shared" si="1"/>
        <v>0.7900371998407858</v>
      </c>
      <c r="V71" s="28">
        <f t="shared" si="1"/>
        <v>0.73546833418886703</v>
      </c>
      <c r="W71" s="28">
        <f t="shared" si="1"/>
        <v>0.61270786428768076</v>
      </c>
      <c r="X71" s="28">
        <f t="shared" si="1"/>
        <v>0.49671729748554094</v>
      </c>
      <c r="Y71" s="29">
        <f t="shared" si="1"/>
        <v>0.4137651253947654</v>
      </c>
    </row>
    <row r="72" spans="1:25" ht="15" thickBot="1" x14ac:dyDescent="0.35">
      <c r="A72" s="50" t="s">
        <v>30</v>
      </c>
      <c r="B72" s="31">
        <f>IF(AND($B$65&gt;$B$66,$B$65&gt;$B$67),B54+B57,IF(AND($B$66&gt;$B$65,$B$66&gt;$B$67),B55+B58,B56+B59))</f>
        <v>0.37619318545610381</v>
      </c>
      <c r="C72" s="3">
        <f t="shared" ref="C72:Y72" si="2">IF(AND($B$65&gt;$B$66,$B$65&gt;$B$67),C54+C57,IF(AND($B$66&gt;$B$65,$B$66&gt;$B$67),C55+C58,C56+C59))</f>
        <v>0.33964288428351902</v>
      </c>
      <c r="D72" s="3">
        <f t="shared" si="2"/>
        <v>0.32875992292944572</v>
      </c>
      <c r="E72" s="3">
        <f t="shared" si="2"/>
        <v>0.32825166178993981</v>
      </c>
      <c r="F72" s="3">
        <f t="shared" si="2"/>
        <v>0.33910827035809077</v>
      </c>
      <c r="G72" s="3">
        <f t="shared" si="2"/>
        <v>0.44489137075922885</v>
      </c>
      <c r="H72" s="3">
        <f t="shared" si="2"/>
        <v>0.6377282564389829</v>
      </c>
      <c r="I72" s="3">
        <f t="shared" si="2"/>
        <v>0.86443268436141985</v>
      </c>
      <c r="J72" s="3">
        <f t="shared" si="2"/>
        <v>0.99354617570724946</v>
      </c>
      <c r="K72" s="3">
        <f t="shared" si="2"/>
        <v>1.0000754253431745</v>
      </c>
      <c r="L72" s="3">
        <f t="shared" si="2"/>
        <v>1.002969732233864</v>
      </c>
      <c r="M72" s="3">
        <f t="shared" si="2"/>
        <v>0.98991277176393988</v>
      </c>
      <c r="N72" s="3">
        <f t="shared" si="2"/>
        <v>0.98915162040957083</v>
      </c>
      <c r="O72" s="3">
        <f t="shared" si="2"/>
        <v>0.98310418751508111</v>
      </c>
      <c r="P72" s="3">
        <f t="shared" si="2"/>
        <v>0.97427883967498663</v>
      </c>
      <c r="Q72" s="3">
        <f t="shared" si="2"/>
        <v>0.99076474328161013</v>
      </c>
      <c r="R72" s="3">
        <f t="shared" si="2"/>
        <v>0.97208903206151998</v>
      </c>
      <c r="S72" s="3">
        <f t="shared" si="2"/>
        <v>0.91668942749752502</v>
      </c>
      <c r="T72" s="3">
        <f t="shared" si="2"/>
        <v>0.89902559631603873</v>
      </c>
      <c r="U72" s="3">
        <f t="shared" si="2"/>
        <v>0.87392062505622325</v>
      </c>
      <c r="V72" s="3">
        <f t="shared" si="2"/>
        <v>0.80910278907410227</v>
      </c>
      <c r="W72" s="3">
        <f t="shared" si="2"/>
        <v>0.69007668257037225</v>
      </c>
      <c r="X72" s="3">
        <f t="shared" si="2"/>
        <v>0.57831484303989744</v>
      </c>
      <c r="Y72" s="4">
        <f t="shared" si="2"/>
        <v>0.47024842595078664</v>
      </c>
    </row>
  </sheetData>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A85738-E299-4C39-8138-7BC0F68B3A07}">
  <dimension ref="A1:Y72"/>
  <sheetViews>
    <sheetView workbookViewId="0">
      <selection activeCell="B8" sqref="B8"/>
    </sheetView>
  </sheetViews>
  <sheetFormatPr defaultRowHeight="14.4" x14ac:dyDescent="0.3"/>
  <cols>
    <col min="1" max="1" width="52.5546875" bestFit="1" customWidth="1"/>
    <col min="2" max="2" width="12.88671875" customWidth="1"/>
    <col min="3" max="9" width="13" customWidth="1"/>
  </cols>
  <sheetData>
    <row r="1" spans="1:9" ht="18" x14ac:dyDescent="0.35">
      <c r="A1" s="52" t="s">
        <v>44</v>
      </c>
    </row>
    <row r="2" spans="1:9" ht="15" thickBot="1" x14ac:dyDescent="0.35"/>
    <row r="3" spans="1:9" ht="16.2" x14ac:dyDescent="0.3">
      <c r="A3" s="8" t="s">
        <v>15</v>
      </c>
      <c r="B3" s="9" t="s">
        <v>6</v>
      </c>
      <c r="C3" s="10" t="s">
        <v>5</v>
      </c>
      <c r="D3" s="10" t="s">
        <v>7</v>
      </c>
      <c r="E3" s="10" t="s">
        <v>8</v>
      </c>
      <c r="F3" s="10" t="s">
        <v>9</v>
      </c>
      <c r="G3" s="10" t="s">
        <v>10</v>
      </c>
      <c r="H3" s="10" t="s">
        <v>11</v>
      </c>
      <c r="I3" s="11" t="s">
        <v>16</v>
      </c>
    </row>
    <row r="4" spans="1:9" ht="15" thickBot="1" x14ac:dyDescent="0.35">
      <c r="A4" s="23" t="s">
        <v>12</v>
      </c>
      <c r="B4" s="12">
        <v>8.6995006615705181E-2</v>
      </c>
      <c r="C4" s="13">
        <v>6.1826046940829486E-2</v>
      </c>
      <c r="D4" s="13">
        <v>0.68687618148811647</v>
      </c>
      <c r="E4" s="13">
        <v>1.3091671375519271E-3</v>
      </c>
      <c r="F4" s="13">
        <v>1.4874438016768236E-2</v>
      </c>
      <c r="G4" s="13">
        <v>0.10161621892407537</v>
      </c>
      <c r="H4" s="13">
        <v>4.6502940876953364E-2</v>
      </c>
      <c r="I4" s="14">
        <f>SUM(B4:H4)</f>
        <v>1</v>
      </c>
    </row>
    <row r="5" spans="1:9" x14ac:dyDescent="0.3">
      <c r="A5" s="6" t="s">
        <v>17</v>
      </c>
    </row>
    <row r="6" spans="1:9" ht="15" thickBot="1" x14ac:dyDescent="0.35"/>
    <row r="7" spans="1:9" x14ac:dyDescent="0.3">
      <c r="A7" s="15" t="s">
        <v>18</v>
      </c>
      <c r="B7" s="16"/>
    </row>
    <row r="8" spans="1:9" ht="15" thickBot="1" x14ac:dyDescent="0.35">
      <c r="A8" s="24" t="s">
        <v>14</v>
      </c>
      <c r="B8" s="17" t="str">
        <f>IF(AND(B65&gt;B66,B65 &gt;B67), "Residential", IF(AND(B66&gt;B65,B66&gt;B67), "Business","Mixed"))</f>
        <v>Business</v>
      </c>
    </row>
    <row r="41" spans="1:25" s="51" customFormat="1" ht="15" thickBot="1" x14ac:dyDescent="0.35"/>
    <row r="42" spans="1:25" s="54" customFormat="1" ht="16.8" thickTop="1" thickBot="1" x14ac:dyDescent="0.35">
      <c r="A42" s="53" t="s">
        <v>32</v>
      </c>
    </row>
    <row r="43" spans="1:25" ht="15.6" thickTop="1" thickBot="1" x14ac:dyDescent="0.35"/>
    <row r="44" spans="1:25" x14ac:dyDescent="0.3">
      <c r="A44" s="5" t="s">
        <v>20</v>
      </c>
      <c r="B44" s="1"/>
      <c r="C44" s="1"/>
      <c r="D44" s="1"/>
      <c r="E44" s="1"/>
      <c r="F44" s="1"/>
      <c r="G44" s="1"/>
      <c r="H44" s="1"/>
      <c r="I44" s="1"/>
      <c r="J44" s="1"/>
      <c r="K44" s="1"/>
      <c r="L44" s="1"/>
      <c r="M44" s="1"/>
      <c r="N44" s="1"/>
      <c r="O44" s="1"/>
      <c r="P44" s="1"/>
      <c r="Q44" s="1"/>
      <c r="R44" s="1"/>
      <c r="S44" s="1"/>
      <c r="T44" s="1"/>
      <c r="U44" s="1"/>
      <c r="V44" s="1"/>
      <c r="W44" s="1"/>
      <c r="X44" s="1"/>
      <c r="Y44" s="2"/>
    </row>
    <row r="45" spans="1:25" x14ac:dyDescent="0.3">
      <c r="A45" s="25" t="s">
        <v>21</v>
      </c>
      <c r="B45" s="33" t="s">
        <v>0</v>
      </c>
      <c r="C45" s="22" t="s">
        <v>6</v>
      </c>
      <c r="D45" s="22" t="s">
        <v>5</v>
      </c>
      <c r="E45" s="22" t="s">
        <v>7</v>
      </c>
      <c r="F45" s="22" t="s">
        <v>8</v>
      </c>
      <c r="G45" s="22" t="s">
        <v>9</v>
      </c>
      <c r="H45" s="22" t="s">
        <v>10</v>
      </c>
      <c r="I45" s="34" t="s">
        <v>11</v>
      </c>
      <c r="J45" s="28"/>
      <c r="K45" s="28"/>
      <c r="L45" s="28"/>
      <c r="M45" s="28"/>
      <c r="N45" s="28"/>
      <c r="O45" s="28"/>
      <c r="P45" s="28"/>
      <c r="Q45" s="28"/>
      <c r="R45" s="28"/>
      <c r="S45" s="28"/>
      <c r="T45" s="28"/>
      <c r="U45" s="28"/>
      <c r="V45" s="28"/>
      <c r="W45" s="28"/>
      <c r="X45" s="28"/>
      <c r="Y45" s="29"/>
    </row>
    <row r="46" spans="1:25" x14ac:dyDescent="0.3">
      <c r="A46" s="25" t="s">
        <v>48</v>
      </c>
      <c r="B46" s="20">
        <v>-34.2028870193814</v>
      </c>
      <c r="C46" s="18">
        <v>-482.08728443661505</v>
      </c>
      <c r="D46" s="18">
        <v>8.4310674863122053</v>
      </c>
      <c r="E46" s="18">
        <v>316.49784347680418</v>
      </c>
      <c r="F46" s="18">
        <v>-208.04724882427487</v>
      </c>
      <c r="G46" s="18">
        <v>0.15217076604279692</v>
      </c>
      <c r="H46" s="18">
        <v>326.31034917510158</v>
      </c>
      <c r="I46" s="35">
        <v>4.5402153440050119</v>
      </c>
      <c r="J46" s="28"/>
      <c r="K46" s="28"/>
      <c r="L46" s="28"/>
      <c r="M46" s="28"/>
      <c r="N46" s="28"/>
      <c r="O46" s="28"/>
      <c r="P46" s="28"/>
      <c r="Q46" s="28"/>
      <c r="R46" s="28"/>
      <c r="S46" s="28"/>
      <c r="T46" s="28"/>
      <c r="U46" s="28"/>
      <c r="V46" s="28"/>
      <c r="W46" s="28"/>
      <c r="X46" s="28"/>
      <c r="Y46" s="29"/>
    </row>
    <row r="47" spans="1:25" x14ac:dyDescent="0.3">
      <c r="A47" s="27" t="s">
        <v>1</v>
      </c>
      <c r="B47" s="19">
        <v>30.483673700281006</v>
      </c>
      <c r="C47" s="28">
        <v>-84.006568931732573</v>
      </c>
      <c r="D47" s="28">
        <v>25.138933758445216</v>
      </c>
      <c r="E47" s="28">
        <v>70.110016431639153</v>
      </c>
      <c r="F47" s="28">
        <v>-43.526030494213977</v>
      </c>
      <c r="G47" s="28">
        <v>11.679493040133536</v>
      </c>
      <c r="H47" s="28">
        <v>37.244172330475301</v>
      </c>
      <c r="I47" s="36">
        <v>13.843657566956697</v>
      </c>
      <c r="J47" s="28"/>
      <c r="K47" s="28"/>
      <c r="L47" s="28"/>
      <c r="M47" s="28"/>
      <c r="N47" s="28"/>
      <c r="O47" s="28"/>
      <c r="P47" s="28"/>
      <c r="Q47" s="28"/>
      <c r="R47" s="28"/>
      <c r="S47" s="28"/>
      <c r="T47" s="28"/>
      <c r="U47" s="28"/>
      <c r="V47" s="28"/>
      <c r="W47" s="28"/>
      <c r="X47" s="28"/>
      <c r="Y47" s="29"/>
    </row>
    <row r="48" spans="1:25" x14ac:dyDescent="0.3">
      <c r="A48" s="25" t="s">
        <v>49</v>
      </c>
      <c r="B48" s="20">
        <v>14.614172183574805</v>
      </c>
      <c r="C48" s="18">
        <v>88.368971604614629</v>
      </c>
      <c r="D48" s="18">
        <v>6.6116021129470992</v>
      </c>
      <c r="E48" s="18">
        <v>54.596836161739802</v>
      </c>
      <c r="F48" s="18">
        <v>38.685189760123457</v>
      </c>
      <c r="G48" s="18">
        <v>10.256409295166803</v>
      </c>
      <c r="H48" s="18">
        <v>64.282722510123946</v>
      </c>
      <c r="I48" s="35">
        <v>6.7064839404443468</v>
      </c>
      <c r="J48" s="28"/>
      <c r="K48" s="28"/>
      <c r="L48" s="28"/>
      <c r="M48" s="28"/>
      <c r="N48" s="28"/>
      <c r="O48" s="28"/>
      <c r="P48" s="28"/>
      <c r="Q48" s="28"/>
      <c r="R48" s="28"/>
      <c r="S48" s="28"/>
      <c r="T48" s="28"/>
      <c r="U48" s="28"/>
      <c r="V48" s="28"/>
      <c r="W48" s="28"/>
      <c r="X48" s="28"/>
      <c r="Y48" s="29"/>
    </row>
    <row r="49" spans="1:25" x14ac:dyDescent="0.3">
      <c r="A49" s="40" t="s">
        <v>38</v>
      </c>
      <c r="B49" s="37">
        <v>1.7070512882868778</v>
      </c>
      <c r="C49" s="38">
        <v>4.676269523945793</v>
      </c>
      <c r="D49" s="38">
        <v>1.5789256350019096</v>
      </c>
      <c r="E49" s="38">
        <v>3.9689967123731877</v>
      </c>
      <c r="F49" s="38">
        <v>2.6699840853102073</v>
      </c>
      <c r="G49" s="38">
        <v>1.2523222813832198</v>
      </c>
      <c r="H49" s="38">
        <v>2.57518801097567</v>
      </c>
      <c r="I49" s="39">
        <v>1.004334392031611</v>
      </c>
      <c r="J49" s="28"/>
      <c r="K49" s="28"/>
      <c r="L49" s="28"/>
      <c r="M49" s="28"/>
      <c r="N49" s="28"/>
      <c r="O49" s="28"/>
      <c r="P49" s="28"/>
      <c r="Q49" s="28"/>
      <c r="R49" s="28"/>
      <c r="S49" s="28"/>
      <c r="T49" s="28"/>
      <c r="U49" s="28"/>
      <c r="V49" s="28"/>
      <c r="W49" s="28"/>
      <c r="X49" s="28"/>
      <c r="Y49" s="29"/>
    </row>
    <row r="50" spans="1:25" x14ac:dyDescent="0.3">
      <c r="A50" s="27" t="s">
        <v>50</v>
      </c>
      <c r="B50" s="19">
        <v>1.9263525374739299E-2</v>
      </c>
      <c r="C50" s="28">
        <v>4.886522408931171E-8</v>
      </c>
      <c r="D50" s="28">
        <v>0.20224100507093778</v>
      </c>
      <c r="E50" s="28">
        <v>6.7511807255726808E-9</v>
      </c>
      <c r="F50" s="28">
        <v>7.5336216154298086E-8</v>
      </c>
      <c r="G50" s="28">
        <v>0.98816249946179435</v>
      </c>
      <c r="H50" s="28">
        <v>3.8510861877227853E-7</v>
      </c>
      <c r="I50" s="36">
        <v>0.49841298210041396</v>
      </c>
      <c r="J50" s="28"/>
      <c r="K50" s="28"/>
      <c r="L50" s="28"/>
      <c r="M50" s="28"/>
      <c r="N50" s="28"/>
      <c r="O50" s="28"/>
      <c r="P50" s="28"/>
      <c r="Q50" s="28"/>
      <c r="R50" s="28"/>
      <c r="S50" s="28"/>
      <c r="T50" s="28"/>
      <c r="U50" s="28"/>
      <c r="V50" s="28"/>
      <c r="W50" s="28"/>
      <c r="X50" s="28"/>
      <c r="Y50" s="29"/>
    </row>
    <row r="51" spans="1:25" x14ac:dyDescent="0.3">
      <c r="A51" s="40" t="s">
        <v>39</v>
      </c>
      <c r="B51" s="37">
        <v>0</v>
      </c>
      <c r="C51" s="38">
        <v>0</v>
      </c>
      <c r="D51" s="38">
        <v>0</v>
      </c>
      <c r="E51" s="38">
        <v>0</v>
      </c>
      <c r="F51" s="38">
        <v>0</v>
      </c>
      <c r="G51" s="38">
        <v>0</v>
      </c>
      <c r="H51" s="38">
        <v>0</v>
      </c>
      <c r="I51" s="39">
        <v>0</v>
      </c>
      <c r="J51" s="28"/>
      <c r="K51" s="28"/>
      <c r="L51" s="28"/>
      <c r="M51" s="28"/>
      <c r="N51" s="28"/>
      <c r="O51" s="28"/>
      <c r="P51" s="28"/>
      <c r="Q51" s="28"/>
      <c r="R51" s="28"/>
      <c r="S51" s="28"/>
      <c r="T51" s="28"/>
      <c r="U51" s="28"/>
      <c r="V51" s="28"/>
      <c r="W51" s="28"/>
      <c r="X51" s="28"/>
      <c r="Y51" s="29"/>
    </row>
    <row r="52" spans="1:25" x14ac:dyDescent="0.3">
      <c r="A52" s="32"/>
      <c r="B52" s="28"/>
      <c r="C52" s="28"/>
      <c r="D52" s="28"/>
      <c r="E52" s="28"/>
      <c r="F52" s="28"/>
      <c r="G52" s="28"/>
      <c r="H52" s="28"/>
      <c r="I52" s="28"/>
      <c r="J52" s="28"/>
      <c r="K52" s="28"/>
      <c r="L52" s="28"/>
      <c r="M52" s="28"/>
      <c r="N52" s="28"/>
      <c r="O52" s="28"/>
      <c r="P52" s="28"/>
      <c r="Q52" s="28"/>
      <c r="R52" s="28"/>
      <c r="S52" s="28"/>
      <c r="T52" s="28"/>
      <c r="U52" s="28"/>
      <c r="V52" s="28"/>
      <c r="W52" s="28"/>
      <c r="X52" s="28"/>
      <c r="Y52" s="29"/>
    </row>
    <row r="53" spans="1:25" s="21" customFormat="1" x14ac:dyDescent="0.3">
      <c r="A53" s="41" t="s">
        <v>22</v>
      </c>
      <c r="B53" s="42">
        <v>0</v>
      </c>
      <c r="C53" s="43">
        <v>4.1666666666666699E-2</v>
      </c>
      <c r="D53" s="43">
        <v>8.3333333333333301E-2</v>
      </c>
      <c r="E53" s="43">
        <v>0.125</v>
      </c>
      <c r="F53" s="43">
        <v>0.16666666666666699</v>
      </c>
      <c r="G53" s="43">
        <v>0.20833333333333301</v>
      </c>
      <c r="H53" s="43">
        <v>0.25</v>
      </c>
      <c r="I53" s="43">
        <v>0.29166666666666702</v>
      </c>
      <c r="J53" s="43">
        <v>0.33333333333333298</v>
      </c>
      <c r="K53" s="43">
        <v>0.375</v>
      </c>
      <c r="L53" s="43">
        <v>0.41666666666666702</v>
      </c>
      <c r="M53" s="43">
        <v>0.45833333333333298</v>
      </c>
      <c r="N53" s="43">
        <v>0.5</v>
      </c>
      <c r="O53" s="43">
        <v>0.54166666666666696</v>
      </c>
      <c r="P53" s="43">
        <v>0.58333333333333304</v>
      </c>
      <c r="Q53" s="43">
        <v>0.625</v>
      </c>
      <c r="R53" s="43">
        <v>0.66666666666666696</v>
      </c>
      <c r="S53" s="43">
        <v>0.70833333333333304</v>
      </c>
      <c r="T53" s="43">
        <v>0.75</v>
      </c>
      <c r="U53" s="43">
        <v>0.79166666666666696</v>
      </c>
      <c r="V53" s="43">
        <v>0.83333333333333304</v>
      </c>
      <c r="W53" s="43">
        <v>0.875</v>
      </c>
      <c r="X53" s="43">
        <v>0.91666666666666696</v>
      </c>
      <c r="Y53" s="48">
        <v>0.95833333333333304</v>
      </c>
    </row>
    <row r="54" spans="1:25" x14ac:dyDescent="0.3">
      <c r="A54" s="27" t="s">
        <v>23</v>
      </c>
      <c r="B54" s="19">
        <v>0.50079061397784785</v>
      </c>
      <c r="C54" s="28">
        <v>0.41769282544610109</v>
      </c>
      <c r="D54" s="28">
        <v>0.38256684626413323</v>
      </c>
      <c r="E54" s="28">
        <v>0.36969332759954321</v>
      </c>
      <c r="F54" s="28">
        <v>0.36846309588368664</v>
      </c>
      <c r="G54" s="28">
        <v>0.39588929980043963</v>
      </c>
      <c r="H54" s="28">
        <v>0.4594554110304544</v>
      </c>
      <c r="I54" s="28">
        <v>0.55980968269954512</v>
      </c>
      <c r="J54" s="28">
        <v>0.6807383605336057</v>
      </c>
      <c r="K54" s="28">
        <v>0.7759562335455773</v>
      </c>
      <c r="L54" s="28">
        <v>0.83030651758987117</v>
      </c>
      <c r="M54" s="28">
        <v>0.84053704258447293</v>
      </c>
      <c r="N54" s="28">
        <v>0.82384470052839243</v>
      </c>
      <c r="O54" s="28">
        <v>0.7927992337614016</v>
      </c>
      <c r="P54" s="28">
        <v>0.76281484982675141</v>
      </c>
      <c r="Q54" s="28">
        <v>0.76017256671175304</v>
      </c>
      <c r="R54" s="28">
        <v>0.84535233496750251</v>
      </c>
      <c r="S54" s="28">
        <v>0.95616492000778552</v>
      </c>
      <c r="T54" s="28">
        <v>0.99600428978742184</v>
      </c>
      <c r="U54" s="28">
        <v>0.99450251893997754</v>
      </c>
      <c r="V54" s="28">
        <v>0.95963587875341405</v>
      </c>
      <c r="W54" s="28">
        <v>0.89514359930584653</v>
      </c>
      <c r="X54" s="28">
        <v>0.78125773676281995</v>
      </c>
      <c r="Y54" s="29">
        <v>0.61405832154015016</v>
      </c>
    </row>
    <row r="55" spans="1:25" x14ac:dyDescent="0.3">
      <c r="A55" s="27" t="s">
        <v>51</v>
      </c>
      <c r="B55" s="19">
        <v>0.50805384205784987</v>
      </c>
      <c r="C55" s="28">
        <v>0.48771919148669635</v>
      </c>
      <c r="D55" s="28">
        <v>0.48252558780042537</v>
      </c>
      <c r="E55" s="28">
        <v>0.4867705212823244</v>
      </c>
      <c r="F55" s="28">
        <v>0.49453893642295643</v>
      </c>
      <c r="G55" s="28">
        <v>0.64729918478515103</v>
      </c>
      <c r="H55" s="28">
        <v>0.80893101558482328</v>
      </c>
      <c r="I55" s="28">
        <v>0.89740975496398945</v>
      </c>
      <c r="J55" s="28">
        <v>0.95189059685980404</v>
      </c>
      <c r="K55" s="28">
        <v>0.94968449716904635</v>
      </c>
      <c r="L55" s="28">
        <v>0.96430583935485503</v>
      </c>
      <c r="M55" s="28">
        <v>0.96775175814955972</v>
      </c>
      <c r="N55" s="28">
        <v>0.96838385427424833</v>
      </c>
      <c r="O55" s="28">
        <v>0.88331104103912861</v>
      </c>
      <c r="P55" s="28">
        <v>0.81788790763990749</v>
      </c>
      <c r="Q55" s="28">
        <v>0.8440640931757849</v>
      </c>
      <c r="R55" s="28">
        <v>0.89076912815199327</v>
      </c>
      <c r="S55" s="28">
        <v>0.82005366525052992</v>
      </c>
      <c r="T55" s="28">
        <v>0.71777641412551207</v>
      </c>
      <c r="U55" s="28">
        <v>0.69552683262445969</v>
      </c>
      <c r="V55" s="28">
        <v>0.68933595046782437</v>
      </c>
      <c r="W55" s="28">
        <v>0.66126398066017222</v>
      </c>
      <c r="X55" s="28">
        <v>0.61875992888016462</v>
      </c>
      <c r="Y55" s="29">
        <v>0.56028833542931633</v>
      </c>
    </row>
    <row r="56" spans="1:25" x14ac:dyDescent="0.3">
      <c r="A56" s="27" t="s">
        <v>24</v>
      </c>
      <c r="B56" s="19">
        <v>0.55064097898841502</v>
      </c>
      <c r="C56" s="28">
        <v>0.48514136464454716</v>
      </c>
      <c r="D56" s="28">
        <v>0.46144276411439722</v>
      </c>
      <c r="E56" s="28">
        <v>0.45484219073811755</v>
      </c>
      <c r="F56" s="28">
        <v>0.46263971716890229</v>
      </c>
      <c r="G56" s="28">
        <v>0.54812817549358306</v>
      </c>
      <c r="H56" s="28">
        <v>0.65513459686124964</v>
      </c>
      <c r="I56" s="28">
        <v>0.74235504550484577</v>
      </c>
      <c r="J56" s="28">
        <v>0.82609591309302299</v>
      </c>
      <c r="K56" s="28">
        <v>0.89314738382451542</v>
      </c>
      <c r="L56" s="28">
        <v>0.94293061174174175</v>
      </c>
      <c r="M56" s="28">
        <v>0.94593211115853004</v>
      </c>
      <c r="N56" s="28">
        <v>0.92478495865298582</v>
      </c>
      <c r="O56" s="28">
        <v>0.87371867487678789</v>
      </c>
      <c r="P56" s="28">
        <v>0.83454393387048487</v>
      </c>
      <c r="Q56" s="28">
        <v>0.84358655355849721</v>
      </c>
      <c r="R56" s="28">
        <v>0.92106975937915414</v>
      </c>
      <c r="S56" s="28">
        <v>0.98090514363324133</v>
      </c>
      <c r="T56" s="28">
        <v>0.97498011148951369</v>
      </c>
      <c r="U56" s="28">
        <v>0.96187456292063034</v>
      </c>
      <c r="V56" s="28">
        <v>0.94016569068458333</v>
      </c>
      <c r="W56" s="28">
        <v>0.89290223904096055</v>
      </c>
      <c r="X56" s="28">
        <v>0.80876639383915505</v>
      </c>
      <c r="Y56" s="29">
        <v>0.66364146718054451</v>
      </c>
    </row>
    <row r="57" spans="1:25" x14ac:dyDescent="0.3">
      <c r="A57" s="25" t="s">
        <v>25</v>
      </c>
      <c r="B57" s="20">
        <v>4.0944180598680345E-2</v>
      </c>
      <c r="C57" s="18">
        <v>4.5061176599045114E-2</v>
      </c>
      <c r="D57" s="18">
        <v>4.6905551434996466E-2</v>
      </c>
      <c r="E57" s="18">
        <v>4.776718374664634E-2</v>
      </c>
      <c r="F57" s="18">
        <v>4.5407993393464886E-2</v>
      </c>
      <c r="G57" s="18">
        <v>5.3296381714495307E-2</v>
      </c>
      <c r="H57" s="18">
        <v>6.698855706846471E-2</v>
      </c>
      <c r="I57" s="18">
        <v>6.1898930668566936E-2</v>
      </c>
      <c r="J57" s="18">
        <v>4.42756908485826E-2</v>
      </c>
      <c r="K57" s="18">
        <v>3.4812818738123648E-2</v>
      </c>
      <c r="L57" s="18">
        <v>4.0067141753220473E-2</v>
      </c>
      <c r="M57" s="18">
        <v>4.119180152340534E-2</v>
      </c>
      <c r="N57" s="18">
        <v>4.1914610247672589E-2</v>
      </c>
      <c r="O57" s="18">
        <v>3.7773084162685149E-2</v>
      </c>
      <c r="P57" s="18">
        <v>3.6009420246418331E-2</v>
      </c>
      <c r="Q57" s="18">
        <v>3.9207247449249256E-2</v>
      </c>
      <c r="R57" s="18">
        <v>3.6498221679521881E-2</v>
      </c>
      <c r="S57" s="18">
        <v>2.1675650096056747E-2</v>
      </c>
      <c r="T57" s="18">
        <v>8.5079597847550949E-3</v>
      </c>
      <c r="U57" s="18">
        <v>1.04664661051878E-2</v>
      </c>
      <c r="V57" s="18">
        <v>1.5341334328102573E-2</v>
      </c>
      <c r="W57" s="18">
        <v>2.2669088442914324E-2</v>
      </c>
      <c r="X57" s="18">
        <v>3.1842729467374965E-2</v>
      </c>
      <c r="Y57" s="26">
        <v>3.6399594712114854E-2</v>
      </c>
    </row>
    <row r="58" spans="1:25" x14ac:dyDescent="0.3">
      <c r="A58" s="27" t="s">
        <v>52</v>
      </c>
      <c r="B58" s="19">
        <v>5.3067561423371566E-2</v>
      </c>
      <c r="C58" s="28">
        <v>5.337687047822974E-2</v>
      </c>
      <c r="D58" s="28">
        <v>5.3853725276833235E-2</v>
      </c>
      <c r="E58" s="28">
        <v>5.4788217062165974E-2</v>
      </c>
      <c r="F58" s="28">
        <v>5.4062618877667029E-2</v>
      </c>
      <c r="G58" s="28">
        <v>7.546111518311803E-2</v>
      </c>
      <c r="H58" s="28">
        <v>0.10094283698420831</v>
      </c>
      <c r="I58" s="28">
        <v>9.1232285276306974E-2</v>
      </c>
      <c r="J58" s="28">
        <v>7.3498671343040028E-2</v>
      </c>
      <c r="K58" s="28">
        <v>3.255118694990513E-2</v>
      </c>
      <c r="L58" s="28">
        <v>2.9180318362281025E-2</v>
      </c>
      <c r="M58" s="28">
        <v>3.4636808707650117E-2</v>
      </c>
      <c r="N58" s="28">
        <v>3.3916300890265781E-2</v>
      </c>
      <c r="O58" s="28">
        <v>4.978912817090015E-2</v>
      </c>
      <c r="P58" s="28">
        <v>6.4482627501956297E-2</v>
      </c>
      <c r="Q58" s="28">
        <v>5.8348404408503078E-2</v>
      </c>
      <c r="R58" s="28">
        <v>5.3601450583095109E-2</v>
      </c>
      <c r="S58" s="28">
        <v>8.0193379408871432E-2</v>
      </c>
      <c r="T58" s="28">
        <v>9.640543464501479E-2</v>
      </c>
      <c r="U58" s="28">
        <v>9.4421793646935162E-2</v>
      </c>
      <c r="V58" s="28">
        <v>9.0021244418488869E-2</v>
      </c>
      <c r="W58" s="28">
        <v>8.8973122857454817E-2</v>
      </c>
      <c r="X58" s="28">
        <v>8.2221992292884877E-2</v>
      </c>
      <c r="Y58" s="29">
        <v>6.0003296280984844E-2</v>
      </c>
    </row>
    <row r="59" spans="1:25" ht="15" thickBot="1" x14ac:dyDescent="0.35">
      <c r="A59" s="30" t="s">
        <v>26</v>
      </c>
      <c r="B59" s="31">
        <v>5.9961341596925649E-2</v>
      </c>
      <c r="C59" s="3">
        <v>6.4441631101701202E-2</v>
      </c>
      <c r="D59" s="3">
        <v>6.4717187624396807E-2</v>
      </c>
      <c r="E59" s="3">
        <v>6.4931744650255516E-2</v>
      </c>
      <c r="F59" s="3">
        <v>5.7602099303554768E-2</v>
      </c>
      <c r="G59" s="3">
        <v>6.5549178743504577E-2</v>
      </c>
      <c r="H59" s="3">
        <v>8.842214288703186E-2</v>
      </c>
      <c r="I59" s="3">
        <v>8.0381232363340438E-2</v>
      </c>
      <c r="J59" s="3">
        <v>6.3733123609671136E-2</v>
      </c>
      <c r="K59" s="3">
        <v>4.5389443300362854E-2</v>
      </c>
      <c r="L59" s="3">
        <v>4.2093173524760705E-2</v>
      </c>
      <c r="M59" s="3">
        <v>4.7282912911731596E-2</v>
      </c>
      <c r="N59" s="3">
        <v>5.5570680518880283E-2</v>
      </c>
      <c r="O59" s="3">
        <v>4.8059431479812287E-2</v>
      </c>
      <c r="P59" s="3">
        <v>4.2351044415613354E-2</v>
      </c>
      <c r="Q59" s="3">
        <v>4.6544670227290592E-2</v>
      </c>
      <c r="R59" s="3">
        <v>4.2902925367771926E-2</v>
      </c>
      <c r="S59" s="3">
        <v>2.7082820814057669E-2</v>
      </c>
      <c r="T59" s="3">
        <v>3.5104105798056492E-2</v>
      </c>
      <c r="U59" s="3">
        <v>4.14483560798663E-2</v>
      </c>
      <c r="V59" s="3">
        <v>4.2966127394938755E-2</v>
      </c>
      <c r="W59" s="3">
        <v>4.7093731745154493E-2</v>
      </c>
      <c r="X59" s="3">
        <v>5.0335448858789544E-2</v>
      </c>
      <c r="Y59" s="4">
        <v>4.8266854156333194E-2</v>
      </c>
    </row>
    <row r="61" spans="1:25" ht="15" thickBot="1" x14ac:dyDescent="0.35"/>
    <row r="62" spans="1:25" x14ac:dyDescent="0.3">
      <c r="A62" s="7" t="s">
        <v>19</v>
      </c>
      <c r="B62" s="1"/>
      <c r="C62" s="1"/>
      <c r="D62" s="1"/>
      <c r="E62" s="1"/>
      <c r="F62" s="1"/>
      <c r="G62" s="1"/>
      <c r="H62" s="1"/>
      <c r="I62" s="1"/>
      <c r="J62" s="1"/>
      <c r="K62" s="1"/>
      <c r="L62" s="1"/>
      <c r="M62" s="1"/>
      <c r="N62" s="1"/>
      <c r="O62" s="1"/>
      <c r="P62" s="1"/>
      <c r="Q62" s="1"/>
      <c r="R62" s="1"/>
      <c r="S62" s="1"/>
      <c r="T62" s="1"/>
      <c r="U62" s="1"/>
      <c r="V62" s="1"/>
      <c r="W62" s="1"/>
      <c r="X62" s="1"/>
      <c r="Y62" s="2"/>
    </row>
    <row r="63" spans="1:25" x14ac:dyDescent="0.3">
      <c r="A63" s="25" t="s">
        <v>54</v>
      </c>
      <c r="B63" s="44">
        <f>B46+C46*B4+D46*C4+E46*D4+F46*E4+G46*F4+H46*G4+I46*H4</f>
        <v>174.87346831053694</v>
      </c>
      <c r="C63" s="28"/>
      <c r="D63" s="28"/>
      <c r="E63" s="28"/>
      <c r="F63" s="28"/>
      <c r="G63" s="28"/>
      <c r="H63" s="28"/>
      <c r="I63" s="28"/>
      <c r="J63" s="28"/>
      <c r="K63" s="28"/>
      <c r="L63" s="28"/>
      <c r="M63" s="28"/>
      <c r="N63" s="28"/>
      <c r="O63" s="28"/>
      <c r="P63" s="28"/>
      <c r="Q63" s="28"/>
      <c r="R63" s="28"/>
      <c r="S63" s="28"/>
      <c r="T63" s="28"/>
      <c r="U63" s="28"/>
      <c r="V63" s="28"/>
      <c r="W63" s="28"/>
      <c r="X63" s="28"/>
      <c r="Y63" s="29"/>
    </row>
    <row r="64" spans="1:25" x14ac:dyDescent="0.3">
      <c r="A64" s="40" t="s">
        <v>55</v>
      </c>
      <c r="B64" s="47">
        <f>B47+C47*B4+D47*C4+E47*D4+F47*E4+G47*F4+H47*G4+I47*H4</f>
        <v>77.431788754605861</v>
      </c>
      <c r="C64" s="28"/>
      <c r="D64" s="28"/>
      <c r="E64" s="28"/>
      <c r="F64" s="28"/>
      <c r="G64" s="28"/>
      <c r="H64" s="28"/>
      <c r="I64" s="28"/>
      <c r="J64" s="28"/>
      <c r="K64" s="28"/>
      <c r="L64" s="28"/>
      <c r="M64" s="28"/>
      <c r="N64" s="28"/>
      <c r="O64" s="28"/>
      <c r="P64" s="28"/>
      <c r="Q64" s="28"/>
      <c r="R64" s="28"/>
      <c r="S64" s="28"/>
      <c r="T64" s="28"/>
      <c r="U64" s="28"/>
      <c r="V64" s="28"/>
      <c r="W64" s="28"/>
      <c r="X64" s="28"/>
      <c r="Y64" s="29"/>
    </row>
    <row r="65" spans="1:25" x14ac:dyDescent="0.3">
      <c r="A65" s="27" t="s">
        <v>2</v>
      </c>
      <c r="B65" s="45">
        <f>IF(AND(B63&lt;709,B64&lt;709),1/(1+EXP(B63)+EXP(B64)),0)</f>
        <v>1.1308830152709433E-76</v>
      </c>
      <c r="C65" s="28"/>
      <c r="D65" s="28"/>
      <c r="E65" s="28"/>
      <c r="F65" s="28"/>
      <c r="G65" s="28"/>
      <c r="H65" s="28"/>
      <c r="I65" s="28"/>
      <c r="J65" s="28"/>
      <c r="K65" s="28"/>
      <c r="L65" s="28"/>
      <c r="M65" s="28"/>
      <c r="N65" s="28"/>
      <c r="O65" s="28"/>
      <c r="P65" s="28"/>
      <c r="Q65" s="28"/>
      <c r="R65" s="28"/>
      <c r="S65" s="28"/>
      <c r="T65" s="28"/>
      <c r="U65" s="28"/>
      <c r="V65" s="28"/>
      <c r="W65" s="28"/>
      <c r="X65" s="28"/>
      <c r="Y65" s="29"/>
    </row>
    <row r="66" spans="1:25" x14ac:dyDescent="0.3">
      <c r="A66" s="27" t="s">
        <v>3</v>
      </c>
      <c r="B66" s="45">
        <f>IF(AND(B63&lt;709,B64&lt;709),EXP(B63)/(1+EXP(B63)+EXP(B64)),B63/(B63+B64))</f>
        <v>1</v>
      </c>
      <c r="C66" s="28"/>
      <c r="D66" s="28"/>
      <c r="E66" s="28"/>
      <c r="F66" s="28"/>
      <c r="G66" s="28"/>
      <c r="H66" s="28"/>
      <c r="I66" s="28"/>
      <c r="J66" s="28"/>
      <c r="K66" s="28"/>
      <c r="L66" s="28"/>
      <c r="M66" s="28"/>
      <c r="N66" s="28"/>
      <c r="O66" s="28"/>
      <c r="P66" s="28"/>
      <c r="Q66" s="28"/>
      <c r="R66" s="28"/>
      <c r="S66" s="28"/>
      <c r="T66" s="28"/>
      <c r="U66" s="28"/>
      <c r="V66" s="28"/>
      <c r="W66" s="28"/>
      <c r="X66" s="28"/>
      <c r="Y66" s="29"/>
    </row>
    <row r="67" spans="1:25" x14ac:dyDescent="0.3">
      <c r="A67" s="40" t="s">
        <v>4</v>
      </c>
      <c r="B67" s="46">
        <f>IF(AND(B63&lt;709,B64&lt;709),EXP(B64)/(1+EXP(B63)+EXP(B64)),B64/(B63+B64))</f>
        <v>4.8041467096512574E-43</v>
      </c>
      <c r="C67" s="28"/>
      <c r="D67" s="28"/>
      <c r="E67" s="28"/>
      <c r="F67" s="28"/>
      <c r="G67" s="28"/>
      <c r="H67" s="28"/>
      <c r="I67" s="28"/>
      <c r="J67" s="28"/>
      <c r="K67" s="28"/>
      <c r="L67" s="28"/>
      <c r="M67" s="28"/>
      <c r="N67" s="28"/>
      <c r="O67" s="28"/>
      <c r="P67" s="28"/>
      <c r="Q67" s="28"/>
      <c r="R67" s="28"/>
      <c r="S67" s="28"/>
      <c r="T67" s="28"/>
      <c r="U67" s="28"/>
      <c r="V67" s="28"/>
      <c r="W67" s="28"/>
      <c r="X67" s="28"/>
      <c r="Y67" s="29"/>
    </row>
    <row r="68" spans="1:25" x14ac:dyDescent="0.3">
      <c r="A68" s="32"/>
      <c r="B68" s="28"/>
      <c r="C68" s="28"/>
      <c r="D68" s="28"/>
      <c r="E68" s="28"/>
      <c r="F68" s="28"/>
      <c r="G68" s="28"/>
      <c r="H68" s="28"/>
      <c r="I68" s="28"/>
      <c r="J68" s="28"/>
      <c r="K68" s="28"/>
      <c r="L68" s="28"/>
      <c r="M68" s="28"/>
      <c r="N68" s="28"/>
      <c r="O68" s="28"/>
      <c r="P68" s="28"/>
      <c r="Q68" s="28"/>
      <c r="R68" s="28"/>
      <c r="S68" s="28"/>
      <c r="T68" s="28"/>
      <c r="U68" s="28"/>
      <c r="V68" s="28"/>
      <c r="W68" s="28"/>
      <c r="X68" s="28"/>
      <c r="Y68" s="29"/>
    </row>
    <row r="69" spans="1:25" x14ac:dyDescent="0.3">
      <c r="A69" s="41" t="s">
        <v>27</v>
      </c>
      <c r="B69" s="42">
        <v>0</v>
      </c>
      <c r="C69" s="43">
        <v>4.1666666666666699E-2</v>
      </c>
      <c r="D69" s="43">
        <v>8.3333333333333301E-2</v>
      </c>
      <c r="E69" s="43">
        <v>0.125</v>
      </c>
      <c r="F69" s="43">
        <v>0.16666666666666699</v>
      </c>
      <c r="G69" s="43">
        <v>0.20833333333333301</v>
      </c>
      <c r="H69" s="43">
        <v>0.25</v>
      </c>
      <c r="I69" s="43">
        <v>0.29166666666666702</v>
      </c>
      <c r="J69" s="43">
        <v>0.33333333333333298</v>
      </c>
      <c r="K69" s="43">
        <v>0.375</v>
      </c>
      <c r="L69" s="43">
        <v>0.41666666666666702</v>
      </c>
      <c r="M69" s="43">
        <v>0.45833333333333298</v>
      </c>
      <c r="N69" s="43">
        <v>0.5</v>
      </c>
      <c r="O69" s="43">
        <v>0.54166666666666696</v>
      </c>
      <c r="P69" s="43">
        <v>0.58333333333333304</v>
      </c>
      <c r="Q69" s="43">
        <v>0.625</v>
      </c>
      <c r="R69" s="43">
        <v>0.66666666666666696</v>
      </c>
      <c r="S69" s="43">
        <v>0.70833333333333304</v>
      </c>
      <c r="T69" s="43">
        <v>0.75</v>
      </c>
      <c r="U69" s="43">
        <v>0.79166666666666696</v>
      </c>
      <c r="V69" s="43">
        <v>0.83333333333333304</v>
      </c>
      <c r="W69" s="43">
        <v>0.875</v>
      </c>
      <c r="X69" s="43">
        <v>0.91666666666666696</v>
      </c>
      <c r="Y69" s="48">
        <v>0.95833333333333304</v>
      </c>
    </row>
    <row r="70" spans="1:25" x14ac:dyDescent="0.3">
      <c r="A70" s="49" t="s">
        <v>28</v>
      </c>
      <c r="B70" s="19">
        <f>IF(AND($B$65&gt;$B$66,$B$65&gt;$B$67),B54,IF(AND($B$66&gt;$B$65,$B$66&gt;$B$67),B55,B56))</f>
        <v>0.50805384205784987</v>
      </c>
      <c r="C70" s="28">
        <f t="shared" ref="C70:Y70" si="0">IF(AND($B$65&gt;$B$66,$B$65&gt;$B$67),C54,IF(AND($B$66&gt;$B$65,$B$66&gt;$B$67),C55,C56))</f>
        <v>0.48771919148669635</v>
      </c>
      <c r="D70" s="28">
        <f t="shared" si="0"/>
        <v>0.48252558780042537</v>
      </c>
      <c r="E70" s="28">
        <f t="shared" si="0"/>
        <v>0.4867705212823244</v>
      </c>
      <c r="F70" s="28">
        <f t="shared" si="0"/>
        <v>0.49453893642295643</v>
      </c>
      <c r="G70" s="28">
        <f t="shared" si="0"/>
        <v>0.64729918478515103</v>
      </c>
      <c r="H70" s="28">
        <f t="shared" si="0"/>
        <v>0.80893101558482328</v>
      </c>
      <c r="I70" s="28">
        <f t="shared" si="0"/>
        <v>0.89740975496398945</v>
      </c>
      <c r="J70" s="28">
        <f t="shared" si="0"/>
        <v>0.95189059685980404</v>
      </c>
      <c r="K70" s="28">
        <f t="shared" si="0"/>
        <v>0.94968449716904635</v>
      </c>
      <c r="L70" s="28">
        <f t="shared" si="0"/>
        <v>0.96430583935485503</v>
      </c>
      <c r="M70" s="28">
        <f t="shared" si="0"/>
        <v>0.96775175814955972</v>
      </c>
      <c r="N70" s="28">
        <f t="shared" si="0"/>
        <v>0.96838385427424833</v>
      </c>
      <c r="O70" s="28">
        <f t="shared" si="0"/>
        <v>0.88331104103912861</v>
      </c>
      <c r="P70" s="28">
        <f t="shared" si="0"/>
        <v>0.81788790763990749</v>
      </c>
      <c r="Q70" s="28">
        <f t="shared" si="0"/>
        <v>0.8440640931757849</v>
      </c>
      <c r="R70" s="28">
        <f t="shared" si="0"/>
        <v>0.89076912815199327</v>
      </c>
      <c r="S70" s="28">
        <f t="shared" si="0"/>
        <v>0.82005366525052992</v>
      </c>
      <c r="T70" s="28">
        <f t="shared" si="0"/>
        <v>0.71777641412551207</v>
      </c>
      <c r="U70" s="28">
        <f t="shared" si="0"/>
        <v>0.69552683262445969</v>
      </c>
      <c r="V70" s="28">
        <f t="shared" si="0"/>
        <v>0.68933595046782437</v>
      </c>
      <c r="W70" s="28">
        <f t="shared" si="0"/>
        <v>0.66126398066017222</v>
      </c>
      <c r="X70" s="28">
        <f t="shared" si="0"/>
        <v>0.61875992888016462</v>
      </c>
      <c r="Y70" s="29">
        <f t="shared" si="0"/>
        <v>0.56028833542931633</v>
      </c>
    </row>
    <row r="71" spans="1:25" x14ac:dyDescent="0.3">
      <c r="A71" s="49" t="s">
        <v>29</v>
      </c>
      <c r="B71" s="19">
        <f>IF(AND($B$65&gt;$B$66,$B$65&gt;$B$67),B54-B57,IF(AND($B$66&gt;$B$65,$B$66&gt;$B$67),B55-B58,B56-B59))</f>
        <v>0.45498628063447832</v>
      </c>
      <c r="C71" s="28">
        <f t="shared" ref="C71:Y71" si="1">IF(AND($B$65&gt;$B$66,$B$65&gt;$B$67),C54-C57,IF(AND($B$66&gt;$B$65,$B$66&gt;$B$67),C55-C58,C56-C59))</f>
        <v>0.43434232100846659</v>
      </c>
      <c r="D71" s="28">
        <f t="shared" si="1"/>
        <v>0.42867186252359213</v>
      </c>
      <c r="E71" s="28">
        <f t="shared" si="1"/>
        <v>0.43198230422015843</v>
      </c>
      <c r="F71" s="28">
        <f t="shared" si="1"/>
        <v>0.44047631754528938</v>
      </c>
      <c r="G71" s="28">
        <f t="shared" si="1"/>
        <v>0.57183806960203298</v>
      </c>
      <c r="H71" s="28">
        <f t="shared" si="1"/>
        <v>0.70798817860061503</v>
      </c>
      <c r="I71" s="28">
        <f t="shared" si="1"/>
        <v>0.80617746968768245</v>
      </c>
      <c r="J71" s="28">
        <f t="shared" si="1"/>
        <v>0.87839192551676404</v>
      </c>
      <c r="K71" s="28">
        <f t="shared" si="1"/>
        <v>0.91713331021914124</v>
      </c>
      <c r="L71" s="28">
        <f t="shared" si="1"/>
        <v>0.93512552099257396</v>
      </c>
      <c r="M71" s="28">
        <f t="shared" si="1"/>
        <v>0.93311494944190965</v>
      </c>
      <c r="N71" s="28">
        <f t="shared" si="1"/>
        <v>0.93446755338398257</v>
      </c>
      <c r="O71" s="28">
        <f t="shared" si="1"/>
        <v>0.83352191286822841</v>
      </c>
      <c r="P71" s="28">
        <f t="shared" si="1"/>
        <v>0.75340528013795116</v>
      </c>
      <c r="Q71" s="28">
        <f t="shared" si="1"/>
        <v>0.78571568876728182</v>
      </c>
      <c r="R71" s="28">
        <f t="shared" si="1"/>
        <v>0.83716767756889821</v>
      </c>
      <c r="S71" s="28">
        <f t="shared" si="1"/>
        <v>0.73986028584165853</v>
      </c>
      <c r="T71" s="28">
        <f t="shared" si="1"/>
        <v>0.62137097948049724</v>
      </c>
      <c r="U71" s="28">
        <f t="shared" si="1"/>
        <v>0.60110503897752454</v>
      </c>
      <c r="V71" s="28">
        <f t="shared" si="1"/>
        <v>0.59931470604933545</v>
      </c>
      <c r="W71" s="28">
        <f t="shared" si="1"/>
        <v>0.57229085780271738</v>
      </c>
      <c r="X71" s="28">
        <f t="shared" si="1"/>
        <v>0.53653793658727977</v>
      </c>
      <c r="Y71" s="29">
        <f t="shared" si="1"/>
        <v>0.50028503914833145</v>
      </c>
    </row>
    <row r="72" spans="1:25" ht="15" thickBot="1" x14ac:dyDescent="0.35">
      <c r="A72" s="50" t="s">
        <v>30</v>
      </c>
      <c r="B72" s="31">
        <f>IF(AND($B$65&gt;$B$66,$B$65&gt;$B$67),B54+B57,IF(AND($B$66&gt;$B$65,$B$66&gt;$B$67),B55+B58,B56+B59))</f>
        <v>0.56112140348122141</v>
      </c>
      <c r="C72" s="3">
        <f t="shared" ref="C72:Y72" si="2">IF(AND($B$65&gt;$B$66,$B$65&gt;$B$67),C54+C57,IF(AND($B$66&gt;$B$65,$B$66&gt;$B$67),C55+C58,C56+C59))</f>
        <v>0.5410960619649261</v>
      </c>
      <c r="D72" s="3">
        <f t="shared" si="2"/>
        <v>0.53637931307725861</v>
      </c>
      <c r="E72" s="3">
        <f t="shared" si="2"/>
        <v>0.54155873834449042</v>
      </c>
      <c r="F72" s="3">
        <f t="shared" si="2"/>
        <v>0.54860155530062349</v>
      </c>
      <c r="G72" s="3">
        <f t="shared" si="2"/>
        <v>0.72276029996826907</v>
      </c>
      <c r="H72" s="3">
        <f t="shared" si="2"/>
        <v>0.90987385256903153</v>
      </c>
      <c r="I72" s="3">
        <f t="shared" si="2"/>
        <v>0.98864204024029645</v>
      </c>
      <c r="J72" s="3">
        <f t="shared" si="2"/>
        <v>1.025389268202844</v>
      </c>
      <c r="K72" s="3">
        <f t="shared" si="2"/>
        <v>0.98223568411895146</v>
      </c>
      <c r="L72" s="3">
        <f t="shared" si="2"/>
        <v>0.99348615771713611</v>
      </c>
      <c r="M72" s="3">
        <f t="shared" si="2"/>
        <v>1.0023885668572099</v>
      </c>
      <c r="N72" s="3">
        <f t="shared" si="2"/>
        <v>1.0023001551645141</v>
      </c>
      <c r="O72" s="3">
        <f t="shared" si="2"/>
        <v>0.93310016921002881</v>
      </c>
      <c r="P72" s="3">
        <f t="shared" si="2"/>
        <v>0.88237053514186381</v>
      </c>
      <c r="Q72" s="3">
        <f t="shared" si="2"/>
        <v>0.90241249758428799</v>
      </c>
      <c r="R72" s="3">
        <f t="shared" si="2"/>
        <v>0.94437057873508834</v>
      </c>
      <c r="S72" s="3">
        <f t="shared" si="2"/>
        <v>0.90024704465940131</v>
      </c>
      <c r="T72" s="3">
        <f t="shared" si="2"/>
        <v>0.81418184877052691</v>
      </c>
      <c r="U72" s="3">
        <f t="shared" si="2"/>
        <v>0.78994862627139484</v>
      </c>
      <c r="V72" s="3">
        <f t="shared" si="2"/>
        <v>0.77935719488631328</v>
      </c>
      <c r="W72" s="3">
        <f t="shared" si="2"/>
        <v>0.75023710351762707</v>
      </c>
      <c r="X72" s="3">
        <f t="shared" si="2"/>
        <v>0.70098192117304947</v>
      </c>
      <c r="Y72" s="4">
        <f t="shared" si="2"/>
        <v>0.62029163171030122</v>
      </c>
    </row>
  </sheetData>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B3DDFF-52A4-4803-898D-DD864352B274}">
  <dimension ref="A1:Y72"/>
  <sheetViews>
    <sheetView workbookViewId="0">
      <selection activeCell="B8" sqref="B8"/>
    </sheetView>
  </sheetViews>
  <sheetFormatPr defaultRowHeight="14.4" x14ac:dyDescent="0.3"/>
  <cols>
    <col min="1" max="1" width="52.5546875" bestFit="1" customWidth="1"/>
    <col min="2" max="2" width="12.88671875" customWidth="1"/>
    <col min="3" max="9" width="13" customWidth="1"/>
  </cols>
  <sheetData>
    <row r="1" spans="1:9" ht="18" x14ac:dyDescent="0.35">
      <c r="A1" s="52" t="s">
        <v>42</v>
      </c>
    </row>
    <row r="2" spans="1:9" ht="15" thickBot="1" x14ac:dyDescent="0.35"/>
    <row r="3" spans="1:9" ht="16.2" x14ac:dyDescent="0.3">
      <c r="A3" s="8" t="s">
        <v>15</v>
      </c>
      <c r="B3" s="9" t="s">
        <v>6</v>
      </c>
      <c r="C3" s="10" t="s">
        <v>5</v>
      </c>
      <c r="D3" s="10" t="s">
        <v>7</v>
      </c>
      <c r="E3" s="10" t="s">
        <v>8</v>
      </c>
      <c r="F3" s="10" t="s">
        <v>9</v>
      </c>
      <c r="G3" s="10" t="s">
        <v>10</v>
      </c>
      <c r="H3" s="10" t="s">
        <v>11</v>
      </c>
      <c r="I3" s="11" t="s">
        <v>16</v>
      </c>
    </row>
    <row r="4" spans="1:9" ht="15" thickBot="1" x14ac:dyDescent="0.35">
      <c r="A4" s="23" t="s">
        <v>12</v>
      </c>
      <c r="B4" s="12">
        <v>8.6995006615705181E-2</v>
      </c>
      <c r="C4" s="13">
        <v>6.1826046940829486E-2</v>
      </c>
      <c r="D4" s="13">
        <v>0.68687618148811647</v>
      </c>
      <c r="E4" s="13">
        <v>1.3091671375519271E-3</v>
      </c>
      <c r="F4" s="13">
        <v>1.4874438016768236E-2</v>
      </c>
      <c r="G4" s="13">
        <v>0.10161621892407537</v>
      </c>
      <c r="H4" s="13">
        <v>4.6502940876953364E-2</v>
      </c>
      <c r="I4" s="14">
        <f>SUM(B4:H4)</f>
        <v>1</v>
      </c>
    </row>
    <row r="5" spans="1:9" x14ac:dyDescent="0.3">
      <c r="A5" s="6" t="s">
        <v>17</v>
      </c>
    </row>
    <row r="6" spans="1:9" ht="15" thickBot="1" x14ac:dyDescent="0.35"/>
    <row r="7" spans="1:9" x14ac:dyDescent="0.3">
      <c r="A7" s="15" t="s">
        <v>18</v>
      </c>
      <c r="B7" s="16"/>
    </row>
    <row r="8" spans="1:9" ht="15" thickBot="1" x14ac:dyDescent="0.35">
      <c r="A8" s="24" t="s">
        <v>14</v>
      </c>
      <c r="B8" s="17" t="str">
        <f>IF(AND(B65&gt;B66,B65 &gt;B67), "Residential", IF(AND(B66&gt;B65,B66&gt;B67), "Business","Mixed"))</f>
        <v>Business</v>
      </c>
    </row>
    <row r="41" spans="1:25" s="51" customFormat="1" ht="15" thickBot="1" x14ac:dyDescent="0.35"/>
    <row r="42" spans="1:25" s="54" customFormat="1" ht="16.8" thickTop="1" thickBot="1" x14ac:dyDescent="0.35">
      <c r="A42" s="53" t="s">
        <v>32</v>
      </c>
    </row>
    <row r="43" spans="1:25" ht="15.6" thickTop="1" thickBot="1" x14ac:dyDescent="0.35"/>
    <row r="44" spans="1:25" x14ac:dyDescent="0.3">
      <c r="A44" s="5" t="s">
        <v>20</v>
      </c>
      <c r="B44" s="1"/>
      <c r="C44" s="1"/>
      <c r="D44" s="1"/>
      <c r="E44" s="1"/>
      <c r="F44" s="1"/>
      <c r="G44" s="1"/>
      <c r="H44" s="1"/>
      <c r="I44" s="1"/>
      <c r="J44" s="1"/>
      <c r="K44" s="1"/>
      <c r="L44" s="1"/>
      <c r="M44" s="1"/>
      <c r="N44" s="1"/>
      <c r="O44" s="1"/>
      <c r="P44" s="1"/>
      <c r="Q44" s="1"/>
      <c r="R44" s="1"/>
      <c r="S44" s="1"/>
      <c r="T44" s="1"/>
      <c r="U44" s="1"/>
      <c r="V44" s="1"/>
      <c r="W44" s="1"/>
      <c r="X44" s="1"/>
      <c r="Y44" s="2"/>
    </row>
    <row r="45" spans="1:25" x14ac:dyDescent="0.3">
      <c r="A45" s="25" t="s">
        <v>21</v>
      </c>
      <c r="B45" s="33" t="s">
        <v>0</v>
      </c>
      <c r="C45" s="22" t="s">
        <v>6</v>
      </c>
      <c r="D45" s="22" t="s">
        <v>5</v>
      </c>
      <c r="E45" s="22" t="s">
        <v>7</v>
      </c>
      <c r="F45" s="22" t="s">
        <v>8</v>
      </c>
      <c r="G45" s="22" t="s">
        <v>9</v>
      </c>
      <c r="H45" s="22" t="s">
        <v>10</v>
      </c>
      <c r="I45" s="34" t="s">
        <v>11</v>
      </c>
      <c r="J45" s="28"/>
      <c r="K45" s="28"/>
      <c r="L45" s="28"/>
      <c r="M45" s="28"/>
      <c r="N45" s="28"/>
      <c r="O45" s="28"/>
      <c r="P45" s="28"/>
      <c r="Q45" s="28"/>
      <c r="R45" s="28"/>
      <c r="S45" s="28"/>
      <c r="T45" s="28"/>
      <c r="U45" s="28"/>
      <c r="V45" s="28"/>
      <c r="W45" s="28"/>
      <c r="X45" s="28"/>
      <c r="Y45" s="29"/>
    </row>
    <row r="46" spans="1:25" x14ac:dyDescent="0.3">
      <c r="A46" s="25" t="s">
        <v>48</v>
      </c>
      <c r="B46" s="20">
        <v>24.983637073341502</v>
      </c>
      <c r="C46" s="18">
        <v>-613.96222996278971</v>
      </c>
      <c r="D46" s="18">
        <v>25.822550911257462</v>
      </c>
      <c r="E46" s="18">
        <v>399.17081468649178</v>
      </c>
      <c r="F46" s="18">
        <v>-164.77351856134175</v>
      </c>
      <c r="G46" s="18">
        <v>3.4032181956347065</v>
      </c>
      <c r="H46" s="18">
        <v>352.85128258246147</v>
      </c>
      <c r="I46" s="35">
        <v>22.471519221867986</v>
      </c>
      <c r="J46" s="28"/>
      <c r="K46" s="28"/>
      <c r="L46" s="28"/>
      <c r="M46" s="28"/>
      <c r="N46" s="28"/>
      <c r="O46" s="28"/>
      <c r="P46" s="28"/>
      <c r="Q46" s="28"/>
      <c r="R46" s="28"/>
      <c r="S46" s="28"/>
      <c r="T46" s="28"/>
      <c r="U46" s="28"/>
      <c r="V46" s="28"/>
      <c r="W46" s="28"/>
      <c r="X46" s="28"/>
      <c r="Y46" s="29"/>
    </row>
    <row r="47" spans="1:25" x14ac:dyDescent="0.3">
      <c r="A47" s="27" t="s">
        <v>1</v>
      </c>
      <c r="B47" s="19">
        <v>62.314924641156523</v>
      </c>
      <c r="C47" s="28">
        <v>-184.12469847464646</v>
      </c>
      <c r="D47" s="28">
        <v>43.455642080433002</v>
      </c>
      <c r="E47" s="28">
        <v>142.30684694681875</v>
      </c>
      <c r="F47" s="28">
        <v>-90.349658249526513</v>
      </c>
      <c r="G47" s="28">
        <v>17.564836375007218</v>
      </c>
      <c r="H47" s="28">
        <v>99.669953596039917</v>
      </c>
      <c r="I47" s="36">
        <v>33.792002367045633</v>
      </c>
      <c r="J47" s="28"/>
      <c r="K47" s="28"/>
      <c r="L47" s="28"/>
      <c r="M47" s="28"/>
      <c r="N47" s="28"/>
      <c r="O47" s="28"/>
      <c r="P47" s="28"/>
      <c r="Q47" s="28"/>
      <c r="R47" s="28"/>
      <c r="S47" s="28"/>
      <c r="T47" s="28"/>
      <c r="U47" s="28"/>
      <c r="V47" s="28"/>
      <c r="W47" s="28"/>
      <c r="X47" s="28"/>
      <c r="Y47" s="29"/>
    </row>
    <row r="48" spans="1:25" x14ac:dyDescent="0.3">
      <c r="A48" s="25" t="s">
        <v>49</v>
      </c>
      <c r="B48" s="20">
        <v>38.294901379451204</v>
      </c>
      <c r="C48" s="18">
        <v>256.63668100497688</v>
      </c>
      <c r="D48" s="18">
        <v>78.259282084860516</v>
      </c>
      <c r="E48" s="18">
        <v>146.84390934749891</v>
      </c>
      <c r="F48" s="18">
        <v>6.309003479158215</v>
      </c>
      <c r="G48" s="18">
        <v>272.77476345162779</v>
      </c>
      <c r="H48" s="18">
        <v>143.55331807935363</v>
      </c>
      <c r="I48" s="35">
        <v>139.59981765537742</v>
      </c>
      <c r="J48" s="28"/>
      <c r="K48" s="28"/>
      <c r="L48" s="28"/>
      <c r="M48" s="28"/>
      <c r="N48" s="28"/>
      <c r="O48" s="28"/>
      <c r="P48" s="28"/>
      <c r="Q48" s="28"/>
      <c r="R48" s="28"/>
      <c r="S48" s="28"/>
      <c r="T48" s="28"/>
      <c r="U48" s="28"/>
      <c r="V48" s="28"/>
      <c r="W48" s="28"/>
      <c r="X48" s="28"/>
      <c r="Y48" s="29"/>
    </row>
    <row r="49" spans="1:25" x14ac:dyDescent="0.3">
      <c r="A49" s="40" t="s">
        <v>38</v>
      </c>
      <c r="B49" s="37">
        <v>8.8562554201081554</v>
      </c>
      <c r="C49" s="38">
        <v>25.930285962805282</v>
      </c>
      <c r="D49" s="38">
        <v>7.0936814924848726</v>
      </c>
      <c r="E49" s="38">
        <v>20.256382009527041</v>
      </c>
      <c r="F49" s="38">
        <v>15.609846114330523</v>
      </c>
      <c r="G49" s="38">
        <v>4.1251407750154794</v>
      </c>
      <c r="H49" s="38">
        <v>14.718251105806321</v>
      </c>
      <c r="I49" s="39">
        <v>5.6476877013797013</v>
      </c>
      <c r="J49" s="28"/>
      <c r="K49" s="28"/>
      <c r="L49" s="28"/>
      <c r="M49" s="28"/>
      <c r="N49" s="28"/>
      <c r="O49" s="28"/>
      <c r="P49" s="28"/>
      <c r="Q49" s="28"/>
      <c r="R49" s="28"/>
      <c r="S49" s="28"/>
      <c r="T49" s="28"/>
      <c r="U49" s="28"/>
      <c r="V49" s="28"/>
      <c r="W49" s="28"/>
      <c r="X49" s="28"/>
      <c r="Y49" s="29"/>
    </row>
    <row r="50" spans="1:25" x14ac:dyDescent="0.3">
      <c r="A50" s="27" t="s">
        <v>50</v>
      </c>
      <c r="B50" s="19">
        <v>0.51414243321413888</v>
      </c>
      <c r="C50" s="28">
        <v>1.6741319914288066E-2</v>
      </c>
      <c r="D50" s="28">
        <v>0.74142904517719588</v>
      </c>
      <c r="E50" s="28">
        <v>6.5611538008583103E-3</v>
      </c>
      <c r="F50" s="28">
        <v>0</v>
      </c>
      <c r="G50" s="28">
        <v>0.9900456157392139</v>
      </c>
      <c r="H50" s="28">
        <v>1.397206899017589E-2</v>
      </c>
      <c r="I50" s="36">
        <v>0.87211625846506302</v>
      </c>
      <c r="J50" s="28"/>
      <c r="K50" s="28"/>
      <c r="L50" s="28"/>
      <c r="M50" s="28"/>
      <c r="N50" s="28"/>
      <c r="O50" s="28"/>
      <c r="P50" s="28"/>
      <c r="Q50" s="28"/>
      <c r="R50" s="28"/>
      <c r="S50" s="28"/>
      <c r="T50" s="28"/>
      <c r="U50" s="28"/>
      <c r="V50" s="28"/>
      <c r="W50" s="28"/>
      <c r="X50" s="28"/>
      <c r="Y50" s="29"/>
    </row>
    <row r="51" spans="1:25" x14ac:dyDescent="0.3">
      <c r="A51" s="40" t="s">
        <v>39</v>
      </c>
      <c r="B51" s="37">
        <v>1.9746426715983034E-12</v>
      </c>
      <c r="C51" s="38">
        <v>1.2407852523210749E-12</v>
      </c>
      <c r="D51" s="38">
        <v>9.0135809927005539E-10</v>
      </c>
      <c r="E51" s="38">
        <v>2.1362911439837262E-12</v>
      </c>
      <c r="F51" s="38">
        <v>7.1232970633161585E-9</v>
      </c>
      <c r="G51" s="38">
        <v>2.0626686621394441E-5</v>
      </c>
      <c r="H51" s="38">
        <v>1.2713607944192518E-11</v>
      </c>
      <c r="I51" s="39">
        <v>2.18615703317937E-9</v>
      </c>
      <c r="J51" s="28"/>
      <c r="K51" s="28"/>
      <c r="L51" s="28"/>
      <c r="M51" s="28"/>
      <c r="N51" s="28"/>
      <c r="O51" s="28"/>
      <c r="P51" s="28"/>
      <c r="Q51" s="28"/>
      <c r="R51" s="28"/>
      <c r="S51" s="28"/>
      <c r="T51" s="28"/>
      <c r="U51" s="28"/>
      <c r="V51" s="28"/>
      <c r="W51" s="28"/>
      <c r="X51" s="28"/>
      <c r="Y51" s="29"/>
    </row>
    <row r="52" spans="1:25" x14ac:dyDescent="0.3">
      <c r="A52" s="32"/>
      <c r="B52" s="28"/>
      <c r="C52" s="28"/>
      <c r="D52" s="28"/>
      <c r="E52" s="28"/>
      <c r="F52" s="28"/>
      <c r="G52" s="28"/>
      <c r="H52" s="28"/>
      <c r="I52" s="28"/>
      <c r="J52" s="28"/>
      <c r="K52" s="28"/>
      <c r="L52" s="28"/>
      <c r="M52" s="28"/>
      <c r="N52" s="28"/>
      <c r="O52" s="28"/>
      <c r="P52" s="28"/>
      <c r="Q52" s="28"/>
      <c r="R52" s="28"/>
      <c r="S52" s="28"/>
      <c r="T52" s="28"/>
      <c r="U52" s="28"/>
      <c r="V52" s="28"/>
      <c r="W52" s="28"/>
      <c r="X52" s="28"/>
      <c r="Y52" s="29"/>
    </row>
    <row r="53" spans="1:25" s="21" customFormat="1" x14ac:dyDescent="0.3">
      <c r="A53" s="41" t="s">
        <v>22</v>
      </c>
      <c r="B53" s="42">
        <v>0</v>
      </c>
      <c r="C53" s="43">
        <v>4.1666666666666699E-2</v>
      </c>
      <c r="D53" s="43">
        <v>8.3333333333333301E-2</v>
      </c>
      <c r="E53" s="43">
        <v>0.125</v>
      </c>
      <c r="F53" s="43">
        <v>0.16666666666666699</v>
      </c>
      <c r="G53" s="43">
        <v>0.20833333333333301</v>
      </c>
      <c r="H53" s="43">
        <v>0.25</v>
      </c>
      <c r="I53" s="43">
        <v>0.29166666666666702</v>
      </c>
      <c r="J53" s="43">
        <v>0.33333333333333298</v>
      </c>
      <c r="K53" s="43">
        <v>0.375</v>
      </c>
      <c r="L53" s="43">
        <v>0.41666666666666702</v>
      </c>
      <c r="M53" s="43">
        <v>0.45833333333333298</v>
      </c>
      <c r="N53" s="43">
        <v>0.5</v>
      </c>
      <c r="O53" s="43">
        <v>0.54166666666666696</v>
      </c>
      <c r="P53" s="43">
        <v>0.58333333333333304</v>
      </c>
      <c r="Q53" s="43">
        <v>0.625</v>
      </c>
      <c r="R53" s="43">
        <v>0.66666666666666696</v>
      </c>
      <c r="S53" s="43">
        <v>0.70833333333333304</v>
      </c>
      <c r="T53" s="43">
        <v>0.75</v>
      </c>
      <c r="U53" s="43">
        <v>0.79166666666666696</v>
      </c>
      <c r="V53" s="43">
        <v>0.83333333333333304</v>
      </c>
      <c r="W53" s="43">
        <v>0.875</v>
      </c>
      <c r="X53" s="43">
        <v>0.91666666666666696</v>
      </c>
      <c r="Y53" s="48">
        <v>0.95833333333333304</v>
      </c>
    </row>
    <row r="54" spans="1:25" x14ac:dyDescent="0.3">
      <c r="A54" s="27" t="s">
        <v>23</v>
      </c>
      <c r="B54" s="19">
        <v>0.50801759081357867</v>
      </c>
      <c r="C54" s="28">
        <v>0.42742155928744113</v>
      </c>
      <c r="D54" s="28">
        <v>0.39442399548248025</v>
      </c>
      <c r="E54" s="28">
        <v>0.38271172622894645</v>
      </c>
      <c r="F54" s="28">
        <v>0.38440647105256681</v>
      </c>
      <c r="G54" s="28">
        <v>0.42601626490210615</v>
      </c>
      <c r="H54" s="28">
        <v>0.49948066549934289</v>
      </c>
      <c r="I54" s="28">
        <v>0.59724214452206059</v>
      </c>
      <c r="J54" s="28">
        <v>0.70969355933002265</v>
      </c>
      <c r="K54" s="28">
        <v>0.8009618979940506</v>
      </c>
      <c r="L54" s="28">
        <v>0.85610168411904786</v>
      </c>
      <c r="M54" s="28">
        <v>0.866616777292047</v>
      </c>
      <c r="N54" s="28">
        <v>0.84936154415030418</v>
      </c>
      <c r="O54" s="28">
        <v>0.81405600457842509</v>
      </c>
      <c r="P54" s="28">
        <v>0.78229232047578801</v>
      </c>
      <c r="Q54" s="28">
        <v>0.7829197132265997</v>
      </c>
      <c r="R54" s="28">
        <v>0.86722612184377079</v>
      </c>
      <c r="S54" s="28">
        <v>0.96832479288488649</v>
      </c>
      <c r="T54" s="28">
        <v>0.99827307467863002</v>
      </c>
      <c r="U54" s="28">
        <v>0.99292023419796516</v>
      </c>
      <c r="V54" s="28">
        <v>0.95925585146087766</v>
      </c>
      <c r="W54" s="28">
        <v>0.89738141638661373</v>
      </c>
      <c r="X54" s="28">
        <v>0.7893531365088674</v>
      </c>
      <c r="Y54" s="29">
        <v>0.62414604563869913</v>
      </c>
    </row>
    <row r="55" spans="1:25" x14ac:dyDescent="0.3">
      <c r="A55" s="27" t="s">
        <v>51</v>
      </c>
      <c r="B55" s="19">
        <v>0.52162507935981428</v>
      </c>
      <c r="C55" s="28">
        <v>0.49489419006577001</v>
      </c>
      <c r="D55" s="28">
        <v>0.48706017958119951</v>
      </c>
      <c r="E55" s="28">
        <v>0.48993111035486353</v>
      </c>
      <c r="F55" s="28">
        <v>0.49809805509976429</v>
      </c>
      <c r="G55" s="28">
        <v>0.6459263827341486</v>
      </c>
      <c r="H55" s="28">
        <v>0.80420284183919188</v>
      </c>
      <c r="I55" s="28">
        <v>0.89349950107680709</v>
      </c>
      <c r="J55" s="28">
        <v>0.951537022659805</v>
      </c>
      <c r="K55" s="28">
        <v>0.95524434843641548</v>
      </c>
      <c r="L55" s="28">
        <v>0.97258046076767868</v>
      </c>
      <c r="M55" s="28">
        <v>0.97572928648662793</v>
      </c>
      <c r="N55" s="28">
        <v>0.97374394559085331</v>
      </c>
      <c r="O55" s="28">
        <v>0.89069994586670631</v>
      </c>
      <c r="P55" s="28">
        <v>0.8266930611283001</v>
      </c>
      <c r="Q55" s="28">
        <v>0.85162214407391268</v>
      </c>
      <c r="R55" s="28">
        <v>0.9043324263844339</v>
      </c>
      <c r="S55" s="28">
        <v>0.85042846256147941</v>
      </c>
      <c r="T55" s="28">
        <v>0.76108622947541171</v>
      </c>
      <c r="U55" s="28">
        <v>0.7408674039197406</v>
      </c>
      <c r="V55" s="28">
        <v>0.73259095166233579</v>
      </c>
      <c r="W55" s="28">
        <v>0.70247648281348885</v>
      </c>
      <c r="X55" s="28">
        <v>0.65363525929689847</v>
      </c>
      <c r="Y55" s="29">
        <v>0.58248413490305173</v>
      </c>
    </row>
    <row r="56" spans="1:25" x14ac:dyDescent="0.3">
      <c r="A56" s="27" t="s">
        <v>24</v>
      </c>
      <c r="B56" s="19">
        <v>0.54896632093838571</v>
      </c>
      <c r="C56" s="28">
        <v>0.48154094373689216</v>
      </c>
      <c r="D56" s="28">
        <v>0.45608880159008675</v>
      </c>
      <c r="E56" s="28">
        <v>0.44872132488459554</v>
      </c>
      <c r="F56" s="28">
        <v>0.45420791337898403</v>
      </c>
      <c r="G56" s="28">
        <v>0.53253981310576259</v>
      </c>
      <c r="H56" s="28">
        <v>0.63544956224170268</v>
      </c>
      <c r="I56" s="28">
        <v>0.72904833373565781</v>
      </c>
      <c r="J56" s="28">
        <v>0.82302718349363757</v>
      </c>
      <c r="K56" s="28">
        <v>0.89545286230597065</v>
      </c>
      <c r="L56" s="28">
        <v>0.94637779224167173</v>
      </c>
      <c r="M56" s="28">
        <v>0.95237393397311609</v>
      </c>
      <c r="N56" s="28">
        <v>0.93435084018740266</v>
      </c>
      <c r="O56" s="28">
        <v>0.88451723968217222</v>
      </c>
      <c r="P56" s="28">
        <v>0.84469471602083979</v>
      </c>
      <c r="Q56" s="28">
        <v>0.85240248501605198</v>
      </c>
      <c r="R56" s="28">
        <v>0.92995670248528639</v>
      </c>
      <c r="S56" s="28">
        <v>0.99059218874053734</v>
      </c>
      <c r="T56" s="28">
        <v>0.98478586857097494</v>
      </c>
      <c r="U56" s="28">
        <v>0.97212598431063402</v>
      </c>
      <c r="V56" s="28">
        <v>0.9473165609549038</v>
      </c>
      <c r="W56" s="28">
        <v>0.89520483671669238</v>
      </c>
      <c r="X56" s="28">
        <v>0.80534854665854128</v>
      </c>
      <c r="Y56" s="29">
        <v>0.65937932939286126</v>
      </c>
    </row>
    <row r="57" spans="1:25" x14ac:dyDescent="0.3">
      <c r="A57" s="25" t="s">
        <v>25</v>
      </c>
      <c r="B57" s="20">
        <v>3.382126684051158E-2</v>
      </c>
      <c r="C57" s="18">
        <v>3.7256687678550483E-2</v>
      </c>
      <c r="D57" s="18">
        <v>3.8641842243794994E-2</v>
      </c>
      <c r="E57" s="18">
        <v>3.9304618724577751E-2</v>
      </c>
      <c r="F57" s="18">
        <v>3.717749427467619E-2</v>
      </c>
      <c r="G57" s="18">
        <v>4.4510510275239543E-2</v>
      </c>
      <c r="H57" s="18">
        <v>5.6687681495659559E-2</v>
      </c>
      <c r="I57" s="18">
        <v>5.2483840154661801E-2</v>
      </c>
      <c r="J57" s="18">
        <v>3.9025894903022607E-2</v>
      </c>
      <c r="K57" s="18">
        <v>3.1807886312917984E-2</v>
      </c>
      <c r="L57" s="18">
        <v>3.444769296089583E-2</v>
      </c>
      <c r="M57" s="18">
        <v>3.5419119919439419E-2</v>
      </c>
      <c r="N57" s="18">
        <v>3.6663768336207984E-2</v>
      </c>
      <c r="O57" s="18">
        <v>3.2474106604021905E-2</v>
      </c>
      <c r="P57" s="18">
        <v>3.0117522144733965E-2</v>
      </c>
      <c r="Q57" s="18">
        <v>3.2999692653897385E-2</v>
      </c>
      <c r="R57" s="18">
        <v>3.1074835014166982E-2</v>
      </c>
      <c r="S57" s="18">
        <v>1.7788789537985586E-2</v>
      </c>
      <c r="T57" s="18">
        <v>5.1712051826257243E-3</v>
      </c>
      <c r="U57" s="18">
        <v>7.4936761019644823E-3</v>
      </c>
      <c r="V57" s="18">
        <v>1.1948800714522638E-2</v>
      </c>
      <c r="W57" s="18">
        <v>1.7422360550558354E-2</v>
      </c>
      <c r="X57" s="18">
        <v>2.4845247887821515E-2</v>
      </c>
      <c r="Y57" s="26">
        <v>2.9129462073561648E-2</v>
      </c>
    </row>
    <row r="58" spans="1:25" x14ac:dyDescent="0.3">
      <c r="A58" s="27" t="s">
        <v>52</v>
      </c>
      <c r="B58" s="19">
        <v>4.3010645751692472E-2</v>
      </c>
      <c r="C58" s="28">
        <v>4.1499109440405649E-2</v>
      </c>
      <c r="D58" s="28">
        <v>4.183196550698165E-2</v>
      </c>
      <c r="E58" s="28">
        <v>4.2835204654304584E-2</v>
      </c>
      <c r="F58" s="28">
        <v>4.2273576174980336E-2</v>
      </c>
      <c r="G58" s="28">
        <v>6.2872267058039472E-2</v>
      </c>
      <c r="H58" s="28">
        <v>8.6451289768253933E-2</v>
      </c>
      <c r="I58" s="28">
        <v>7.8406560784256216E-2</v>
      </c>
      <c r="J58" s="28">
        <v>6.183661228731966E-2</v>
      </c>
      <c r="K58" s="28">
        <v>2.6918478367261117E-2</v>
      </c>
      <c r="L58" s="28">
        <v>2.680440572692486E-2</v>
      </c>
      <c r="M58" s="28">
        <v>3.1671284005965E-2</v>
      </c>
      <c r="N58" s="28">
        <v>2.9998669702355454E-2</v>
      </c>
      <c r="O58" s="28">
        <v>4.4511752533607785E-2</v>
      </c>
      <c r="P58" s="28">
        <v>5.7251462987550586E-2</v>
      </c>
      <c r="Q58" s="28">
        <v>5.1163221196896598E-2</v>
      </c>
      <c r="R58" s="28">
        <v>5.06751773447498E-2</v>
      </c>
      <c r="S58" s="28">
        <v>8.3292234706062562E-2</v>
      </c>
      <c r="T58" s="28">
        <v>0.10418610603511558</v>
      </c>
      <c r="U58" s="28">
        <v>0.10308068099287727</v>
      </c>
      <c r="V58" s="28">
        <v>9.6915480353308825E-2</v>
      </c>
      <c r="W58" s="28">
        <v>9.114973264251211E-2</v>
      </c>
      <c r="X58" s="28">
        <v>7.9643519110007541E-2</v>
      </c>
      <c r="Y58" s="29">
        <v>5.3511210071802255E-2</v>
      </c>
    </row>
    <row r="59" spans="1:25" ht="15" thickBot="1" x14ac:dyDescent="0.35">
      <c r="A59" s="30" t="s">
        <v>26</v>
      </c>
      <c r="B59" s="31">
        <v>3.8180264955805433E-2</v>
      </c>
      <c r="C59" s="3">
        <v>4.1279455577818661E-2</v>
      </c>
      <c r="D59" s="3">
        <v>4.1959359226473938E-2</v>
      </c>
      <c r="E59" s="3">
        <v>4.2436419917333122E-2</v>
      </c>
      <c r="F59" s="3">
        <v>3.8958587079561548E-2</v>
      </c>
      <c r="G59" s="3">
        <v>4.7771039899806994E-2</v>
      </c>
      <c r="H59" s="3">
        <v>6.3198241657706239E-2</v>
      </c>
      <c r="I59" s="3">
        <v>5.8435066129905656E-2</v>
      </c>
      <c r="J59" s="3">
        <v>4.8438628848951192E-2</v>
      </c>
      <c r="K59" s="3">
        <v>3.5534441471230152E-2</v>
      </c>
      <c r="L59" s="3">
        <v>3.1630837689604258E-2</v>
      </c>
      <c r="M59" s="3">
        <v>3.3472864847774793E-2</v>
      </c>
      <c r="N59" s="3">
        <v>3.8957178076526218E-2</v>
      </c>
      <c r="O59" s="3">
        <v>3.3533775576065718E-2</v>
      </c>
      <c r="P59" s="3">
        <v>2.9413316617864779E-2</v>
      </c>
      <c r="Q59" s="3">
        <v>3.166979860806033E-2</v>
      </c>
      <c r="R59" s="3">
        <v>2.7818142514367417E-2</v>
      </c>
      <c r="S59" s="3">
        <v>1.4821478114134866E-2</v>
      </c>
      <c r="T59" s="3">
        <v>2.3984717369440748E-2</v>
      </c>
      <c r="U59" s="3">
        <v>2.9013964830318931E-2</v>
      </c>
      <c r="V59" s="3">
        <v>3.0055860508459625E-2</v>
      </c>
      <c r="W59" s="3">
        <v>3.2914567811941568E-2</v>
      </c>
      <c r="X59" s="3">
        <v>3.437355719239462E-2</v>
      </c>
      <c r="Y59" s="4">
        <v>3.2192529820033289E-2</v>
      </c>
    </row>
    <row r="61" spans="1:25" ht="15" thickBot="1" x14ac:dyDescent="0.35"/>
    <row r="62" spans="1:25" x14ac:dyDescent="0.3">
      <c r="A62" s="7" t="s">
        <v>19</v>
      </c>
      <c r="B62" s="1"/>
      <c r="C62" s="1"/>
      <c r="D62" s="1"/>
      <c r="E62" s="1"/>
      <c r="F62" s="1"/>
      <c r="G62" s="1"/>
      <c r="H62" s="1"/>
      <c r="I62" s="1"/>
      <c r="J62" s="1"/>
      <c r="K62" s="1"/>
      <c r="L62" s="1"/>
      <c r="M62" s="1"/>
      <c r="N62" s="1"/>
      <c r="O62" s="1"/>
      <c r="P62" s="1"/>
      <c r="Q62" s="1"/>
      <c r="R62" s="1"/>
      <c r="S62" s="1"/>
      <c r="T62" s="1"/>
      <c r="U62" s="1"/>
      <c r="V62" s="1"/>
      <c r="W62" s="1"/>
      <c r="X62" s="1"/>
      <c r="Y62" s="2"/>
    </row>
    <row r="63" spans="1:25" x14ac:dyDescent="0.3">
      <c r="A63" s="25" t="s">
        <v>54</v>
      </c>
      <c r="B63" s="44">
        <f>B46+C46*B4+D46*C4+E46*D4+F46*E4+G46*F4+H46*G4+I46*H4</f>
        <v>284.08472980486414</v>
      </c>
      <c r="C63" s="28"/>
      <c r="D63" s="28"/>
      <c r="E63" s="28"/>
      <c r="F63" s="28"/>
      <c r="G63" s="28"/>
      <c r="H63" s="28"/>
      <c r="I63" s="28"/>
      <c r="J63" s="28"/>
      <c r="K63" s="28"/>
      <c r="L63" s="28"/>
      <c r="M63" s="28"/>
      <c r="N63" s="28"/>
      <c r="O63" s="28"/>
      <c r="P63" s="28"/>
      <c r="Q63" s="28"/>
      <c r="R63" s="28"/>
      <c r="S63" s="28"/>
      <c r="T63" s="28"/>
      <c r="U63" s="28"/>
      <c r="V63" s="28"/>
      <c r="W63" s="28"/>
      <c r="X63" s="28"/>
      <c r="Y63" s="29"/>
    </row>
    <row r="64" spans="1:25" x14ac:dyDescent="0.3">
      <c r="A64" s="40" t="s">
        <v>55</v>
      </c>
      <c r="B64" s="47">
        <f>B47+C47*B4+D47*C4+E47*D4+F47*E4+G47*F4+H47*G4+I47*H4</f>
        <v>158.57336505621498</v>
      </c>
      <c r="C64" s="28"/>
      <c r="D64" s="28"/>
      <c r="E64" s="28"/>
      <c r="F64" s="28"/>
      <c r="G64" s="28"/>
      <c r="H64" s="28"/>
      <c r="I64" s="28"/>
      <c r="J64" s="28"/>
      <c r="K64" s="28"/>
      <c r="L64" s="28"/>
      <c r="M64" s="28"/>
      <c r="N64" s="28"/>
      <c r="O64" s="28"/>
      <c r="P64" s="28"/>
      <c r="Q64" s="28"/>
      <c r="R64" s="28"/>
      <c r="S64" s="28"/>
      <c r="T64" s="28"/>
      <c r="U64" s="28"/>
      <c r="V64" s="28"/>
      <c r="W64" s="28"/>
      <c r="X64" s="28"/>
      <c r="Y64" s="29"/>
    </row>
    <row r="65" spans="1:25" x14ac:dyDescent="0.3">
      <c r="A65" s="27" t="s">
        <v>2</v>
      </c>
      <c r="B65" s="45">
        <f>IF(AND(B63&lt;709,B64&lt;709),1/(1+EXP(B63)+EXP(B64)),0)</f>
        <v>4.2030973862124504E-124</v>
      </c>
      <c r="C65" s="28"/>
      <c r="D65" s="28"/>
      <c r="E65" s="28"/>
      <c r="F65" s="28"/>
      <c r="G65" s="28"/>
      <c r="H65" s="28"/>
      <c r="I65" s="28"/>
      <c r="J65" s="28"/>
      <c r="K65" s="28"/>
      <c r="L65" s="28"/>
      <c r="M65" s="28"/>
      <c r="N65" s="28"/>
      <c r="O65" s="28"/>
      <c r="P65" s="28"/>
      <c r="Q65" s="28"/>
      <c r="R65" s="28"/>
      <c r="S65" s="28"/>
      <c r="T65" s="28"/>
      <c r="U65" s="28"/>
      <c r="V65" s="28"/>
      <c r="W65" s="28"/>
      <c r="X65" s="28"/>
      <c r="Y65" s="29"/>
    </row>
    <row r="66" spans="1:25" x14ac:dyDescent="0.3">
      <c r="A66" s="27" t="s">
        <v>3</v>
      </c>
      <c r="B66" s="45">
        <f>IF(AND(B63&lt;709,B64&lt;709),EXP(B63)/(1+EXP(B63)+EXP(B64)),B63/(B63+B64))</f>
        <v>1</v>
      </c>
      <c r="C66" s="28"/>
      <c r="D66" s="28"/>
      <c r="E66" s="28"/>
      <c r="F66" s="28"/>
      <c r="G66" s="28"/>
      <c r="H66" s="28"/>
      <c r="I66" s="28"/>
      <c r="J66" s="28"/>
      <c r="K66" s="28"/>
      <c r="L66" s="28"/>
      <c r="M66" s="28"/>
      <c r="N66" s="28"/>
      <c r="O66" s="28"/>
      <c r="P66" s="28"/>
      <c r="Q66" s="28"/>
      <c r="R66" s="28"/>
      <c r="S66" s="28"/>
      <c r="T66" s="28"/>
      <c r="U66" s="28"/>
      <c r="V66" s="28"/>
      <c r="W66" s="28"/>
      <c r="X66" s="28"/>
      <c r="Y66" s="29"/>
    </row>
    <row r="67" spans="1:25" x14ac:dyDescent="0.3">
      <c r="A67" s="40" t="s">
        <v>4</v>
      </c>
      <c r="B67" s="46">
        <f>IF(AND(B63&lt;709,B64&lt;709),EXP(B64)/(1+EXP(B63)+EXP(B64)),B64/(B63+B64))</f>
        <v>3.0981816225645171E-55</v>
      </c>
      <c r="C67" s="28"/>
      <c r="D67" s="28"/>
      <c r="E67" s="28"/>
      <c r="F67" s="28"/>
      <c r="G67" s="28"/>
      <c r="H67" s="28"/>
      <c r="I67" s="28"/>
      <c r="J67" s="28"/>
      <c r="K67" s="28"/>
      <c r="L67" s="28"/>
      <c r="M67" s="28"/>
      <c r="N67" s="28"/>
      <c r="O67" s="28"/>
      <c r="P67" s="28"/>
      <c r="Q67" s="28"/>
      <c r="R67" s="28"/>
      <c r="S67" s="28"/>
      <c r="T67" s="28"/>
      <c r="U67" s="28"/>
      <c r="V67" s="28"/>
      <c r="W67" s="28"/>
      <c r="X67" s="28"/>
      <c r="Y67" s="29"/>
    </row>
    <row r="68" spans="1:25" x14ac:dyDescent="0.3">
      <c r="A68" s="32"/>
      <c r="B68" s="28"/>
      <c r="C68" s="28"/>
      <c r="D68" s="28"/>
      <c r="E68" s="28"/>
      <c r="F68" s="28"/>
      <c r="G68" s="28"/>
      <c r="H68" s="28"/>
      <c r="I68" s="28"/>
      <c r="J68" s="28"/>
      <c r="K68" s="28"/>
      <c r="L68" s="28"/>
      <c r="M68" s="28"/>
      <c r="N68" s="28"/>
      <c r="O68" s="28"/>
      <c r="P68" s="28"/>
      <c r="Q68" s="28"/>
      <c r="R68" s="28"/>
      <c r="S68" s="28"/>
      <c r="T68" s="28"/>
      <c r="U68" s="28"/>
      <c r="V68" s="28"/>
      <c r="W68" s="28"/>
      <c r="X68" s="28"/>
      <c r="Y68" s="29"/>
    </row>
    <row r="69" spans="1:25" x14ac:dyDescent="0.3">
      <c r="A69" s="41" t="s">
        <v>27</v>
      </c>
      <c r="B69" s="42">
        <v>0</v>
      </c>
      <c r="C69" s="43">
        <v>4.1666666666666699E-2</v>
      </c>
      <c r="D69" s="43">
        <v>8.3333333333333301E-2</v>
      </c>
      <c r="E69" s="43">
        <v>0.125</v>
      </c>
      <c r="F69" s="43">
        <v>0.16666666666666699</v>
      </c>
      <c r="G69" s="43">
        <v>0.20833333333333301</v>
      </c>
      <c r="H69" s="43">
        <v>0.25</v>
      </c>
      <c r="I69" s="43">
        <v>0.29166666666666702</v>
      </c>
      <c r="J69" s="43">
        <v>0.33333333333333298</v>
      </c>
      <c r="K69" s="43">
        <v>0.375</v>
      </c>
      <c r="L69" s="43">
        <v>0.41666666666666702</v>
      </c>
      <c r="M69" s="43">
        <v>0.45833333333333298</v>
      </c>
      <c r="N69" s="43">
        <v>0.5</v>
      </c>
      <c r="O69" s="43">
        <v>0.54166666666666696</v>
      </c>
      <c r="P69" s="43">
        <v>0.58333333333333304</v>
      </c>
      <c r="Q69" s="43">
        <v>0.625</v>
      </c>
      <c r="R69" s="43">
        <v>0.66666666666666696</v>
      </c>
      <c r="S69" s="43">
        <v>0.70833333333333304</v>
      </c>
      <c r="T69" s="43">
        <v>0.75</v>
      </c>
      <c r="U69" s="43">
        <v>0.79166666666666696</v>
      </c>
      <c r="V69" s="43">
        <v>0.83333333333333304</v>
      </c>
      <c r="W69" s="43">
        <v>0.875</v>
      </c>
      <c r="X69" s="43">
        <v>0.91666666666666696</v>
      </c>
      <c r="Y69" s="48">
        <v>0.95833333333333304</v>
      </c>
    </row>
    <row r="70" spans="1:25" x14ac:dyDescent="0.3">
      <c r="A70" s="49" t="s">
        <v>28</v>
      </c>
      <c r="B70" s="19">
        <f>IF(AND($B$65&gt;$B$66,$B$65&gt;$B$67),B54,IF(AND($B$66&gt;$B$65,$B$66&gt;$B$67),B55,B56))</f>
        <v>0.52162507935981428</v>
      </c>
      <c r="C70" s="28">
        <f t="shared" ref="C70:Y70" si="0">IF(AND($B$65&gt;$B$66,$B$65&gt;$B$67),C54,IF(AND($B$66&gt;$B$65,$B$66&gt;$B$67),C55,C56))</f>
        <v>0.49489419006577001</v>
      </c>
      <c r="D70" s="28">
        <f t="shared" si="0"/>
        <v>0.48706017958119951</v>
      </c>
      <c r="E70" s="28">
        <f t="shared" si="0"/>
        <v>0.48993111035486353</v>
      </c>
      <c r="F70" s="28">
        <f t="shared" si="0"/>
        <v>0.49809805509976429</v>
      </c>
      <c r="G70" s="28">
        <f t="shared" si="0"/>
        <v>0.6459263827341486</v>
      </c>
      <c r="H70" s="28">
        <f t="shared" si="0"/>
        <v>0.80420284183919188</v>
      </c>
      <c r="I70" s="28">
        <f t="shared" si="0"/>
        <v>0.89349950107680709</v>
      </c>
      <c r="J70" s="28">
        <f t="shared" si="0"/>
        <v>0.951537022659805</v>
      </c>
      <c r="K70" s="28">
        <f t="shared" si="0"/>
        <v>0.95524434843641548</v>
      </c>
      <c r="L70" s="28">
        <f t="shared" si="0"/>
        <v>0.97258046076767868</v>
      </c>
      <c r="M70" s="28">
        <f t="shared" si="0"/>
        <v>0.97572928648662793</v>
      </c>
      <c r="N70" s="28">
        <f t="shared" si="0"/>
        <v>0.97374394559085331</v>
      </c>
      <c r="O70" s="28">
        <f t="shared" si="0"/>
        <v>0.89069994586670631</v>
      </c>
      <c r="P70" s="28">
        <f t="shared" si="0"/>
        <v>0.8266930611283001</v>
      </c>
      <c r="Q70" s="28">
        <f t="shared" si="0"/>
        <v>0.85162214407391268</v>
      </c>
      <c r="R70" s="28">
        <f t="shared" si="0"/>
        <v>0.9043324263844339</v>
      </c>
      <c r="S70" s="28">
        <f t="shared" si="0"/>
        <v>0.85042846256147941</v>
      </c>
      <c r="T70" s="28">
        <f t="shared" si="0"/>
        <v>0.76108622947541171</v>
      </c>
      <c r="U70" s="28">
        <f t="shared" si="0"/>
        <v>0.7408674039197406</v>
      </c>
      <c r="V70" s="28">
        <f t="shared" si="0"/>
        <v>0.73259095166233579</v>
      </c>
      <c r="W70" s="28">
        <f t="shared" si="0"/>
        <v>0.70247648281348885</v>
      </c>
      <c r="X70" s="28">
        <f t="shared" si="0"/>
        <v>0.65363525929689847</v>
      </c>
      <c r="Y70" s="29">
        <f t="shared" si="0"/>
        <v>0.58248413490305173</v>
      </c>
    </row>
    <row r="71" spans="1:25" x14ac:dyDescent="0.3">
      <c r="A71" s="49" t="s">
        <v>29</v>
      </c>
      <c r="B71" s="19">
        <f>IF(AND($B$65&gt;$B$66,$B$65&gt;$B$67),B54-B57,IF(AND($B$66&gt;$B$65,$B$66&gt;$B$67),B55-B58,B56-B59))</f>
        <v>0.47861443360812184</v>
      </c>
      <c r="C71" s="28">
        <f t="shared" ref="C71:Y71" si="1">IF(AND($B$65&gt;$B$66,$B$65&gt;$B$67),C54-C57,IF(AND($B$66&gt;$B$65,$B$66&gt;$B$67),C55-C58,C56-C59))</f>
        <v>0.45339508062536438</v>
      </c>
      <c r="D71" s="28">
        <f t="shared" si="1"/>
        <v>0.44522821407421787</v>
      </c>
      <c r="E71" s="28">
        <f t="shared" si="1"/>
        <v>0.44709590570055896</v>
      </c>
      <c r="F71" s="28">
        <f t="shared" si="1"/>
        <v>0.45582447892478395</v>
      </c>
      <c r="G71" s="28">
        <f t="shared" si="1"/>
        <v>0.5830541156761091</v>
      </c>
      <c r="H71" s="28">
        <f t="shared" si="1"/>
        <v>0.71775155207093799</v>
      </c>
      <c r="I71" s="28">
        <f t="shared" si="1"/>
        <v>0.81509294029255086</v>
      </c>
      <c r="J71" s="28">
        <f t="shared" si="1"/>
        <v>0.88970041037248537</v>
      </c>
      <c r="K71" s="28">
        <f t="shared" si="1"/>
        <v>0.92832587006915435</v>
      </c>
      <c r="L71" s="28">
        <f t="shared" si="1"/>
        <v>0.94577605504075379</v>
      </c>
      <c r="M71" s="28">
        <f t="shared" si="1"/>
        <v>0.94405800248066296</v>
      </c>
      <c r="N71" s="28">
        <f t="shared" si="1"/>
        <v>0.94374527588849788</v>
      </c>
      <c r="O71" s="28">
        <f t="shared" si="1"/>
        <v>0.84618819333309858</v>
      </c>
      <c r="P71" s="28">
        <f t="shared" si="1"/>
        <v>0.76944159814074953</v>
      </c>
      <c r="Q71" s="28">
        <f t="shared" si="1"/>
        <v>0.80045892287701603</v>
      </c>
      <c r="R71" s="28">
        <f t="shared" si="1"/>
        <v>0.8536572490396841</v>
      </c>
      <c r="S71" s="28">
        <f t="shared" si="1"/>
        <v>0.7671362278554168</v>
      </c>
      <c r="T71" s="28">
        <f t="shared" si="1"/>
        <v>0.65690012344029614</v>
      </c>
      <c r="U71" s="28">
        <f t="shared" si="1"/>
        <v>0.63778672292686334</v>
      </c>
      <c r="V71" s="28">
        <f t="shared" si="1"/>
        <v>0.63567547130902691</v>
      </c>
      <c r="W71" s="28">
        <f t="shared" si="1"/>
        <v>0.61132675017097671</v>
      </c>
      <c r="X71" s="28">
        <f t="shared" si="1"/>
        <v>0.57399174018689092</v>
      </c>
      <c r="Y71" s="29">
        <f t="shared" si="1"/>
        <v>0.52897292483124947</v>
      </c>
    </row>
    <row r="72" spans="1:25" ht="15" thickBot="1" x14ac:dyDescent="0.35">
      <c r="A72" s="50" t="s">
        <v>30</v>
      </c>
      <c r="B72" s="31">
        <f>IF(AND($B$65&gt;$B$66,$B$65&gt;$B$67),B54+B57,IF(AND($B$66&gt;$B$65,$B$66&gt;$B$67),B55+B58,B56+B59))</f>
        <v>0.56463572511150673</v>
      </c>
      <c r="C72" s="3">
        <f t="shared" ref="C72:Y72" si="2">IF(AND($B$65&gt;$B$66,$B$65&gt;$B$67),C54+C57,IF(AND($B$66&gt;$B$65,$B$66&gt;$B$67),C55+C58,C56+C59))</f>
        <v>0.53639329950617565</v>
      </c>
      <c r="D72" s="3">
        <f t="shared" si="2"/>
        <v>0.52889214508818116</v>
      </c>
      <c r="E72" s="3">
        <f t="shared" si="2"/>
        <v>0.53276631500916816</v>
      </c>
      <c r="F72" s="3">
        <f t="shared" si="2"/>
        <v>0.54037163127474463</v>
      </c>
      <c r="G72" s="3">
        <f t="shared" si="2"/>
        <v>0.7087986497921881</v>
      </c>
      <c r="H72" s="3">
        <f t="shared" si="2"/>
        <v>0.89065413160744578</v>
      </c>
      <c r="I72" s="3">
        <f t="shared" si="2"/>
        <v>0.97190606186106332</v>
      </c>
      <c r="J72" s="3">
        <f t="shared" si="2"/>
        <v>1.0133736349471247</v>
      </c>
      <c r="K72" s="3">
        <f t="shared" si="2"/>
        <v>0.98216282680367661</v>
      </c>
      <c r="L72" s="3">
        <f t="shared" si="2"/>
        <v>0.99938486649460356</v>
      </c>
      <c r="M72" s="3">
        <f t="shared" si="2"/>
        <v>1.007400570492593</v>
      </c>
      <c r="N72" s="3">
        <f t="shared" si="2"/>
        <v>1.0037426152932087</v>
      </c>
      <c r="O72" s="3">
        <f t="shared" si="2"/>
        <v>0.93521169840031404</v>
      </c>
      <c r="P72" s="3">
        <f t="shared" si="2"/>
        <v>0.88394452411585067</v>
      </c>
      <c r="Q72" s="3">
        <f t="shared" si="2"/>
        <v>0.90278536527080933</v>
      </c>
      <c r="R72" s="3">
        <f t="shared" si="2"/>
        <v>0.9550076037291837</v>
      </c>
      <c r="S72" s="3">
        <f t="shared" si="2"/>
        <v>0.93372069726754203</v>
      </c>
      <c r="T72" s="3">
        <f t="shared" si="2"/>
        <v>0.86527233551052729</v>
      </c>
      <c r="U72" s="3">
        <f t="shared" si="2"/>
        <v>0.84394808491261786</v>
      </c>
      <c r="V72" s="3">
        <f t="shared" si="2"/>
        <v>0.82950643201564467</v>
      </c>
      <c r="W72" s="3">
        <f t="shared" si="2"/>
        <v>0.79362621545600098</v>
      </c>
      <c r="X72" s="3">
        <f t="shared" si="2"/>
        <v>0.73327877840690603</v>
      </c>
      <c r="Y72" s="4">
        <f t="shared" si="2"/>
        <v>0.63599534497485399</v>
      </c>
    </row>
  </sheetData>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C9DCD-CCC9-4E36-AD1E-F39ECF986171}">
  <dimension ref="A1:Y72"/>
  <sheetViews>
    <sheetView workbookViewId="0">
      <selection activeCell="B8" sqref="B8"/>
    </sheetView>
  </sheetViews>
  <sheetFormatPr defaultRowHeight="14.4" x14ac:dyDescent="0.3"/>
  <cols>
    <col min="1" max="1" width="52.5546875" bestFit="1" customWidth="1"/>
    <col min="2" max="2" width="12.88671875" customWidth="1"/>
    <col min="3" max="9" width="13" customWidth="1"/>
  </cols>
  <sheetData>
    <row r="1" spans="1:9" ht="18" x14ac:dyDescent="0.35">
      <c r="A1" s="52" t="s">
        <v>43</v>
      </c>
    </row>
    <row r="2" spans="1:9" ht="15" thickBot="1" x14ac:dyDescent="0.35"/>
    <row r="3" spans="1:9" ht="16.2" x14ac:dyDescent="0.3">
      <c r="A3" s="8" t="s">
        <v>15</v>
      </c>
      <c r="B3" s="9" t="s">
        <v>6</v>
      </c>
      <c r="C3" s="10" t="s">
        <v>5</v>
      </c>
      <c r="D3" s="10" t="s">
        <v>7</v>
      </c>
      <c r="E3" s="10" t="s">
        <v>8</v>
      </c>
      <c r="F3" s="10" t="s">
        <v>9</v>
      </c>
      <c r="G3" s="10" t="s">
        <v>10</v>
      </c>
      <c r="H3" s="10" t="s">
        <v>11</v>
      </c>
      <c r="I3" s="11" t="s">
        <v>16</v>
      </c>
    </row>
    <row r="4" spans="1:9" ht="15" thickBot="1" x14ac:dyDescent="0.35">
      <c r="A4" s="23" t="s">
        <v>12</v>
      </c>
      <c r="B4" s="12">
        <v>8.6995006615705181E-2</v>
      </c>
      <c r="C4" s="13">
        <v>6.1826046940829486E-2</v>
      </c>
      <c r="D4" s="13">
        <v>0.68687618148811647</v>
      </c>
      <c r="E4" s="13">
        <v>1.3091671375519271E-3</v>
      </c>
      <c r="F4" s="13">
        <v>1.4874438016768236E-2</v>
      </c>
      <c r="G4" s="13">
        <v>0.10161621892407537</v>
      </c>
      <c r="H4" s="13">
        <v>4.6502940876953364E-2</v>
      </c>
      <c r="I4" s="14">
        <f>SUM(B4:H4)</f>
        <v>1</v>
      </c>
    </row>
    <row r="5" spans="1:9" x14ac:dyDescent="0.3">
      <c r="A5" s="6" t="s">
        <v>17</v>
      </c>
    </row>
    <row r="6" spans="1:9" ht="15" thickBot="1" x14ac:dyDescent="0.35"/>
    <row r="7" spans="1:9" x14ac:dyDescent="0.3">
      <c r="A7" s="15" t="s">
        <v>18</v>
      </c>
      <c r="B7" s="16"/>
    </row>
    <row r="8" spans="1:9" ht="15" thickBot="1" x14ac:dyDescent="0.35">
      <c r="A8" s="24" t="s">
        <v>14</v>
      </c>
      <c r="B8" s="17" t="str">
        <f>IF(AND(B65&gt;B66,B65 &gt;B67), "Residential", IF(AND(B66&gt;B65,B66&gt;B67), "Business","Mixed"))</f>
        <v>Business</v>
      </c>
    </row>
    <row r="41" spans="1:25" s="51" customFormat="1" ht="15" thickBot="1" x14ac:dyDescent="0.35"/>
    <row r="42" spans="1:25" s="54" customFormat="1" ht="16.8" thickTop="1" thickBot="1" x14ac:dyDescent="0.35">
      <c r="A42" s="53" t="s">
        <v>32</v>
      </c>
    </row>
    <row r="43" spans="1:25" ht="15.6" thickTop="1" thickBot="1" x14ac:dyDescent="0.35"/>
    <row r="44" spans="1:25" x14ac:dyDescent="0.3">
      <c r="A44" s="5" t="s">
        <v>20</v>
      </c>
      <c r="B44" s="1"/>
      <c r="C44" s="1"/>
      <c r="D44" s="1"/>
      <c r="E44" s="1"/>
      <c r="F44" s="1"/>
      <c r="G44" s="1"/>
      <c r="H44" s="1"/>
      <c r="I44" s="1"/>
      <c r="J44" s="1"/>
      <c r="K44" s="1"/>
      <c r="L44" s="1"/>
      <c r="M44" s="1"/>
      <c r="N44" s="1"/>
      <c r="O44" s="1"/>
      <c r="P44" s="1"/>
      <c r="Q44" s="1"/>
      <c r="R44" s="1"/>
      <c r="S44" s="1"/>
      <c r="T44" s="1"/>
      <c r="U44" s="1"/>
      <c r="V44" s="1"/>
      <c r="W44" s="1"/>
      <c r="X44" s="1"/>
      <c r="Y44" s="2"/>
    </row>
    <row r="45" spans="1:25" x14ac:dyDescent="0.3">
      <c r="A45" s="25" t="s">
        <v>21</v>
      </c>
      <c r="B45" s="33" t="s">
        <v>0</v>
      </c>
      <c r="C45" s="22" t="s">
        <v>6</v>
      </c>
      <c r="D45" s="22" t="s">
        <v>5</v>
      </c>
      <c r="E45" s="22" t="s">
        <v>7</v>
      </c>
      <c r="F45" s="22" t="s">
        <v>8</v>
      </c>
      <c r="G45" s="22" t="s">
        <v>9</v>
      </c>
      <c r="H45" s="22" t="s">
        <v>10</v>
      </c>
      <c r="I45" s="34" t="s">
        <v>11</v>
      </c>
      <c r="J45" s="28"/>
      <c r="K45" s="28"/>
      <c r="L45" s="28"/>
      <c r="M45" s="28"/>
      <c r="N45" s="28"/>
      <c r="O45" s="28"/>
      <c r="P45" s="28"/>
      <c r="Q45" s="28"/>
      <c r="R45" s="28"/>
      <c r="S45" s="28"/>
      <c r="T45" s="28"/>
      <c r="U45" s="28"/>
      <c r="V45" s="28"/>
      <c r="W45" s="28"/>
      <c r="X45" s="28"/>
      <c r="Y45" s="29"/>
    </row>
    <row r="46" spans="1:25" x14ac:dyDescent="0.3">
      <c r="A46" s="25" t="s">
        <v>48</v>
      </c>
      <c r="B46" s="20">
        <v>6996.0680313563889</v>
      </c>
      <c r="C46" s="18">
        <v>-25553.544650567947</v>
      </c>
      <c r="D46" s="18">
        <v>1416.0359066836586</v>
      </c>
      <c r="E46" s="18">
        <v>17462.625749159339</v>
      </c>
      <c r="F46" s="18">
        <v>305.85186174877481</v>
      </c>
      <c r="G46" s="18">
        <v>1761.8580859710485</v>
      </c>
      <c r="H46" s="18">
        <v>3020.1944640876782</v>
      </c>
      <c r="I46" s="35">
        <v>8583.0466142887963</v>
      </c>
      <c r="J46" s="28"/>
      <c r="K46" s="28"/>
      <c r="L46" s="28"/>
      <c r="M46" s="28"/>
      <c r="N46" s="28"/>
      <c r="O46" s="28"/>
      <c r="P46" s="28"/>
      <c r="Q46" s="28"/>
      <c r="R46" s="28"/>
      <c r="S46" s="28"/>
      <c r="T46" s="28"/>
      <c r="U46" s="28"/>
      <c r="V46" s="28"/>
      <c r="W46" s="28"/>
      <c r="X46" s="28"/>
      <c r="Y46" s="29"/>
    </row>
    <row r="47" spans="1:25" x14ac:dyDescent="0.3">
      <c r="A47" s="27" t="s">
        <v>1</v>
      </c>
      <c r="B47" s="37">
        <v>4308.3321872848455</v>
      </c>
      <c r="C47" s="38">
        <v>-11805.196103854578</v>
      </c>
      <c r="D47" s="38">
        <v>1732.9101833620571</v>
      </c>
      <c r="E47" s="38">
        <v>8964.2668713510211</v>
      </c>
      <c r="F47" s="38">
        <v>-474.67536406149662</v>
      </c>
      <c r="G47" s="38">
        <v>-20.664584331333018</v>
      </c>
      <c r="H47" s="38">
        <v>3638.0075131385975</v>
      </c>
      <c r="I47" s="39">
        <v>2273.6836716744806</v>
      </c>
      <c r="J47" s="28"/>
      <c r="K47" s="28"/>
      <c r="L47" s="28"/>
      <c r="M47" s="28"/>
      <c r="N47" s="28"/>
      <c r="O47" s="28"/>
      <c r="P47" s="28"/>
      <c r="Q47" s="28"/>
      <c r="R47" s="28"/>
      <c r="S47" s="28"/>
      <c r="T47" s="28"/>
      <c r="U47" s="28"/>
      <c r="V47" s="28"/>
      <c r="W47" s="28"/>
      <c r="X47" s="28"/>
      <c r="Y47" s="29"/>
    </row>
    <row r="48" spans="1:25" x14ac:dyDescent="0.3">
      <c r="A48" s="25" t="s">
        <v>49</v>
      </c>
      <c r="B48" s="19">
        <v>16640.546908052598</v>
      </c>
      <c r="C48" s="28">
        <v>24336.844787710023</v>
      </c>
      <c r="D48" s="28">
        <v>82207.819368153694</v>
      </c>
      <c r="E48" s="28">
        <v>38490.135506671388</v>
      </c>
      <c r="F48" s="28">
        <v>24015.034382982551</v>
      </c>
      <c r="G48" s="28">
        <v>36433.346205010639</v>
      </c>
      <c r="H48" s="28">
        <v>48819.277293510815</v>
      </c>
      <c r="I48" s="36">
        <v>14761.504685391199</v>
      </c>
      <c r="J48" s="28"/>
      <c r="K48" s="28"/>
      <c r="L48" s="28"/>
      <c r="M48" s="28"/>
      <c r="N48" s="28"/>
      <c r="O48" s="28"/>
      <c r="P48" s="28"/>
      <c r="Q48" s="28"/>
      <c r="R48" s="28"/>
      <c r="S48" s="28"/>
      <c r="T48" s="28"/>
      <c r="U48" s="28"/>
      <c r="V48" s="28"/>
      <c r="W48" s="28"/>
      <c r="X48" s="28"/>
      <c r="Y48" s="29"/>
    </row>
    <row r="49" spans="1:25" x14ac:dyDescent="0.3">
      <c r="A49" s="40" t="s">
        <v>38</v>
      </c>
      <c r="B49" s="19">
        <v>16640.547024893316</v>
      </c>
      <c r="C49" s="28">
        <v>24336.844717215627</v>
      </c>
      <c r="D49" s="28">
        <v>82207.819379675144</v>
      </c>
      <c r="E49" s="28">
        <v>38490.135484045561</v>
      </c>
      <c r="F49" s="28">
        <v>24015.034383757815</v>
      </c>
      <c r="G49" s="28">
        <v>36433.346208685725</v>
      </c>
      <c r="H49" s="28">
        <v>48819.277287278179</v>
      </c>
      <c r="I49" s="36">
        <v>14761.504682263805</v>
      </c>
      <c r="J49" s="28"/>
      <c r="K49" s="28"/>
      <c r="L49" s="28"/>
      <c r="M49" s="28"/>
      <c r="N49" s="28"/>
      <c r="O49" s="28"/>
      <c r="P49" s="28"/>
      <c r="Q49" s="28"/>
      <c r="R49" s="28"/>
      <c r="S49" s="28"/>
      <c r="T49" s="28"/>
      <c r="U49" s="28"/>
      <c r="V49" s="28"/>
      <c r="W49" s="28"/>
      <c r="X49" s="28"/>
      <c r="Y49" s="29"/>
    </row>
    <row r="50" spans="1:25" x14ac:dyDescent="0.3">
      <c r="A50" s="27" t="s">
        <v>50</v>
      </c>
      <c r="B50" s="20">
        <v>0.67417649620600284</v>
      </c>
      <c r="C50" s="18">
        <v>0.29372080249417665</v>
      </c>
      <c r="D50" s="18">
        <v>0.98625705768872374</v>
      </c>
      <c r="E50" s="18">
        <v>0.65005128895616382</v>
      </c>
      <c r="F50" s="18">
        <v>0.98983853708015013</v>
      </c>
      <c r="G50" s="18">
        <v>0.96143061780193961</v>
      </c>
      <c r="H50" s="18">
        <v>0.95067050521397856</v>
      </c>
      <c r="I50" s="35">
        <v>0.56093858972939481</v>
      </c>
      <c r="J50" s="28"/>
      <c r="K50" s="28"/>
      <c r="L50" s="28"/>
      <c r="M50" s="28"/>
      <c r="N50" s="28"/>
      <c r="O50" s="28"/>
      <c r="P50" s="28"/>
      <c r="Q50" s="28"/>
      <c r="R50" s="28"/>
      <c r="S50" s="28"/>
      <c r="T50" s="28"/>
      <c r="U50" s="28"/>
      <c r="V50" s="28"/>
      <c r="W50" s="28"/>
      <c r="X50" s="28"/>
      <c r="Y50" s="29"/>
    </row>
    <row r="51" spans="1:25" x14ac:dyDescent="0.3">
      <c r="A51" s="40" t="s">
        <v>39</v>
      </c>
      <c r="B51" s="37">
        <v>0.79570801352367515</v>
      </c>
      <c r="C51" s="38">
        <v>0.62762311151007855</v>
      </c>
      <c r="D51" s="38">
        <v>0.98318213644396946</v>
      </c>
      <c r="E51" s="38">
        <v>0.81584078708856134</v>
      </c>
      <c r="F51" s="38">
        <v>0.98423023349996042</v>
      </c>
      <c r="G51" s="38">
        <v>0.99954744887239011</v>
      </c>
      <c r="H51" s="38">
        <v>0.94059670969792508</v>
      </c>
      <c r="I51" s="39">
        <v>0.8775877314763858</v>
      </c>
      <c r="J51" s="28"/>
      <c r="K51" s="28"/>
      <c r="L51" s="28"/>
      <c r="M51" s="28"/>
      <c r="N51" s="28"/>
      <c r="O51" s="28"/>
      <c r="P51" s="28"/>
      <c r="Q51" s="28"/>
      <c r="R51" s="28"/>
      <c r="S51" s="28"/>
      <c r="T51" s="28"/>
      <c r="U51" s="28"/>
      <c r="V51" s="28"/>
      <c r="W51" s="28"/>
      <c r="X51" s="28"/>
      <c r="Y51" s="29"/>
    </row>
    <row r="52" spans="1:25" x14ac:dyDescent="0.3">
      <c r="A52" s="32"/>
      <c r="B52" s="28"/>
      <c r="C52" s="28"/>
      <c r="D52" s="28"/>
      <c r="E52" s="28"/>
      <c r="F52" s="28"/>
      <c r="G52" s="28"/>
      <c r="H52" s="28"/>
      <c r="I52" s="28"/>
      <c r="J52" s="28"/>
      <c r="K52" s="28"/>
      <c r="L52" s="28"/>
      <c r="M52" s="28"/>
      <c r="N52" s="28"/>
      <c r="O52" s="28"/>
      <c r="P52" s="28"/>
      <c r="Q52" s="28"/>
      <c r="R52" s="28"/>
      <c r="S52" s="28"/>
      <c r="T52" s="28"/>
      <c r="U52" s="28"/>
      <c r="V52" s="28"/>
      <c r="W52" s="28"/>
      <c r="X52" s="28"/>
      <c r="Y52" s="29"/>
    </row>
    <row r="53" spans="1:25" s="21" customFormat="1" x14ac:dyDescent="0.3">
      <c r="A53" s="41" t="s">
        <v>22</v>
      </c>
      <c r="B53" s="42">
        <v>0</v>
      </c>
      <c r="C53" s="43">
        <v>4.1666666666666699E-2</v>
      </c>
      <c r="D53" s="43">
        <v>8.3333333333333301E-2</v>
      </c>
      <c r="E53" s="43">
        <v>0.125</v>
      </c>
      <c r="F53" s="43">
        <v>0.16666666666666699</v>
      </c>
      <c r="G53" s="43">
        <v>0.20833333333333301</v>
      </c>
      <c r="H53" s="43">
        <v>0.25</v>
      </c>
      <c r="I53" s="43">
        <v>0.29166666666666702</v>
      </c>
      <c r="J53" s="43">
        <v>0.33333333333333298</v>
      </c>
      <c r="K53" s="43">
        <v>0.375</v>
      </c>
      <c r="L53" s="43">
        <v>0.41666666666666702</v>
      </c>
      <c r="M53" s="43">
        <v>0.45833333333333298</v>
      </c>
      <c r="N53" s="43">
        <v>0.5</v>
      </c>
      <c r="O53" s="43">
        <v>0.54166666666666696</v>
      </c>
      <c r="P53" s="43">
        <v>0.58333333333333304</v>
      </c>
      <c r="Q53" s="43">
        <v>0.625</v>
      </c>
      <c r="R53" s="43">
        <v>0.66666666666666696</v>
      </c>
      <c r="S53" s="43">
        <v>0.70833333333333304</v>
      </c>
      <c r="T53" s="43">
        <v>0.75</v>
      </c>
      <c r="U53" s="43">
        <v>0.79166666666666696</v>
      </c>
      <c r="V53" s="43">
        <v>0.83333333333333304</v>
      </c>
      <c r="W53" s="43">
        <v>0.875</v>
      </c>
      <c r="X53" s="43">
        <v>0.91666666666666696</v>
      </c>
      <c r="Y53" s="48">
        <v>0.95833333333333304</v>
      </c>
    </row>
    <row r="54" spans="1:25" x14ac:dyDescent="0.3">
      <c r="A54" s="27" t="s">
        <v>23</v>
      </c>
      <c r="B54" s="19">
        <v>0.5086967851851607</v>
      </c>
      <c r="C54" s="28">
        <v>0.42898760575999417</v>
      </c>
      <c r="D54" s="28">
        <v>0.3960232327321504</v>
      </c>
      <c r="E54" s="28">
        <v>0.38455109146963273</v>
      </c>
      <c r="F54" s="28">
        <v>0.38554846966543782</v>
      </c>
      <c r="G54" s="28">
        <v>0.4308813757595133</v>
      </c>
      <c r="H54" s="28">
        <v>0.50849814339686361</v>
      </c>
      <c r="I54" s="28">
        <v>0.61128853527791027</v>
      </c>
      <c r="J54" s="28">
        <v>0.72863439840948607</v>
      </c>
      <c r="K54" s="28">
        <v>0.82061967487846588</v>
      </c>
      <c r="L54" s="28">
        <v>0.8759372509040696</v>
      </c>
      <c r="M54" s="28">
        <v>0.88893458009590853</v>
      </c>
      <c r="N54" s="28">
        <v>0.87468702112276342</v>
      </c>
      <c r="O54" s="28">
        <v>0.83634594889595038</v>
      </c>
      <c r="P54" s="28">
        <v>0.80153173192180016</v>
      </c>
      <c r="Q54" s="28">
        <v>0.80316487633441069</v>
      </c>
      <c r="R54" s="28">
        <v>0.88644754039970997</v>
      </c>
      <c r="S54" s="28">
        <v>0.97848710194583277</v>
      </c>
      <c r="T54" s="28">
        <v>0.99984792423290558</v>
      </c>
      <c r="U54" s="28">
        <v>0.99273609874142932</v>
      </c>
      <c r="V54" s="28">
        <v>0.95747139735723275</v>
      </c>
      <c r="W54" s="28">
        <v>0.89326508984739705</v>
      </c>
      <c r="X54" s="28">
        <v>0.78428336609582527</v>
      </c>
      <c r="Y54" s="29">
        <v>0.62199778223740487</v>
      </c>
    </row>
    <row r="55" spans="1:25" x14ac:dyDescent="0.3">
      <c r="A55" s="27" t="s">
        <v>51</v>
      </c>
      <c r="B55" s="19">
        <v>0.56662425898295954</v>
      </c>
      <c r="C55">
        <v>0.50547263262371434</v>
      </c>
      <c r="D55">
        <v>0.48196263078212825</v>
      </c>
      <c r="E55">
        <v>0.47608864526733102</v>
      </c>
      <c r="F55">
        <v>0.47932298237380211</v>
      </c>
      <c r="G55">
        <v>0.56636068637020731</v>
      </c>
      <c r="H55">
        <v>0.67957918633522174</v>
      </c>
      <c r="I55">
        <v>0.77859584329230325</v>
      </c>
      <c r="J55">
        <v>0.87582128252922009</v>
      </c>
      <c r="K55">
        <v>0.93790061694300531</v>
      </c>
      <c r="L55">
        <v>0.98222732789820855</v>
      </c>
      <c r="M55">
        <v>0.98698791238387129</v>
      </c>
      <c r="N55">
        <v>0.97282045544171758</v>
      </c>
      <c r="O55">
        <v>0.91561111442570653</v>
      </c>
      <c r="P55">
        <v>0.8690704472202091</v>
      </c>
      <c r="Q55">
        <v>0.87836908205871056</v>
      </c>
      <c r="R55">
        <v>0.95262019120729402</v>
      </c>
      <c r="S55">
        <v>0.99188466411547938</v>
      </c>
      <c r="T55">
        <v>0.97013800574068731</v>
      </c>
      <c r="U55">
        <v>0.95793543724207131</v>
      </c>
      <c r="V55">
        <v>0.93591786983914504</v>
      </c>
      <c r="W55">
        <v>0.88525746761715862</v>
      </c>
      <c r="X55">
        <v>0.79794086109972817</v>
      </c>
      <c r="Y55">
        <v>0.66522899519962686</v>
      </c>
    </row>
    <row r="56" spans="1:25" x14ac:dyDescent="0.3">
      <c r="A56" s="27" t="s">
        <v>24</v>
      </c>
      <c r="B56" s="37">
        <v>0.54117344210743479</v>
      </c>
      <c r="C56">
        <v>0.47048823539255852</v>
      </c>
      <c r="D56">
        <v>0.44267422381189053</v>
      </c>
      <c r="E56">
        <v>0.43413038980946772</v>
      </c>
      <c r="F56">
        <v>0.4372097487869141</v>
      </c>
      <c r="G56">
        <v>0.50462636514628412</v>
      </c>
      <c r="H56">
        <v>0.60011644000411302</v>
      </c>
      <c r="I56">
        <v>0.69982288285025329</v>
      </c>
      <c r="J56">
        <v>0.80504162085708642</v>
      </c>
      <c r="K56">
        <v>0.88563516099613515</v>
      </c>
      <c r="L56">
        <v>0.93897655399378799</v>
      </c>
      <c r="M56">
        <v>0.94818537713496998</v>
      </c>
      <c r="N56">
        <v>0.93268943134322557</v>
      </c>
      <c r="O56">
        <v>0.88613128662204077</v>
      </c>
      <c r="P56">
        <v>0.84721516087380733</v>
      </c>
      <c r="Q56">
        <v>0.8527223323604004</v>
      </c>
      <c r="R56">
        <v>0.93072870917874517</v>
      </c>
      <c r="S56">
        <v>0.99689081272782376</v>
      </c>
      <c r="T56">
        <v>0.99487456918322081</v>
      </c>
      <c r="U56">
        <v>0.9829314906892489</v>
      </c>
      <c r="V56">
        <v>0.95437188490303804</v>
      </c>
      <c r="W56">
        <v>0.89650396844860225</v>
      </c>
      <c r="X56">
        <v>0.79959382032509729</v>
      </c>
      <c r="Y56">
        <v>0.65043577254874463</v>
      </c>
    </row>
    <row r="57" spans="1:25" x14ac:dyDescent="0.3">
      <c r="A57" s="25" t="s">
        <v>25</v>
      </c>
      <c r="B57" s="20">
        <v>1.9137077633300623E-2</v>
      </c>
      <c r="C57" s="18">
        <v>2.209884047037481E-2</v>
      </c>
      <c r="D57" s="18">
        <v>2.370737440179185E-2</v>
      </c>
      <c r="E57" s="18">
        <v>2.4584965297726542E-2</v>
      </c>
      <c r="F57" s="18">
        <v>2.4564870254322361E-2</v>
      </c>
      <c r="G57" s="18">
        <v>3.2246395055377623E-2</v>
      </c>
      <c r="H57" s="18">
        <v>3.9789641268533696E-2</v>
      </c>
      <c r="I57" s="18">
        <v>3.7079897615754032E-2</v>
      </c>
      <c r="J57" s="18">
        <v>3.065006883960452E-2</v>
      </c>
      <c r="K57" s="18">
        <v>2.6392131847844495E-2</v>
      </c>
      <c r="L57" s="18">
        <v>2.6322542175703983E-2</v>
      </c>
      <c r="M57" s="18">
        <v>2.5612961913874206E-2</v>
      </c>
      <c r="N57" s="18">
        <v>2.5623522057586931E-2</v>
      </c>
      <c r="O57" s="18">
        <v>2.2486938273203635E-2</v>
      </c>
      <c r="P57" s="18">
        <v>2.1127829795164407E-2</v>
      </c>
      <c r="Q57" s="18">
        <v>2.32860669894582E-2</v>
      </c>
      <c r="R57" s="18">
        <v>2.1267393737697125E-2</v>
      </c>
      <c r="S57" s="18">
        <v>1.0872132280948535E-2</v>
      </c>
      <c r="T57" s="18">
        <v>9.6624495517724665E-4</v>
      </c>
      <c r="U57" s="18">
        <v>4.2290716299356592E-3</v>
      </c>
      <c r="V57" s="18">
        <v>5.8913113095947394E-3</v>
      </c>
      <c r="W57" s="18">
        <v>8.8197919809668065E-3</v>
      </c>
      <c r="X57" s="18">
        <v>1.2964073710784641E-2</v>
      </c>
      <c r="Y57" s="26">
        <v>1.691313889039503E-2</v>
      </c>
    </row>
    <row r="58" spans="1:25" x14ac:dyDescent="0.3">
      <c r="A58" s="27" t="s">
        <v>52</v>
      </c>
      <c r="B58" s="19">
        <v>1.917784774727959E-2</v>
      </c>
      <c r="C58" s="28">
        <v>2.0299700465115096E-2</v>
      </c>
      <c r="D58" s="28">
        <v>2.1000819784622541E-2</v>
      </c>
      <c r="E58" s="28">
        <v>2.148475734527093E-2</v>
      </c>
      <c r="F58" s="28">
        <v>2.0277168782341405E-2</v>
      </c>
      <c r="G58" s="28">
        <v>2.9064566874789064E-2</v>
      </c>
      <c r="H58" s="28">
        <v>4.0549588360478561E-2</v>
      </c>
      <c r="I58" s="28">
        <v>3.8852442440007157E-2</v>
      </c>
      <c r="J58" s="28">
        <v>3.0885382475687759E-2</v>
      </c>
      <c r="K58" s="28">
        <v>1.7852083131592988E-2</v>
      </c>
      <c r="L58" s="28">
        <v>1.2213367313559619E-2</v>
      </c>
      <c r="M58" s="28">
        <v>1.163894038166015E-2</v>
      </c>
      <c r="N58" s="28">
        <v>1.5065530185677229E-2</v>
      </c>
      <c r="O58" s="28">
        <v>1.1225334255302125E-2</v>
      </c>
      <c r="P58" s="28">
        <v>1.0642935468385446E-2</v>
      </c>
      <c r="Q58" s="28">
        <v>1.1152412556453866E-2</v>
      </c>
      <c r="R58" s="28">
        <v>9.5560322656926145E-3</v>
      </c>
      <c r="S58" s="28">
        <v>1.7151158961238856E-2</v>
      </c>
      <c r="T58" s="28">
        <v>2.7986163685158945E-2</v>
      </c>
      <c r="U58" s="28">
        <v>2.9302439846275039E-2</v>
      </c>
      <c r="V58" s="28">
        <v>2.8110005823384215E-2</v>
      </c>
      <c r="W58" s="28">
        <v>2.6573443501014638E-2</v>
      </c>
      <c r="X58" s="28">
        <v>2.3327937761919493E-2</v>
      </c>
      <c r="Y58" s="29">
        <v>1.8312801446019423E-2</v>
      </c>
    </row>
    <row r="59" spans="1:25" ht="15" thickBot="1" x14ac:dyDescent="0.35">
      <c r="A59" s="30" t="s">
        <v>26</v>
      </c>
      <c r="B59" s="31">
        <v>1.9736036068740394E-2</v>
      </c>
      <c r="C59" s="3">
        <v>2.0723873734845157E-2</v>
      </c>
      <c r="D59" s="3">
        <v>2.075101966004262E-2</v>
      </c>
      <c r="E59" s="3">
        <v>2.079028401107913E-2</v>
      </c>
      <c r="F59" s="3">
        <v>1.8556643841249037E-2</v>
      </c>
      <c r="G59" s="3">
        <v>2.0402888987985073E-2</v>
      </c>
      <c r="H59" s="3">
        <v>2.6883109351315149E-2</v>
      </c>
      <c r="I59" s="3">
        <v>2.5998062838876297E-2</v>
      </c>
      <c r="J59" s="3">
        <v>2.2050680840497685E-2</v>
      </c>
      <c r="K59" s="3">
        <v>1.6939721248197523E-2</v>
      </c>
      <c r="L59" s="3">
        <v>1.5523869214661624E-2</v>
      </c>
      <c r="M59" s="3">
        <v>1.6159423897481439E-2</v>
      </c>
      <c r="N59" s="3">
        <v>1.8601648174146564E-2</v>
      </c>
      <c r="O59" s="3">
        <v>1.6387216784539641E-2</v>
      </c>
      <c r="P59" s="3">
        <v>1.4820655424301036E-2</v>
      </c>
      <c r="Q59" s="3">
        <v>1.6227793182611566E-2</v>
      </c>
      <c r="R59" s="3">
        <v>1.4134752543028097E-2</v>
      </c>
      <c r="S59" s="3">
        <v>4.9521269680873111E-3</v>
      </c>
      <c r="T59" s="3">
        <v>6.3677510279209603E-3</v>
      </c>
      <c r="U59" s="3">
        <v>1.0535257147828913E-2</v>
      </c>
      <c r="V59" s="3">
        <v>1.2592172432061734E-2</v>
      </c>
      <c r="W59" s="3">
        <v>1.493615020032301E-2</v>
      </c>
      <c r="X59" s="3">
        <v>1.5533422999082207E-2</v>
      </c>
      <c r="Y59" s="4">
        <v>1.615879364833616E-2</v>
      </c>
    </row>
    <row r="61" spans="1:25" ht="15" thickBot="1" x14ac:dyDescent="0.35"/>
    <row r="62" spans="1:25" x14ac:dyDescent="0.3">
      <c r="A62" s="7" t="s">
        <v>19</v>
      </c>
      <c r="B62" s="1"/>
      <c r="C62" s="1"/>
      <c r="D62" s="1"/>
      <c r="E62" s="1"/>
      <c r="F62" s="1"/>
      <c r="G62" s="1"/>
      <c r="H62" s="1"/>
      <c r="I62" s="1"/>
      <c r="J62" s="1"/>
      <c r="K62" s="1"/>
      <c r="L62" s="1"/>
      <c r="M62" s="1"/>
      <c r="N62" s="1"/>
      <c r="O62" s="1"/>
      <c r="P62" s="1"/>
      <c r="Q62" s="1"/>
      <c r="R62" s="1"/>
      <c r="S62" s="1"/>
      <c r="T62" s="1"/>
      <c r="U62" s="1"/>
      <c r="V62" s="1"/>
      <c r="W62" s="1"/>
      <c r="X62" s="1"/>
      <c r="Y62" s="2"/>
    </row>
    <row r="63" spans="1:25" x14ac:dyDescent="0.3">
      <c r="A63" s="25" t="s">
        <v>54</v>
      </c>
      <c r="B63" s="44">
        <f>B46+C46*B4+D46*C4+E46*D4+F46*E4+G46*F4+H46*G4+I46*H4</f>
        <v>17587.891552405559</v>
      </c>
      <c r="C63" s="28"/>
      <c r="D63" s="28"/>
      <c r="E63" s="28"/>
      <c r="F63" s="28"/>
      <c r="G63" s="28"/>
      <c r="H63" s="28"/>
      <c r="I63" s="28"/>
      <c r="J63" s="28"/>
      <c r="K63" s="28"/>
      <c r="L63" s="28"/>
      <c r="M63" s="28"/>
      <c r="N63" s="28"/>
      <c r="O63" s="28"/>
      <c r="P63" s="28"/>
      <c r="Q63" s="28"/>
      <c r="R63" s="28"/>
      <c r="S63" s="28"/>
      <c r="T63" s="28"/>
      <c r="U63" s="28"/>
      <c r="V63" s="28"/>
      <c r="W63" s="28"/>
      <c r="X63" s="28"/>
      <c r="Y63" s="29"/>
    </row>
    <row r="64" spans="1:25" x14ac:dyDescent="0.3">
      <c r="A64" s="40" t="s">
        <v>55</v>
      </c>
      <c r="B64" s="47">
        <f>B47+C47*B4+D47*C4+E47*D4+F47*E4+G47*F4+H47*G4+I47*H4</f>
        <v>10020.304200697998</v>
      </c>
      <c r="C64" s="28"/>
      <c r="D64" s="28"/>
      <c r="E64" s="28"/>
      <c r="F64" s="28"/>
      <c r="G64" s="28"/>
      <c r="H64" s="28"/>
      <c r="I64" s="28"/>
      <c r="J64" s="28"/>
      <c r="K64" s="28"/>
      <c r="L64" s="28"/>
      <c r="M64" s="28"/>
      <c r="N64" s="28"/>
      <c r="O64" s="28"/>
      <c r="P64" s="28"/>
      <c r="Q64" s="28"/>
      <c r="R64" s="28"/>
      <c r="S64" s="28"/>
      <c r="T64" s="28"/>
      <c r="U64" s="28"/>
      <c r="V64" s="28"/>
      <c r="W64" s="28"/>
      <c r="X64" s="28"/>
      <c r="Y64" s="29"/>
    </row>
    <row r="65" spans="1:25" x14ac:dyDescent="0.3">
      <c r="A65" s="27" t="s">
        <v>2</v>
      </c>
      <c r="B65" s="45">
        <f>IF(AND(B63&lt;709,B64&lt;709),1/(1+EXP(B63)+EXP(B64)),0)</f>
        <v>0</v>
      </c>
      <c r="C65" s="28"/>
      <c r="D65" s="28"/>
      <c r="E65" s="28"/>
      <c r="F65" s="28"/>
      <c r="G65" s="28"/>
      <c r="H65" s="28"/>
      <c r="I65" s="28"/>
      <c r="J65" s="28"/>
      <c r="K65" s="28"/>
      <c r="L65" s="28"/>
      <c r="M65" s="28"/>
      <c r="N65" s="28"/>
      <c r="O65" s="28"/>
      <c r="P65" s="28"/>
      <c r="Q65" s="28"/>
      <c r="R65" s="28"/>
      <c r="S65" s="28"/>
      <c r="T65" s="28"/>
      <c r="U65" s="28"/>
      <c r="V65" s="28"/>
      <c r="W65" s="28"/>
      <c r="X65" s="28"/>
      <c r="Y65" s="29"/>
    </row>
    <row r="66" spans="1:25" x14ac:dyDescent="0.3">
      <c r="A66" s="27" t="s">
        <v>3</v>
      </c>
      <c r="B66" s="45">
        <f>IF(AND(B63&lt;709,B64&lt;709),EXP(B63)/(1+EXP(B63)+EXP(B64)),B63/(B63+B64))</f>
        <v>0.63705327612466045</v>
      </c>
      <c r="C66" s="28"/>
      <c r="D66" s="28"/>
      <c r="E66" s="28"/>
      <c r="F66" s="28"/>
      <c r="G66" s="28"/>
      <c r="H66" s="28"/>
      <c r="I66" s="28"/>
      <c r="J66" s="28"/>
      <c r="K66" s="28"/>
      <c r="L66" s="28"/>
      <c r="M66" s="28"/>
      <c r="N66" s="28"/>
      <c r="O66" s="28"/>
      <c r="P66" s="28"/>
      <c r="Q66" s="28"/>
      <c r="R66" s="28"/>
      <c r="S66" s="28"/>
      <c r="T66" s="28"/>
      <c r="U66" s="28"/>
      <c r="V66" s="28"/>
      <c r="W66" s="28"/>
      <c r="X66" s="28"/>
      <c r="Y66" s="29"/>
    </row>
    <row r="67" spans="1:25" x14ac:dyDescent="0.3">
      <c r="A67" s="40" t="s">
        <v>4</v>
      </c>
      <c r="B67" s="46">
        <f>IF(AND(B63&lt;709,B64&lt;709),EXP(B64)/(1+EXP(B63)+EXP(B64)),B64/(B63+B64))</f>
        <v>0.36294672387533949</v>
      </c>
      <c r="C67" s="28"/>
      <c r="D67" s="28"/>
      <c r="E67" s="28"/>
      <c r="F67" s="28"/>
      <c r="G67" s="28"/>
      <c r="H67" s="28"/>
      <c r="I67" s="28"/>
      <c r="J67" s="28"/>
      <c r="K67" s="28"/>
      <c r="L67" s="28"/>
      <c r="M67" s="28"/>
      <c r="N67" s="28"/>
      <c r="O67" s="28"/>
      <c r="P67" s="28"/>
      <c r="Q67" s="28"/>
      <c r="R67" s="28"/>
      <c r="S67" s="28"/>
      <c r="T67" s="28"/>
      <c r="U67" s="28"/>
      <c r="V67" s="28"/>
      <c r="W67" s="28"/>
      <c r="X67" s="28"/>
      <c r="Y67" s="29"/>
    </row>
    <row r="68" spans="1:25" x14ac:dyDescent="0.3">
      <c r="A68" s="32"/>
      <c r="B68" s="28"/>
      <c r="C68" s="28"/>
      <c r="D68" s="28"/>
      <c r="E68" s="28"/>
      <c r="F68" s="28"/>
      <c r="G68" s="28"/>
      <c r="H68" s="28"/>
      <c r="I68" s="28"/>
      <c r="J68" s="28"/>
      <c r="K68" s="28"/>
      <c r="L68" s="28"/>
      <c r="M68" s="28"/>
      <c r="N68" s="28"/>
      <c r="O68" s="28"/>
      <c r="P68" s="28"/>
      <c r="Q68" s="28"/>
      <c r="R68" s="28"/>
      <c r="S68" s="28"/>
      <c r="T68" s="28"/>
      <c r="U68" s="28"/>
      <c r="V68" s="28"/>
      <c r="W68" s="28"/>
      <c r="X68" s="28"/>
      <c r="Y68" s="29"/>
    </row>
    <row r="69" spans="1:25" x14ac:dyDescent="0.3">
      <c r="A69" s="41" t="s">
        <v>27</v>
      </c>
      <c r="B69" s="42">
        <v>0</v>
      </c>
      <c r="C69" s="43">
        <v>4.1666666666666699E-2</v>
      </c>
      <c r="D69" s="43">
        <v>8.3333333333333301E-2</v>
      </c>
      <c r="E69" s="43">
        <v>0.125</v>
      </c>
      <c r="F69" s="43">
        <v>0.16666666666666699</v>
      </c>
      <c r="G69" s="43">
        <v>0.20833333333333301</v>
      </c>
      <c r="H69" s="43">
        <v>0.25</v>
      </c>
      <c r="I69" s="43">
        <v>0.29166666666666702</v>
      </c>
      <c r="J69" s="43">
        <v>0.33333333333333298</v>
      </c>
      <c r="K69" s="43">
        <v>0.375</v>
      </c>
      <c r="L69" s="43">
        <v>0.41666666666666702</v>
      </c>
      <c r="M69" s="43">
        <v>0.45833333333333298</v>
      </c>
      <c r="N69" s="43">
        <v>0.5</v>
      </c>
      <c r="O69" s="43">
        <v>0.54166666666666696</v>
      </c>
      <c r="P69" s="43">
        <v>0.58333333333333304</v>
      </c>
      <c r="Q69" s="43">
        <v>0.625</v>
      </c>
      <c r="R69" s="43">
        <v>0.66666666666666696</v>
      </c>
      <c r="S69" s="43">
        <v>0.70833333333333304</v>
      </c>
      <c r="T69" s="43">
        <v>0.75</v>
      </c>
      <c r="U69" s="43">
        <v>0.79166666666666696</v>
      </c>
      <c r="V69" s="43">
        <v>0.83333333333333304</v>
      </c>
      <c r="W69" s="43">
        <v>0.875</v>
      </c>
      <c r="X69" s="43">
        <v>0.91666666666666696</v>
      </c>
      <c r="Y69" s="48">
        <v>0.95833333333333304</v>
      </c>
    </row>
    <row r="70" spans="1:25" x14ac:dyDescent="0.3">
      <c r="A70" s="49" t="s">
        <v>28</v>
      </c>
      <c r="B70" s="19">
        <f>IF(AND($B$65&gt;$B$66,$B$65&gt;$B$67),B54,IF(AND($B$66&gt;$B$65,$B$66&gt;$B$67),B55,B56))</f>
        <v>0.56662425898295954</v>
      </c>
      <c r="C70" s="28">
        <f t="shared" ref="C70:Y70" si="0">IF(AND($B$65&gt;$B$66,$B$65&gt;$B$67),C54,IF(AND($B$66&gt;$B$65,$B$66&gt;$B$67),C55,C56))</f>
        <v>0.50547263262371434</v>
      </c>
      <c r="D70" s="28">
        <f t="shared" si="0"/>
        <v>0.48196263078212825</v>
      </c>
      <c r="E70" s="28">
        <f t="shared" si="0"/>
        <v>0.47608864526733102</v>
      </c>
      <c r="F70" s="28">
        <f t="shared" si="0"/>
        <v>0.47932298237380211</v>
      </c>
      <c r="G70" s="28">
        <f t="shared" si="0"/>
        <v>0.56636068637020731</v>
      </c>
      <c r="H70" s="28">
        <f t="shared" si="0"/>
        <v>0.67957918633522174</v>
      </c>
      <c r="I70" s="28">
        <f t="shared" si="0"/>
        <v>0.77859584329230325</v>
      </c>
      <c r="J70" s="28">
        <f t="shared" si="0"/>
        <v>0.87582128252922009</v>
      </c>
      <c r="K70" s="28">
        <f t="shared" si="0"/>
        <v>0.93790061694300531</v>
      </c>
      <c r="L70" s="28">
        <f t="shared" si="0"/>
        <v>0.98222732789820855</v>
      </c>
      <c r="M70" s="28">
        <f t="shared" si="0"/>
        <v>0.98698791238387129</v>
      </c>
      <c r="N70" s="28">
        <f t="shared" si="0"/>
        <v>0.97282045544171758</v>
      </c>
      <c r="O70" s="28">
        <f t="shared" si="0"/>
        <v>0.91561111442570653</v>
      </c>
      <c r="P70" s="28">
        <f t="shared" si="0"/>
        <v>0.8690704472202091</v>
      </c>
      <c r="Q70" s="28">
        <f t="shared" si="0"/>
        <v>0.87836908205871056</v>
      </c>
      <c r="R70" s="28">
        <f t="shared" si="0"/>
        <v>0.95262019120729402</v>
      </c>
      <c r="S70" s="28">
        <f t="shared" si="0"/>
        <v>0.99188466411547938</v>
      </c>
      <c r="T70" s="28">
        <f t="shared" si="0"/>
        <v>0.97013800574068731</v>
      </c>
      <c r="U70" s="28">
        <f t="shared" si="0"/>
        <v>0.95793543724207131</v>
      </c>
      <c r="V70" s="28">
        <f t="shared" si="0"/>
        <v>0.93591786983914504</v>
      </c>
      <c r="W70" s="28">
        <f t="shared" si="0"/>
        <v>0.88525746761715862</v>
      </c>
      <c r="X70" s="28">
        <f t="shared" si="0"/>
        <v>0.79794086109972817</v>
      </c>
      <c r="Y70" s="29">
        <f t="shared" si="0"/>
        <v>0.66522899519962686</v>
      </c>
    </row>
    <row r="71" spans="1:25" x14ac:dyDescent="0.3">
      <c r="A71" s="49" t="s">
        <v>29</v>
      </c>
      <c r="B71" s="19">
        <f>IF(AND($B$65&gt;$B$66,$B$65&gt;$B$67),B54-B57,IF(AND($B$66&gt;$B$65,$B$66&gt;$B$67),B55-B58,B56-B59))</f>
        <v>0.54744641123567994</v>
      </c>
      <c r="C71" s="28">
        <f t="shared" ref="C71:Y71" si="1">IF(AND($B$65&gt;$B$66,$B$65&gt;$B$67),C54-C57,IF(AND($B$66&gt;$B$65,$B$66&gt;$B$67),C55-C58,C56-C59))</f>
        <v>0.48517293215859925</v>
      </c>
      <c r="D71" s="28">
        <f t="shared" si="1"/>
        <v>0.46096181099750572</v>
      </c>
      <c r="E71" s="28">
        <f t="shared" si="1"/>
        <v>0.45460388792206008</v>
      </c>
      <c r="F71" s="28">
        <f t="shared" si="1"/>
        <v>0.45904581359146068</v>
      </c>
      <c r="G71" s="28">
        <f t="shared" si="1"/>
        <v>0.53729611949541822</v>
      </c>
      <c r="H71" s="28">
        <f t="shared" si="1"/>
        <v>0.63902959797474312</v>
      </c>
      <c r="I71" s="28">
        <f t="shared" si="1"/>
        <v>0.73974340085229606</v>
      </c>
      <c r="J71" s="28">
        <f t="shared" si="1"/>
        <v>0.84493590005353236</v>
      </c>
      <c r="K71" s="28">
        <f t="shared" si="1"/>
        <v>0.92004853381141227</v>
      </c>
      <c r="L71" s="28">
        <f t="shared" si="1"/>
        <v>0.97001396058464895</v>
      </c>
      <c r="M71" s="28">
        <f t="shared" si="1"/>
        <v>0.97534897200221116</v>
      </c>
      <c r="N71" s="28">
        <f t="shared" si="1"/>
        <v>0.95775492525604033</v>
      </c>
      <c r="O71" s="28">
        <f t="shared" si="1"/>
        <v>0.90438578017040439</v>
      </c>
      <c r="P71" s="28">
        <f t="shared" si="1"/>
        <v>0.85842751175182364</v>
      </c>
      <c r="Q71" s="28">
        <f t="shared" si="1"/>
        <v>0.86721666950225673</v>
      </c>
      <c r="R71" s="28">
        <f t="shared" si="1"/>
        <v>0.94306415894160145</v>
      </c>
      <c r="S71" s="28">
        <f t="shared" si="1"/>
        <v>0.97473350515424051</v>
      </c>
      <c r="T71" s="28">
        <f t="shared" si="1"/>
        <v>0.94215184205552838</v>
      </c>
      <c r="U71" s="28">
        <f t="shared" si="1"/>
        <v>0.9286329973957963</v>
      </c>
      <c r="V71" s="28">
        <f t="shared" si="1"/>
        <v>0.90780786401576086</v>
      </c>
      <c r="W71" s="28">
        <f t="shared" si="1"/>
        <v>0.85868402411614397</v>
      </c>
      <c r="X71" s="28">
        <f t="shared" si="1"/>
        <v>0.77461292333780873</v>
      </c>
      <c r="Y71" s="29">
        <f t="shared" si="1"/>
        <v>0.64691619375360743</v>
      </c>
    </row>
    <row r="72" spans="1:25" ht="15" thickBot="1" x14ac:dyDescent="0.35">
      <c r="A72" s="50" t="s">
        <v>30</v>
      </c>
      <c r="B72" s="31">
        <f>IF(AND($B$65&gt;$B$66,$B$65&gt;$B$67),B54+B57,IF(AND($B$66&gt;$B$65,$B$66&gt;$B$67),B55+B58,B56+B59))</f>
        <v>0.58580210673023914</v>
      </c>
      <c r="C72" s="3">
        <f t="shared" ref="C72:Y72" si="2">IF(AND($B$65&gt;$B$66,$B$65&gt;$B$67),C54+C57,IF(AND($B$66&gt;$B$65,$B$66&gt;$B$67),C55+C58,C56+C59))</f>
        <v>0.52577233308882942</v>
      </c>
      <c r="D72" s="3">
        <f t="shared" si="2"/>
        <v>0.50296345056675085</v>
      </c>
      <c r="E72" s="3">
        <f t="shared" si="2"/>
        <v>0.49757340261260197</v>
      </c>
      <c r="F72" s="3">
        <f t="shared" si="2"/>
        <v>0.49960015115614353</v>
      </c>
      <c r="G72" s="3">
        <f t="shared" si="2"/>
        <v>0.5954252532449964</v>
      </c>
      <c r="H72" s="3">
        <f t="shared" si="2"/>
        <v>0.72012877469570036</v>
      </c>
      <c r="I72" s="3">
        <f t="shared" si="2"/>
        <v>0.81744828573231043</v>
      </c>
      <c r="J72" s="3">
        <f t="shared" si="2"/>
        <v>0.90670666500490782</v>
      </c>
      <c r="K72" s="3">
        <f t="shared" si="2"/>
        <v>0.95575270007459834</v>
      </c>
      <c r="L72" s="3">
        <f t="shared" si="2"/>
        <v>0.99444069521176814</v>
      </c>
      <c r="M72" s="3">
        <f t="shared" si="2"/>
        <v>0.99862685276553143</v>
      </c>
      <c r="N72" s="3">
        <f t="shared" si="2"/>
        <v>0.98788598562739482</v>
      </c>
      <c r="O72" s="3">
        <f t="shared" si="2"/>
        <v>0.92683644868100867</v>
      </c>
      <c r="P72" s="3">
        <f t="shared" si="2"/>
        <v>0.87971338268859456</v>
      </c>
      <c r="Q72" s="3">
        <f t="shared" si="2"/>
        <v>0.88952149461516439</v>
      </c>
      <c r="R72" s="3">
        <f t="shared" si="2"/>
        <v>0.96217622347298659</v>
      </c>
      <c r="S72" s="3">
        <f t="shared" si="2"/>
        <v>1.0090358230767182</v>
      </c>
      <c r="T72" s="3">
        <f t="shared" si="2"/>
        <v>0.99812416942584625</v>
      </c>
      <c r="U72" s="3">
        <f t="shared" si="2"/>
        <v>0.98723787708834632</v>
      </c>
      <c r="V72" s="3">
        <f t="shared" si="2"/>
        <v>0.96402787566252923</v>
      </c>
      <c r="W72" s="3">
        <f t="shared" si="2"/>
        <v>0.91183091111817327</v>
      </c>
      <c r="X72" s="3">
        <f t="shared" si="2"/>
        <v>0.82126879886164761</v>
      </c>
      <c r="Y72" s="4">
        <f t="shared" si="2"/>
        <v>0.68354179664564629</v>
      </c>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Read Me</vt:lpstr>
      <vt:lpstr>Neighbourhood (Weekday)</vt:lpstr>
      <vt:lpstr>District (Weekday)</vt:lpstr>
      <vt:lpstr>Municipality (Weekday)</vt:lpstr>
      <vt:lpstr>Neighbourhood (Weekend)</vt:lpstr>
      <vt:lpstr>District (Weekend)</vt:lpstr>
      <vt:lpstr>Municipality (Weekend)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NinaVoulis</dc:creator>
  <cp:lastModifiedBy>NinaVoulis</cp:lastModifiedBy>
  <dcterms:created xsi:type="dcterms:W3CDTF">2018-05-05T13:25:03Z</dcterms:created>
  <dcterms:modified xsi:type="dcterms:W3CDTF">2019-02-01T20:55:46Z</dcterms:modified>
</cp:coreProperties>
</file>