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 activeTab="3"/>
  </bookViews>
  <sheets>
    <sheet name="Datasheet" sheetId="1" r:id="rId1"/>
    <sheet name="Encoding" sheetId="2" r:id="rId2"/>
    <sheet name="Testdatasheetlogisticregression" sheetId="4" r:id="rId3"/>
    <sheet name="Sheet1" sheetId="5" r:id="rId4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5" l="1"/>
  <c r="C2" i="5"/>
  <c r="B2" i="5"/>
  <c r="J118" i="1"/>
  <c r="T2" i="1" l="1"/>
  <c r="S116" i="1" l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5" i="1"/>
  <c r="S56" i="1"/>
  <c r="S57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18" i="1"/>
  <c r="S19" i="1"/>
  <c r="S20" i="1"/>
  <c r="S21" i="1"/>
  <c r="S17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2" i="1"/>
  <c r="Q146" i="1"/>
  <c r="L148" i="1"/>
  <c r="K148" i="1"/>
  <c r="J119" i="1" l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AC145" i="1" l="1"/>
  <c r="AC144" i="1"/>
  <c r="Q145" i="1"/>
  <c r="Q144" i="1"/>
  <c r="AC143" i="1"/>
  <c r="Q143" i="1"/>
  <c r="AC142" i="1"/>
  <c r="Q142" i="1"/>
  <c r="AC141" i="1"/>
  <c r="Q141" i="1"/>
  <c r="AC140" i="1" l="1"/>
  <c r="AC139" i="1"/>
  <c r="AC138" i="1"/>
  <c r="T138" i="1"/>
  <c r="T139" i="1"/>
  <c r="T140" i="1"/>
  <c r="Q140" i="1"/>
  <c r="Q139" i="1"/>
  <c r="Q138" i="1"/>
  <c r="T119" i="1" l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18" i="1"/>
  <c r="AC137" i="1"/>
  <c r="AC136" i="1"/>
  <c r="AC135" i="1"/>
  <c r="AC134" i="1"/>
  <c r="AC133" i="1"/>
  <c r="AC132" i="1"/>
  <c r="AC131" i="1"/>
  <c r="AC130" i="1"/>
  <c r="AC128" i="1"/>
  <c r="AC127" i="1"/>
  <c r="AC129" i="1"/>
  <c r="Y129" i="1"/>
  <c r="AC126" i="1"/>
  <c r="AC125" i="1"/>
  <c r="Y125" i="1"/>
  <c r="AC124" i="1"/>
  <c r="AC123" i="1"/>
  <c r="AC122" i="1"/>
  <c r="AC121" i="1"/>
  <c r="AC120" i="1"/>
  <c r="AC119" i="1"/>
  <c r="AC118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21" i="1"/>
  <c r="Q120" i="1"/>
  <c r="Q119" i="1"/>
  <c r="Q118" i="1" l="1"/>
  <c r="J84" i="1" l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83" i="1"/>
  <c r="T112" i="1" l="1"/>
  <c r="T113" i="1"/>
  <c r="T114" i="1"/>
  <c r="T115" i="1"/>
  <c r="T116" i="1"/>
  <c r="T117" i="1"/>
  <c r="T105" i="1"/>
  <c r="T100" i="1"/>
  <c r="AC117" i="1"/>
  <c r="AC116" i="1"/>
  <c r="AC115" i="1"/>
  <c r="AC114" i="1"/>
  <c r="AC113" i="1"/>
  <c r="AC112" i="1"/>
  <c r="Q117" i="1"/>
  <c r="Q116" i="1"/>
  <c r="Q115" i="1"/>
  <c r="Q114" i="1"/>
  <c r="Q113" i="1"/>
  <c r="Q112" i="1"/>
  <c r="AC100" i="1" l="1"/>
  <c r="Q100" i="1"/>
  <c r="Q106" i="1" l="1"/>
  <c r="AC106" i="1"/>
  <c r="Q107" i="1"/>
  <c r="T103" i="1"/>
  <c r="T104" i="1"/>
  <c r="T107" i="1"/>
  <c r="T108" i="1"/>
  <c r="T109" i="1"/>
  <c r="T110" i="1"/>
  <c r="T111" i="1"/>
  <c r="AC111" i="1"/>
  <c r="AC110" i="1"/>
  <c r="Q110" i="1"/>
  <c r="Q111" i="1"/>
  <c r="Q93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76" i="1"/>
  <c r="T77" i="1"/>
  <c r="T78" i="1"/>
  <c r="T79" i="1"/>
  <c r="T80" i="1"/>
  <c r="T81" i="1"/>
  <c r="T82" i="1"/>
  <c r="T83" i="1"/>
  <c r="T84" i="1"/>
  <c r="T71" i="1"/>
  <c r="T72" i="1"/>
  <c r="T73" i="1"/>
  <c r="T74" i="1"/>
  <c r="T75" i="1"/>
  <c r="T69" i="1"/>
  <c r="T59" i="1" l="1"/>
  <c r="T60" i="1"/>
  <c r="T61" i="1"/>
  <c r="T62" i="1"/>
  <c r="T63" i="1"/>
  <c r="T64" i="1"/>
  <c r="T65" i="1"/>
  <c r="T66" i="1"/>
  <c r="T67" i="1"/>
  <c r="T68" i="1"/>
  <c r="T54" i="1"/>
  <c r="T55" i="1"/>
  <c r="T56" i="1"/>
  <c r="T57" i="1"/>
  <c r="T58" i="1"/>
  <c r="T53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39" i="1"/>
  <c r="T38" i="1"/>
  <c r="Q101" i="1" l="1"/>
  <c r="Q102" i="1"/>
  <c r="Q103" i="1"/>
  <c r="Q104" i="1"/>
  <c r="Q105" i="1"/>
  <c r="Q108" i="1"/>
  <c r="Q109" i="1"/>
  <c r="AC105" i="1"/>
  <c r="AC107" i="1"/>
  <c r="AC108" i="1"/>
  <c r="AC109" i="1"/>
  <c r="AC103" i="1"/>
  <c r="AC104" i="1"/>
  <c r="AC101" i="1"/>
  <c r="AC102" i="1"/>
  <c r="AC99" i="1"/>
  <c r="AC97" i="1"/>
  <c r="AC96" i="1"/>
  <c r="AC95" i="1"/>
  <c r="AC94" i="1"/>
  <c r="AC93" i="1"/>
  <c r="AC92" i="1"/>
  <c r="AC90" i="1"/>
  <c r="AC86" i="1"/>
  <c r="AC85" i="1"/>
  <c r="AC84" i="1"/>
  <c r="AC87" i="1"/>
  <c r="AC88" i="1"/>
  <c r="AC89" i="1"/>
  <c r="AC91" i="1"/>
  <c r="AC83" i="1"/>
  <c r="Q99" i="1"/>
  <c r="Q98" i="1"/>
  <c r="Q97" i="1"/>
  <c r="Q96" i="1"/>
  <c r="Q95" i="1"/>
  <c r="Q94" i="1"/>
  <c r="Q92" i="1"/>
  <c r="Q91" i="1"/>
  <c r="Q90" i="1"/>
  <c r="Q89" i="1"/>
  <c r="Q88" i="1"/>
  <c r="Q84" i="1"/>
  <c r="Q85" i="1"/>
  <c r="Q86" i="1"/>
  <c r="Q87" i="1"/>
  <c r="Q83" i="1"/>
  <c r="T37" i="1" l="1"/>
  <c r="T36" i="1"/>
  <c r="T35" i="1"/>
  <c r="T34" i="1"/>
  <c r="T33" i="1"/>
  <c r="T31" i="1"/>
  <c r="T32" i="1"/>
  <c r="T29" i="1"/>
  <c r="T28" i="1"/>
  <c r="T27" i="1"/>
  <c r="T26" i="1"/>
  <c r="T25" i="1"/>
  <c r="T24" i="1"/>
  <c r="T23" i="1"/>
  <c r="T22" i="1"/>
  <c r="T12" i="1" l="1"/>
  <c r="T13" i="1"/>
  <c r="T14" i="1"/>
  <c r="T15" i="1"/>
  <c r="T16" i="1"/>
  <c r="T17" i="1"/>
  <c r="T18" i="1"/>
  <c r="T19" i="1"/>
  <c r="T20" i="1"/>
  <c r="T21" i="1"/>
  <c r="T11" i="1"/>
  <c r="T10" i="1"/>
  <c r="T5" i="1"/>
  <c r="T6" i="1"/>
  <c r="T7" i="1"/>
  <c r="T8" i="1"/>
  <c r="T4" i="1"/>
  <c r="T9" i="1"/>
  <c r="T3" i="1"/>
  <c r="J81" i="1" l="1"/>
  <c r="J82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0" i="1"/>
  <c r="J61" i="1"/>
  <c r="J59" i="1"/>
  <c r="J52" i="1"/>
  <c r="J51" i="1" l="1"/>
  <c r="J50" i="1"/>
  <c r="J49" i="1"/>
  <c r="J48" i="1"/>
  <c r="J47" i="1"/>
  <c r="J46" i="1"/>
  <c r="J45" i="1"/>
  <c r="J44" i="1"/>
  <c r="J43" i="1"/>
  <c r="J42" i="1"/>
  <c r="J41" i="1"/>
  <c r="J40" i="1"/>
  <c r="J35" i="1"/>
  <c r="J36" i="1"/>
  <c r="J37" i="1"/>
  <c r="J38" i="1"/>
  <c r="J39" i="1"/>
  <c r="J33" i="1"/>
  <c r="J34" i="1"/>
  <c r="J30" i="1"/>
  <c r="J21" i="1"/>
  <c r="J20" i="1"/>
  <c r="J19" i="1"/>
  <c r="J18" i="1"/>
  <c r="J17" i="1"/>
  <c r="J16" i="1"/>
  <c r="J15" i="1"/>
  <c r="J14" i="1"/>
  <c r="J13" i="1"/>
  <c r="J12" i="1"/>
  <c r="J4" i="1"/>
  <c r="J5" i="1"/>
  <c r="J6" i="1"/>
  <c r="J7" i="1"/>
  <c r="J8" i="1"/>
  <c r="J9" i="1"/>
  <c r="J10" i="1"/>
  <c r="J11" i="1"/>
  <c r="J3" i="1"/>
  <c r="J2" i="1" l="1"/>
  <c r="AC82" i="1" l="1"/>
  <c r="AC81" i="1"/>
  <c r="Q82" i="1"/>
  <c r="Q81" i="1"/>
  <c r="AC80" i="1" l="1"/>
  <c r="AC79" i="1"/>
  <c r="AC78" i="1"/>
  <c r="AC3" i="1"/>
  <c r="AC9" i="1"/>
  <c r="AC5" i="1"/>
  <c r="AC6" i="1"/>
  <c r="AC7" i="1"/>
  <c r="AC8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2" i="1"/>
  <c r="Q80" i="1"/>
  <c r="Q79" i="1"/>
  <c r="Q78" i="1"/>
  <c r="Q62" i="1" l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60" i="1"/>
  <c r="Q61" i="1"/>
  <c r="Q59" i="1"/>
</calcChain>
</file>

<file path=xl/sharedStrings.xml><?xml version="1.0" encoding="utf-8"?>
<sst xmlns="http://schemas.openxmlformats.org/spreadsheetml/2006/main" count="350" uniqueCount="271">
  <si>
    <t>Variable column</t>
  </si>
  <si>
    <t xml:space="preserve">Description </t>
  </si>
  <si>
    <t>Encoding</t>
  </si>
  <si>
    <t>DHA</t>
  </si>
  <si>
    <t>Date habitat assessment</t>
  </si>
  <si>
    <t>In Date-Month-Year</t>
  </si>
  <si>
    <t>LHA</t>
  </si>
  <si>
    <t>Location Habitat Assessment</t>
  </si>
  <si>
    <t>Grid cell ID encoded 1-220</t>
  </si>
  <si>
    <t>HAP</t>
  </si>
  <si>
    <t xml:space="preserve">Habitat assessment point </t>
  </si>
  <si>
    <t>1= Random</t>
  </si>
  <si>
    <t>2= Camera trap</t>
  </si>
  <si>
    <t>XLC</t>
  </si>
  <si>
    <t>X coordinate of location</t>
  </si>
  <si>
    <t>e.g.12534333,930815</t>
  </si>
  <si>
    <t>YLC</t>
  </si>
  <si>
    <t>Y coordinate of location</t>
  </si>
  <si>
    <t>e.g. -647566,762284</t>
  </si>
  <si>
    <t>THA</t>
  </si>
  <si>
    <t>Time Habitat Assessment</t>
  </si>
  <si>
    <t>In 24 hour clock</t>
  </si>
  <si>
    <t>HT</t>
  </si>
  <si>
    <t>Habitat type</t>
  </si>
  <si>
    <t>1= Mangrove forest</t>
  </si>
  <si>
    <t>2= Coastal forest</t>
  </si>
  <si>
    <t>3= Rice cultivation</t>
  </si>
  <si>
    <t>4= Garden cultivation</t>
  </si>
  <si>
    <t>5= Shrubland and degraded forest</t>
  </si>
  <si>
    <t>6= Teak plantation</t>
  </si>
  <si>
    <t>7= Tall forest</t>
  </si>
  <si>
    <t>TD</t>
  </si>
  <si>
    <t>Tree Density</t>
  </si>
  <si>
    <t>Outcome of T- square formula, qualified into classes after scanning collected data.</t>
  </si>
  <si>
    <t>DBH</t>
  </si>
  <si>
    <t>Average diameter at breast height in cm</t>
  </si>
  <si>
    <t>1= Small 10 - 30 cm</t>
  </si>
  <si>
    <t>2= Medium &gt;30- 50 cm</t>
  </si>
  <si>
    <t>3= Large &gt;50 – 80 cm</t>
  </si>
  <si>
    <t>4= Very large &gt; 80cm</t>
  </si>
  <si>
    <t>HPC</t>
  </si>
  <si>
    <t>Herbaceous plant cover (&lt;50cm) in ROFAD</t>
  </si>
  <si>
    <t>1=  Rare &lt;5%</t>
  </si>
  <si>
    <t>2 = Occasional 6-20%</t>
  </si>
  <si>
    <t>3 = Frequent 21-50%</t>
  </si>
  <si>
    <t>4 = Abundant 51-90%</t>
  </si>
  <si>
    <t>5=  Dominant 91-100%</t>
  </si>
  <si>
    <t>SC</t>
  </si>
  <si>
    <t xml:space="preserve">Shrub cover (&gt;50cm – 5m) in ROFAD </t>
  </si>
  <si>
    <t>See above</t>
  </si>
  <si>
    <t>GC</t>
  </si>
  <si>
    <t xml:space="preserve">Grass cover in ROFAD </t>
  </si>
  <si>
    <t>ACC</t>
  </si>
  <si>
    <t xml:space="preserve">Agricultural crop cover in ROFAD </t>
  </si>
  <si>
    <t>LD</t>
  </si>
  <si>
    <t>Litter Depth in cm</t>
  </si>
  <si>
    <t>Qualified into classes after scanning collected data</t>
  </si>
  <si>
    <t>LT</t>
  </si>
  <si>
    <t>Litter type description</t>
  </si>
  <si>
    <t>1=L-horizont</t>
  </si>
  <si>
    <t>2=F-horizont</t>
  </si>
  <si>
    <t>3=H-horizont</t>
  </si>
  <si>
    <t>SMC</t>
  </si>
  <si>
    <t>Soil moisture content</t>
  </si>
  <si>
    <t>1= Dry</t>
  </si>
  <si>
    <t>2= Humid</t>
  </si>
  <si>
    <t>3= Moist</t>
  </si>
  <si>
    <t>FRA</t>
  </si>
  <si>
    <t>Fruit Availability m2</t>
  </si>
  <si>
    <t>Average of fruit counts in the five subplots. Qualified into classes after scanning collected data.</t>
  </si>
  <si>
    <t>CT</t>
  </si>
  <si>
    <t>Cut Trees in plot</t>
  </si>
  <si>
    <t>Score of % trees in plot cut</t>
  </si>
  <si>
    <t>BS</t>
  </si>
  <si>
    <t xml:space="preserve">Plot surface containing burn spots </t>
  </si>
  <si>
    <t>Score of % plot surface area containing burn spots. Categories same as for cut trees.</t>
  </si>
  <si>
    <t>HBT</t>
  </si>
  <si>
    <t>CPC</t>
  </si>
  <si>
    <t>Percentage canopy cover</t>
  </si>
  <si>
    <t>Outcome of photoshop analysis later suddivided into classes after scanning collected data.</t>
  </si>
  <si>
    <t>GPS</t>
  </si>
  <si>
    <t>0= Not present</t>
  </si>
  <si>
    <t>AGC</t>
  </si>
  <si>
    <t>C01KST</t>
  </si>
  <si>
    <t>C02</t>
  </si>
  <si>
    <t>0= Absent 0%</t>
  </si>
  <si>
    <t xml:space="preserve">1= Low &lt;5% </t>
  </si>
  <si>
    <t>2= Medium 6-25%</t>
  </si>
  <si>
    <t>3 = High &gt;25 %</t>
  </si>
  <si>
    <t>C03</t>
  </si>
  <si>
    <t>C04</t>
  </si>
  <si>
    <t>C05</t>
  </si>
  <si>
    <t>ID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</si>
  <si>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</si>
  <si>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</si>
  <si>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</si>
  <si>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</si>
  <si>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</si>
  <si>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</si>
  <si>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</si>
  <si>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</si>
  <si>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</si>
  <si>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</si>
  <si>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</si>
  <si>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</si>
  <si>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</si>
  <si>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</si>
  <si>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</si>
  <si>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WPP</t>
  </si>
  <si>
    <t>WBP</t>
  </si>
  <si>
    <t>If enough data has been compiled for a logistic regression</t>
  </si>
  <si>
    <t>0= absent</t>
  </si>
  <si>
    <t>1= Present</t>
  </si>
  <si>
    <t>1= absent</t>
  </si>
  <si>
    <t>2= Present</t>
  </si>
  <si>
    <t>Warty pig presence</t>
  </si>
  <si>
    <t>Wild boar presence</t>
  </si>
  <si>
    <t>8= Community forest</t>
  </si>
  <si>
    <t>R01</t>
  </si>
  <si>
    <t>R02</t>
  </si>
  <si>
    <t>R03</t>
  </si>
  <si>
    <t>R04</t>
  </si>
  <si>
    <t>R05</t>
  </si>
  <si>
    <t>R06</t>
  </si>
  <si>
    <t>R09</t>
  </si>
  <si>
    <t>R10</t>
  </si>
  <si>
    <t>C22</t>
  </si>
  <si>
    <t>R11</t>
  </si>
  <si>
    <t>R12</t>
  </si>
  <si>
    <t>A2C01</t>
  </si>
  <si>
    <t>A2C02</t>
  </si>
  <si>
    <t>A2C03</t>
  </si>
  <si>
    <t>A2CO4</t>
  </si>
  <si>
    <t>A2CO5</t>
  </si>
  <si>
    <t>A2C06</t>
  </si>
  <si>
    <t>A2C07</t>
  </si>
  <si>
    <t>A2C08</t>
  </si>
  <si>
    <t>A2CO9</t>
  </si>
  <si>
    <t>A2C10</t>
  </si>
  <si>
    <t>A2C11</t>
  </si>
  <si>
    <t>A2C12</t>
  </si>
  <si>
    <t>A2C13</t>
  </si>
  <si>
    <t>A2C14</t>
  </si>
  <si>
    <t>A2C15</t>
  </si>
  <si>
    <t>A2C20</t>
  </si>
  <si>
    <t>A2C16</t>
  </si>
  <si>
    <t>A2C17</t>
  </si>
  <si>
    <t>A2C18</t>
  </si>
  <si>
    <t>A2C19</t>
  </si>
  <si>
    <t>OUTSIDE BORDER</t>
  </si>
  <si>
    <t>R13</t>
  </si>
  <si>
    <t>R14</t>
  </si>
  <si>
    <t>R15</t>
  </si>
  <si>
    <t>R16</t>
  </si>
  <si>
    <t>R17</t>
  </si>
  <si>
    <t>R18</t>
  </si>
  <si>
    <t>A3C01</t>
  </si>
  <si>
    <t>A3C02</t>
  </si>
  <si>
    <t>A3C03</t>
  </si>
  <si>
    <t>A3C04</t>
  </si>
  <si>
    <t>A3C05</t>
  </si>
  <si>
    <t>A3C06</t>
  </si>
  <si>
    <t>A3C07</t>
  </si>
  <si>
    <t>A3C08</t>
  </si>
  <si>
    <t>A3C09</t>
  </si>
  <si>
    <t>A3C10</t>
  </si>
  <si>
    <t>A3C11</t>
  </si>
  <si>
    <t>A3C12</t>
  </si>
  <si>
    <t>A3C13</t>
  </si>
  <si>
    <t>A3C14</t>
  </si>
  <si>
    <t>A3C15</t>
  </si>
  <si>
    <t>A3C16</t>
  </si>
  <si>
    <t>A3C17</t>
  </si>
  <si>
    <t>A3C18</t>
  </si>
  <si>
    <t>A3C19</t>
  </si>
  <si>
    <t>4-12-2-2014</t>
  </si>
  <si>
    <t xml:space="preserve"> </t>
  </si>
  <si>
    <t>ALTITUDE</t>
  </si>
  <si>
    <t>-</t>
  </si>
  <si>
    <t>R19</t>
  </si>
  <si>
    <t>R20</t>
  </si>
  <si>
    <t>R21</t>
  </si>
  <si>
    <t>FRA/m</t>
  </si>
  <si>
    <t>A3C09REPLACED</t>
  </si>
  <si>
    <t>A3C08EXTRA</t>
  </si>
  <si>
    <t>9=Bare soil (open patch in habitat type characterized by high levels of bare ''red soils'' and presence of scrub walls or pits)</t>
  </si>
  <si>
    <t>NWPV</t>
  </si>
  <si>
    <t>CTRT</t>
  </si>
  <si>
    <t>DNB</t>
  </si>
  <si>
    <t>Distance from nearest Border</t>
  </si>
  <si>
    <t>DNP</t>
  </si>
  <si>
    <t>Distance from nearest path</t>
  </si>
  <si>
    <t>in m.</t>
  </si>
  <si>
    <t>Tree density input</t>
  </si>
  <si>
    <t>Canopy cover imput</t>
  </si>
  <si>
    <t>A4C01</t>
  </si>
  <si>
    <t>A4C02</t>
  </si>
  <si>
    <t>A4C03</t>
  </si>
  <si>
    <t>A4C04</t>
  </si>
  <si>
    <t>A4C05</t>
  </si>
  <si>
    <t>A4C06</t>
  </si>
  <si>
    <t>A4C07</t>
  </si>
  <si>
    <t>A4C08</t>
  </si>
  <si>
    <t>A4C09</t>
  </si>
  <si>
    <t>A4C10</t>
  </si>
  <si>
    <t>A4C11</t>
  </si>
  <si>
    <t>A4C12</t>
  </si>
  <si>
    <t>A4C13</t>
  </si>
  <si>
    <t xml:space="preserve">A4C14 </t>
  </si>
  <si>
    <t>A4C15</t>
  </si>
  <si>
    <t>A4C16</t>
  </si>
  <si>
    <t>A4C17</t>
  </si>
  <si>
    <t>A4C20</t>
  </si>
  <si>
    <t>R22</t>
  </si>
  <si>
    <t>R23</t>
  </si>
  <si>
    <t>R24</t>
  </si>
  <si>
    <t>R25</t>
  </si>
  <si>
    <t>R26</t>
  </si>
  <si>
    <t>R27</t>
  </si>
  <si>
    <t xml:space="preserve">A4C19 </t>
  </si>
  <si>
    <t>Wallow/mudpool</t>
  </si>
  <si>
    <t>R28</t>
  </si>
  <si>
    <t>R29</t>
  </si>
  <si>
    <t>R25 -2</t>
  </si>
  <si>
    <t>Heavy rain</t>
  </si>
  <si>
    <t>HEAVY RAIN</t>
  </si>
  <si>
    <t>A4C18</t>
  </si>
  <si>
    <t>R30</t>
  </si>
  <si>
    <t>R31</t>
  </si>
  <si>
    <t>R32</t>
  </si>
  <si>
    <t>R33</t>
  </si>
  <si>
    <t>R34</t>
  </si>
  <si>
    <t>R35</t>
  </si>
  <si>
    <t>Photo deleted</t>
  </si>
  <si>
    <t>A5C01</t>
  </si>
  <si>
    <t>A5C03</t>
  </si>
  <si>
    <t>A5C04</t>
  </si>
  <si>
    <t>A6C01</t>
  </si>
  <si>
    <t>A6C02</t>
  </si>
  <si>
    <t>A6C03</t>
  </si>
  <si>
    <t>A6C04</t>
  </si>
  <si>
    <t>A6C05</t>
  </si>
  <si>
    <t>A6C06</t>
  </si>
  <si>
    <t>A6C07</t>
  </si>
  <si>
    <t>A6C08</t>
  </si>
  <si>
    <t>A7C01</t>
  </si>
  <si>
    <t>A7C02</t>
  </si>
  <si>
    <t>A7C03</t>
  </si>
  <si>
    <t>A7C04</t>
  </si>
  <si>
    <t>A7C05</t>
  </si>
  <si>
    <t>A7C06</t>
  </si>
  <si>
    <t>A7C07</t>
  </si>
  <si>
    <t>A7C08</t>
  </si>
  <si>
    <t>A8C01</t>
  </si>
  <si>
    <t>A8C02</t>
  </si>
  <si>
    <t>A8C03</t>
  </si>
  <si>
    <t>A5C02 (LOST/STOLEN)</t>
  </si>
  <si>
    <t>R36</t>
  </si>
  <si>
    <t>R37</t>
  </si>
  <si>
    <t>R38</t>
  </si>
  <si>
    <t>R39</t>
  </si>
  <si>
    <t>R40</t>
  </si>
  <si>
    <t>R41</t>
  </si>
  <si>
    <t>Total random</t>
  </si>
  <si>
    <t>Total WP</t>
  </si>
  <si>
    <t>Mean DBH</t>
  </si>
  <si>
    <t>Mean Diameter at Breast Height input</t>
  </si>
  <si>
    <t>Trap Rate</t>
  </si>
  <si>
    <t>SD</t>
  </si>
  <si>
    <t>S.E.</t>
  </si>
  <si>
    <t>S.E.%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</si>
</sst>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0" fillId="2" borderId="0" xfId="0" applyFill="1"/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0" fillId="0" borderId="3" xfId="0" applyBorder="1"/>
    <xf numFmtId="0" fontId="0" fillId="0" borderId="1" xfId="0" applyBorder="1"/>
    <xf numFmtId="0" fontId="0" fillId="0" borderId="0" xfId="0" applyFill="1" applyBorder="1"/>
    <xf numFmtId="0" fontId="4" fillId="0" borderId="4" xfId="0" applyFont="1" applyBorder="1" applyAlignment="1">
      <alignment vertical="top" wrapText="1"/>
    </xf>
    <xf numFmtId="0" fontId="0" fillId="0" borderId="0" xfId="0" applyNumberFormat="1"/>
    <xf numFmtId="0" fontId="0" fillId="3" borderId="0" xfId="0" applyFill="1"/>
    <xf numFmtId="0" fontId="0" fillId="4" borderId="0" xfId="0" applyFill="1"/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0" fillId="4" borderId="15" xfId="0" applyFill="1" applyBorder="1"/>
    <xf numFmtId="0" fontId="0" fillId="3" borderId="15" xfId="0" applyFill="1" applyBorder="1"/>
    <xf numFmtId="1" fontId="0" fillId="0" borderId="0" xfId="0" applyNumberFormat="1"/>
    <xf numFmtId="0" fontId="0" fillId="5" borderId="0" xfId="0" applyFill="1"/>
    <xf numFmtId="0" fontId="0" fillId="5" borderId="15" xfId="0" applyFill="1" applyBorder="1"/>
    <xf numFmtId="0" fontId="1" fillId="0" borderId="15" xfId="0" applyFont="1" applyBorder="1"/>
    <xf numFmtId="0" fontId="1" fillId="0" borderId="15" xfId="0" applyNumberFormat="1" applyFont="1" applyBorder="1"/>
    <xf numFmtId="1" fontId="1" fillId="0" borderId="15" xfId="0" applyNumberFormat="1" applyFont="1" applyBorder="1"/>
    <xf numFmtId="2" fontId="1" fillId="0" borderId="15" xfId="0" applyNumberFormat="1" applyFont="1" applyBorder="1"/>
    <xf numFmtId="14" fontId="0" fillId="4" borderId="15" xfId="0" applyNumberFormat="1" applyFill="1" applyBorder="1"/>
    <xf numFmtId="20" fontId="0" fillId="4" borderId="15" xfId="0" applyNumberFormat="1" applyFill="1" applyBorder="1"/>
    <xf numFmtId="0" fontId="0" fillId="4" borderId="15" xfId="0" applyNumberFormat="1" applyFill="1" applyBorder="1"/>
    <xf numFmtId="1" fontId="0" fillId="4" borderId="15" xfId="0" applyNumberFormat="1" applyFill="1" applyBorder="1"/>
    <xf numFmtId="2" fontId="0" fillId="4" borderId="15" xfId="0" applyNumberFormat="1" applyFill="1" applyBorder="1"/>
    <xf numFmtId="14" fontId="0" fillId="3" borderId="15" xfId="0" applyNumberFormat="1" applyFill="1" applyBorder="1"/>
    <xf numFmtId="20" fontId="0" fillId="3" borderId="15" xfId="0" applyNumberFormat="1" applyFill="1" applyBorder="1"/>
    <xf numFmtId="0" fontId="0" fillId="3" borderId="15" xfId="0" applyNumberFormat="1" applyFill="1" applyBorder="1"/>
    <xf numFmtId="1" fontId="0" fillId="3" borderId="15" xfId="0" applyNumberFormat="1" applyFill="1" applyBorder="1"/>
    <xf numFmtId="2" fontId="0" fillId="3" borderId="15" xfId="0" applyNumberFormat="1" applyFill="1" applyBorder="1"/>
    <xf numFmtId="0" fontId="0" fillId="4" borderId="15" xfId="0" applyFont="1" applyFill="1" applyBorder="1"/>
    <xf numFmtId="14" fontId="0" fillId="5" borderId="15" xfId="0" applyNumberFormat="1" applyFill="1" applyBorder="1"/>
    <xf numFmtId="0" fontId="0" fillId="5" borderId="15" xfId="0" applyNumberFormat="1" applyFill="1" applyBorder="1"/>
    <xf numFmtId="20" fontId="0" fillId="5" borderId="15" xfId="0" applyNumberFormat="1" applyFill="1" applyBorder="1"/>
    <xf numFmtId="2" fontId="0" fillId="5" borderId="15" xfId="0" applyNumberFormat="1" applyFill="1" applyBorder="1"/>
    <xf numFmtId="1" fontId="0" fillId="5" borderId="15" xfId="0" applyNumberFormat="1" applyFill="1" applyBorder="1"/>
    <xf numFmtId="2" fontId="1" fillId="0" borderId="15" xfId="0" applyNumberFormat="1" applyFont="1" applyFill="1" applyBorder="1"/>
    <xf numFmtId="2" fontId="0" fillId="0" borderId="0" xfId="0" applyNumberFormat="1" applyFill="1"/>
    <xf numFmtId="0" fontId="0" fillId="3" borderId="16" xfId="0" applyFill="1" applyBorder="1"/>
    <xf numFmtId="0" fontId="0" fillId="6" borderId="15" xfId="0" applyFill="1" applyBorder="1"/>
    <xf numFmtId="14" fontId="0" fillId="6" borderId="15" xfId="0" applyNumberFormat="1" applyFill="1" applyBorder="1"/>
    <xf numFmtId="20" fontId="0" fillId="6" borderId="15" xfId="0" applyNumberFormat="1" applyFill="1" applyBorder="1"/>
    <xf numFmtId="0" fontId="0" fillId="6" borderId="15" xfId="0" applyNumberFormat="1" applyFill="1" applyBorder="1"/>
    <xf numFmtId="2" fontId="0" fillId="6" borderId="15" xfId="0" applyNumberFormat="1" applyFill="1" applyBorder="1"/>
    <xf numFmtId="1" fontId="0" fillId="6" borderId="15" xfId="0" applyNumberFormat="1" applyFill="1" applyBorder="1"/>
    <xf numFmtId="0" fontId="0" fillId="6" borderId="0" xfId="0" applyFill="1"/>
    <xf numFmtId="0" fontId="0" fillId="3" borderId="17" xfId="0" applyFill="1" applyBorder="1"/>
    <xf numFmtId="0" fontId="0" fillId="7" borderId="15" xfId="0" applyFill="1" applyBorder="1"/>
    <xf numFmtId="14" fontId="0" fillId="7" borderId="15" xfId="0" applyNumberFormat="1" applyFill="1" applyBorder="1"/>
    <xf numFmtId="20" fontId="0" fillId="7" borderId="15" xfId="0" applyNumberFormat="1" applyFill="1" applyBorder="1"/>
    <xf numFmtId="1" fontId="0" fillId="7" borderId="15" xfId="0" applyNumberFormat="1" applyFill="1" applyBorder="1"/>
    <xf numFmtId="0" fontId="0" fillId="7" borderId="15" xfId="0" applyNumberFormat="1" applyFill="1" applyBorder="1"/>
    <xf numFmtId="2" fontId="0" fillId="7" borderId="15" xfId="0" applyNumberFormat="1" applyFill="1" applyBorder="1"/>
    <xf numFmtId="0" fontId="0" fillId="8" borderId="15" xfId="0" applyNumberFormat="1" applyFill="1" applyBorder="1"/>
    <xf numFmtId="0" fontId="0" fillId="8" borderId="15" xfId="0" applyFill="1" applyBorder="1"/>
    <xf numFmtId="14" fontId="0" fillId="8" borderId="15" xfId="0" applyNumberFormat="1" applyFill="1" applyBorder="1"/>
    <xf numFmtId="1" fontId="0" fillId="8" borderId="15" xfId="0" applyNumberFormat="1" applyFill="1" applyBorder="1"/>
    <xf numFmtId="2" fontId="0" fillId="8" borderId="15" xfId="0" applyNumberFormat="1" applyFill="1" applyBorder="1"/>
    <xf numFmtId="20" fontId="0" fillId="8" borderId="15" xfId="0" applyNumberFormat="1" applyFill="1" applyBorder="1"/>
    <xf numFmtId="14" fontId="0" fillId="0" borderId="0" xfId="0" applyNumberFormat="1" applyFill="1"/>
    <xf numFmtId="20" fontId="0" fillId="0" borderId="0" xfId="0" applyNumberFormat="1" applyFill="1"/>
    <xf numFmtId="0" fontId="0" fillId="0" borderId="0" xfId="0" applyFill="1"/>
    <xf numFmtId="1" fontId="0" fillId="0" borderId="0" xfId="0" applyNumberFormat="1" applyFill="1"/>
    <xf numFmtId="0" fontId="0" fillId="0" borderId="0" xfId="0" applyNumberFormat="1" applyFill="1" applyBorder="1"/>
    <xf numFmtId="0" fontId="0" fillId="4" borderId="17" xfId="0" applyFill="1" applyBorder="1"/>
    <xf numFmtId="1" fontId="0" fillId="8" borderId="1" xfId="0" applyNumberFormat="1" applyFill="1" applyBorder="1"/>
    <xf numFmtId="0" fontId="0" fillId="4" borderId="1" xfId="0" applyFill="1" applyBorder="1"/>
    <xf numFmtId="0" fontId="1" fillId="0" borderId="0" xfId="0" applyFont="1" applyFill="1"/>
    <xf numFmtId="0" fontId="1" fillId="0" borderId="18" xfId="0" applyFont="1" applyFill="1" applyBorder="1"/>
    <xf numFmtId="0" fontId="0" fillId="4" borderId="19" xfId="0" applyFill="1" applyBorder="1"/>
    <xf numFmtId="0" fontId="0" fillId="3" borderId="19" xfId="0" applyFill="1" applyBorder="1"/>
    <xf numFmtId="0" fontId="0" fillId="5" borderId="19" xfId="0" applyFill="1" applyBorder="1"/>
    <xf numFmtId="1" fontId="0" fillId="6" borderId="19" xfId="0" applyNumberFormat="1" applyFill="1" applyBorder="1"/>
    <xf numFmtId="0" fontId="0" fillId="6" borderId="19" xfId="0" applyFill="1" applyBorder="1"/>
    <xf numFmtId="0" fontId="0" fillId="3" borderId="20" xfId="0" applyFill="1" applyBorder="1"/>
    <xf numFmtId="0" fontId="0" fillId="7" borderId="19" xfId="0" applyFill="1" applyBorder="1"/>
    <xf numFmtId="0" fontId="0" fillId="8" borderId="19" xfId="0" applyFill="1" applyBorder="1"/>
    <xf numFmtId="0" fontId="0" fillId="7" borderId="17" xfId="0" applyFill="1" applyBorder="1"/>
    <xf numFmtId="0" fontId="0" fillId="8" borderId="17" xfId="0" applyFill="1" applyBorder="1"/>
    <xf numFmtId="0" fontId="0" fillId="0" borderId="15" xfId="0" applyFill="1" applyBorder="1"/>
    <xf numFmtId="0" fontId="0" fillId="0" borderId="15" xfId="0" applyBorder="1"/>
    <xf numFmtId="0" fontId="0" fillId="4" borderId="24" xfId="0" applyFill="1" applyBorder="1"/>
    <xf numFmtId="0" fontId="0" fillId="4" borderId="25" xfId="0" applyFill="1" applyBorder="1"/>
    <xf numFmtId="0" fontId="0" fillId="3" borderId="24" xfId="0" applyFill="1" applyBorder="1"/>
    <xf numFmtId="0" fontId="0" fillId="3" borderId="25" xfId="0" applyFill="1" applyBorder="1"/>
    <xf numFmtId="0" fontId="0" fillId="5" borderId="24" xfId="0" applyFill="1" applyBorder="1"/>
    <xf numFmtId="0" fontId="0" fillId="5" borderId="25" xfId="0" applyFill="1" applyBorder="1"/>
    <xf numFmtId="0" fontId="0" fillId="6" borderId="24" xfId="0" applyFill="1" applyBorder="1"/>
    <xf numFmtId="0" fontId="0" fillId="6" borderId="25" xfId="0" applyFill="1" applyBorder="1"/>
    <xf numFmtId="0" fontId="0" fillId="7" borderId="24" xfId="0" applyFill="1" applyBorder="1"/>
    <xf numFmtId="0" fontId="0" fillId="7" borderId="25" xfId="0" applyFill="1" applyBorder="1"/>
    <xf numFmtId="0" fontId="0" fillId="8" borderId="24" xfId="0" applyFill="1" applyBorder="1"/>
    <xf numFmtId="0" fontId="0" fillId="8" borderId="25" xfId="0" applyFill="1" applyBorder="1"/>
    <xf numFmtId="0" fontId="0" fillId="0" borderId="24" xfId="0" applyFill="1" applyBorder="1"/>
    <xf numFmtId="0" fontId="0" fillId="0" borderId="25" xfId="0" applyFill="1" applyBorder="1"/>
    <xf numFmtId="0" fontId="0" fillId="0" borderId="24" xfId="0" applyBorder="1"/>
    <xf numFmtId="0" fontId="0" fillId="0" borderId="25" xfId="0" applyBorder="1"/>
    <xf numFmtId="0" fontId="1" fillId="3" borderId="21" xfId="0" applyFont="1" applyFill="1" applyBorder="1"/>
    <xf numFmtId="0" fontId="1" fillId="3" borderId="22" xfId="0" applyFont="1" applyFill="1" applyBorder="1"/>
    <xf numFmtId="0" fontId="1" fillId="3" borderId="23" xfId="0" applyFont="1" applyFill="1" applyBorder="1"/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48"/>
  <sheetViews>
    <sheetView zoomScale="77" zoomScaleNormal="77" workbookViewId="0">
      <pane ySplit="1" topLeftCell="A2" activePane="bottomLeft" state="frozen"/>
      <selection pane="bottomLeft" activeCell="J21" activeCellId="5" sqref="J118:J140 J81:J102 J59:J77 J33:J52 J30 J2:J21"/>
    </sheetView>
  </sheetViews>
  <sheetFormatPr defaultRowHeight="15" x14ac:dyDescent="0.25"/>
  <cols>
    <col min="1" max="1" width="9.140625" customWidth="1"/>
    <col min="2" max="2" width="14.140625" customWidth="1"/>
    <col min="3" max="3" width="27" customWidth="1"/>
    <col min="4" max="4" width="13.5703125" customWidth="1"/>
    <col min="5" max="5" width="16.28515625" customWidth="1"/>
    <col min="6" max="6" width="9.140625" customWidth="1"/>
    <col min="7" max="7" width="10.5703125" customWidth="1"/>
    <col min="8" max="10" width="9.140625" customWidth="1"/>
    <col min="11" max="11" width="12.7109375" customWidth="1"/>
    <col min="12" max="13" width="9.140625" customWidth="1"/>
    <col min="14" max="14" width="13.5703125" style="35" customWidth="1"/>
    <col min="15" max="15" width="13.5703125" style="23" customWidth="1"/>
    <col min="16" max="16" width="16.85546875" customWidth="1"/>
    <col min="17" max="17" width="12.7109375" style="59" customWidth="1"/>
    <col min="18" max="18" width="9.140625" customWidth="1"/>
    <col min="19" max="19" width="10.28515625" bestFit="1" customWidth="1"/>
    <col min="20" max="20" width="15.42578125" style="35" customWidth="1"/>
    <col min="21" max="24" width="9.140625" customWidth="1"/>
    <col min="25" max="25" width="9.140625" style="14" customWidth="1"/>
    <col min="26" max="37" width="9.140625" customWidth="1"/>
    <col min="38" max="38" width="18.85546875" bestFit="1" customWidth="1"/>
    <col min="39" max="39" width="14.28515625" bestFit="1" customWidth="1"/>
    <col min="40" max="40" width="9.140625" style="117"/>
    <col min="41" max="42" width="9.140625" style="102"/>
    <col min="43" max="43" width="9.140625" style="118"/>
  </cols>
  <sheetData>
    <row r="1" spans="1:43" s="12" customFormat="1" x14ac:dyDescent="0.25">
      <c r="A1" s="38" t="s">
        <v>92</v>
      </c>
      <c r="B1" s="38" t="s">
        <v>3</v>
      </c>
      <c r="C1" s="38" t="s">
        <v>80</v>
      </c>
      <c r="D1" s="38" t="s">
        <v>19</v>
      </c>
      <c r="E1" s="38" t="s">
        <v>6</v>
      </c>
      <c r="F1" s="38" t="s">
        <v>13</v>
      </c>
      <c r="G1" s="38" t="s">
        <v>16</v>
      </c>
      <c r="H1" s="38" t="s">
        <v>9</v>
      </c>
      <c r="I1" s="38" t="s">
        <v>186</v>
      </c>
      <c r="J1" s="38" t="s">
        <v>187</v>
      </c>
      <c r="K1" s="38" t="s">
        <v>108</v>
      </c>
      <c r="L1" s="38" t="s">
        <v>109</v>
      </c>
      <c r="M1" s="38" t="s">
        <v>76</v>
      </c>
      <c r="N1" s="40" t="s">
        <v>188</v>
      </c>
      <c r="O1" s="39" t="s">
        <v>177</v>
      </c>
      <c r="P1" s="38" t="s">
        <v>220</v>
      </c>
      <c r="Q1" s="58" t="s">
        <v>31</v>
      </c>
      <c r="R1" s="38" t="s">
        <v>34</v>
      </c>
      <c r="S1" s="38" t="s">
        <v>265</v>
      </c>
      <c r="T1" s="40" t="s">
        <v>77</v>
      </c>
      <c r="U1" s="38" t="s">
        <v>40</v>
      </c>
      <c r="V1" s="38" t="s">
        <v>47</v>
      </c>
      <c r="W1" s="38" t="s">
        <v>50</v>
      </c>
      <c r="X1" s="38" t="s">
        <v>82</v>
      </c>
      <c r="Y1" s="41" t="s">
        <v>54</v>
      </c>
      <c r="Z1" s="38" t="s">
        <v>57</v>
      </c>
      <c r="AA1" s="38" t="s">
        <v>62</v>
      </c>
      <c r="AB1" s="38" t="s">
        <v>67</v>
      </c>
      <c r="AC1" s="38" t="s">
        <v>182</v>
      </c>
      <c r="AD1" s="38" t="s">
        <v>70</v>
      </c>
      <c r="AE1" s="38" t="s">
        <v>73</v>
      </c>
      <c r="AL1" s="24" t="s">
        <v>194</v>
      </c>
      <c r="AM1" s="24"/>
      <c r="AN1" s="119" t="s">
        <v>266</v>
      </c>
      <c r="AO1" s="120"/>
      <c r="AP1" s="120"/>
      <c r="AQ1" s="121"/>
    </row>
    <row r="2" spans="1:43" s="25" customFormat="1" x14ac:dyDescent="0.25">
      <c r="A2" s="33">
        <v>1</v>
      </c>
      <c r="B2" s="42">
        <v>41947</v>
      </c>
      <c r="C2" s="33" t="s">
        <v>83</v>
      </c>
      <c r="D2" s="43">
        <v>0.43402777777777773</v>
      </c>
      <c r="E2" s="33">
        <v>3604</v>
      </c>
      <c r="F2" s="33">
        <v>684862</v>
      </c>
      <c r="G2" s="33">
        <v>9362146</v>
      </c>
      <c r="H2" s="33">
        <v>2</v>
      </c>
      <c r="I2" s="33">
        <v>1</v>
      </c>
      <c r="J2" s="33">
        <f>I2/7</f>
        <v>0.14285714285714285</v>
      </c>
      <c r="K2" s="33">
        <v>1</v>
      </c>
      <c r="L2" s="33">
        <v>0</v>
      </c>
      <c r="M2" s="33">
        <v>7</v>
      </c>
      <c r="N2" s="45">
        <v>193</v>
      </c>
      <c r="O2" s="44">
        <v>291</v>
      </c>
      <c r="P2" s="33">
        <v>0</v>
      </c>
      <c r="Q2" s="46">
        <v>0.67</v>
      </c>
      <c r="R2" s="33">
        <v>2</v>
      </c>
      <c r="S2" s="33">
        <f>SUM(AN2:AQ2)/2</f>
        <v>41.5</v>
      </c>
      <c r="T2" s="45">
        <f>(AM2/AL2)*100</f>
        <v>85.636895576131693</v>
      </c>
      <c r="U2" s="33">
        <v>3</v>
      </c>
      <c r="V2" s="33">
        <v>3</v>
      </c>
      <c r="W2" s="33">
        <v>1</v>
      </c>
      <c r="X2" s="33">
        <v>1</v>
      </c>
      <c r="Y2" s="46">
        <v>4.75</v>
      </c>
      <c r="Z2" s="33">
        <v>1</v>
      </c>
      <c r="AA2" s="33">
        <v>1</v>
      </c>
      <c r="AB2" s="33">
        <v>24</v>
      </c>
      <c r="AC2" s="33">
        <f>AB2/4</f>
        <v>6</v>
      </c>
      <c r="AD2" s="33">
        <v>1</v>
      </c>
      <c r="AE2" s="33">
        <v>3</v>
      </c>
      <c r="AL2" s="33">
        <v>248832</v>
      </c>
      <c r="AM2" s="91">
        <v>213092</v>
      </c>
      <c r="AN2" s="103">
        <v>67</v>
      </c>
      <c r="AO2" s="33">
        <v>16</v>
      </c>
      <c r="AP2" s="33"/>
      <c r="AQ2" s="104"/>
    </row>
    <row r="3" spans="1:43" s="25" customFormat="1" x14ac:dyDescent="0.25">
      <c r="A3" s="33">
        <v>2</v>
      </c>
      <c r="B3" s="42">
        <v>41947</v>
      </c>
      <c r="C3" s="33" t="s">
        <v>84</v>
      </c>
      <c r="D3" s="43">
        <v>0.46527777777777773</v>
      </c>
      <c r="E3" s="33">
        <v>3605</v>
      </c>
      <c r="F3" s="33">
        <v>684985</v>
      </c>
      <c r="G3" s="33">
        <v>9362162</v>
      </c>
      <c r="H3" s="33">
        <v>2</v>
      </c>
      <c r="I3" s="33">
        <v>1</v>
      </c>
      <c r="J3" s="33">
        <f>I3/7</f>
        <v>0.14285714285714285</v>
      </c>
      <c r="K3" s="33">
        <v>1</v>
      </c>
      <c r="L3" s="33">
        <v>0</v>
      </c>
      <c r="M3" s="33">
        <v>7</v>
      </c>
      <c r="N3" s="45">
        <v>172</v>
      </c>
      <c r="O3" s="44">
        <v>263</v>
      </c>
      <c r="P3" s="33">
        <v>0</v>
      </c>
      <c r="Q3" s="46">
        <v>0.27</v>
      </c>
      <c r="R3" s="33">
        <v>4</v>
      </c>
      <c r="S3" s="33">
        <f t="shared" ref="S3:S16" si="0">SUM(AN3:AQ3)/2</f>
        <v>179.5</v>
      </c>
      <c r="T3" s="45">
        <f>(AM3/AL3)*100</f>
        <v>81.065538194444443</v>
      </c>
      <c r="U3" s="33">
        <v>3</v>
      </c>
      <c r="V3" s="33">
        <v>2</v>
      </c>
      <c r="W3" s="33">
        <v>1</v>
      </c>
      <c r="X3" s="33">
        <v>1</v>
      </c>
      <c r="Y3" s="46">
        <v>4</v>
      </c>
      <c r="Z3" s="33">
        <v>1</v>
      </c>
      <c r="AA3" s="33">
        <v>2</v>
      </c>
      <c r="AB3" s="33">
        <v>2</v>
      </c>
      <c r="AC3" s="33">
        <f t="shared" ref="AC3:AC66" si="1">AB3/4</f>
        <v>0.5</v>
      </c>
      <c r="AD3" s="33">
        <v>1</v>
      </c>
      <c r="AE3" s="33">
        <v>0</v>
      </c>
      <c r="AL3" s="33">
        <v>248832</v>
      </c>
      <c r="AM3" s="91">
        <v>201717</v>
      </c>
      <c r="AN3" s="103">
        <v>89</v>
      </c>
      <c r="AO3" s="33">
        <v>270</v>
      </c>
      <c r="AP3" s="33"/>
      <c r="AQ3" s="104"/>
    </row>
    <row r="4" spans="1:43" s="25" customFormat="1" x14ac:dyDescent="0.25">
      <c r="A4" s="33">
        <v>3</v>
      </c>
      <c r="B4" s="42">
        <v>41947</v>
      </c>
      <c r="C4" s="33" t="s">
        <v>89</v>
      </c>
      <c r="D4" s="43">
        <v>0.54166666666666663</v>
      </c>
      <c r="E4" s="33">
        <v>3462</v>
      </c>
      <c r="F4" s="33">
        <v>685848</v>
      </c>
      <c r="G4" s="33">
        <v>9361493</v>
      </c>
      <c r="H4" s="33">
        <v>2</v>
      </c>
      <c r="I4" s="33">
        <v>0</v>
      </c>
      <c r="J4" s="33">
        <f t="shared" ref="J4:J52" si="2">I4/7</f>
        <v>0</v>
      </c>
      <c r="K4" s="33">
        <v>0</v>
      </c>
      <c r="L4" s="33">
        <v>0</v>
      </c>
      <c r="M4" s="33">
        <v>5</v>
      </c>
      <c r="N4" s="45">
        <v>53</v>
      </c>
      <c r="O4" s="44" t="s">
        <v>178</v>
      </c>
      <c r="P4" s="33">
        <v>0</v>
      </c>
      <c r="Q4" s="46">
        <v>0.08</v>
      </c>
      <c r="R4" s="33">
        <v>2</v>
      </c>
      <c r="S4" s="33">
        <f t="shared" si="0"/>
        <v>47.75</v>
      </c>
      <c r="T4" s="45">
        <f>(AM4/AL4)*100</f>
        <v>45.05409272119342</v>
      </c>
      <c r="U4" s="33">
        <v>2</v>
      </c>
      <c r="V4" s="33">
        <v>2</v>
      </c>
      <c r="W4" s="33">
        <v>5</v>
      </c>
      <c r="X4" s="33">
        <v>1</v>
      </c>
      <c r="Y4" s="33">
        <v>7.5</v>
      </c>
      <c r="Z4" s="33">
        <v>1</v>
      </c>
      <c r="AA4" s="33">
        <v>2</v>
      </c>
      <c r="AB4" s="33">
        <v>0</v>
      </c>
      <c r="AC4" s="33">
        <v>0</v>
      </c>
      <c r="AD4" s="33">
        <v>0</v>
      </c>
      <c r="AE4" s="33">
        <v>0</v>
      </c>
      <c r="AL4" s="33">
        <v>248832</v>
      </c>
      <c r="AM4" s="91">
        <v>112109</v>
      </c>
      <c r="AN4" s="103">
        <v>60</v>
      </c>
      <c r="AO4" s="33">
        <v>35.5</v>
      </c>
      <c r="AP4" s="33"/>
      <c r="AQ4" s="104"/>
    </row>
    <row r="5" spans="1:43" s="25" customFormat="1" x14ac:dyDescent="0.25">
      <c r="A5" s="33">
        <v>4</v>
      </c>
      <c r="B5" s="42">
        <v>41947</v>
      </c>
      <c r="C5" s="33" t="s">
        <v>90</v>
      </c>
      <c r="D5" s="43">
        <v>0.5625</v>
      </c>
      <c r="E5" s="33">
        <v>3491</v>
      </c>
      <c r="F5" s="33">
        <v>686116</v>
      </c>
      <c r="G5" s="33">
        <v>9361599</v>
      </c>
      <c r="H5" s="33">
        <v>2</v>
      </c>
      <c r="I5" s="33">
        <v>0</v>
      </c>
      <c r="J5" s="33">
        <f t="shared" si="2"/>
        <v>0</v>
      </c>
      <c r="K5" s="33">
        <v>0</v>
      </c>
      <c r="L5" s="33">
        <v>0</v>
      </c>
      <c r="M5" s="33">
        <v>8</v>
      </c>
      <c r="N5" s="45">
        <v>35</v>
      </c>
      <c r="O5" s="44">
        <v>179</v>
      </c>
      <c r="P5" s="33">
        <v>0</v>
      </c>
      <c r="Q5" s="46">
        <v>0.62</v>
      </c>
      <c r="R5" s="33">
        <v>1</v>
      </c>
      <c r="S5" s="33">
        <f t="shared" si="0"/>
        <v>26.5</v>
      </c>
      <c r="T5" s="45">
        <f t="shared" ref="T5:T8" si="3">(AM5/AL5)*100</f>
        <v>78.515223122427983</v>
      </c>
      <c r="U5" s="33">
        <v>2</v>
      </c>
      <c r="V5" s="33">
        <v>2</v>
      </c>
      <c r="W5" s="33">
        <v>1</v>
      </c>
      <c r="X5" s="33">
        <v>9</v>
      </c>
      <c r="Y5" s="46">
        <v>8</v>
      </c>
      <c r="Z5" s="33">
        <v>1</v>
      </c>
      <c r="AA5" s="33">
        <v>2</v>
      </c>
      <c r="AB5" s="33">
        <v>8</v>
      </c>
      <c r="AC5" s="33">
        <f t="shared" si="1"/>
        <v>2</v>
      </c>
      <c r="AD5" s="33">
        <v>1</v>
      </c>
      <c r="AE5" s="33">
        <v>0</v>
      </c>
      <c r="AL5" s="33">
        <v>248832</v>
      </c>
      <c r="AM5" s="91">
        <v>195371</v>
      </c>
      <c r="AN5" s="103">
        <v>30</v>
      </c>
      <c r="AO5" s="33">
        <v>23</v>
      </c>
      <c r="AP5" s="33"/>
      <c r="AQ5" s="104"/>
    </row>
    <row r="6" spans="1:43" s="25" customFormat="1" x14ac:dyDescent="0.25">
      <c r="A6" s="33">
        <v>5</v>
      </c>
      <c r="B6" s="42">
        <v>41947</v>
      </c>
      <c r="C6" s="33" t="s">
        <v>91</v>
      </c>
      <c r="D6" s="43">
        <v>0.59027777777777779</v>
      </c>
      <c r="E6" s="33">
        <v>3514</v>
      </c>
      <c r="F6" s="33">
        <v>685943</v>
      </c>
      <c r="G6" s="33">
        <v>9361678</v>
      </c>
      <c r="H6" s="33">
        <v>2</v>
      </c>
      <c r="I6" s="33">
        <v>0</v>
      </c>
      <c r="J6" s="33">
        <f t="shared" si="2"/>
        <v>0</v>
      </c>
      <c r="K6" s="33">
        <v>0</v>
      </c>
      <c r="L6" s="33">
        <v>0</v>
      </c>
      <c r="M6" s="33">
        <v>6</v>
      </c>
      <c r="N6" s="45">
        <v>76</v>
      </c>
      <c r="O6" s="44">
        <v>101</v>
      </c>
      <c r="P6" s="33">
        <v>0</v>
      </c>
      <c r="Q6" s="46">
        <v>0.7</v>
      </c>
      <c r="R6" s="33">
        <v>2</v>
      </c>
      <c r="S6" s="33">
        <f t="shared" si="0"/>
        <v>45</v>
      </c>
      <c r="T6" s="45">
        <f t="shared" si="3"/>
        <v>79.230967078189295</v>
      </c>
      <c r="U6" s="33">
        <v>2</v>
      </c>
      <c r="V6" s="33">
        <v>3</v>
      </c>
      <c r="W6" s="33">
        <v>1</v>
      </c>
      <c r="X6" s="33">
        <v>1</v>
      </c>
      <c r="Y6" s="46">
        <v>12.75</v>
      </c>
      <c r="Z6" s="33">
        <v>3</v>
      </c>
      <c r="AA6" s="33">
        <v>1</v>
      </c>
      <c r="AB6" s="33">
        <v>51</v>
      </c>
      <c r="AC6" s="33">
        <f t="shared" si="1"/>
        <v>12.75</v>
      </c>
      <c r="AD6" s="33">
        <v>0</v>
      </c>
      <c r="AE6" s="33">
        <v>0</v>
      </c>
      <c r="AL6" s="33">
        <v>248832</v>
      </c>
      <c r="AM6" s="91">
        <v>197152</v>
      </c>
      <c r="AN6" s="103">
        <v>42</v>
      </c>
      <c r="AO6" s="33">
        <v>48</v>
      </c>
      <c r="AP6" s="33"/>
      <c r="AQ6" s="104"/>
    </row>
    <row r="7" spans="1:43" s="25" customFormat="1" x14ac:dyDescent="0.25">
      <c r="A7" s="33">
        <v>6</v>
      </c>
      <c r="B7" s="42">
        <v>41948</v>
      </c>
      <c r="C7" s="33" t="s">
        <v>93</v>
      </c>
      <c r="D7" s="43">
        <v>0.45833333333333331</v>
      </c>
      <c r="E7" s="33">
        <v>3023</v>
      </c>
      <c r="F7" s="33">
        <v>684654</v>
      </c>
      <c r="G7" s="33">
        <v>9360405</v>
      </c>
      <c r="H7" s="33">
        <v>2</v>
      </c>
      <c r="I7" s="33">
        <v>0</v>
      </c>
      <c r="J7" s="33">
        <f t="shared" si="2"/>
        <v>0</v>
      </c>
      <c r="K7" s="33">
        <v>0</v>
      </c>
      <c r="L7" s="33">
        <v>0</v>
      </c>
      <c r="M7" s="33">
        <v>7</v>
      </c>
      <c r="N7" s="45">
        <v>195</v>
      </c>
      <c r="O7" s="44">
        <v>389</v>
      </c>
      <c r="P7" s="33">
        <v>0</v>
      </c>
      <c r="Q7" s="46">
        <v>0.52</v>
      </c>
      <c r="R7" s="33">
        <v>2</v>
      </c>
      <c r="S7" s="33">
        <f t="shared" si="0"/>
        <v>49.5</v>
      </c>
      <c r="T7" s="45">
        <f t="shared" si="3"/>
        <v>85.190811471193413</v>
      </c>
      <c r="U7" s="33">
        <v>4</v>
      </c>
      <c r="V7" s="33">
        <v>4</v>
      </c>
      <c r="W7" s="33">
        <v>1</v>
      </c>
      <c r="X7" s="33">
        <v>1</v>
      </c>
      <c r="Y7" s="46">
        <v>5.25</v>
      </c>
      <c r="Z7" s="33">
        <v>1</v>
      </c>
      <c r="AA7" s="33">
        <v>2</v>
      </c>
      <c r="AB7" s="33">
        <v>25</v>
      </c>
      <c r="AC7" s="33">
        <f t="shared" si="1"/>
        <v>6.25</v>
      </c>
      <c r="AD7" s="33">
        <v>0</v>
      </c>
      <c r="AE7" s="33">
        <v>0</v>
      </c>
      <c r="AL7" s="33">
        <v>248832</v>
      </c>
      <c r="AM7" s="91">
        <v>211982</v>
      </c>
      <c r="AN7" s="103">
        <v>15</v>
      </c>
      <c r="AO7" s="33">
        <v>84</v>
      </c>
      <c r="AP7" s="33"/>
      <c r="AQ7" s="104"/>
    </row>
    <row r="8" spans="1:43" s="25" customFormat="1" x14ac:dyDescent="0.25">
      <c r="A8" s="33">
        <v>7</v>
      </c>
      <c r="B8" s="42">
        <v>41948</v>
      </c>
      <c r="C8" s="33" t="s">
        <v>94</v>
      </c>
      <c r="D8" s="43">
        <v>0.5</v>
      </c>
      <c r="E8" s="33">
        <v>2967</v>
      </c>
      <c r="F8" s="33">
        <v>685045</v>
      </c>
      <c r="G8" s="33">
        <v>9360309</v>
      </c>
      <c r="H8" s="33">
        <v>2</v>
      </c>
      <c r="I8" s="33">
        <v>0</v>
      </c>
      <c r="J8" s="33">
        <f t="shared" si="2"/>
        <v>0</v>
      </c>
      <c r="K8" s="33">
        <v>0</v>
      </c>
      <c r="L8" s="33">
        <v>0</v>
      </c>
      <c r="M8" s="33">
        <v>7</v>
      </c>
      <c r="N8" s="45">
        <v>530</v>
      </c>
      <c r="O8" s="44" t="s">
        <v>178</v>
      </c>
      <c r="P8" s="33">
        <v>0</v>
      </c>
      <c r="Q8" s="46">
        <v>0.93</v>
      </c>
      <c r="R8" s="33">
        <v>3</v>
      </c>
      <c r="S8" s="33">
        <f t="shared" si="0"/>
        <v>66</v>
      </c>
      <c r="T8" s="45">
        <f t="shared" si="3"/>
        <v>79.948318544238688</v>
      </c>
      <c r="U8" s="33">
        <v>4</v>
      </c>
      <c r="V8" s="33">
        <v>3</v>
      </c>
      <c r="W8" s="33">
        <v>1</v>
      </c>
      <c r="X8" s="33">
        <v>1</v>
      </c>
      <c r="Y8" s="46">
        <v>14</v>
      </c>
      <c r="Z8" s="33">
        <v>1</v>
      </c>
      <c r="AA8" s="33">
        <v>1</v>
      </c>
      <c r="AB8" s="33">
        <v>3</v>
      </c>
      <c r="AC8" s="33">
        <f t="shared" si="1"/>
        <v>0.75</v>
      </c>
      <c r="AD8" s="33">
        <v>0</v>
      </c>
      <c r="AE8" s="33">
        <v>0</v>
      </c>
      <c r="AL8" s="33">
        <v>248832</v>
      </c>
      <c r="AM8" s="91">
        <v>198937</v>
      </c>
      <c r="AN8" s="103">
        <v>65</v>
      </c>
      <c r="AO8" s="33">
        <v>67</v>
      </c>
      <c r="AP8" s="33"/>
      <c r="AQ8" s="104"/>
    </row>
    <row r="9" spans="1:43" s="25" customFormat="1" x14ac:dyDescent="0.25">
      <c r="A9" s="33">
        <v>8</v>
      </c>
      <c r="B9" s="42">
        <v>41948</v>
      </c>
      <c r="C9" s="33" t="s">
        <v>95</v>
      </c>
      <c r="D9" s="43">
        <v>0.58680555555555558</v>
      </c>
      <c r="E9" s="33">
        <v>2519</v>
      </c>
      <c r="F9" s="33">
        <v>685447</v>
      </c>
      <c r="G9" s="33">
        <v>9359727</v>
      </c>
      <c r="H9" s="33">
        <v>2</v>
      </c>
      <c r="I9" s="33">
        <v>0</v>
      </c>
      <c r="J9" s="33">
        <f t="shared" si="2"/>
        <v>0</v>
      </c>
      <c r="K9" s="33">
        <v>0</v>
      </c>
      <c r="L9" s="33">
        <v>0</v>
      </c>
      <c r="M9" s="33">
        <v>7</v>
      </c>
      <c r="N9" s="45">
        <v>712</v>
      </c>
      <c r="O9" s="44">
        <v>519</v>
      </c>
      <c r="P9" s="33">
        <v>0</v>
      </c>
      <c r="Q9" s="46">
        <v>1.47</v>
      </c>
      <c r="R9" s="33">
        <v>1</v>
      </c>
      <c r="S9" s="33">
        <f t="shared" si="0"/>
        <v>19.5</v>
      </c>
      <c r="T9" s="45">
        <f>(AM9/AL9)*100</f>
        <v>89.977575231481481</v>
      </c>
      <c r="U9" s="33">
        <v>2</v>
      </c>
      <c r="V9" s="33">
        <v>2</v>
      </c>
      <c r="W9" s="33">
        <v>5</v>
      </c>
      <c r="X9" s="33">
        <v>2</v>
      </c>
      <c r="Y9" s="46">
        <v>7.5</v>
      </c>
      <c r="Z9" s="33">
        <v>2</v>
      </c>
      <c r="AA9" s="33">
        <v>2</v>
      </c>
      <c r="AB9" s="33">
        <v>0</v>
      </c>
      <c r="AC9" s="33">
        <f>AB9/4</f>
        <v>0</v>
      </c>
      <c r="AD9" s="33">
        <v>0</v>
      </c>
      <c r="AE9" s="33">
        <v>0</v>
      </c>
      <c r="AL9" s="33">
        <v>248832</v>
      </c>
      <c r="AM9" s="91">
        <v>223893</v>
      </c>
      <c r="AN9" s="103">
        <v>25</v>
      </c>
      <c r="AO9" s="33">
        <v>14</v>
      </c>
      <c r="AP9" s="33"/>
      <c r="AQ9" s="104"/>
    </row>
    <row r="10" spans="1:43" s="25" customFormat="1" x14ac:dyDescent="0.25">
      <c r="A10" s="33">
        <v>9</v>
      </c>
      <c r="B10" s="42">
        <v>41948</v>
      </c>
      <c r="C10" s="33" t="s">
        <v>96</v>
      </c>
      <c r="D10" s="43">
        <v>0.58333333333333337</v>
      </c>
      <c r="E10" s="33">
        <v>2676</v>
      </c>
      <c r="F10" s="33">
        <v>685195</v>
      </c>
      <c r="G10" s="33">
        <v>9359943</v>
      </c>
      <c r="H10" s="33">
        <v>2</v>
      </c>
      <c r="I10" s="33">
        <v>0</v>
      </c>
      <c r="J10" s="33">
        <f t="shared" si="2"/>
        <v>0</v>
      </c>
      <c r="K10" s="33">
        <v>0</v>
      </c>
      <c r="L10" s="33">
        <v>0</v>
      </c>
      <c r="M10" s="33">
        <v>7</v>
      </c>
      <c r="N10" s="45">
        <v>752</v>
      </c>
      <c r="O10" s="44">
        <v>500</v>
      </c>
      <c r="P10" s="33">
        <v>0</v>
      </c>
      <c r="Q10" s="46">
        <v>1.03</v>
      </c>
      <c r="R10" s="33">
        <v>4</v>
      </c>
      <c r="S10" s="33">
        <f t="shared" si="0"/>
        <v>129</v>
      </c>
      <c r="T10" s="45">
        <f>(AM10/AL10)*100</f>
        <v>85.180764531893004</v>
      </c>
      <c r="U10" s="33">
        <v>3</v>
      </c>
      <c r="V10" s="33">
        <v>3</v>
      </c>
      <c r="W10" s="33">
        <v>1</v>
      </c>
      <c r="X10" s="33">
        <v>1</v>
      </c>
      <c r="Y10" s="46">
        <v>4</v>
      </c>
      <c r="Z10" s="33">
        <v>1</v>
      </c>
      <c r="AA10" s="33">
        <v>1</v>
      </c>
      <c r="AB10" s="33">
        <v>0</v>
      </c>
      <c r="AC10" s="33">
        <f t="shared" si="1"/>
        <v>0</v>
      </c>
      <c r="AD10" s="33">
        <v>0</v>
      </c>
      <c r="AE10" s="33">
        <v>0</v>
      </c>
      <c r="AL10" s="33">
        <v>248832</v>
      </c>
      <c r="AM10" s="91">
        <v>211957</v>
      </c>
      <c r="AN10" s="103">
        <v>140</v>
      </c>
      <c r="AO10" s="33">
        <v>118</v>
      </c>
      <c r="AP10" s="33"/>
      <c r="AQ10" s="104"/>
    </row>
    <row r="11" spans="1:43" s="25" customFormat="1" x14ac:dyDescent="0.25">
      <c r="A11" s="33">
        <v>10</v>
      </c>
      <c r="B11" s="42">
        <v>41948</v>
      </c>
      <c r="C11" s="33" t="s">
        <v>97</v>
      </c>
      <c r="D11" s="43">
        <v>0.63194444444444442</v>
      </c>
      <c r="E11" s="33">
        <v>2965</v>
      </c>
      <c r="F11" s="33">
        <v>684820</v>
      </c>
      <c r="G11" s="33">
        <v>9360330</v>
      </c>
      <c r="H11" s="33">
        <v>2</v>
      </c>
      <c r="I11" s="33">
        <v>0</v>
      </c>
      <c r="J11" s="33">
        <f t="shared" si="2"/>
        <v>0</v>
      </c>
      <c r="K11" s="33">
        <v>0</v>
      </c>
      <c r="L11" s="33">
        <v>0</v>
      </c>
      <c r="M11" s="33">
        <v>7</v>
      </c>
      <c r="N11" s="45">
        <v>306</v>
      </c>
      <c r="O11" s="44">
        <v>101</v>
      </c>
      <c r="P11" s="33">
        <v>0</v>
      </c>
      <c r="Q11" s="46">
        <v>1.47</v>
      </c>
      <c r="R11" s="33">
        <v>2</v>
      </c>
      <c r="S11" s="33">
        <f t="shared" si="0"/>
        <v>34.5</v>
      </c>
      <c r="T11" s="45">
        <f t="shared" ref="T11:T67" si="4">(AM11/AL11)*100</f>
        <v>92.575311856995896</v>
      </c>
      <c r="U11" s="33">
        <v>3</v>
      </c>
      <c r="V11" s="33">
        <v>1</v>
      </c>
      <c r="W11" s="33">
        <v>1</v>
      </c>
      <c r="X11" s="33">
        <v>1</v>
      </c>
      <c r="Y11" s="46">
        <v>5.4</v>
      </c>
      <c r="Z11" s="33">
        <v>1</v>
      </c>
      <c r="AA11" s="33">
        <v>1</v>
      </c>
      <c r="AB11" s="33">
        <v>0</v>
      </c>
      <c r="AC11" s="33">
        <f t="shared" si="1"/>
        <v>0</v>
      </c>
      <c r="AD11" s="33">
        <v>2</v>
      </c>
      <c r="AE11" s="33">
        <v>0</v>
      </c>
      <c r="AL11" s="33">
        <v>248832</v>
      </c>
      <c r="AM11" s="91">
        <v>230357</v>
      </c>
      <c r="AN11" s="103">
        <v>52</v>
      </c>
      <c r="AO11" s="33">
        <v>17</v>
      </c>
      <c r="AP11" s="33"/>
      <c r="AQ11" s="104"/>
    </row>
    <row r="12" spans="1:43" s="25" customFormat="1" x14ac:dyDescent="0.25">
      <c r="A12" s="33">
        <v>11</v>
      </c>
      <c r="B12" s="42">
        <v>41949</v>
      </c>
      <c r="C12" s="33" t="s">
        <v>98</v>
      </c>
      <c r="D12" s="43">
        <v>0.41666666666666669</v>
      </c>
      <c r="E12" s="33">
        <v>1641</v>
      </c>
      <c r="F12" s="33">
        <v>685205</v>
      </c>
      <c r="G12" s="33">
        <v>9358473</v>
      </c>
      <c r="H12" s="33">
        <v>2</v>
      </c>
      <c r="I12" s="33">
        <v>1</v>
      </c>
      <c r="J12" s="33">
        <f t="shared" si="2"/>
        <v>0.14285714285714285</v>
      </c>
      <c r="K12" s="33">
        <v>1</v>
      </c>
      <c r="L12" s="33">
        <v>0</v>
      </c>
      <c r="M12" s="33">
        <v>7</v>
      </c>
      <c r="N12" s="45">
        <v>329</v>
      </c>
      <c r="O12" s="44">
        <v>524</v>
      </c>
      <c r="P12" s="33">
        <v>0</v>
      </c>
      <c r="Q12" s="46">
        <v>3.02</v>
      </c>
      <c r="R12" s="33">
        <v>1</v>
      </c>
      <c r="S12" s="33">
        <f t="shared" si="0"/>
        <v>14</v>
      </c>
      <c r="T12" s="45">
        <f t="shared" si="4"/>
        <v>82.771508487654316</v>
      </c>
      <c r="U12" s="33">
        <v>2</v>
      </c>
      <c r="V12" s="33">
        <v>4</v>
      </c>
      <c r="W12" s="33">
        <v>1</v>
      </c>
      <c r="X12" s="33">
        <v>1</v>
      </c>
      <c r="Y12" s="46">
        <v>8.25</v>
      </c>
      <c r="Z12" s="33">
        <v>1</v>
      </c>
      <c r="AA12" s="33">
        <v>1</v>
      </c>
      <c r="AB12" s="33">
        <v>0</v>
      </c>
      <c r="AC12" s="33">
        <f t="shared" si="1"/>
        <v>0</v>
      </c>
      <c r="AD12" s="33">
        <v>0</v>
      </c>
      <c r="AE12" s="33">
        <v>0</v>
      </c>
      <c r="AL12" s="33">
        <v>248832</v>
      </c>
      <c r="AM12" s="91">
        <v>205962</v>
      </c>
      <c r="AN12" s="103">
        <v>18</v>
      </c>
      <c r="AO12" s="33">
        <v>10</v>
      </c>
      <c r="AP12" s="33"/>
      <c r="AQ12" s="104"/>
    </row>
    <row r="13" spans="1:43" s="25" customFormat="1" x14ac:dyDescent="0.25">
      <c r="A13" s="33">
        <v>12</v>
      </c>
      <c r="B13" s="42">
        <v>41949</v>
      </c>
      <c r="C13" s="33" t="s">
        <v>99</v>
      </c>
      <c r="D13" s="43">
        <v>0.43055555555555558</v>
      </c>
      <c r="E13" s="33">
        <v>1433</v>
      </c>
      <c r="F13" s="33">
        <v>685513</v>
      </c>
      <c r="G13" s="33">
        <v>9358675</v>
      </c>
      <c r="H13" s="33">
        <v>2</v>
      </c>
      <c r="I13" s="33">
        <v>1</v>
      </c>
      <c r="J13" s="33">
        <f t="shared" si="2"/>
        <v>0.14285714285714285</v>
      </c>
      <c r="K13" s="33">
        <v>1</v>
      </c>
      <c r="L13" s="33">
        <v>0</v>
      </c>
      <c r="M13" s="33">
        <v>7</v>
      </c>
      <c r="N13" s="45">
        <v>565</v>
      </c>
      <c r="O13" s="44">
        <v>546</v>
      </c>
      <c r="P13" s="33">
        <v>0</v>
      </c>
      <c r="Q13" s="46">
        <v>0.65</v>
      </c>
      <c r="R13" s="33">
        <v>2</v>
      </c>
      <c r="S13" s="33">
        <f t="shared" si="0"/>
        <v>37.5</v>
      </c>
      <c r="T13" s="45">
        <f t="shared" si="4"/>
        <v>82.073849022633752</v>
      </c>
      <c r="U13" s="33">
        <v>2</v>
      </c>
      <c r="V13" s="33">
        <v>3</v>
      </c>
      <c r="W13" s="33">
        <v>1</v>
      </c>
      <c r="X13" s="33">
        <v>1</v>
      </c>
      <c r="Y13" s="46">
        <v>5.25</v>
      </c>
      <c r="Z13" s="33">
        <v>1</v>
      </c>
      <c r="AA13" s="33">
        <v>1</v>
      </c>
      <c r="AB13" s="33">
        <v>0</v>
      </c>
      <c r="AC13" s="33">
        <f t="shared" si="1"/>
        <v>0</v>
      </c>
      <c r="AD13" s="33">
        <v>0</v>
      </c>
      <c r="AE13" s="33">
        <v>0</v>
      </c>
      <c r="AL13" s="33">
        <v>248832</v>
      </c>
      <c r="AM13" s="91">
        <v>204226</v>
      </c>
      <c r="AN13" s="103">
        <v>16</v>
      </c>
      <c r="AO13" s="33">
        <v>59</v>
      </c>
      <c r="AP13" s="33"/>
      <c r="AQ13" s="104"/>
    </row>
    <row r="14" spans="1:43" s="25" customFormat="1" x14ac:dyDescent="0.25">
      <c r="A14" s="33">
        <v>13</v>
      </c>
      <c r="B14" s="42">
        <v>41949</v>
      </c>
      <c r="C14" s="33" t="s">
        <v>100</v>
      </c>
      <c r="D14" s="43">
        <v>0.45833333333333331</v>
      </c>
      <c r="E14" s="33">
        <v>1225</v>
      </c>
      <c r="F14" s="33">
        <v>685205</v>
      </c>
      <c r="G14" s="33">
        <v>9358473</v>
      </c>
      <c r="H14" s="33">
        <v>2</v>
      </c>
      <c r="I14" s="33">
        <v>2</v>
      </c>
      <c r="J14" s="33">
        <f t="shared" si="2"/>
        <v>0.2857142857142857</v>
      </c>
      <c r="K14" s="33">
        <v>1</v>
      </c>
      <c r="L14" s="33">
        <v>0</v>
      </c>
      <c r="M14" s="33">
        <v>7</v>
      </c>
      <c r="N14" s="45">
        <v>370</v>
      </c>
      <c r="O14" s="44">
        <v>545</v>
      </c>
      <c r="P14" s="33">
        <v>0</v>
      </c>
      <c r="Q14" s="46">
        <v>4.3</v>
      </c>
      <c r="R14" s="33">
        <v>3</v>
      </c>
      <c r="S14" s="33">
        <f t="shared" si="0"/>
        <v>60</v>
      </c>
      <c r="T14" s="45">
        <f t="shared" si="4"/>
        <v>80.121527777777786</v>
      </c>
      <c r="U14" s="33">
        <v>3</v>
      </c>
      <c r="V14" s="33">
        <v>4</v>
      </c>
      <c r="W14" s="33">
        <v>1</v>
      </c>
      <c r="X14" s="33">
        <v>1</v>
      </c>
      <c r="Y14" s="46">
        <v>7</v>
      </c>
      <c r="Z14" s="33">
        <v>1</v>
      </c>
      <c r="AA14" s="33">
        <v>1</v>
      </c>
      <c r="AB14" s="33">
        <v>0</v>
      </c>
      <c r="AC14" s="33">
        <f t="shared" si="1"/>
        <v>0</v>
      </c>
      <c r="AD14" s="33">
        <v>0</v>
      </c>
      <c r="AE14" s="33">
        <v>0</v>
      </c>
      <c r="AL14" s="33">
        <v>248832</v>
      </c>
      <c r="AM14" s="91">
        <v>199368</v>
      </c>
      <c r="AN14" s="103">
        <v>66</v>
      </c>
      <c r="AO14" s="33">
        <v>54</v>
      </c>
      <c r="AP14" s="33"/>
      <c r="AQ14" s="104"/>
    </row>
    <row r="15" spans="1:43" s="25" customFormat="1" x14ac:dyDescent="0.25">
      <c r="A15" s="33">
        <v>14</v>
      </c>
      <c r="B15" s="42">
        <v>41949</v>
      </c>
      <c r="C15" s="33" t="s">
        <v>101</v>
      </c>
      <c r="D15" s="43">
        <v>0.49652777777777773</v>
      </c>
      <c r="E15" s="33">
        <v>1033</v>
      </c>
      <c r="F15" s="33">
        <v>685564</v>
      </c>
      <c r="G15" s="33">
        <v>9358205</v>
      </c>
      <c r="H15" s="33">
        <v>2</v>
      </c>
      <c r="I15" s="33">
        <v>0</v>
      </c>
      <c r="J15" s="33">
        <f t="shared" si="2"/>
        <v>0</v>
      </c>
      <c r="K15" s="33">
        <v>0</v>
      </c>
      <c r="L15" s="33">
        <v>0</v>
      </c>
      <c r="M15" s="33">
        <v>5</v>
      </c>
      <c r="N15" s="45">
        <v>224</v>
      </c>
      <c r="O15" s="44">
        <v>539</v>
      </c>
      <c r="P15" s="33">
        <v>0</v>
      </c>
      <c r="Q15" s="46">
        <v>4.5</v>
      </c>
      <c r="R15" s="33">
        <v>1</v>
      </c>
      <c r="S15" s="33">
        <f t="shared" si="0"/>
        <v>15.5</v>
      </c>
      <c r="T15" s="45">
        <f t="shared" si="4"/>
        <v>33.000578703703702</v>
      </c>
      <c r="U15" s="33">
        <v>1</v>
      </c>
      <c r="V15" s="33">
        <v>1</v>
      </c>
      <c r="W15" s="33">
        <v>2</v>
      </c>
      <c r="X15" s="33">
        <v>1</v>
      </c>
      <c r="Y15" s="46">
        <v>8.6</v>
      </c>
      <c r="Z15" s="33">
        <v>2</v>
      </c>
      <c r="AA15" s="33">
        <v>1</v>
      </c>
      <c r="AB15" s="33">
        <v>0</v>
      </c>
      <c r="AC15" s="33">
        <f t="shared" si="1"/>
        <v>0</v>
      </c>
      <c r="AD15" s="33">
        <v>2</v>
      </c>
      <c r="AE15" s="33">
        <v>3</v>
      </c>
      <c r="AL15" s="33">
        <v>248832</v>
      </c>
      <c r="AM15" s="91">
        <v>82116</v>
      </c>
      <c r="AN15" s="103">
        <v>19</v>
      </c>
      <c r="AO15" s="33">
        <v>12</v>
      </c>
      <c r="AP15" s="33"/>
      <c r="AQ15" s="104"/>
    </row>
    <row r="16" spans="1:43" s="25" customFormat="1" x14ac:dyDescent="0.25">
      <c r="A16" s="33">
        <v>15</v>
      </c>
      <c r="B16" s="42">
        <v>41949</v>
      </c>
      <c r="C16" s="33" t="s">
        <v>102</v>
      </c>
      <c r="D16" s="43">
        <v>0.52430555555555558</v>
      </c>
      <c r="E16" s="33">
        <v>841</v>
      </c>
      <c r="F16" s="33">
        <v>685404</v>
      </c>
      <c r="G16" s="33">
        <v>9358009</v>
      </c>
      <c r="H16" s="33">
        <v>2</v>
      </c>
      <c r="I16" s="33">
        <v>0</v>
      </c>
      <c r="J16" s="33">
        <f t="shared" si="2"/>
        <v>0</v>
      </c>
      <c r="K16" s="33">
        <v>0</v>
      </c>
      <c r="L16" s="33">
        <v>0</v>
      </c>
      <c r="M16" s="33">
        <v>5</v>
      </c>
      <c r="N16" s="45">
        <v>25</v>
      </c>
      <c r="O16" s="44">
        <v>396</v>
      </c>
      <c r="P16" s="33">
        <v>0</v>
      </c>
      <c r="Q16" s="46">
        <v>0.37</v>
      </c>
      <c r="R16" s="33">
        <v>2</v>
      </c>
      <c r="S16" s="33">
        <f t="shared" si="0"/>
        <v>41</v>
      </c>
      <c r="T16" s="45">
        <f t="shared" si="4"/>
        <v>31.509211033950617</v>
      </c>
      <c r="U16" s="33">
        <v>3</v>
      </c>
      <c r="V16" s="33">
        <v>1</v>
      </c>
      <c r="W16" s="33">
        <v>5</v>
      </c>
      <c r="X16" s="33">
        <v>1</v>
      </c>
      <c r="Y16" s="46">
        <v>12.5</v>
      </c>
      <c r="Z16" s="33">
        <v>2</v>
      </c>
      <c r="AA16" s="33">
        <v>1</v>
      </c>
      <c r="AB16" s="33">
        <v>0</v>
      </c>
      <c r="AC16" s="33">
        <f t="shared" si="1"/>
        <v>0</v>
      </c>
      <c r="AD16" s="33">
        <v>0</v>
      </c>
      <c r="AE16" s="33">
        <v>0</v>
      </c>
      <c r="AL16" s="33">
        <v>248832</v>
      </c>
      <c r="AM16" s="91">
        <v>78405</v>
      </c>
      <c r="AN16" s="103">
        <v>19</v>
      </c>
      <c r="AO16" s="33">
        <v>63</v>
      </c>
      <c r="AP16" s="33"/>
      <c r="AQ16" s="104"/>
    </row>
    <row r="17" spans="1:43" s="25" customFormat="1" x14ac:dyDescent="0.25">
      <c r="A17" s="33">
        <v>16</v>
      </c>
      <c r="B17" s="42">
        <v>41951</v>
      </c>
      <c r="C17" s="33" t="s">
        <v>103</v>
      </c>
      <c r="D17" s="43">
        <v>0.4236111111111111</v>
      </c>
      <c r="E17" s="33">
        <v>1940</v>
      </c>
      <c r="F17" s="33">
        <v>684738</v>
      </c>
      <c r="G17" s="33">
        <v>9358139</v>
      </c>
      <c r="H17" s="33">
        <v>2</v>
      </c>
      <c r="I17" s="33">
        <v>2</v>
      </c>
      <c r="J17" s="33">
        <f t="shared" si="2"/>
        <v>0.2857142857142857</v>
      </c>
      <c r="K17" s="33">
        <v>1</v>
      </c>
      <c r="L17" s="33">
        <v>0</v>
      </c>
      <c r="M17" s="33">
        <v>7</v>
      </c>
      <c r="N17" s="45">
        <v>523</v>
      </c>
      <c r="O17" s="44">
        <v>580</v>
      </c>
      <c r="P17" s="33">
        <v>0</v>
      </c>
      <c r="Q17" s="46">
        <v>3.49</v>
      </c>
      <c r="R17" s="33">
        <v>1</v>
      </c>
      <c r="S17" s="33">
        <f>SUM(AN17:AQ17)/4</f>
        <v>21.5</v>
      </c>
      <c r="T17" s="45">
        <f t="shared" si="4"/>
        <v>86.519418724279845</v>
      </c>
      <c r="U17" s="33">
        <v>2</v>
      </c>
      <c r="V17" s="33">
        <v>4</v>
      </c>
      <c r="W17" s="33">
        <v>1</v>
      </c>
      <c r="X17" s="33">
        <v>1</v>
      </c>
      <c r="Y17" s="46">
        <v>7</v>
      </c>
      <c r="Z17" s="33">
        <v>1</v>
      </c>
      <c r="AA17" s="33">
        <v>1</v>
      </c>
      <c r="AB17" s="33">
        <v>0</v>
      </c>
      <c r="AC17" s="33">
        <f t="shared" si="1"/>
        <v>0</v>
      </c>
      <c r="AD17" s="33">
        <v>0</v>
      </c>
      <c r="AE17" s="33">
        <v>0</v>
      </c>
      <c r="AL17" s="33">
        <v>248832</v>
      </c>
      <c r="AM17" s="91">
        <v>215288</v>
      </c>
      <c r="AN17" s="103">
        <v>36</v>
      </c>
      <c r="AO17" s="33">
        <v>19</v>
      </c>
      <c r="AP17" s="33">
        <v>12</v>
      </c>
      <c r="AQ17" s="104">
        <v>19</v>
      </c>
    </row>
    <row r="18" spans="1:43" s="25" customFormat="1" x14ac:dyDescent="0.25">
      <c r="A18" s="33">
        <v>17</v>
      </c>
      <c r="B18" s="42">
        <v>41951</v>
      </c>
      <c r="C18" s="33" t="s">
        <v>104</v>
      </c>
      <c r="D18" s="43">
        <v>0.47916666666666669</v>
      </c>
      <c r="E18" s="33">
        <v>1631</v>
      </c>
      <c r="F18" s="33">
        <v>684546</v>
      </c>
      <c r="G18" s="33">
        <v>9358838</v>
      </c>
      <c r="H18" s="33">
        <v>2</v>
      </c>
      <c r="I18" s="33">
        <v>0</v>
      </c>
      <c r="J18" s="33">
        <f t="shared" si="2"/>
        <v>0</v>
      </c>
      <c r="K18" s="33">
        <v>0</v>
      </c>
      <c r="L18" s="33">
        <v>0</v>
      </c>
      <c r="M18" s="33">
        <v>7</v>
      </c>
      <c r="N18" s="45">
        <v>245</v>
      </c>
      <c r="O18" s="44">
        <v>428</v>
      </c>
      <c r="P18" s="33">
        <v>0</v>
      </c>
      <c r="Q18" s="46">
        <v>0.68</v>
      </c>
      <c r="R18" s="33">
        <v>4</v>
      </c>
      <c r="S18" s="33">
        <f t="shared" ref="S18:S54" si="5">SUM(AN18:AQ18)/4</f>
        <v>99.75</v>
      </c>
      <c r="T18" s="45">
        <f t="shared" si="4"/>
        <v>90.412808641975303</v>
      </c>
      <c r="U18" s="33">
        <v>1</v>
      </c>
      <c r="V18" s="33">
        <v>1</v>
      </c>
      <c r="W18" s="33">
        <v>1</v>
      </c>
      <c r="X18" s="33">
        <v>1</v>
      </c>
      <c r="Y18" s="46">
        <v>11.75</v>
      </c>
      <c r="Z18" s="33">
        <v>1</v>
      </c>
      <c r="AA18" s="33">
        <v>1</v>
      </c>
      <c r="AB18" s="33">
        <v>0</v>
      </c>
      <c r="AC18" s="33">
        <f t="shared" si="1"/>
        <v>0</v>
      </c>
      <c r="AD18" s="33">
        <v>0</v>
      </c>
      <c r="AE18" s="33">
        <v>0</v>
      </c>
      <c r="AL18" s="33">
        <v>248832</v>
      </c>
      <c r="AM18" s="91">
        <v>224976</v>
      </c>
      <c r="AN18" s="103">
        <v>64</v>
      </c>
      <c r="AO18" s="33">
        <v>167</v>
      </c>
      <c r="AP18" s="33">
        <v>100</v>
      </c>
      <c r="AQ18" s="104">
        <v>68</v>
      </c>
    </row>
    <row r="19" spans="1:43" s="25" customFormat="1" x14ac:dyDescent="0.25">
      <c r="A19" s="33">
        <v>18</v>
      </c>
      <c r="B19" s="42">
        <v>41951</v>
      </c>
      <c r="C19" s="33" t="s">
        <v>105</v>
      </c>
      <c r="D19" s="43">
        <v>0.52083333333333337</v>
      </c>
      <c r="E19" s="33">
        <v>1214</v>
      </c>
      <c r="F19" s="33">
        <v>684183</v>
      </c>
      <c r="G19" s="33">
        <v>9358406</v>
      </c>
      <c r="H19" s="33">
        <v>2</v>
      </c>
      <c r="I19" s="33">
        <v>1</v>
      </c>
      <c r="J19" s="33">
        <f t="shared" si="2"/>
        <v>0.14285714285714285</v>
      </c>
      <c r="K19" s="33">
        <v>1</v>
      </c>
      <c r="L19" s="33">
        <v>0</v>
      </c>
      <c r="M19" s="33">
        <v>7</v>
      </c>
      <c r="N19" s="45">
        <v>64</v>
      </c>
      <c r="O19" s="44">
        <v>359</v>
      </c>
      <c r="P19" s="33">
        <v>0</v>
      </c>
      <c r="Q19" s="46">
        <v>0.18</v>
      </c>
      <c r="R19" s="33">
        <v>4</v>
      </c>
      <c r="S19" s="33">
        <f t="shared" si="5"/>
        <v>207.5</v>
      </c>
      <c r="T19" s="45">
        <f t="shared" si="4"/>
        <v>89.32572980967079</v>
      </c>
      <c r="U19" s="33">
        <v>2</v>
      </c>
      <c r="V19" s="33">
        <v>2</v>
      </c>
      <c r="W19" s="33">
        <v>1</v>
      </c>
      <c r="X19" s="33">
        <v>1</v>
      </c>
      <c r="Y19" s="46">
        <v>10</v>
      </c>
      <c r="Z19" s="33">
        <v>1</v>
      </c>
      <c r="AA19" s="33">
        <v>2</v>
      </c>
      <c r="AB19" s="33">
        <v>1</v>
      </c>
      <c r="AC19" s="33">
        <f t="shared" si="1"/>
        <v>0.25</v>
      </c>
      <c r="AD19" s="33">
        <v>0</v>
      </c>
      <c r="AE19" s="33">
        <v>0</v>
      </c>
      <c r="AL19" s="33">
        <v>248832</v>
      </c>
      <c r="AM19" s="91">
        <v>222271</v>
      </c>
      <c r="AN19" s="103">
        <v>19</v>
      </c>
      <c r="AO19" s="33">
        <v>546</v>
      </c>
      <c r="AP19" s="33">
        <v>210</v>
      </c>
      <c r="AQ19" s="104">
        <v>55</v>
      </c>
    </row>
    <row r="20" spans="1:43" s="25" customFormat="1" x14ac:dyDescent="0.25">
      <c r="A20" s="33">
        <v>19</v>
      </c>
      <c r="B20" s="42">
        <v>41951</v>
      </c>
      <c r="C20" s="33" t="s">
        <v>106</v>
      </c>
      <c r="D20" s="43">
        <v>0.5625</v>
      </c>
      <c r="E20" s="33">
        <v>744</v>
      </c>
      <c r="F20" s="33">
        <v>684636</v>
      </c>
      <c r="G20" s="33">
        <v>9357989</v>
      </c>
      <c r="H20" s="33">
        <v>2</v>
      </c>
      <c r="I20" s="33">
        <v>2</v>
      </c>
      <c r="J20" s="33">
        <f t="shared" si="2"/>
        <v>0.2857142857142857</v>
      </c>
      <c r="K20" s="33">
        <v>1</v>
      </c>
      <c r="L20" s="33">
        <v>0</v>
      </c>
      <c r="M20" s="33">
        <v>7</v>
      </c>
      <c r="N20" s="45">
        <v>162</v>
      </c>
      <c r="O20" s="44">
        <v>132</v>
      </c>
      <c r="P20" s="33">
        <v>0</v>
      </c>
      <c r="Q20" s="46">
        <v>1.5</v>
      </c>
      <c r="R20" s="33">
        <v>2</v>
      </c>
      <c r="S20" s="33">
        <f t="shared" si="5"/>
        <v>30.5</v>
      </c>
      <c r="T20" s="45">
        <f t="shared" si="4"/>
        <v>77.832835005144034</v>
      </c>
      <c r="U20" s="33">
        <v>2</v>
      </c>
      <c r="V20" s="33">
        <v>3</v>
      </c>
      <c r="W20" s="33">
        <v>1</v>
      </c>
      <c r="X20" s="33">
        <v>1</v>
      </c>
      <c r="Y20" s="46">
        <v>3.75</v>
      </c>
      <c r="Z20" s="33">
        <v>1</v>
      </c>
      <c r="AA20" s="33">
        <v>1</v>
      </c>
      <c r="AB20" s="33">
        <v>21</v>
      </c>
      <c r="AC20" s="33">
        <f t="shared" si="1"/>
        <v>5.25</v>
      </c>
      <c r="AD20" s="33">
        <v>0</v>
      </c>
      <c r="AE20" s="33">
        <v>0</v>
      </c>
      <c r="AL20" s="33">
        <v>248832</v>
      </c>
      <c r="AM20" s="91">
        <v>193673</v>
      </c>
      <c r="AN20" s="103">
        <v>64</v>
      </c>
      <c r="AO20" s="33">
        <v>18</v>
      </c>
      <c r="AP20" s="33">
        <v>15</v>
      </c>
      <c r="AQ20" s="104">
        <v>25</v>
      </c>
    </row>
    <row r="21" spans="1:43" s="25" customFormat="1" x14ac:dyDescent="0.25">
      <c r="A21" s="33">
        <v>20</v>
      </c>
      <c r="B21" s="42">
        <v>41951</v>
      </c>
      <c r="C21" s="33" t="s">
        <v>107</v>
      </c>
      <c r="D21" s="43">
        <v>0.57986111111111105</v>
      </c>
      <c r="E21" s="33">
        <v>582</v>
      </c>
      <c r="F21" s="33">
        <v>684681</v>
      </c>
      <c r="G21" s="33">
        <v>9357731</v>
      </c>
      <c r="H21" s="33">
        <v>2</v>
      </c>
      <c r="I21" s="33">
        <v>4</v>
      </c>
      <c r="J21" s="33">
        <f t="shared" si="2"/>
        <v>0.5714285714285714</v>
      </c>
      <c r="K21" s="33">
        <v>1</v>
      </c>
      <c r="L21" s="33">
        <v>0</v>
      </c>
      <c r="M21" s="33">
        <v>7</v>
      </c>
      <c r="N21" s="45">
        <v>313</v>
      </c>
      <c r="O21" s="44">
        <v>93</v>
      </c>
      <c r="P21" s="33">
        <v>0</v>
      </c>
      <c r="Q21" s="46">
        <v>1.69</v>
      </c>
      <c r="R21" s="33">
        <v>2</v>
      </c>
      <c r="S21" s="33">
        <f t="shared" si="5"/>
        <v>40.5</v>
      </c>
      <c r="T21" s="45">
        <f t="shared" si="4"/>
        <v>87.737911522633752</v>
      </c>
      <c r="U21" s="33">
        <v>2</v>
      </c>
      <c r="V21" s="33">
        <v>3</v>
      </c>
      <c r="W21" s="33">
        <v>1</v>
      </c>
      <c r="X21" s="33">
        <v>1</v>
      </c>
      <c r="Y21" s="46">
        <v>6.75</v>
      </c>
      <c r="Z21" s="33">
        <v>1</v>
      </c>
      <c r="AA21" s="33">
        <v>1</v>
      </c>
      <c r="AB21" s="33">
        <v>23</v>
      </c>
      <c r="AC21" s="33">
        <f t="shared" si="1"/>
        <v>5.75</v>
      </c>
      <c r="AD21" s="33">
        <v>0</v>
      </c>
      <c r="AE21" s="33">
        <v>0</v>
      </c>
      <c r="AL21" s="33">
        <v>248832</v>
      </c>
      <c r="AM21" s="91">
        <v>218320</v>
      </c>
      <c r="AN21" s="103">
        <v>32</v>
      </c>
      <c r="AO21" s="33">
        <v>100</v>
      </c>
      <c r="AP21" s="33">
        <v>18</v>
      </c>
      <c r="AQ21" s="104">
        <v>12</v>
      </c>
    </row>
    <row r="22" spans="1:43" s="24" customFormat="1" x14ac:dyDescent="0.25">
      <c r="A22" s="34">
        <v>21</v>
      </c>
      <c r="B22" s="47">
        <v>41954</v>
      </c>
      <c r="C22" s="34" t="s">
        <v>118</v>
      </c>
      <c r="D22" s="48">
        <v>0.4465277777777778</v>
      </c>
      <c r="E22" s="34">
        <v>3486</v>
      </c>
      <c r="F22" s="34">
        <v>685605</v>
      </c>
      <c r="G22" s="34">
        <v>9361615</v>
      </c>
      <c r="H22" s="34">
        <v>1</v>
      </c>
      <c r="I22" s="34"/>
      <c r="J22" s="34"/>
      <c r="K22" s="34">
        <v>0</v>
      </c>
      <c r="L22" s="34">
        <v>0</v>
      </c>
      <c r="M22" s="34">
        <v>7</v>
      </c>
      <c r="N22" s="50">
        <v>283</v>
      </c>
      <c r="O22" s="49">
        <v>227</v>
      </c>
      <c r="P22" s="34">
        <v>0</v>
      </c>
      <c r="Q22" s="51">
        <v>0.51</v>
      </c>
      <c r="R22" s="34">
        <v>4</v>
      </c>
      <c r="S22" s="34">
        <f t="shared" si="5"/>
        <v>113.75</v>
      </c>
      <c r="T22" s="50">
        <f t="shared" si="4"/>
        <v>86.847752700617292</v>
      </c>
      <c r="U22" s="34">
        <v>2</v>
      </c>
      <c r="V22" s="34">
        <v>3</v>
      </c>
      <c r="W22" s="34">
        <v>1</v>
      </c>
      <c r="X22" s="34">
        <v>1</v>
      </c>
      <c r="Y22" s="51">
        <v>5.75</v>
      </c>
      <c r="Z22" s="34">
        <v>1</v>
      </c>
      <c r="AA22" s="34">
        <v>1</v>
      </c>
      <c r="AB22" s="34">
        <v>1</v>
      </c>
      <c r="AC22" s="34">
        <f t="shared" si="1"/>
        <v>0.25</v>
      </c>
      <c r="AD22" s="34">
        <v>0</v>
      </c>
      <c r="AE22" s="34">
        <v>0</v>
      </c>
      <c r="AL22" s="34">
        <v>248832</v>
      </c>
      <c r="AM22" s="92">
        <v>216105</v>
      </c>
      <c r="AN22" s="105">
        <v>100</v>
      </c>
      <c r="AO22" s="34">
        <v>200</v>
      </c>
      <c r="AP22" s="34">
        <v>84</v>
      </c>
      <c r="AQ22" s="106">
        <v>71</v>
      </c>
    </row>
    <row r="23" spans="1:43" s="24" customFormat="1" x14ac:dyDescent="0.25">
      <c r="A23" s="34">
        <v>22</v>
      </c>
      <c r="B23" s="47">
        <v>41954</v>
      </c>
      <c r="C23" s="34" t="s">
        <v>119</v>
      </c>
      <c r="D23" s="48">
        <v>0.46875</v>
      </c>
      <c r="E23" s="34">
        <v>3457</v>
      </c>
      <c r="F23" s="34">
        <v>685322</v>
      </c>
      <c r="G23" s="34">
        <v>9361487</v>
      </c>
      <c r="H23" s="34">
        <v>1</v>
      </c>
      <c r="I23" s="34"/>
      <c r="J23" s="34"/>
      <c r="K23" s="34">
        <v>0</v>
      </c>
      <c r="L23" s="34">
        <v>0</v>
      </c>
      <c r="M23" s="34">
        <v>7</v>
      </c>
      <c r="N23" s="50">
        <v>349</v>
      </c>
      <c r="O23" s="49">
        <v>224</v>
      </c>
      <c r="P23" s="34">
        <v>0</v>
      </c>
      <c r="Q23" s="51">
        <v>0.3</v>
      </c>
      <c r="R23" s="34">
        <v>2</v>
      </c>
      <c r="S23" s="34">
        <f t="shared" si="5"/>
        <v>42.5</v>
      </c>
      <c r="T23" s="50">
        <f t="shared" si="4"/>
        <v>68.723476080246911</v>
      </c>
      <c r="U23" s="34">
        <v>2</v>
      </c>
      <c r="V23" s="34">
        <v>2</v>
      </c>
      <c r="W23" s="34">
        <v>1</v>
      </c>
      <c r="X23" s="34">
        <v>1</v>
      </c>
      <c r="Y23" s="51">
        <v>3.4</v>
      </c>
      <c r="Z23" s="34">
        <v>1</v>
      </c>
      <c r="AA23" s="34">
        <v>1</v>
      </c>
      <c r="AB23" s="34">
        <v>2</v>
      </c>
      <c r="AC23" s="34">
        <f t="shared" si="1"/>
        <v>0.5</v>
      </c>
      <c r="AD23" s="34">
        <v>0</v>
      </c>
      <c r="AE23" s="34">
        <v>0</v>
      </c>
      <c r="AL23" s="34">
        <v>248832</v>
      </c>
      <c r="AM23" s="92">
        <v>171006</v>
      </c>
      <c r="AN23" s="105">
        <v>25</v>
      </c>
      <c r="AO23" s="34">
        <v>48</v>
      </c>
      <c r="AP23" s="34">
        <v>59</v>
      </c>
      <c r="AQ23" s="106">
        <v>38</v>
      </c>
    </row>
    <row r="24" spans="1:43" s="24" customFormat="1" x14ac:dyDescent="0.25">
      <c r="A24" s="34">
        <v>23</v>
      </c>
      <c r="B24" s="47">
        <v>41954</v>
      </c>
      <c r="C24" s="34" t="s">
        <v>120</v>
      </c>
      <c r="D24" s="48">
        <v>0.50972222222222219</v>
      </c>
      <c r="E24" s="34">
        <v>3487</v>
      </c>
      <c r="F24" s="34">
        <v>685742</v>
      </c>
      <c r="G24" s="34">
        <v>9361567</v>
      </c>
      <c r="H24" s="34">
        <v>1</v>
      </c>
      <c r="I24" s="34"/>
      <c r="J24" s="34"/>
      <c r="K24" s="34">
        <v>0</v>
      </c>
      <c r="L24" s="34">
        <v>0</v>
      </c>
      <c r="M24" s="34">
        <v>5</v>
      </c>
      <c r="N24" s="50">
        <v>182</v>
      </c>
      <c r="O24" s="49">
        <v>220</v>
      </c>
      <c r="P24" s="34">
        <v>0</v>
      </c>
      <c r="Q24" s="51">
        <v>0.1</v>
      </c>
      <c r="R24" s="34">
        <v>2</v>
      </c>
      <c r="S24" s="34">
        <f t="shared" si="5"/>
        <v>40.75</v>
      </c>
      <c r="T24" s="50">
        <f t="shared" si="4"/>
        <v>84.032198431069958</v>
      </c>
      <c r="U24" s="34">
        <v>1</v>
      </c>
      <c r="V24" s="34">
        <v>1</v>
      </c>
      <c r="W24" s="34">
        <v>1</v>
      </c>
      <c r="X24" s="34">
        <v>5</v>
      </c>
      <c r="Y24" s="51">
        <v>0.5</v>
      </c>
      <c r="Z24" s="34">
        <v>2</v>
      </c>
      <c r="AA24" s="34">
        <v>1</v>
      </c>
      <c r="AB24" s="34">
        <v>0</v>
      </c>
      <c r="AC24" s="34">
        <f t="shared" si="1"/>
        <v>0</v>
      </c>
      <c r="AD24" s="34">
        <v>0</v>
      </c>
      <c r="AE24" s="34">
        <v>1</v>
      </c>
      <c r="AL24" s="34">
        <v>248832</v>
      </c>
      <c r="AM24" s="92">
        <v>209099</v>
      </c>
      <c r="AN24" s="105">
        <v>52</v>
      </c>
      <c r="AO24" s="34">
        <v>36</v>
      </c>
      <c r="AP24" s="34">
        <v>36</v>
      </c>
      <c r="AQ24" s="106">
        <v>39</v>
      </c>
    </row>
    <row r="25" spans="1:43" s="24" customFormat="1" x14ac:dyDescent="0.25">
      <c r="A25" s="34">
        <v>24</v>
      </c>
      <c r="B25" s="47">
        <v>41954</v>
      </c>
      <c r="C25" s="34" t="s">
        <v>121</v>
      </c>
      <c r="D25" s="48">
        <v>0.53125</v>
      </c>
      <c r="E25" s="34">
        <v>3489</v>
      </c>
      <c r="F25" s="34">
        <v>685962</v>
      </c>
      <c r="G25" s="34">
        <v>9361576</v>
      </c>
      <c r="H25" s="34">
        <v>1</v>
      </c>
      <c r="I25" s="34"/>
      <c r="J25" s="34"/>
      <c r="K25" s="34">
        <v>0</v>
      </c>
      <c r="L25" s="34">
        <v>0</v>
      </c>
      <c r="M25" s="34">
        <v>6</v>
      </c>
      <c r="N25" s="50">
        <v>36</v>
      </c>
      <c r="O25" s="49">
        <v>195</v>
      </c>
      <c r="P25" s="34">
        <v>0</v>
      </c>
      <c r="Q25" s="51">
        <v>0.2</v>
      </c>
      <c r="R25" s="34">
        <v>2</v>
      </c>
      <c r="S25" s="34">
        <f t="shared" si="5"/>
        <v>43.5</v>
      </c>
      <c r="T25" s="50">
        <f t="shared" si="4"/>
        <v>76.242203575102891</v>
      </c>
      <c r="U25" s="34">
        <v>2</v>
      </c>
      <c r="V25" s="34">
        <v>2</v>
      </c>
      <c r="W25" s="34">
        <v>1</v>
      </c>
      <c r="X25" s="34">
        <v>1</v>
      </c>
      <c r="Y25" s="51">
        <v>3.13</v>
      </c>
      <c r="Z25" s="34">
        <v>1</v>
      </c>
      <c r="AA25" s="34">
        <v>1</v>
      </c>
      <c r="AB25" s="34">
        <v>2</v>
      </c>
      <c r="AC25" s="34">
        <f t="shared" si="1"/>
        <v>0.5</v>
      </c>
      <c r="AD25" s="34">
        <v>0</v>
      </c>
      <c r="AE25" s="34">
        <v>0</v>
      </c>
      <c r="AL25" s="34">
        <v>248832</v>
      </c>
      <c r="AM25" s="92">
        <v>189715</v>
      </c>
      <c r="AN25" s="105">
        <v>75</v>
      </c>
      <c r="AO25" s="34">
        <v>32</v>
      </c>
      <c r="AP25" s="34">
        <v>32</v>
      </c>
      <c r="AQ25" s="106">
        <v>35</v>
      </c>
    </row>
    <row r="26" spans="1:43" s="24" customFormat="1" x14ac:dyDescent="0.25">
      <c r="A26" s="34">
        <v>25</v>
      </c>
      <c r="B26" s="47">
        <v>41955</v>
      </c>
      <c r="C26" s="34" t="s">
        <v>122</v>
      </c>
      <c r="D26" s="48">
        <v>0.33680555555555558</v>
      </c>
      <c r="E26" s="34">
        <v>3075</v>
      </c>
      <c r="F26" s="34">
        <v>684458</v>
      </c>
      <c r="G26" s="34">
        <v>9360527</v>
      </c>
      <c r="H26" s="34">
        <v>1</v>
      </c>
      <c r="I26" s="34"/>
      <c r="J26" s="34"/>
      <c r="K26" s="34">
        <v>0</v>
      </c>
      <c r="L26" s="34">
        <v>0</v>
      </c>
      <c r="M26" s="34">
        <v>8</v>
      </c>
      <c r="N26" s="50">
        <v>17</v>
      </c>
      <c r="O26" s="49">
        <v>274</v>
      </c>
      <c r="P26" s="34">
        <v>0</v>
      </c>
      <c r="Q26" s="51">
        <v>0.28000000000000003</v>
      </c>
      <c r="R26" s="34">
        <v>4</v>
      </c>
      <c r="S26" s="34">
        <f t="shared" si="5"/>
        <v>102.75</v>
      </c>
      <c r="T26" s="50">
        <f t="shared" si="4"/>
        <v>69.842303240740748</v>
      </c>
      <c r="U26" s="34">
        <v>1</v>
      </c>
      <c r="V26" s="34">
        <v>1</v>
      </c>
      <c r="W26" s="34">
        <v>1</v>
      </c>
      <c r="X26" s="34">
        <v>1</v>
      </c>
      <c r="Y26" s="51">
        <v>3.63</v>
      </c>
      <c r="Z26" s="34">
        <v>1</v>
      </c>
      <c r="AA26" s="34">
        <v>1</v>
      </c>
      <c r="AB26" s="34">
        <v>5</v>
      </c>
      <c r="AC26" s="34">
        <f t="shared" si="1"/>
        <v>1.25</v>
      </c>
      <c r="AD26" s="34">
        <v>0</v>
      </c>
      <c r="AE26" s="34">
        <v>0</v>
      </c>
      <c r="AL26" s="34">
        <v>248832</v>
      </c>
      <c r="AM26" s="92">
        <v>173790</v>
      </c>
      <c r="AN26" s="105">
        <v>143</v>
      </c>
      <c r="AO26" s="34">
        <v>57</v>
      </c>
      <c r="AP26" s="34">
        <v>59</v>
      </c>
      <c r="AQ26" s="106">
        <v>152</v>
      </c>
    </row>
    <row r="27" spans="1:43" s="24" customFormat="1" x14ac:dyDescent="0.25">
      <c r="A27" s="34">
        <v>26</v>
      </c>
      <c r="B27" s="47">
        <v>41955</v>
      </c>
      <c r="C27" s="34" t="s">
        <v>123</v>
      </c>
      <c r="D27" s="48">
        <v>0.37708333333333338</v>
      </c>
      <c r="E27" s="34">
        <v>3023</v>
      </c>
      <c r="F27" s="34">
        <v>684953</v>
      </c>
      <c r="G27" s="34">
        <v>9360286</v>
      </c>
      <c r="H27" s="34">
        <v>1</v>
      </c>
      <c r="I27" s="34"/>
      <c r="J27" s="34"/>
      <c r="K27" s="34">
        <v>0</v>
      </c>
      <c r="L27" s="34">
        <v>0</v>
      </c>
      <c r="M27" s="34">
        <v>7</v>
      </c>
      <c r="N27" s="50">
        <v>438</v>
      </c>
      <c r="O27" s="49">
        <v>477</v>
      </c>
      <c r="P27" s="34">
        <v>0</v>
      </c>
      <c r="Q27" s="51">
        <v>0.62</v>
      </c>
      <c r="R27" s="34">
        <v>3</v>
      </c>
      <c r="S27" s="34">
        <f t="shared" si="5"/>
        <v>52.5</v>
      </c>
      <c r="T27" s="50">
        <f t="shared" si="4"/>
        <v>79.605516975308646</v>
      </c>
      <c r="U27" s="34">
        <v>2</v>
      </c>
      <c r="V27" s="34">
        <v>2</v>
      </c>
      <c r="W27" s="34">
        <v>1</v>
      </c>
      <c r="X27" s="34">
        <v>1</v>
      </c>
      <c r="Y27" s="51">
        <v>4.25</v>
      </c>
      <c r="Z27" s="34">
        <v>1</v>
      </c>
      <c r="AA27" s="34">
        <v>1</v>
      </c>
      <c r="AB27" s="34">
        <v>12</v>
      </c>
      <c r="AC27" s="34">
        <f t="shared" si="1"/>
        <v>3</v>
      </c>
      <c r="AD27" s="34">
        <v>3</v>
      </c>
      <c r="AE27" s="34">
        <v>0</v>
      </c>
      <c r="AL27" s="34">
        <v>248832</v>
      </c>
      <c r="AM27" s="92">
        <v>198084</v>
      </c>
      <c r="AN27" s="105">
        <v>87</v>
      </c>
      <c r="AO27" s="34">
        <v>77</v>
      </c>
      <c r="AP27" s="34">
        <v>26</v>
      </c>
      <c r="AQ27" s="106">
        <v>20</v>
      </c>
    </row>
    <row r="28" spans="1:43" s="24" customFormat="1" x14ac:dyDescent="0.25">
      <c r="A28" s="34">
        <v>29</v>
      </c>
      <c r="B28" s="47">
        <v>41956</v>
      </c>
      <c r="C28" s="34" t="s">
        <v>124</v>
      </c>
      <c r="D28" s="48">
        <v>0.37986111111111115</v>
      </c>
      <c r="E28" s="34">
        <v>1128</v>
      </c>
      <c r="F28" s="34">
        <v>685342</v>
      </c>
      <c r="G28" s="34">
        <v>9358391</v>
      </c>
      <c r="H28" s="34">
        <v>1</v>
      </c>
      <c r="I28" s="34"/>
      <c r="J28" s="34"/>
      <c r="K28" s="34">
        <v>0</v>
      </c>
      <c r="L28" s="34">
        <v>0</v>
      </c>
      <c r="M28" s="34">
        <v>7</v>
      </c>
      <c r="N28" s="50">
        <v>348</v>
      </c>
      <c r="O28" s="49">
        <v>537</v>
      </c>
      <c r="P28" s="34">
        <v>0</v>
      </c>
      <c r="Q28" s="51">
        <v>0.3</v>
      </c>
      <c r="R28" s="34">
        <v>3</v>
      </c>
      <c r="S28" s="34">
        <f t="shared" si="5"/>
        <v>70</v>
      </c>
      <c r="T28" s="50">
        <f t="shared" si="4"/>
        <v>72.773196373456798</v>
      </c>
      <c r="U28" s="34">
        <v>2</v>
      </c>
      <c r="V28" s="34">
        <v>4</v>
      </c>
      <c r="W28" s="34">
        <v>1</v>
      </c>
      <c r="X28" s="34">
        <v>1</v>
      </c>
      <c r="Y28" s="51">
        <v>3.25</v>
      </c>
      <c r="Z28" s="34">
        <v>1</v>
      </c>
      <c r="AA28" s="34">
        <v>1</v>
      </c>
      <c r="AB28" s="34">
        <v>6</v>
      </c>
      <c r="AC28" s="34">
        <f t="shared" si="1"/>
        <v>1.5</v>
      </c>
      <c r="AD28" s="34">
        <v>0</v>
      </c>
      <c r="AE28" s="34">
        <v>0</v>
      </c>
      <c r="AL28" s="34">
        <v>248832</v>
      </c>
      <c r="AM28" s="92">
        <v>181083</v>
      </c>
      <c r="AN28" s="105">
        <v>32</v>
      </c>
      <c r="AO28" s="34">
        <v>77</v>
      </c>
      <c r="AP28" s="34">
        <v>127</v>
      </c>
      <c r="AQ28" s="106">
        <v>44</v>
      </c>
    </row>
    <row r="29" spans="1:43" s="24" customFormat="1" x14ac:dyDescent="0.25">
      <c r="A29" s="34">
        <v>30</v>
      </c>
      <c r="B29" s="47">
        <v>41956</v>
      </c>
      <c r="C29" s="34" t="s">
        <v>125</v>
      </c>
      <c r="D29" s="48">
        <v>0.4201388888888889</v>
      </c>
      <c r="E29" s="34">
        <v>1431</v>
      </c>
      <c r="F29" s="34">
        <v>685316</v>
      </c>
      <c r="G29" s="34">
        <v>9358616</v>
      </c>
      <c r="H29" s="34">
        <v>1</v>
      </c>
      <c r="I29" s="34"/>
      <c r="J29" s="34"/>
      <c r="K29" s="34">
        <v>0</v>
      </c>
      <c r="L29" s="34">
        <v>0</v>
      </c>
      <c r="M29" s="34">
        <v>7</v>
      </c>
      <c r="N29" s="50">
        <v>483</v>
      </c>
      <c r="O29" s="49">
        <v>532</v>
      </c>
      <c r="P29" s="34">
        <v>0</v>
      </c>
      <c r="Q29" s="51">
        <v>0.49</v>
      </c>
      <c r="R29" s="34">
        <v>3</v>
      </c>
      <c r="S29" s="34">
        <f t="shared" si="5"/>
        <v>55</v>
      </c>
      <c r="T29" s="50">
        <f t="shared" si="4"/>
        <v>79.71522955246914</v>
      </c>
      <c r="U29" s="34">
        <v>3</v>
      </c>
      <c r="V29" s="34">
        <v>4</v>
      </c>
      <c r="W29" s="34">
        <v>1</v>
      </c>
      <c r="X29" s="34">
        <v>1</v>
      </c>
      <c r="Y29" s="51">
        <v>3.38</v>
      </c>
      <c r="Z29" s="34">
        <v>1</v>
      </c>
      <c r="AA29" s="34">
        <v>1</v>
      </c>
      <c r="AB29" s="34">
        <v>8</v>
      </c>
      <c r="AC29" s="34">
        <f t="shared" si="1"/>
        <v>2</v>
      </c>
      <c r="AD29" s="34">
        <v>1</v>
      </c>
      <c r="AE29" s="34">
        <v>0</v>
      </c>
      <c r="AL29" s="34">
        <v>248832</v>
      </c>
      <c r="AM29" s="92">
        <v>198357</v>
      </c>
      <c r="AN29" s="105">
        <v>55</v>
      </c>
      <c r="AO29" s="34">
        <v>76</v>
      </c>
      <c r="AP29" s="34">
        <v>22</v>
      </c>
      <c r="AQ29" s="106">
        <v>67</v>
      </c>
    </row>
    <row r="30" spans="1:43" s="25" customFormat="1" x14ac:dyDescent="0.25">
      <c r="A30" s="33">
        <v>31</v>
      </c>
      <c r="B30" s="42">
        <v>41956</v>
      </c>
      <c r="C30" s="33" t="s">
        <v>126</v>
      </c>
      <c r="D30" s="43">
        <v>0.67708333333333337</v>
      </c>
      <c r="E30" s="33">
        <v>968</v>
      </c>
      <c r="F30" s="33">
        <v>678489</v>
      </c>
      <c r="G30" s="33">
        <v>9358344</v>
      </c>
      <c r="H30" s="33">
        <v>2</v>
      </c>
      <c r="I30" s="33">
        <v>4</v>
      </c>
      <c r="J30" s="33">
        <f t="shared" si="2"/>
        <v>0.5714285714285714</v>
      </c>
      <c r="K30" s="33">
        <v>1</v>
      </c>
      <c r="L30" s="33">
        <v>0</v>
      </c>
      <c r="M30" s="33">
        <v>7</v>
      </c>
      <c r="N30" s="45">
        <v>33</v>
      </c>
      <c r="O30" s="44">
        <v>157</v>
      </c>
      <c r="P30" s="33">
        <v>0</v>
      </c>
      <c r="Q30" s="46">
        <v>0.16</v>
      </c>
      <c r="R30" s="33">
        <v>4</v>
      </c>
      <c r="S30" s="33">
        <f t="shared" si="5"/>
        <v>90.5</v>
      </c>
      <c r="T30" s="45"/>
      <c r="U30" s="33">
        <v>2</v>
      </c>
      <c r="V30" s="33">
        <v>2</v>
      </c>
      <c r="W30" s="33">
        <v>1</v>
      </c>
      <c r="X30" s="33">
        <v>1</v>
      </c>
      <c r="Y30" s="46">
        <v>5</v>
      </c>
      <c r="Z30" s="33">
        <v>1</v>
      </c>
      <c r="AA30" s="33">
        <v>1</v>
      </c>
      <c r="AB30" s="33">
        <v>6</v>
      </c>
      <c r="AC30" s="33">
        <f t="shared" si="1"/>
        <v>1.5</v>
      </c>
      <c r="AD30" s="33">
        <v>0</v>
      </c>
      <c r="AE30" s="33">
        <v>0</v>
      </c>
      <c r="AL30" s="33"/>
      <c r="AM30" s="91"/>
      <c r="AN30" s="103">
        <v>155</v>
      </c>
      <c r="AO30" s="33">
        <v>110</v>
      </c>
      <c r="AP30" s="33">
        <v>53</v>
      </c>
      <c r="AQ30" s="104">
        <v>44</v>
      </c>
    </row>
    <row r="31" spans="1:43" s="24" customFormat="1" x14ac:dyDescent="0.25">
      <c r="A31" s="34">
        <v>32</v>
      </c>
      <c r="B31" s="47">
        <v>41958</v>
      </c>
      <c r="C31" s="34" t="s">
        <v>127</v>
      </c>
      <c r="D31" s="48">
        <v>0.40625</v>
      </c>
      <c r="E31" s="34">
        <v>1529</v>
      </c>
      <c r="F31" s="34">
        <v>684729</v>
      </c>
      <c r="G31" s="34">
        <v>9358770</v>
      </c>
      <c r="H31" s="34">
        <v>1</v>
      </c>
      <c r="I31" s="34"/>
      <c r="J31" s="34"/>
      <c r="K31" s="34">
        <v>0</v>
      </c>
      <c r="L31" s="34">
        <v>0</v>
      </c>
      <c r="M31" s="34">
        <v>7</v>
      </c>
      <c r="N31" s="50">
        <v>151</v>
      </c>
      <c r="O31" s="49">
        <v>458</v>
      </c>
      <c r="P31" s="34">
        <v>0</v>
      </c>
      <c r="Q31" s="51">
        <v>0.17</v>
      </c>
      <c r="R31" s="34">
        <v>4</v>
      </c>
      <c r="S31" s="34">
        <f t="shared" si="5"/>
        <v>134.75</v>
      </c>
      <c r="T31" s="50">
        <f t="shared" si="4"/>
        <v>84.682034465020578</v>
      </c>
      <c r="U31" s="34">
        <v>2</v>
      </c>
      <c r="V31" s="34">
        <v>3</v>
      </c>
      <c r="W31" s="34">
        <v>1</v>
      </c>
      <c r="X31" s="34">
        <v>1</v>
      </c>
      <c r="Y31" s="51">
        <v>7.63</v>
      </c>
      <c r="Z31" s="34">
        <v>1</v>
      </c>
      <c r="AA31" s="34">
        <v>2</v>
      </c>
      <c r="AB31" s="34">
        <v>16</v>
      </c>
      <c r="AC31" s="34">
        <f t="shared" si="1"/>
        <v>4</v>
      </c>
      <c r="AD31" s="34">
        <v>0</v>
      </c>
      <c r="AE31" s="34">
        <v>0</v>
      </c>
      <c r="AL31" s="34">
        <v>248832</v>
      </c>
      <c r="AM31" s="92">
        <v>210716</v>
      </c>
      <c r="AN31" s="105">
        <v>100</v>
      </c>
      <c r="AO31" s="34">
        <v>145</v>
      </c>
      <c r="AP31" s="34">
        <v>200</v>
      </c>
      <c r="AQ31" s="106">
        <v>94</v>
      </c>
    </row>
    <row r="32" spans="1:43" s="24" customFormat="1" x14ac:dyDescent="0.25">
      <c r="A32" s="34">
        <v>33</v>
      </c>
      <c r="B32" s="47">
        <v>41958</v>
      </c>
      <c r="C32" s="34" t="s">
        <v>128</v>
      </c>
      <c r="D32" s="48">
        <v>0.56666666666666665</v>
      </c>
      <c r="E32" s="34">
        <v>1120</v>
      </c>
      <c r="F32" s="34">
        <v>684501</v>
      </c>
      <c r="G32" s="34">
        <v>9358350</v>
      </c>
      <c r="H32" s="34">
        <v>1</v>
      </c>
      <c r="I32" s="34"/>
      <c r="J32" s="34"/>
      <c r="K32" s="34">
        <v>0</v>
      </c>
      <c r="L32" s="34">
        <v>0</v>
      </c>
      <c r="M32" s="34">
        <v>7</v>
      </c>
      <c r="N32" s="50">
        <v>123</v>
      </c>
      <c r="O32" s="49">
        <v>412</v>
      </c>
      <c r="P32" s="34">
        <v>0</v>
      </c>
      <c r="Q32" s="51">
        <v>0.35</v>
      </c>
      <c r="R32" s="34">
        <v>4</v>
      </c>
      <c r="S32" s="34">
        <f t="shared" si="5"/>
        <v>95.75</v>
      </c>
      <c r="T32" s="50">
        <f t="shared" si="4"/>
        <v>75.239920910493822</v>
      </c>
      <c r="U32" s="34">
        <v>2</v>
      </c>
      <c r="V32" s="34">
        <v>3</v>
      </c>
      <c r="W32" s="34">
        <v>1</v>
      </c>
      <c r="X32" s="34">
        <v>1</v>
      </c>
      <c r="Y32" s="51">
        <v>3</v>
      </c>
      <c r="Z32" s="34">
        <v>1</v>
      </c>
      <c r="AA32" s="34">
        <v>1</v>
      </c>
      <c r="AB32" s="34">
        <v>25</v>
      </c>
      <c r="AC32" s="34">
        <f t="shared" si="1"/>
        <v>6.25</v>
      </c>
      <c r="AD32" s="34">
        <v>0</v>
      </c>
      <c r="AE32" s="34">
        <v>0</v>
      </c>
      <c r="AL32" s="34">
        <v>248832</v>
      </c>
      <c r="AM32" s="92">
        <v>187221</v>
      </c>
      <c r="AN32" s="105">
        <v>60</v>
      </c>
      <c r="AO32" s="34">
        <v>213</v>
      </c>
      <c r="AP32" s="34">
        <v>40</v>
      </c>
      <c r="AQ32" s="106">
        <v>70</v>
      </c>
    </row>
    <row r="33" spans="1:43" s="25" customFormat="1" x14ac:dyDescent="0.25">
      <c r="A33" s="33">
        <v>34</v>
      </c>
      <c r="B33" s="42">
        <v>41961</v>
      </c>
      <c r="C33" s="33" t="s">
        <v>129</v>
      </c>
      <c r="D33" s="43">
        <v>0.34236111111111112</v>
      </c>
      <c r="E33" s="33">
        <v>3271</v>
      </c>
      <c r="F33" s="33">
        <v>682355</v>
      </c>
      <c r="G33" s="33">
        <v>9360986</v>
      </c>
      <c r="H33" s="33">
        <v>2</v>
      </c>
      <c r="I33" s="33">
        <v>0</v>
      </c>
      <c r="J33" s="33">
        <f t="shared" si="2"/>
        <v>0</v>
      </c>
      <c r="K33" s="33">
        <v>0</v>
      </c>
      <c r="L33" s="33">
        <v>0</v>
      </c>
      <c r="M33" s="33">
        <v>7</v>
      </c>
      <c r="N33" s="45">
        <v>50</v>
      </c>
      <c r="O33" s="44">
        <v>183</v>
      </c>
      <c r="P33" s="33">
        <v>0</v>
      </c>
      <c r="Q33" s="46">
        <v>0.56000000000000005</v>
      </c>
      <c r="R33" s="33">
        <v>1</v>
      </c>
      <c r="S33" s="33">
        <f t="shared" si="5"/>
        <v>28.25</v>
      </c>
      <c r="T33" s="45">
        <f t="shared" si="4"/>
        <v>38.016010802469133</v>
      </c>
      <c r="U33" s="33">
        <v>2</v>
      </c>
      <c r="V33" s="33">
        <v>2</v>
      </c>
      <c r="W33" s="33">
        <v>1</v>
      </c>
      <c r="X33" s="33">
        <v>1</v>
      </c>
      <c r="Y33" s="46">
        <v>4.75</v>
      </c>
      <c r="Z33" s="33">
        <v>1</v>
      </c>
      <c r="AA33" s="33">
        <v>1</v>
      </c>
      <c r="AB33" s="33">
        <v>11</v>
      </c>
      <c r="AC33" s="33">
        <f t="shared" si="1"/>
        <v>2.75</v>
      </c>
      <c r="AD33" s="33">
        <v>0</v>
      </c>
      <c r="AE33" s="33">
        <v>0</v>
      </c>
      <c r="AL33" s="33">
        <v>248832</v>
      </c>
      <c r="AM33" s="91">
        <v>94596</v>
      </c>
      <c r="AN33" s="103">
        <v>33</v>
      </c>
      <c r="AO33" s="33">
        <v>23</v>
      </c>
      <c r="AP33" s="33">
        <v>40</v>
      </c>
      <c r="AQ33" s="104">
        <v>17</v>
      </c>
    </row>
    <row r="34" spans="1:43" s="25" customFormat="1" x14ac:dyDescent="0.25">
      <c r="A34" s="33">
        <v>35</v>
      </c>
      <c r="B34" s="42">
        <v>41961</v>
      </c>
      <c r="C34" s="33" t="s">
        <v>130</v>
      </c>
      <c r="D34" s="43">
        <v>0.43124999999999997</v>
      </c>
      <c r="E34" s="33">
        <v>3232</v>
      </c>
      <c r="F34" s="33">
        <v>682535</v>
      </c>
      <c r="G34" s="33">
        <v>9360938</v>
      </c>
      <c r="H34" s="33">
        <v>2</v>
      </c>
      <c r="I34" s="33">
        <v>2</v>
      </c>
      <c r="J34" s="33">
        <f t="shared" si="2"/>
        <v>0.2857142857142857</v>
      </c>
      <c r="K34" s="33">
        <v>1</v>
      </c>
      <c r="L34" s="33">
        <v>0</v>
      </c>
      <c r="M34" s="33">
        <v>7</v>
      </c>
      <c r="N34" s="45">
        <v>191</v>
      </c>
      <c r="O34" s="44">
        <v>241</v>
      </c>
      <c r="P34" s="33">
        <v>0</v>
      </c>
      <c r="Q34" s="46">
        <v>0.37</v>
      </c>
      <c r="R34" s="33">
        <v>1</v>
      </c>
      <c r="S34" s="33">
        <f t="shared" si="5"/>
        <v>28</v>
      </c>
      <c r="T34" s="45">
        <f t="shared" si="4"/>
        <v>79.621993955761312</v>
      </c>
      <c r="U34" s="33">
        <v>1</v>
      </c>
      <c r="V34" s="33">
        <v>1</v>
      </c>
      <c r="W34" s="33">
        <v>1</v>
      </c>
      <c r="X34" s="33">
        <v>1</v>
      </c>
      <c r="Y34" s="46">
        <v>4.75</v>
      </c>
      <c r="Z34" s="33">
        <v>1</v>
      </c>
      <c r="AA34" s="33">
        <v>1</v>
      </c>
      <c r="AB34" s="33">
        <v>8</v>
      </c>
      <c r="AC34" s="33">
        <f t="shared" si="1"/>
        <v>2</v>
      </c>
      <c r="AD34" s="33">
        <v>0</v>
      </c>
      <c r="AE34" s="33">
        <v>0</v>
      </c>
      <c r="AL34" s="33">
        <v>248832</v>
      </c>
      <c r="AM34" s="91">
        <v>198125</v>
      </c>
      <c r="AN34" s="103">
        <v>15</v>
      </c>
      <c r="AO34" s="33">
        <v>24</v>
      </c>
      <c r="AP34" s="33">
        <v>20</v>
      </c>
      <c r="AQ34" s="104">
        <v>53</v>
      </c>
    </row>
    <row r="35" spans="1:43" s="25" customFormat="1" x14ac:dyDescent="0.25">
      <c r="A35" s="33">
        <v>36</v>
      </c>
      <c r="B35" s="42">
        <v>41961</v>
      </c>
      <c r="C35" s="33" t="s">
        <v>131</v>
      </c>
      <c r="D35" s="43">
        <v>0.47638888888888892</v>
      </c>
      <c r="E35" s="33">
        <v>3237</v>
      </c>
      <c r="F35" s="33">
        <v>683018</v>
      </c>
      <c r="G35" s="33">
        <v>9360884</v>
      </c>
      <c r="H35" s="33">
        <v>2</v>
      </c>
      <c r="I35" s="33">
        <v>0</v>
      </c>
      <c r="J35" s="33">
        <f t="shared" si="2"/>
        <v>0</v>
      </c>
      <c r="K35" s="33">
        <v>0</v>
      </c>
      <c r="L35" s="33">
        <v>0</v>
      </c>
      <c r="M35" s="33">
        <v>7</v>
      </c>
      <c r="N35" s="45">
        <v>259</v>
      </c>
      <c r="O35" s="44">
        <v>244</v>
      </c>
      <c r="P35" s="33">
        <v>0</v>
      </c>
      <c r="Q35" s="46">
        <v>0.34</v>
      </c>
      <c r="R35" s="33">
        <v>2</v>
      </c>
      <c r="S35" s="33">
        <f t="shared" si="5"/>
        <v>38.75</v>
      </c>
      <c r="T35" s="45">
        <f t="shared" si="4"/>
        <v>73.408162937242793</v>
      </c>
      <c r="U35" s="33">
        <v>2</v>
      </c>
      <c r="V35" s="33">
        <v>2</v>
      </c>
      <c r="W35" s="33">
        <v>1</v>
      </c>
      <c r="X35" s="33">
        <v>1</v>
      </c>
      <c r="Y35" s="46">
        <v>5.88</v>
      </c>
      <c r="Z35" s="33">
        <v>1</v>
      </c>
      <c r="AA35" s="33">
        <v>1</v>
      </c>
      <c r="AB35" s="33">
        <v>8</v>
      </c>
      <c r="AC35" s="33">
        <f t="shared" si="1"/>
        <v>2</v>
      </c>
      <c r="AD35" s="33">
        <v>0</v>
      </c>
      <c r="AE35" s="33">
        <v>0</v>
      </c>
      <c r="AL35" s="33">
        <v>248832</v>
      </c>
      <c r="AM35" s="91">
        <v>182663</v>
      </c>
      <c r="AN35" s="103">
        <v>57</v>
      </c>
      <c r="AO35" s="33">
        <v>35</v>
      </c>
      <c r="AP35" s="33">
        <v>43</v>
      </c>
      <c r="AQ35" s="104">
        <v>20</v>
      </c>
    </row>
    <row r="36" spans="1:43" s="25" customFormat="1" x14ac:dyDescent="0.25">
      <c r="A36" s="33">
        <v>37</v>
      </c>
      <c r="B36" s="42">
        <v>41961</v>
      </c>
      <c r="C36" s="33" t="s">
        <v>132</v>
      </c>
      <c r="D36" s="43">
        <v>0.50208333333333333</v>
      </c>
      <c r="E36" s="33">
        <v>3153</v>
      </c>
      <c r="F36" s="33">
        <v>683292</v>
      </c>
      <c r="G36" s="33">
        <v>9360665</v>
      </c>
      <c r="H36" s="33">
        <v>2</v>
      </c>
      <c r="I36" s="33">
        <v>0</v>
      </c>
      <c r="J36" s="33">
        <f t="shared" si="2"/>
        <v>0</v>
      </c>
      <c r="K36" s="33">
        <v>0</v>
      </c>
      <c r="L36" s="33">
        <v>0</v>
      </c>
      <c r="M36" s="33">
        <v>7</v>
      </c>
      <c r="N36" s="45">
        <v>322</v>
      </c>
      <c r="O36" s="44">
        <v>263</v>
      </c>
      <c r="P36" s="33">
        <v>0</v>
      </c>
      <c r="Q36" s="46">
        <v>0.56000000000000005</v>
      </c>
      <c r="R36" s="33">
        <v>1</v>
      </c>
      <c r="S36" s="33">
        <f t="shared" si="5"/>
        <v>28.25</v>
      </c>
      <c r="T36" s="45">
        <f t="shared" si="4"/>
        <v>76.279176311728392</v>
      </c>
      <c r="U36" s="33">
        <v>2</v>
      </c>
      <c r="V36" s="33">
        <v>2</v>
      </c>
      <c r="W36" s="33">
        <v>1</v>
      </c>
      <c r="X36" s="33">
        <v>1</v>
      </c>
      <c r="Y36" s="46">
        <v>3.5</v>
      </c>
      <c r="Z36" s="33">
        <v>1</v>
      </c>
      <c r="AA36" s="33">
        <v>2</v>
      </c>
      <c r="AB36" s="33">
        <v>24</v>
      </c>
      <c r="AC36" s="33">
        <f t="shared" si="1"/>
        <v>6</v>
      </c>
      <c r="AD36" s="33">
        <v>3</v>
      </c>
      <c r="AE36" s="33">
        <v>0</v>
      </c>
      <c r="AL36" s="33">
        <v>248832</v>
      </c>
      <c r="AM36" s="91">
        <v>189807</v>
      </c>
      <c r="AN36" s="103">
        <v>23</v>
      </c>
      <c r="AO36" s="33">
        <v>45</v>
      </c>
      <c r="AP36" s="33">
        <v>20</v>
      </c>
      <c r="AQ36" s="104">
        <v>25</v>
      </c>
    </row>
    <row r="37" spans="1:43" s="25" customFormat="1" x14ac:dyDescent="0.25">
      <c r="A37" s="33">
        <v>38</v>
      </c>
      <c r="B37" s="42">
        <v>41961</v>
      </c>
      <c r="C37" s="33" t="s">
        <v>133</v>
      </c>
      <c r="D37" s="43">
        <v>0.5541666666666667</v>
      </c>
      <c r="E37" s="33">
        <v>3004</v>
      </c>
      <c r="F37" s="33">
        <v>682374</v>
      </c>
      <c r="G37" s="33">
        <v>9360437</v>
      </c>
      <c r="H37" s="33">
        <v>2</v>
      </c>
      <c r="I37" s="33">
        <v>0</v>
      </c>
      <c r="J37" s="33">
        <f t="shared" si="2"/>
        <v>0</v>
      </c>
      <c r="K37" s="33">
        <v>0</v>
      </c>
      <c r="L37" s="33">
        <v>0</v>
      </c>
      <c r="M37" s="33">
        <v>7</v>
      </c>
      <c r="N37" s="45">
        <v>127</v>
      </c>
      <c r="O37" s="44">
        <v>220</v>
      </c>
      <c r="P37" s="33">
        <v>0</v>
      </c>
      <c r="Q37" s="46">
        <v>0.47</v>
      </c>
      <c r="R37" s="33">
        <v>2</v>
      </c>
      <c r="S37" s="33">
        <f t="shared" si="5"/>
        <v>41.75</v>
      </c>
      <c r="T37" s="45">
        <f t="shared" si="4"/>
        <v>73.309301054526756</v>
      </c>
      <c r="U37" s="33">
        <v>3</v>
      </c>
      <c r="V37" s="33">
        <v>2</v>
      </c>
      <c r="W37" s="33">
        <v>1</v>
      </c>
      <c r="X37" s="33">
        <v>1</v>
      </c>
      <c r="Y37" s="46">
        <v>5.25</v>
      </c>
      <c r="Z37" s="33">
        <v>1</v>
      </c>
      <c r="AA37" s="33">
        <v>1</v>
      </c>
      <c r="AB37" s="33">
        <v>0</v>
      </c>
      <c r="AC37" s="33">
        <f t="shared" si="1"/>
        <v>0</v>
      </c>
      <c r="AD37" s="33">
        <v>0</v>
      </c>
      <c r="AE37" s="33">
        <v>0</v>
      </c>
      <c r="AL37" s="33">
        <v>248832</v>
      </c>
      <c r="AM37" s="91">
        <v>182417</v>
      </c>
      <c r="AN37" s="103">
        <v>77</v>
      </c>
      <c r="AO37" s="33">
        <v>45</v>
      </c>
      <c r="AP37" s="33">
        <v>18</v>
      </c>
      <c r="AQ37" s="104">
        <v>27</v>
      </c>
    </row>
    <row r="38" spans="1:43" s="25" customFormat="1" x14ac:dyDescent="0.25">
      <c r="A38" s="33">
        <v>39</v>
      </c>
      <c r="B38" s="42">
        <v>41962</v>
      </c>
      <c r="C38" s="33" t="s">
        <v>134</v>
      </c>
      <c r="D38" s="43">
        <v>0.35069444444444442</v>
      </c>
      <c r="E38" s="33">
        <v>2297</v>
      </c>
      <c r="F38" s="33">
        <v>682274</v>
      </c>
      <c r="G38" s="33">
        <v>9359484</v>
      </c>
      <c r="H38" s="33">
        <v>2</v>
      </c>
      <c r="I38" s="33">
        <v>0</v>
      </c>
      <c r="J38" s="33">
        <f t="shared" si="2"/>
        <v>0</v>
      </c>
      <c r="K38" s="33">
        <v>0</v>
      </c>
      <c r="L38" s="33">
        <v>0</v>
      </c>
      <c r="M38" s="33">
        <v>7</v>
      </c>
      <c r="N38" s="45">
        <v>387</v>
      </c>
      <c r="O38" s="44">
        <v>337</v>
      </c>
      <c r="P38" s="33">
        <v>0</v>
      </c>
      <c r="Q38" s="46">
        <v>0.22</v>
      </c>
      <c r="R38" s="33">
        <v>4</v>
      </c>
      <c r="S38" s="33">
        <f t="shared" si="5"/>
        <v>128.25</v>
      </c>
      <c r="T38" s="45">
        <f t="shared" si="4"/>
        <v>78.834715792181072</v>
      </c>
      <c r="U38" s="33">
        <v>2</v>
      </c>
      <c r="V38" s="33">
        <v>3</v>
      </c>
      <c r="W38" s="33">
        <v>1</v>
      </c>
      <c r="X38" s="33">
        <v>1</v>
      </c>
      <c r="Y38" s="46">
        <v>4.88</v>
      </c>
      <c r="Z38" s="33">
        <v>1</v>
      </c>
      <c r="AA38" s="33">
        <v>1</v>
      </c>
      <c r="AB38" s="33">
        <v>20</v>
      </c>
      <c r="AC38" s="33">
        <f t="shared" si="1"/>
        <v>5</v>
      </c>
      <c r="AD38" s="33">
        <v>0</v>
      </c>
      <c r="AE38" s="33">
        <v>0</v>
      </c>
      <c r="AL38" s="33">
        <v>248832</v>
      </c>
      <c r="AM38" s="91">
        <v>196166</v>
      </c>
      <c r="AN38" s="103">
        <v>39</v>
      </c>
      <c r="AO38" s="33">
        <v>22</v>
      </c>
      <c r="AP38" s="33">
        <v>127</v>
      </c>
      <c r="AQ38" s="104">
        <v>325</v>
      </c>
    </row>
    <row r="39" spans="1:43" s="25" customFormat="1" x14ac:dyDescent="0.25">
      <c r="A39" s="33">
        <v>40</v>
      </c>
      <c r="B39" s="42">
        <v>41962</v>
      </c>
      <c r="C39" s="33" t="s">
        <v>135</v>
      </c>
      <c r="D39" s="43">
        <v>0.37916666666666665</v>
      </c>
      <c r="E39" s="33">
        <v>1917</v>
      </c>
      <c r="F39" s="33">
        <v>682437</v>
      </c>
      <c r="G39" s="33">
        <v>9359153</v>
      </c>
      <c r="H39" s="33">
        <v>2</v>
      </c>
      <c r="I39" s="33">
        <v>0</v>
      </c>
      <c r="J39" s="33">
        <f t="shared" si="2"/>
        <v>0</v>
      </c>
      <c r="K39" s="33">
        <v>0</v>
      </c>
      <c r="L39" s="33">
        <v>0</v>
      </c>
      <c r="M39" s="33">
        <v>7</v>
      </c>
      <c r="N39" s="45">
        <v>758</v>
      </c>
      <c r="O39" s="44">
        <v>400</v>
      </c>
      <c r="P39" s="33">
        <v>0</v>
      </c>
      <c r="Q39" s="46">
        <v>0.49</v>
      </c>
      <c r="R39" s="33">
        <v>4</v>
      </c>
      <c r="S39" s="33">
        <f t="shared" si="5"/>
        <v>140.5</v>
      </c>
      <c r="T39" s="45">
        <f t="shared" si="4"/>
        <v>79.626816486625515</v>
      </c>
      <c r="U39" s="33">
        <v>2</v>
      </c>
      <c r="V39" s="33">
        <v>2</v>
      </c>
      <c r="W39" s="33">
        <v>1</v>
      </c>
      <c r="X39" s="33">
        <v>1</v>
      </c>
      <c r="Y39" s="46">
        <v>4.88</v>
      </c>
      <c r="Z39" s="33">
        <v>1</v>
      </c>
      <c r="AA39" s="33">
        <v>1</v>
      </c>
      <c r="AB39" s="33">
        <v>9</v>
      </c>
      <c r="AC39" s="33">
        <f t="shared" si="1"/>
        <v>2.25</v>
      </c>
      <c r="AD39" s="33">
        <v>0</v>
      </c>
      <c r="AE39" s="33">
        <v>0</v>
      </c>
      <c r="AL39" s="33">
        <v>248832</v>
      </c>
      <c r="AM39" s="91">
        <v>198137</v>
      </c>
      <c r="AN39" s="103">
        <v>190</v>
      </c>
      <c r="AO39" s="33">
        <v>294</v>
      </c>
      <c r="AP39" s="33">
        <v>39</v>
      </c>
      <c r="AQ39" s="104">
        <v>39</v>
      </c>
    </row>
    <row r="40" spans="1:43" s="25" customFormat="1" x14ac:dyDescent="0.25">
      <c r="A40" s="33">
        <v>41</v>
      </c>
      <c r="B40" s="42">
        <v>41962</v>
      </c>
      <c r="C40" s="33" t="s">
        <v>136</v>
      </c>
      <c r="D40" s="43">
        <v>0.40763888888888888</v>
      </c>
      <c r="E40" s="33">
        <v>1822</v>
      </c>
      <c r="F40" s="33">
        <v>682893</v>
      </c>
      <c r="G40" s="33">
        <v>9358998</v>
      </c>
      <c r="H40" s="33">
        <v>2</v>
      </c>
      <c r="I40" s="33">
        <v>1</v>
      </c>
      <c r="J40" s="33">
        <f t="shared" si="2"/>
        <v>0.14285714285714285</v>
      </c>
      <c r="K40" s="33">
        <v>1</v>
      </c>
      <c r="L40" s="33">
        <v>0</v>
      </c>
      <c r="M40" s="33">
        <v>7</v>
      </c>
      <c r="N40" s="45">
        <v>827</v>
      </c>
      <c r="O40" s="44">
        <v>442</v>
      </c>
      <c r="P40" s="33">
        <v>0</v>
      </c>
      <c r="Q40" s="46">
        <v>0.56000000000000005</v>
      </c>
      <c r="R40" s="33">
        <v>1</v>
      </c>
      <c r="S40" s="33">
        <f t="shared" si="5"/>
        <v>28.75</v>
      </c>
      <c r="T40" s="45">
        <f t="shared" si="4"/>
        <v>83.291538065843611</v>
      </c>
      <c r="U40" s="33">
        <v>2</v>
      </c>
      <c r="V40" s="33">
        <v>2</v>
      </c>
      <c r="W40" s="33">
        <v>1</v>
      </c>
      <c r="X40" s="33">
        <v>1</v>
      </c>
      <c r="Y40" s="46">
        <v>3.63</v>
      </c>
      <c r="Z40" s="33">
        <v>1</v>
      </c>
      <c r="AA40" s="33">
        <v>1</v>
      </c>
      <c r="AB40" s="33">
        <v>0</v>
      </c>
      <c r="AC40" s="33">
        <f t="shared" si="1"/>
        <v>0</v>
      </c>
      <c r="AD40" s="33">
        <v>0</v>
      </c>
      <c r="AE40" s="33">
        <v>0</v>
      </c>
      <c r="AL40" s="33">
        <v>248832</v>
      </c>
      <c r="AM40" s="91">
        <v>207256</v>
      </c>
      <c r="AN40" s="103">
        <v>24</v>
      </c>
      <c r="AO40" s="33">
        <v>24</v>
      </c>
      <c r="AP40" s="33">
        <v>47</v>
      </c>
      <c r="AQ40" s="104">
        <v>20</v>
      </c>
    </row>
    <row r="41" spans="1:43" s="25" customFormat="1" x14ac:dyDescent="0.25">
      <c r="A41" s="33">
        <v>42</v>
      </c>
      <c r="B41" s="42">
        <v>41962</v>
      </c>
      <c r="C41" s="33" t="s">
        <v>137</v>
      </c>
      <c r="D41" s="43">
        <v>0.45763888888888887</v>
      </c>
      <c r="E41" s="33">
        <v>2015</v>
      </c>
      <c r="F41" s="33">
        <v>682999</v>
      </c>
      <c r="G41" s="33">
        <v>9359153</v>
      </c>
      <c r="H41" s="33">
        <v>2</v>
      </c>
      <c r="I41" s="33">
        <v>0</v>
      </c>
      <c r="J41" s="33">
        <f t="shared" si="2"/>
        <v>0</v>
      </c>
      <c r="K41" s="33">
        <v>0</v>
      </c>
      <c r="L41" s="33">
        <v>0</v>
      </c>
      <c r="M41" s="33">
        <v>7</v>
      </c>
      <c r="N41" s="45">
        <v>858</v>
      </c>
      <c r="O41" s="44">
        <v>486</v>
      </c>
      <c r="P41" s="33">
        <v>0</v>
      </c>
      <c r="Q41" s="46">
        <v>1.08</v>
      </c>
      <c r="R41" s="33">
        <v>2</v>
      </c>
      <c r="S41" s="33">
        <f t="shared" si="5"/>
        <v>49.25</v>
      </c>
      <c r="T41" s="45">
        <f t="shared" si="4"/>
        <v>86.609439300411523</v>
      </c>
      <c r="U41" s="33">
        <v>2</v>
      </c>
      <c r="V41" s="33">
        <v>2</v>
      </c>
      <c r="W41" s="33">
        <v>1</v>
      </c>
      <c r="X41" s="33">
        <v>1</v>
      </c>
      <c r="Y41" s="46">
        <v>5</v>
      </c>
      <c r="Z41" s="33">
        <v>1</v>
      </c>
      <c r="AA41" s="33">
        <v>1</v>
      </c>
      <c r="AB41" s="33">
        <v>1</v>
      </c>
      <c r="AC41" s="33">
        <f t="shared" si="1"/>
        <v>0.25</v>
      </c>
      <c r="AD41" s="33">
        <v>0</v>
      </c>
      <c r="AE41" s="33">
        <v>0</v>
      </c>
      <c r="AL41" s="33">
        <v>248832</v>
      </c>
      <c r="AM41" s="91">
        <v>215512</v>
      </c>
      <c r="AN41" s="103">
        <v>40</v>
      </c>
      <c r="AO41" s="33">
        <v>47</v>
      </c>
      <c r="AP41" s="33">
        <v>67</v>
      </c>
      <c r="AQ41" s="104">
        <v>43</v>
      </c>
    </row>
    <row r="42" spans="1:43" s="25" customFormat="1" x14ac:dyDescent="0.25">
      <c r="A42" s="33">
        <v>43</v>
      </c>
      <c r="B42" s="42">
        <v>41962</v>
      </c>
      <c r="C42" s="33" t="s">
        <v>138</v>
      </c>
      <c r="D42" s="43">
        <v>0.50277777777777777</v>
      </c>
      <c r="E42" s="33">
        <v>1411</v>
      </c>
      <c r="F42" s="33">
        <v>683310</v>
      </c>
      <c r="G42" s="33">
        <v>9358658</v>
      </c>
      <c r="H42" s="33">
        <v>2</v>
      </c>
      <c r="I42" s="33">
        <v>0</v>
      </c>
      <c r="J42" s="33">
        <f t="shared" si="2"/>
        <v>0</v>
      </c>
      <c r="K42" s="33">
        <v>0</v>
      </c>
      <c r="L42" s="33">
        <v>0</v>
      </c>
      <c r="M42" s="33">
        <v>7</v>
      </c>
      <c r="N42" s="45">
        <v>285</v>
      </c>
      <c r="O42" s="44">
        <v>81</v>
      </c>
      <c r="P42" s="33">
        <v>0</v>
      </c>
      <c r="Q42" s="46">
        <v>0.25</v>
      </c>
      <c r="R42" s="33">
        <v>3</v>
      </c>
      <c r="S42" s="33">
        <f t="shared" si="5"/>
        <v>72.75</v>
      </c>
      <c r="T42" s="45">
        <f t="shared" si="4"/>
        <v>83.438223379629633</v>
      </c>
      <c r="U42" s="33">
        <v>2</v>
      </c>
      <c r="V42" s="33">
        <v>2</v>
      </c>
      <c r="W42" s="33">
        <v>1</v>
      </c>
      <c r="X42" s="33">
        <v>1</v>
      </c>
      <c r="Y42" s="46">
        <v>2.13</v>
      </c>
      <c r="Z42" s="33">
        <v>2</v>
      </c>
      <c r="AA42" s="33">
        <v>1</v>
      </c>
      <c r="AB42" s="33">
        <v>4</v>
      </c>
      <c r="AC42" s="33">
        <f t="shared" si="1"/>
        <v>1</v>
      </c>
      <c r="AD42" s="33">
        <v>0</v>
      </c>
      <c r="AE42" s="33">
        <v>0</v>
      </c>
      <c r="AL42" s="33">
        <v>248832</v>
      </c>
      <c r="AM42" s="91">
        <v>207621</v>
      </c>
      <c r="AN42" s="103">
        <v>73</v>
      </c>
      <c r="AO42" s="33">
        <v>54</v>
      </c>
      <c r="AP42" s="33">
        <v>139</v>
      </c>
      <c r="AQ42" s="104">
        <v>25</v>
      </c>
    </row>
    <row r="43" spans="1:43" s="25" customFormat="1" x14ac:dyDescent="0.25">
      <c r="A43" s="33">
        <v>44</v>
      </c>
      <c r="B43" s="42">
        <v>41963</v>
      </c>
      <c r="C43" s="33" t="s">
        <v>139</v>
      </c>
      <c r="D43" s="43">
        <v>0.38541666666666669</v>
      </c>
      <c r="E43" s="33">
        <v>63</v>
      </c>
      <c r="F43" s="33">
        <v>681975</v>
      </c>
      <c r="G43" s="33">
        <v>9356882</v>
      </c>
      <c r="H43" s="33">
        <v>2</v>
      </c>
      <c r="I43" s="33">
        <v>0</v>
      </c>
      <c r="J43" s="33">
        <f t="shared" si="2"/>
        <v>0</v>
      </c>
      <c r="K43" s="33">
        <v>0</v>
      </c>
      <c r="L43" s="33">
        <v>0</v>
      </c>
      <c r="M43" s="33">
        <v>5</v>
      </c>
      <c r="N43" s="45">
        <v>92</v>
      </c>
      <c r="O43" s="44">
        <v>170</v>
      </c>
      <c r="P43" s="33">
        <v>0</v>
      </c>
      <c r="Q43" s="46">
        <v>2.34</v>
      </c>
      <c r="R43" s="33">
        <v>2</v>
      </c>
      <c r="S43" s="33">
        <f t="shared" si="5"/>
        <v>46.25</v>
      </c>
      <c r="T43" s="45">
        <f t="shared" si="4"/>
        <v>85.136156121399182</v>
      </c>
      <c r="U43" s="33">
        <v>1</v>
      </c>
      <c r="V43" s="33">
        <v>1</v>
      </c>
      <c r="W43" s="33">
        <v>1</v>
      </c>
      <c r="X43" s="33">
        <v>1</v>
      </c>
      <c r="Y43" s="46">
        <v>5.88</v>
      </c>
      <c r="Z43" s="33">
        <v>1</v>
      </c>
      <c r="AA43" s="33">
        <v>2</v>
      </c>
      <c r="AB43" s="33">
        <v>1</v>
      </c>
      <c r="AC43" s="33">
        <f t="shared" si="1"/>
        <v>0.25</v>
      </c>
      <c r="AD43" s="33">
        <v>1</v>
      </c>
      <c r="AE43" s="33">
        <v>0</v>
      </c>
      <c r="AL43" s="33">
        <v>248832</v>
      </c>
      <c r="AM43" s="91">
        <v>211846</v>
      </c>
      <c r="AN43" s="103">
        <v>53</v>
      </c>
      <c r="AO43" s="33">
        <v>30</v>
      </c>
      <c r="AP43" s="33">
        <v>30</v>
      </c>
      <c r="AQ43" s="104">
        <v>72</v>
      </c>
    </row>
    <row r="44" spans="1:43" s="25" customFormat="1" x14ac:dyDescent="0.25">
      <c r="A44" s="33">
        <v>45</v>
      </c>
      <c r="B44" s="42">
        <v>41963</v>
      </c>
      <c r="C44" s="33" t="s">
        <v>140</v>
      </c>
      <c r="D44" s="43">
        <v>0.4069444444444445</v>
      </c>
      <c r="E44" s="33">
        <v>168</v>
      </c>
      <c r="F44" s="33">
        <v>682052</v>
      </c>
      <c r="G44" s="33">
        <v>9357185</v>
      </c>
      <c r="H44" s="33">
        <v>2</v>
      </c>
      <c r="I44" s="33">
        <v>0</v>
      </c>
      <c r="J44" s="33">
        <f t="shared" si="2"/>
        <v>0</v>
      </c>
      <c r="K44" s="33">
        <v>0</v>
      </c>
      <c r="L44" s="33">
        <v>0</v>
      </c>
      <c r="M44" s="33">
        <v>7</v>
      </c>
      <c r="N44" s="45">
        <v>269</v>
      </c>
      <c r="O44" s="44">
        <v>215</v>
      </c>
      <c r="P44" s="33">
        <v>0</v>
      </c>
      <c r="Q44" s="46">
        <v>0.42</v>
      </c>
      <c r="R44" s="33">
        <v>1</v>
      </c>
      <c r="S44" s="33">
        <f t="shared" si="5"/>
        <v>28.5</v>
      </c>
      <c r="T44" s="45">
        <f t="shared" si="4"/>
        <v>85.988136574074076</v>
      </c>
      <c r="U44" s="33">
        <v>1</v>
      </c>
      <c r="V44" s="33">
        <v>2</v>
      </c>
      <c r="W44" s="33">
        <v>1</v>
      </c>
      <c r="X44" s="33">
        <v>1</v>
      </c>
      <c r="Y44" s="46">
        <v>3.75</v>
      </c>
      <c r="Z44" s="33">
        <v>1</v>
      </c>
      <c r="AA44" s="33">
        <v>1</v>
      </c>
      <c r="AB44" s="33">
        <v>14</v>
      </c>
      <c r="AC44" s="33">
        <f t="shared" si="1"/>
        <v>3.5</v>
      </c>
      <c r="AD44" s="33">
        <v>0</v>
      </c>
      <c r="AE44" s="33">
        <v>0</v>
      </c>
      <c r="AL44" s="33">
        <v>248832</v>
      </c>
      <c r="AM44" s="91">
        <v>213966</v>
      </c>
      <c r="AN44" s="103">
        <v>22</v>
      </c>
      <c r="AO44" s="33">
        <v>33</v>
      </c>
      <c r="AP44" s="33">
        <v>19</v>
      </c>
      <c r="AQ44" s="104">
        <v>40</v>
      </c>
    </row>
    <row r="45" spans="1:43" s="25" customFormat="1" x14ac:dyDescent="0.25">
      <c r="A45" s="33">
        <v>46</v>
      </c>
      <c r="B45" s="42">
        <v>41963</v>
      </c>
      <c r="C45" s="33" t="s">
        <v>141</v>
      </c>
      <c r="D45" s="43">
        <v>0.47916666666666669</v>
      </c>
      <c r="E45" s="33">
        <v>567</v>
      </c>
      <c r="F45" s="33">
        <v>682669</v>
      </c>
      <c r="G45" s="33">
        <v>9357715</v>
      </c>
      <c r="H45" s="33">
        <v>2</v>
      </c>
      <c r="I45" s="33">
        <v>0</v>
      </c>
      <c r="J45" s="33">
        <f t="shared" si="2"/>
        <v>0</v>
      </c>
      <c r="K45" s="33">
        <v>0</v>
      </c>
      <c r="L45" s="33">
        <v>0</v>
      </c>
      <c r="M45" s="33">
        <v>7</v>
      </c>
      <c r="N45" s="45">
        <v>601</v>
      </c>
      <c r="O45" s="44">
        <v>427</v>
      </c>
      <c r="P45" s="33">
        <v>0</v>
      </c>
      <c r="Q45" s="46">
        <v>0.35</v>
      </c>
      <c r="R45" s="33">
        <v>5</v>
      </c>
      <c r="S45" s="33">
        <f t="shared" si="5"/>
        <v>43.5</v>
      </c>
      <c r="T45" s="45">
        <f t="shared" si="4"/>
        <v>40.661972736625515</v>
      </c>
      <c r="U45" s="33">
        <v>4</v>
      </c>
      <c r="V45" s="33">
        <v>2</v>
      </c>
      <c r="W45" s="33">
        <v>1</v>
      </c>
      <c r="X45" s="33">
        <v>1</v>
      </c>
      <c r="Y45" s="46">
        <v>5.25</v>
      </c>
      <c r="Z45" s="33">
        <v>1</v>
      </c>
      <c r="AA45" s="33">
        <v>1</v>
      </c>
      <c r="AB45" s="33">
        <v>4</v>
      </c>
      <c r="AC45" s="33">
        <f t="shared" si="1"/>
        <v>1</v>
      </c>
      <c r="AD45" s="33">
        <v>0</v>
      </c>
      <c r="AE45" s="33">
        <v>0</v>
      </c>
      <c r="AL45" s="33">
        <v>248832</v>
      </c>
      <c r="AM45" s="91">
        <v>101180</v>
      </c>
      <c r="AN45" s="103">
        <v>27</v>
      </c>
      <c r="AO45" s="33">
        <v>77</v>
      </c>
      <c r="AP45" s="33">
        <v>40</v>
      </c>
      <c r="AQ45" s="104">
        <v>30</v>
      </c>
    </row>
    <row r="46" spans="1:43" s="25" customFormat="1" x14ac:dyDescent="0.25">
      <c r="A46" s="33">
        <v>47</v>
      </c>
      <c r="B46" s="42">
        <v>41963</v>
      </c>
      <c r="C46" s="33" t="s">
        <v>142</v>
      </c>
      <c r="D46" s="43">
        <v>0.54722222222222217</v>
      </c>
      <c r="E46" s="33" t="s">
        <v>149</v>
      </c>
      <c r="F46" s="33">
        <v>682359</v>
      </c>
      <c r="G46" s="33">
        <v>9356640</v>
      </c>
      <c r="H46" s="33">
        <v>2</v>
      </c>
      <c r="I46" s="33">
        <v>1</v>
      </c>
      <c r="J46" s="33">
        <f t="shared" si="2"/>
        <v>0.14285714285714285</v>
      </c>
      <c r="K46" s="33">
        <v>1</v>
      </c>
      <c r="L46" s="33">
        <v>0</v>
      </c>
      <c r="M46" s="33">
        <v>6</v>
      </c>
      <c r="N46" s="45">
        <v>199</v>
      </c>
      <c r="O46" s="44">
        <v>150</v>
      </c>
      <c r="P46" s="33">
        <v>0</v>
      </c>
      <c r="Q46" s="46">
        <v>0.2</v>
      </c>
      <c r="R46" s="33">
        <v>4</v>
      </c>
      <c r="S46" s="33">
        <f t="shared" si="5"/>
        <v>111.25</v>
      </c>
      <c r="T46" s="45">
        <f t="shared" si="4"/>
        <v>53.317499356995889</v>
      </c>
      <c r="U46" s="33">
        <v>1</v>
      </c>
      <c r="V46" s="33">
        <v>1</v>
      </c>
      <c r="W46" s="33">
        <v>1</v>
      </c>
      <c r="X46" s="33">
        <v>1</v>
      </c>
      <c r="Y46" s="46">
        <v>1.75</v>
      </c>
      <c r="Z46" s="33">
        <v>2</v>
      </c>
      <c r="AA46" s="33">
        <v>1</v>
      </c>
      <c r="AB46" s="33">
        <v>45</v>
      </c>
      <c r="AC46" s="33">
        <f t="shared" si="1"/>
        <v>11.25</v>
      </c>
      <c r="AD46" s="33">
        <v>2</v>
      </c>
      <c r="AE46" s="33">
        <v>3</v>
      </c>
      <c r="AL46" s="33">
        <v>248832</v>
      </c>
      <c r="AM46" s="91">
        <v>132671</v>
      </c>
      <c r="AN46" s="103">
        <v>193</v>
      </c>
      <c r="AO46" s="33">
        <v>60</v>
      </c>
      <c r="AP46" s="33">
        <v>35</v>
      </c>
      <c r="AQ46" s="104">
        <v>157</v>
      </c>
    </row>
    <row r="47" spans="1:43" s="25" customFormat="1" x14ac:dyDescent="0.25">
      <c r="A47" s="33">
        <v>48</v>
      </c>
      <c r="B47" s="42">
        <v>41963</v>
      </c>
      <c r="C47" s="33" t="s">
        <v>143</v>
      </c>
      <c r="D47" s="43">
        <v>0.5625</v>
      </c>
      <c r="E47" s="33" t="s">
        <v>149</v>
      </c>
      <c r="F47" s="33">
        <v>682167</v>
      </c>
      <c r="G47" s="33">
        <v>9356708</v>
      </c>
      <c r="H47" s="33">
        <v>2</v>
      </c>
      <c r="I47" s="33">
        <v>0</v>
      </c>
      <c r="J47" s="33">
        <f t="shared" si="2"/>
        <v>0</v>
      </c>
      <c r="K47" s="33">
        <v>0</v>
      </c>
      <c r="L47" s="33">
        <v>0</v>
      </c>
      <c r="M47" s="33">
        <v>8</v>
      </c>
      <c r="N47" s="45">
        <v>160</v>
      </c>
      <c r="O47" s="44">
        <v>150</v>
      </c>
      <c r="P47" s="33">
        <v>0</v>
      </c>
      <c r="Q47" s="46">
        <v>0.09</v>
      </c>
      <c r="R47" s="33">
        <v>3</v>
      </c>
      <c r="S47" s="33">
        <f t="shared" si="5"/>
        <v>54.75</v>
      </c>
      <c r="T47" s="45">
        <f t="shared" si="4"/>
        <v>44.449266975308646</v>
      </c>
      <c r="U47" s="33">
        <v>1</v>
      </c>
      <c r="V47" s="33">
        <v>1</v>
      </c>
      <c r="W47" s="33">
        <v>1</v>
      </c>
      <c r="X47" s="33">
        <v>1</v>
      </c>
      <c r="Y47" s="46">
        <v>1.5</v>
      </c>
      <c r="Z47" s="33">
        <v>0</v>
      </c>
      <c r="AA47" s="33">
        <v>1</v>
      </c>
      <c r="AB47" s="33">
        <v>7</v>
      </c>
      <c r="AC47" s="33">
        <f t="shared" si="1"/>
        <v>1.75</v>
      </c>
      <c r="AD47" s="33">
        <v>2</v>
      </c>
      <c r="AE47" s="33">
        <v>3</v>
      </c>
      <c r="AL47" s="33">
        <v>248832</v>
      </c>
      <c r="AM47" s="91">
        <v>110604</v>
      </c>
      <c r="AN47" s="103">
        <v>92</v>
      </c>
      <c r="AO47" s="33">
        <v>27</v>
      </c>
      <c r="AP47" s="33">
        <v>65</v>
      </c>
      <c r="AQ47" s="104">
        <v>35</v>
      </c>
    </row>
    <row r="48" spans="1:43" s="25" customFormat="1" x14ac:dyDescent="0.25">
      <c r="A48" s="33">
        <v>49</v>
      </c>
      <c r="B48" s="42">
        <v>41965</v>
      </c>
      <c r="C48" s="33" t="s">
        <v>145</v>
      </c>
      <c r="D48" s="43">
        <v>0.3125</v>
      </c>
      <c r="E48" s="33">
        <v>2871</v>
      </c>
      <c r="F48" s="33">
        <v>681019</v>
      </c>
      <c r="G48" s="33">
        <v>9360212</v>
      </c>
      <c r="H48" s="33">
        <v>2</v>
      </c>
      <c r="I48" s="33">
        <v>0</v>
      </c>
      <c r="J48" s="33">
        <f t="shared" si="2"/>
        <v>0</v>
      </c>
      <c r="K48" s="33">
        <v>0</v>
      </c>
      <c r="L48" s="33">
        <v>0</v>
      </c>
      <c r="M48" s="33">
        <v>6</v>
      </c>
      <c r="N48" s="45">
        <v>77</v>
      </c>
      <c r="O48" s="44">
        <v>112</v>
      </c>
      <c r="P48" s="33">
        <v>0</v>
      </c>
      <c r="Q48" s="46">
        <v>0.24</v>
      </c>
      <c r="R48" s="33">
        <v>3</v>
      </c>
      <c r="S48" s="33">
        <f t="shared" si="5"/>
        <v>59</v>
      </c>
      <c r="T48" s="45">
        <f t="shared" si="4"/>
        <v>32.55449459876543</v>
      </c>
      <c r="U48" s="33">
        <v>1</v>
      </c>
      <c r="V48" s="33">
        <v>2</v>
      </c>
      <c r="W48" s="33">
        <v>1</v>
      </c>
      <c r="X48" s="33">
        <v>1</v>
      </c>
      <c r="Y48" s="46">
        <v>3.25</v>
      </c>
      <c r="Z48" s="33">
        <v>1</v>
      </c>
      <c r="AA48" s="33">
        <v>1</v>
      </c>
      <c r="AB48" s="33">
        <v>0</v>
      </c>
      <c r="AC48" s="33">
        <f t="shared" si="1"/>
        <v>0</v>
      </c>
      <c r="AD48" s="33">
        <v>1</v>
      </c>
      <c r="AE48" s="33">
        <v>0</v>
      </c>
      <c r="AL48" s="33">
        <v>248832</v>
      </c>
      <c r="AM48" s="91">
        <v>81006</v>
      </c>
      <c r="AN48" s="103">
        <v>65</v>
      </c>
      <c r="AO48" s="33">
        <v>69</v>
      </c>
      <c r="AP48" s="33">
        <v>27</v>
      </c>
      <c r="AQ48" s="104">
        <v>75</v>
      </c>
    </row>
    <row r="49" spans="1:43" s="25" customFormat="1" x14ac:dyDescent="0.25">
      <c r="A49" s="33">
        <v>50</v>
      </c>
      <c r="B49" s="42">
        <v>41965</v>
      </c>
      <c r="C49" s="33" t="s">
        <v>146</v>
      </c>
      <c r="D49" s="43">
        <v>0.3347222222222222</v>
      </c>
      <c r="E49" s="33">
        <v>2478</v>
      </c>
      <c r="F49" s="33">
        <v>680943</v>
      </c>
      <c r="G49" s="33">
        <v>9359716</v>
      </c>
      <c r="H49" s="33">
        <v>2</v>
      </c>
      <c r="I49" s="33">
        <v>0</v>
      </c>
      <c r="J49" s="33">
        <f t="shared" si="2"/>
        <v>0</v>
      </c>
      <c r="K49" s="33">
        <v>0</v>
      </c>
      <c r="L49" s="33">
        <v>0</v>
      </c>
      <c r="M49" s="33">
        <v>7</v>
      </c>
      <c r="N49" s="45">
        <v>24</v>
      </c>
      <c r="O49" s="44">
        <v>172</v>
      </c>
      <c r="P49" s="33">
        <v>0</v>
      </c>
      <c r="Q49" s="46">
        <v>1.76</v>
      </c>
      <c r="R49" s="33">
        <v>2</v>
      </c>
      <c r="S49" s="33">
        <f t="shared" si="5"/>
        <v>35.25</v>
      </c>
      <c r="T49" s="45">
        <f t="shared" si="4"/>
        <v>52.984342849794238</v>
      </c>
      <c r="U49" s="33">
        <v>3</v>
      </c>
      <c r="V49" s="33">
        <v>0</v>
      </c>
      <c r="W49" s="33">
        <v>1</v>
      </c>
      <c r="X49" s="33">
        <v>1</v>
      </c>
      <c r="Y49" s="46">
        <v>4.5</v>
      </c>
      <c r="Z49" s="33">
        <v>1</v>
      </c>
      <c r="AA49" s="33">
        <v>1</v>
      </c>
      <c r="AB49" s="33">
        <v>2</v>
      </c>
      <c r="AC49" s="33">
        <f t="shared" si="1"/>
        <v>0.5</v>
      </c>
      <c r="AD49" s="33">
        <v>0</v>
      </c>
      <c r="AE49" s="33">
        <v>0</v>
      </c>
      <c r="AL49" s="33">
        <v>248832</v>
      </c>
      <c r="AM49" s="91">
        <v>131842</v>
      </c>
      <c r="AN49" s="103">
        <v>24</v>
      </c>
      <c r="AO49" s="33">
        <v>49</v>
      </c>
      <c r="AP49" s="33">
        <v>29</v>
      </c>
      <c r="AQ49" s="104">
        <v>39</v>
      </c>
    </row>
    <row r="50" spans="1:43" s="25" customFormat="1" x14ac:dyDescent="0.25">
      <c r="A50" s="33">
        <v>51</v>
      </c>
      <c r="B50" s="42">
        <v>41965</v>
      </c>
      <c r="C50" s="33" t="s">
        <v>147</v>
      </c>
      <c r="D50" s="43">
        <v>0.35416666666666669</v>
      </c>
      <c r="E50" s="33">
        <v>2090</v>
      </c>
      <c r="F50" s="33">
        <v>681206</v>
      </c>
      <c r="G50" s="33">
        <v>9359309</v>
      </c>
      <c r="H50" s="33">
        <v>2</v>
      </c>
      <c r="I50" s="33">
        <v>3</v>
      </c>
      <c r="J50" s="33">
        <f t="shared" si="2"/>
        <v>0.42857142857142855</v>
      </c>
      <c r="K50" s="33">
        <v>1</v>
      </c>
      <c r="L50" s="33">
        <v>0</v>
      </c>
      <c r="M50" s="33">
        <v>7</v>
      </c>
      <c r="N50" s="45">
        <v>222</v>
      </c>
      <c r="O50" s="44">
        <v>240</v>
      </c>
      <c r="P50" s="33">
        <v>0</v>
      </c>
      <c r="Q50" s="46">
        <v>0.52</v>
      </c>
      <c r="R50" s="33">
        <v>2</v>
      </c>
      <c r="S50" s="33">
        <f t="shared" si="5"/>
        <v>30.25</v>
      </c>
      <c r="T50" s="45">
        <f t="shared" si="4"/>
        <v>85.193624614197532</v>
      </c>
      <c r="U50" s="33">
        <v>2</v>
      </c>
      <c r="V50" s="33">
        <v>2</v>
      </c>
      <c r="W50" s="33">
        <v>1</v>
      </c>
      <c r="X50" s="33">
        <v>1</v>
      </c>
      <c r="Y50" s="46">
        <v>2</v>
      </c>
      <c r="Z50" s="33">
        <v>1</v>
      </c>
      <c r="AA50" s="33">
        <v>1</v>
      </c>
      <c r="AB50" s="33">
        <v>21</v>
      </c>
      <c r="AC50" s="33">
        <f t="shared" si="1"/>
        <v>5.25</v>
      </c>
      <c r="AD50" s="33">
        <v>2</v>
      </c>
      <c r="AE50" s="33">
        <v>0</v>
      </c>
      <c r="AL50" s="33">
        <v>248832</v>
      </c>
      <c r="AM50" s="91">
        <v>211989</v>
      </c>
      <c r="AN50" s="103">
        <v>30</v>
      </c>
      <c r="AO50" s="33">
        <v>20</v>
      </c>
      <c r="AP50" s="33">
        <v>37</v>
      </c>
      <c r="AQ50" s="104">
        <v>34</v>
      </c>
    </row>
    <row r="51" spans="1:43" s="25" customFormat="1" x14ac:dyDescent="0.25">
      <c r="A51" s="33">
        <v>52</v>
      </c>
      <c r="B51" s="42">
        <v>41965</v>
      </c>
      <c r="C51" s="33" t="s">
        <v>148</v>
      </c>
      <c r="D51" s="43">
        <v>0.38194444444444442</v>
      </c>
      <c r="E51" s="33">
        <v>1598</v>
      </c>
      <c r="F51" s="33">
        <v>681277</v>
      </c>
      <c r="G51" s="33">
        <v>9358806</v>
      </c>
      <c r="H51" s="33">
        <v>2</v>
      </c>
      <c r="I51" s="33">
        <v>2</v>
      </c>
      <c r="J51" s="33">
        <f t="shared" si="2"/>
        <v>0.2857142857142857</v>
      </c>
      <c r="K51" s="33">
        <v>1</v>
      </c>
      <c r="L51" s="33">
        <v>0</v>
      </c>
      <c r="M51" s="33">
        <v>6</v>
      </c>
      <c r="N51" s="45">
        <v>731</v>
      </c>
      <c r="O51" s="44">
        <v>272</v>
      </c>
      <c r="P51" s="33">
        <v>0</v>
      </c>
      <c r="Q51" s="46">
        <v>0.22</v>
      </c>
      <c r="R51" s="33">
        <v>2</v>
      </c>
      <c r="S51" s="33">
        <f t="shared" si="5"/>
        <v>32.25</v>
      </c>
      <c r="T51" s="45">
        <f t="shared" si="4"/>
        <v>46.473524305555557</v>
      </c>
      <c r="U51" s="33">
        <v>1</v>
      </c>
      <c r="V51" s="33">
        <v>1</v>
      </c>
      <c r="W51" s="33">
        <v>1</v>
      </c>
      <c r="X51" s="33">
        <v>5</v>
      </c>
      <c r="Y51" s="46">
        <v>0.38</v>
      </c>
      <c r="Z51" s="33">
        <v>2</v>
      </c>
      <c r="AA51" s="33">
        <v>1</v>
      </c>
      <c r="AB51" s="33">
        <v>0</v>
      </c>
      <c r="AC51" s="33">
        <f t="shared" si="1"/>
        <v>0</v>
      </c>
      <c r="AD51" s="33">
        <v>2</v>
      </c>
      <c r="AE51" s="33">
        <v>0</v>
      </c>
      <c r="AL51" s="33">
        <v>248832</v>
      </c>
      <c r="AM51" s="91">
        <v>115641</v>
      </c>
      <c r="AN51" s="103">
        <v>34</v>
      </c>
      <c r="AO51" s="33">
        <v>22</v>
      </c>
      <c r="AP51" s="33">
        <v>30</v>
      </c>
      <c r="AQ51" s="104">
        <v>43</v>
      </c>
    </row>
    <row r="52" spans="1:43" s="25" customFormat="1" x14ac:dyDescent="0.25">
      <c r="A52" s="33">
        <v>53</v>
      </c>
      <c r="B52" s="42">
        <v>41965</v>
      </c>
      <c r="C52" s="33" t="s">
        <v>144</v>
      </c>
      <c r="D52" s="43">
        <v>0.4236111111111111</v>
      </c>
      <c r="E52" s="33">
        <v>806</v>
      </c>
      <c r="F52" s="33">
        <v>681053</v>
      </c>
      <c r="G52" s="33">
        <v>9358070</v>
      </c>
      <c r="H52" s="33">
        <v>2</v>
      </c>
      <c r="I52" s="33">
        <v>0</v>
      </c>
      <c r="J52" s="33">
        <f t="shared" si="2"/>
        <v>0</v>
      </c>
      <c r="K52" s="33">
        <v>0</v>
      </c>
      <c r="L52" s="33">
        <v>0</v>
      </c>
      <c r="M52" s="33">
        <v>7</v>
      </c>
      <c r="N52" s="45">
        <v>889</v>
      </c>
      <c r="O52" s="44">
        <v>224</v>
      </c>
      <c r="P52" s="33">
        <v>0</v>
      </c>
      <c r="Q52" s="46">
        <v>0.4</v>
      </c>
      <c r="R52" s="33">
        <v>3</v>
      </c>
      <c r="S52" s="33">
        <f t="shared" si="5"/>
        <v>54</v>
      </c>
      <c r="T52" s="45">
        <f t="shared" si="4"/>
        <v>77.29753407921811</v>
      </c>
      <c r="U52" s="33">
        <v>2</v>
      </c>
      <c r="V52" s="33">
        <v>3</v>
      </c>
      <c r="W52" s="33">
        <v>1</v>
      </c>
      <c r="X52" s="33">
        <v>1</v>
      </c>
      <c r="Y52" s="46">
        <v>3.38</v>
      </c>
      <c r="Z52" s="33">
        <v>1</v>
      </c>
      <c r="AA52" s="33">
        <v>1</v>
      </c>
      <c r="AB52" s="33">
        <v>4</v>
      </c>
      <c r="AC52" s="33">
        <f t="shared" si="1"/>
        <v>1</v>
      </c>
      <c r="AD52" s="33">
        <v>0</v>
      </c>
      <c r="AE52" s="33">
        <v>0</v>
      </c>
      <c r="AL52" s="33">
        <v>248832</v>
      </c>
      <c r="AM52" s="91">
        <v>192341</v>
      </c>
      <c r="AN52" s="103">
        <v>32</v>
      </c>
      <c r="AO52" s="33">
        <v>100</v>
      </c>
      <c r="AP52" s="33">
        <v>20</v>
      </c>
      <c r="AQ52" s="104">
        <v>64</v>
      </c>
    </row>
    <row r="53" spans="1:43" s="24" customFormat="1" x14ac:dyDescent="0.25">
      <c r="A53" s="34">
        <v>54</v>
      </c>
      <c r="B53" s="47">
        <v>41968</v>
      </c>
      <c r="C53" s="34" t="s">
        <v>150</v>
      </c>
      <c r="D53" s="48">
        <v>0.34375</v>
      </c>
      <c r="E53" s="34">
        <v>3102</v>
      </c>
      <c r="F53" s="34">
        <v>682413</v>
      </c>
      <c r="G53" s="34">
        <v>9360654</v>
      </c>
      <c r="H53" s="34">
        <v>1</v>
      </c>
      <c r="I53" s="34"/>
      <c r="J53" s="34"/>
      <c r="K53" s="34">
        <v>0</v>
      </c>
      <c r="L53" s="34">
        <v>0</v>
      </c>
      <c r="M53" s="34">
        <v>7</v>
      </c>
      <c r="N53" s="50">
        <v>246</v>
      </c>
      <c r="O53" s="49">
        <v>249</v>
      </c>
      <c r="P53" s="34">
        <v>0</v>
      </c>
      <c r="Q53" s="51">
        <v>0.52</v>
      </c>
      <c r="R53" s="34">
        <v>4</v>
      </c>
      <c r="S53" s="34">
        <f t="shared" si="5"/>
        <v>38.5</v>
      </c>
      <c r="T53" s="50">
        <f t="shared" si="4"/>
        <v>78.908661265432102</v>
      </c>
      <c r="U53" s="34">
        <v>1</v>
      </c>
      <c r="V53" s="34">
        <v>2</v>
      </c>
      <c r="W53" s="34">
        <v>1</v>
      </c>
      <c r="X53" s="34">
        <v>1</v>
      </c>
      <c r="Y53" s="51">
        <v>7</v>
      </c>
      <c r="Z53" s="34">
        <v>1</v>
      </c>
      <c r="AA53" s="34">
        <v>2</v>
      </c>
      <c r="AB53" s="34">
        <v>0</v>
      </c>
      <c r="AC53" s="34">
        <f t="shared" si="1"/>
        <v>0</v>
      </c>
      <c r="AD53" s="34">
        <v>1</v>
      </c>
      <c r="AE53" s="34">
        <v>0</v>
      </c>
      <c r="AL53" s="34">
        <v>248832</v>
      </c>
      <c r="AM53" s="92">
        <v>196350</v>
      </c>
      <c r="AN53" s="105">
        <v>50</v>
      </c>
      <c r="AO53" s="34">
        <v>20</v>
      </c>
      <c r="AP53" s="34">
        <v>64</v>
      </c>
      <c r="AQ53" s="106">
        <v>20</v>
      </c>
    </row>
    <row r="54" spans="1:43" s="24" customFormat="1" x14ac:dyDescent="0.25">
      <c r="A54" s="34">
        <v>55</v>
      </c>
      <c r="B54" s="47">
        <v>41968</v>
      </c>
      <c r="C54" s="34" t="s">
        <v>151</v>
      </c>
      <c r="D54" s="48">
        <v>0.4201388888888889</v>
      </c>
      <c r="E54" s="34">
        <v>3190</v>
      </c>
      <c r="F54" s="34">
        <v>682616</v>
      </c>
      <c r="G54" s="34">
        <v>9360813</v>
      </c>
      <c r="H54" s="34">
        <v>1</v>
      </c>
      <c r="I54" s="34"/>
      <c r="J54" s="34"/>
      <c r="K54" s="34">
        <v>0</v>
      </c>
      <c r="L54" s="34">
        <v>0</v>
      </c>
      <c r="M54" s="34">
        <v>5</v>
      </c>
      <c r="N54" s="50">
        <v>347</v>
      </c>
      <c r="O54" s="49">
        <v>263</v>
      </c>
      <c r="P54" s="34">
        <v>0</v>
      </c>
      <c r="Q54" s="51">
        <v>0.25</v>
      </c>
      <c r="R54" s="34">
        <v>2</v>
      </c>
      <c r="S54" s="34">
        <f t="shared" si="5"/>
        <v>39.5</v>
      </c>
      <c r="T54" s="50">
        <f t="shared" si="4"/>
        <v>74.382314171810705</v>
      </c>
      <c r="U54" s="34">
        <v>1</v>
      </c>
      <c r="V54" s="34">
        <v>1</v>
      </c>
      <c r="W54" s="34">
        <v>1</v>
      </c>
      <c r="X54" s="34">
        <v>3</v>
      </c>
      <c r="Y54" s="51">
        <v>2.75</v>
      </c>
      <c r="Z54" s="34">
        <v>2</v>
      </c>
      <c r="AA54" s="34">
        <v>2</v>
      </c>
      <c r="AB54" s="34">
        <v>0</v>
      </c>
      <c r="AC54" s="34">
        <f t="shared" si="1"/>
        <v>0</v>
      </c>
      <c r="AD54" s="34">
        <v>1</v>
      </c>
      <c r="AE54" s="34">
        <v>3</v>
      </c>
      <c r="AL54" s="34">
        <v>248832</v>
      </c>
      <c r="AM54" s="92">
        <v>185087</v>
      </c>
      <c r="AN54" s="105">
        <v>43</v>
      </c>
      <c r="AO54" s="34">
        <v>42</v>
      </c>
      <c r="AP54" s="34">
        <v>24</v>
      </c>
      <c r="AQ54" s="106">
        <v>49</v>
      </c>
    </row>
    <row r="55" spans="1:43" s="24" customFormat="1" x14ac:dyDescent="0.25">
      <c r="A55" s="34">
        <v>56</v>
      </c>
      <c r="B55" s="47">
        <v>41969</v>
      </c>
      <c r="C55" s="34" t="s">
        <v>152</v>
      </c>
      <c r="D55" s="48">
        <v>0.3298611111111111</v>
      </c>
      <c r="E55" s="34">
        <v>2486</v>
      </c>
      <c r="F55" s="34">
        <v>682174</v>
      </c>
      <c r="G55" s="34">
        <v>9359754</v>
      </c>
      <c r="H55" s="34">
        <v>1</v>
      </c>
      <c r="I55" s="34"/>
      <c r="J55" s="34"/>
      <c r="K55" s="34">
        <v>0</v>
      </c>
      <c r="L55" s="34">
        <v>0</v>
      </c>
      <c r="M55" s="34">
        <v>7</v>
      </c>
      <c r="N55" s="50">
        <v>115</v>
      </c>
      <c r="O55" s="49">
        <v>245</v>
      </c>
      <c r="P55" s="34">
        <v>0</v>
      </c>
      <c r="Q55" s="51">
        <v>0.25</v>
      </c>
      <c r="R55" s="34">
        <v>2</v>
      </c>
      <c r="S55" s="34">
        <f t="shared" ref="S55:S81" si="6">SUM(AN55:AQ55)/4</f>
        <v>42</v>
      </c>
      <c r="T55" s="50">
        <f t="shared" si="4"/>
        <v>72.449283050411523</v>
      </c>
      <c r="U55" s="34">
        <v>2</v>
      </c>
      <c r="V55" s="34">
        <v>2</v>
      </c>
      <c r="W55" s="34">
        <v>1</v>
      </c>
      <c r="X55" s="34">
        <v>1</v>
      </c>
      <c r="Y55" s="51">
        <v>8</v>
      </c>
      <c r="Z55" s="34">
        <v>1</v>
      </c>
      <c r="AA55" s="34">
        <v>2</v>
      </c>
      <c r="AB55" s="34">
        <v>7</v>
      </c>
      <c r="AC55" s="34">
        <f t="shared" si="1"/>
        <v>1.75</v>
      </c>
      <c r="AD55" s="34">
        <v>0</v>
      </c>
      <c r="AE55" s="34">
        <v>0</v>
      </c>
      <c r="AL55" s="34">
        <v>248832</v>
      </c>
      <c r="AM55" s="92">
        <v>180277</v>
      </c>
      <c r="AN55" s="105">
        <v>25</v>
      </c>
      <c r="AO55" s="34">
        <v>55</v>
      </c>
      <c r="AP55" s="34">
        <v>33</v>
      </c>
      <c r="AQ55" s="106">
        <v>55</v>
      </c>
    </row>
    <row r="56" spans="1:43" s="24" customFormat="1" x14ac:dyDescent="0.25">
      <c r="A56" s="34">
        <v>57</v>
      </c>
      <c r="B56" s="47">
        <v>41970</v>
      </c>
      <c r="C56" s="34" t="s">
        <v>153</v>
      </c>
      <c r="D56" s="48">
        <v>0.40486111111111112</v>
      </c>
      <c r="E56" s="34">
        <v>90</v>
      </c>
      <c r="F56" s="34">
        <v>681892</v>
      </c>
      <c r="G56" s="34">
        <v>9357017</v>
      </c>
      <c r="H56" s="34">
        <v>1</v>
      </c>
      <c r="I56" s="34"/>
      <c r="J56" s="34"/>
      <c r="K56" s="34">
        <v>0</v>
      </c>
      <c r="L56" s="34">
        <v>0</v>
      </c>
      <c r="M56" s="34">
        <v>6</v>
      </c>
      <c r="N56" s="50">
        <v>81</v>
      </c>
      <c r="O56" s="49">
        <v>107</v>
      </c>
      <c r="P56" s="34">
        <v>0</v>
      </c>
      <c r="Q56" s="51">
        <v>0.37</v>
      </c>
      <c r="R56" s="34">
        <v>3</v>
      </c>
      <c r="S56" s="34">
        <f t="shared" si="6"/>
        <v>64.75</v>
      </c>
      <c r="T56" s="50">
        <f t="shared" si="4"/>
        <v>31.798964763374489</v>
      </c>
      <c r="U56" s="34">
        <v>1</v>
      </c>
      <c r="V56" s="34">
        <v>1</v>
      </c>
      <c r="W56" s="34">
        <v>1</v>
      </c>
      <c r="X56" s="34">
        <v>1</v>
      </c>
      <c r="Y56" s="51">
        <v>1.75</v>
      </c>
      <c r="Z56" s="34">
        <v>2</v>
      </c>
      <c r="AA56" s="34">
        <v>2</v>
      </c>
      <c r="AB56" s="34">
        <v>29</v>
      </c>
      <c r="AC56" s="34">
        <f t="shared" si="1"/>
        <v>7.25</v>
      </c>
      <c r="AD56" s="34">
        <v>2</v>
      </c>
      <c r="AE56" s="34">
        <v>1</v>
      </c>
      <c r="AL56" s="34">
        <v>248832</v>
      </c>
      <c r="AM56" s="92">
        <v>79126</v>
      </c>
      <c r="AN56" s="105">
        <v>89</v>
      </c>
      <c r="AO56" s="34">
        <v>70</v>
      </c>
      <c r="AP56" s="34">
        <v>50</v>
      </c>
      <c r="AQ56" s="106">
        <v>50</v>
      </c>
    </row>
    <row r="57" spans="1:43" s="24" customFormat="1" x14ac:dyDescent="0.25">
      <c r="A57" s="34">
        <v>58</v>
      </c>
      <c r="B57" s="47">
        <v>41972</v>
      </c>
      <c r="C57" s="34" t="s">
        <v>154</v>
      </c>
      <c r="D57" s="48">
        <v>0.40972222222222227</v>
      </c>
      <c r="E57" s="34">
        <v>1288</v>
      </c>
      <c r="F57" s="34">
        <v>681409</v>
      </c>
      <c r="G57" s="34">
        <v>9358550</v>
      </c>
      <c r="H57" s="49">
        <v>1</v>
      </c>
      <c r="I57" s="49"/>
      <c r="J57" s="49"/>
      <c r="K57" s="34">
        <v>0</v>
      </c>
      <c r="L57" s="34">
        <v>0</v>
      </c>
      <c r="M57" s="34">
        <v>7</v>
      </c>
      <c r="N57" s="50">
        <v>993</v>
      </c>
      <c r="O57" s="49">
        <v>320</v>
      </c>
      <c r="P57" s="34">
        <v>0</v>
      </c>
      <c r="Q57" s="51">
        <v>0.1</v>
      </c>
      <c r="R57" s="34">
        <v>4</v>
      </c>
      <c r="S57" s="34">
        <f t="shared" si="6"/>
        <v>151.25</v>
      </c>
      <c r="T57" s="50">
        <f t="shared" si="4"/>
        <v>79.729295267489704</v>
      </c>
      <c r="U57" s="34">
        <v>3</v>
      </c>
      <c r="V57" s="34">
        <v>2</v>
      </c>
      <c r="W57" s="34">
        <v>1</v>
      </c>
      <c r="X57" s="34">
        <v>1</v>
      </c>
      <c r="Y57" s="51">
        <v>6.75</v>
      </c>
      <c r="Z57" s="34">
        <v>1</v>
      </c>
      <c r="AA57" s="34">
        <v>3</v>
      </c>
      <c r="AB57" s="34">
        <v>172</v>
      </c>
      <c r="AC57" s="34">
        <f t="shared" si="1"/>
        <v>43</v>
      </c>
      <c r="AD57" s="34">
        <v>1</v>
      </c>
      <c r="AE57" s="34">
        <v>1</v>
      </c>
      <c r="AL57" s="34">
        <v>248832</v>
      </c>
      <c r="AM57" s="92">
        <v>198392</v>
      </c>
      <c r="AN57" s="105">
        <v>40</v>
      </c>
      <c r="AO57" s="34">
        <v>240</v>
      </c>
      <c r="AP57" s="34">
        <v>20</v>
      </c>
      <c r="AQ57" s="106">
        <v>305</v>
      </c>
    </row>
    <row r="58" spans="1:43" s="24" customFormat="1" x14ac:dyDescent="0.25">
      <c r="A58" s="34">
        <v>59</v>
      </c>
      <c r="B58" s="47">
        <v>41972</v>
      </c>
      <c r="C58" s="34" t="s">
        <v>155</v>
      </c>
      <c r="D58" s="48">
        <v>0.42708333333333331</v>
      </c>
      <c r="E58" s="34">
        <v>1092</v>
      </c>
      <c r="F58" s="34">
        <v>681256</v>
      </c>
      <c r="G58" s="34">
        <v>9358407</v>
      </c>
      <c r="H58" s="49">
        <v>1</v>
      </c>
      <c r="I58" s="49"/>
      <c r="J58" s="49"/>
      <c r="K58" s="34">
        <v>0</v>
      </c>
      <c r="L58" s="34">
        <v>0</v>
      </c>
      <c r="M58" s="34">
        <v>7</v>
      </c>
      <c r="N58" s="50">
        <v>997</v>
      </c>
      <c r="O58" s="49">
        <v>288</v>
      </c>
      <c r="P58" s="34">
        <v>0</v>
      </c>
      <c r="Q58" s="51">
        <v>0.12</v>
      </c>
      <c r="R58" s="34">
        <v>2</v>
      </c>
      <c r="S58" s="34">
        <f t="shared" si="6"/>
        <v>47.25</v>
      </c>
      <c r="T58" s="50">
        <f t="shared" si="4"/>
        <v>86.671730324074076</v>
      </c>
      <c r="U58" s="34">
        <v>3</v>
      </c>
      <c r="V58" s="34">
        <v>2</v>
      </c>
      <c r="W58" s="34">
        <v>1</v>
      </c>
      <c r="X58" s="34">
        <v>1</v>
      </c>
      <c r="Y58" s="51">
        <v>6</v>
      </c>
      <c r="Z58" s="34">
        <v>1</v>
      </c>
      <c r="AA58" s="34">
        <v>3</v>
      </c>
      <c r="AB58" s="34">
        <v>12</v>
      </c>
      <c r="AC58" s="34">
        <f t="shared" si="1"/>
        <v>3</v>
      </c>
      <c r="AD58" s="34">
        <v>1</v>
      </c>
      <c r="AE58" s="34">
        <v>1</v>
      </c>
      <c r="AG58" s="24" t="s">
        <v>193</v>
      </c>
      <c r="AL58" s="34">
        <v>248832</v>
      </c>
      <c r="AM58" s="92">
        <v>215667</v>
      </c>
      <c r="AN58" s="105">
        <v>21</v>
      </c>
      <c r="AO58" s="34">
        <v>97</v>
      </c>
      <c r="AP58" s="34">
        <v>50</v>
      </c>
      <c r="AQ58" s="106">
        <v>21</v>
      </c>
    </row>
    <row r="59" spans="1:43" s="25" customFormat="1" x14ac:dyDescent="0.25">
      <c r="A59" s="33">
        <v>60</v>
      </c>
      <c r="B59" s="42">
        <v>41975</v>
      </c>
      <c r="C59" s="33" t="s">
        <v>156</v>
      </c>
      <c r="D59" s="43">
        <v>0.40347222222222223</v>
      </c>
      <c r="E59" s="33">
        <v>462</v>
      </c>
      <c r="F59" s="33">
        <v>680093</v>
      </c>
      <c r="G59" s="33">
        <v>9357633</v>
      </c>
      <c r="H59" s="44">
        <v>2</v>
      </c>
      <c r="I59" s="44">
        <v>0</v>
      </c>
      <c r="J59" s="44">
        <f>I59/7</f>
        <v>0</v>
      </c>
      <c r="K59" s="44">
        <v>0</v>
      </c>
      <c r="L59" s="33">
        <v>0</v>
      </c>
      <c r="M59" s="33">
        <v>7</v>
      </c>
      <c r="N59" s="45">
        <v>251</v>
      </c>
      <c r="O59" s="44">
        <v>241</v>
      </c>
      <c r="P59" s="33">
        <v>0</v>
      </c>
      <c r="Q59" s="46">
        <f>16/((2.2828*(AG59+AI59)*(AH59+AJ59)))</f>
        <v>0.22191414621017685</v>
      </c>
      <c r="R59" s="33">
        <v>2</v>
      </c>
      <c r="S59" s="33">
        <f t="shared" si="6"/>
        <v>34.75</v>
      </c>
      <c r="T59" s="45">
        <f>(AM59/AL59)*100</f>
        <v>78.378986625514401</v>
      </c>
      <c r="U59" s="33">
        <v>4</v>
      </c>
      <c r="V59" s="33">
        <v>2</v>
      </c>
      <c r="W59" s="33">
        <v>1</v>
      </c>
      <c r="X59" s="33">
        <v>1</v>
      </c>
      <c r="Y59" s="46">
        <v>2.5</v>
      </c>
      <c r="Z59" s="33">
        <v>1</v>
      </c>
      <c r="AA59" s="33">
        <v>3</v>
      </c>
      <c r="AB59" s="33">
        <v>1</v>
      </c>
      <c r="AC59" s="33">
        <f t="shared" si="1"/>
        <v>0.25</v>
      </c>
      <c r="AD59" s="33">
        <v>0</v>
      </c>
      <c r="AE59" s="33">
        <v>0</v>
      </c>
      <c r="AG59" s="33">
        <v>2.2400000000000002</v>
      </c>
      <c r="AH59" s="33">
        <v>2.6</v>
      </c>
      <c r="AI59" s="33">
        <v>3.4</v>
      </c>
      <c r="AJ59" s="33">
        <v>3</v>
      </c>
      <c r="AL59" s="33">
        <v>248832</v>
      </c>
      <c r="AM59" s="91">
        <v>195032</v>
      </c>
      <c r="AN59" s="103">
        <v>36</v>
      </c>
      <c r="AO59" s="33">
        <v>20</v>
      </c>
      <c r="AP59" s="33">
        <v>43</v>
      </c>
      <c r="AQ59" s="104">
        <v>40</v>
      </c>
    </row>
    <row r="60" spans="1:43" s="25" customFormat="1" x14ac:dyDescent="0.25">
      <c r="A60" s="33">
        <v>61</v>
      </c>
      <c r="B60" s="42">
        <v>41975</v>
      </c>
      <c r="C60" s="33" t="s">
        <v>157</v>
      </c>
      <c r="D60" s="43">
        <v>0.42708333333333331</v>
      </c>
      <c r="E60" s="33">
        <v>395</v>
      </c>
      <c r="F60" s="33">
        <v>680422</v>
      </c>
      <c r="G60" s="33">
        <v>9357532</v>
      </c>
      <c r="H60" s="44">
        <v>2</v>
      </c>
      <c r="I60" s="44">
        <v>0</v>
      </c>
      <c r="J60" s="44">
        <f t="shared" ref="J60:J77" si="7">I60/7</f>
        <v>0</v>
      </c>
      <c r="K60" s="44">
        <v>0</v>
      </c>
      <c r="L60" s="33">
        <v>0</v>
      </c>
      <c r="M60" s="33">
        <v>7</v>
      </c>
      <c r="N60" s="45">
        <v>281</v>
      </c>
      <c r="O60" s="44">
        <v>290</v>
      </c>
      <c r="P60" s="33">
        <v>0</v>
      </c>
      <c r="Q60" s="46">
        <f t="shared" ref="Q60:Q123" si="8">16/((2.2828*(AG60+AI60)*(AH60+AJ60)))</f>
        <v>0.53923191213280708</v>
      </c>
      <c r="R60" s="33">
        <v>3</v>
      </c>
      <c r="S60" s="33">
        <f t="shared" si="6"/>
        <v>73.5</v>
      </c>
      <c r="T60" s="45">
        <f t="shared" si="4"/>
        <v>76.695923353909464</v>
      </c>
      <c r="U60" s="33">
        <v>3</v>
      </c>
      <c r="V60" s="33">
        <v>1</v>
      </c>
      <c r="W60" s="33">
        <v>1</v>
      </c>
      <c r="X60" s="33">
        <v>1</v>
      </c>
      <c r="Y60" s="46">
        <v>2.5</v>
      </c>
      <c r="Z60" s="33">
        <v>1</v>
      </c>
      <c r="AA60" s="33">
        <v>3</v>
      </c>
      <c r="AB60" s="33">
        <v>5</v>
      </c>
      <c r="AC60" s="33">
        <f t="shared" si="1"/>
        <v>1.25</v>
      </c>
      <c r="AD60" s="33">
        <v>0</v>
      </c>
      <c r="AE60" s="33">
        <v>0</v>
      </c>
      <c r="AG60" s="33">
        <v>1.1499999999999999</v>
      </c>
      <c r="AH60" s="33">
        <v>2.75</v>
      </c>
      <c r="AI60" s="33">
        <v>2.2000000000000002</v>
      </c>
      <c r="AJ60" s="33">
        <v>1.1299999999999999</v>
      </c>
      <c r="AL60" s="33">
        <v>248832</v>
      </c>
      <c r="AM60" s="91">
        <v>190844</v>
      </c>
      <c r="AN60" s="103">
        <v>30</v>
      </c>
      <c r="AO60" s="33">
        <v>200</v>
      </c>
      <c r="AP60" s="33">
        <v>29</v>
      </c>
      <c r="AQ60" s="104">
        <v>35</v>
      </c>
    </row>
    <row r="61" spans="1:43" s="25" customFormat="1" x14ac:dyDescent="0.25">
      <c r="A61" s="33">
        <v>62</v>
      </c>
      <c r="B61" s="42">
        <v>41975</v>
      </c>
      <c r="C61" s="33" t="s">
        <v>158</v>
      </c>
      <c r="D61" s="43">
        <v>0.44513888888888892</v>
      </c>
      <c r="E61" s="33">
        <v>328</v>
      </c>
      <c r="F61" s="33">
        <v>680619</v>
      </c>
      <c r="G61" s="33">
        <v>9357425</v>
      </c>
      <c r="H61" s="44">
        <v>2</v>
      </c>
      <c r="I61" s="44">
        <v>5</v>
      </c>
      <c r="J61" s="44">
        <f t="shared" si="7"/>
        <v>0.7142857142857143</v>
      </c>
      <c r="K61" s="44">
        <v>1</v>
      </c>
      <c r="L61" s="33">
        <v>0</v>
      </c>
      <c r="M61" s="33">
        <v>7</v>
      </c>
      <c r="N61" s="45">
        <v>342</v>
      </c>
      <c r="O61" s="44">
        <v>105</v>
      </c>
      <c r="P61" s="33">
        <v>0</v>
      </c>
      <c r="Q61" s="46">
        <f t="shared" si="8"/>
        <v>0.67916050328509936</v>
      </c>
      <c r="R61" s="33">
        <v>2</v>
      </c>
      <c r="S61" s="33">
        <f t="shared" si="6"/>
        <v>39.25</v>
      </c>
      <c r="T61" s="45">
        <f t="shared" si="4"/>
        <v>74.369454089506178</v>
      </c>
      <c r="U61" s="33">
        <v>2</v>
      </c>
      <c r="V61" s="33">
        <v>2</v>
      </c>
      <c r="W61" s="33">
        <v>1</v>
      </c>
      <c r="X61" s="33">
        <v>1</v>
      </c>
      <c r="Y61" s="46">
        <v>1</v>
      </c>
      <c r="Z61" s="33">
        <v>1</v>
      </c>
      <c r="AA61" s="33">
        <v>3</v>
      </c>
      <c r="AB61" s="33">
        <v>0</v>
      </c>
      <c r="AC61" s="33">
        <f t="shared" si="1"/>
        <v>0</v>
      </c>
      <c r="AD61" s="33">
        <v>0</v>
      </c>
      <c r="AE61" s="33">
        <v>0</v>
      </c>
      <c r="AG61" s="33">
        <v>2.37</v>
      </c>
      <c r="AH61" s="33">
        <v>0.4</v>
      </c>
      <c r="AI61" s="33">
        <v>1.93</v>
      </c>
      <c r="AJ61" s="33">
        <v>2</v>
      </c>
      <c r="AL61" s="33">
        <v>248832</v>
      </c>
      <c r="AM61" s="91">
        <v>185055</v>
      </c>
      <c r="AN61" s="103">
        <v>33</v>
      </c>
      <c r="AO61" s="33">
        <v>59</v>
      </c>
      <c r="AP61" s="33">
        <v>45</v>
      </c>
      <c r="AQ61" s="104">
        <v>20</v>
      </c>
    </row>
    <row r="62" spans="1:43" s="25" customFormat="1" x14ac:dyDescent="0.25">
      <c r="A62" s="33">
        <v>63</v>
      </c>
      <c r="B62" s="42">
        <v>41975</v>
      </c>
      <c r="C62" s="33" t="s">
        <v>159</v>
      </c>
      <c r="D62" s="43">
        <v>0.49722222222222223</v>
      </c>
      <c r="E62" s="33">
        <v>114</v>
      </c>
      <c r="F62" s="33">
        <v>680665</v>
      </c>
      <c r="G62" s="33">
        <v>9357118</v>
      </c>
      <c r="H62" s="44">
        <v>2</v>
      </c>
      <c r="I62" s="44">
        <v>2</v>
      </c>
      <c r="J62" s="44">
        <f t="shared" si="7"/>
        <v>0.2857142857142857</v>
      </c>
      <c r="K62" s="44">
        <v>1</v>
      </c>
      <c r="L62" s="33">
        <v>0</v>
      </c>
      <c r="M62" s="33">
        <v>7</v>
      </c>
      <c r="N62" s="45">
        <v>9</v>
      </c>
      <c r="O62" s="44">
        <v>118</v>
      </c>
      <c r="P62" s="33">
        <v>0</v>
      </c>
      <c r="Q62" s="46">
        <f t="shared" si="8"/>
        <v>0.11195614987951667</v>
      </c>
      <c r="R62" s="33">
        <v>5</v>
      </c>
      <c r="S62" s="33">
        <f t="shared" si="6"/>
        <v>100.25</v>
      </c>
      <c r="T62" s="45">
        <f t="shared" si="4"/>
        <v>71.019000771604937</v>
      </c>
      <c r="U62" s="33">
        <v>2</v>
      </c>
      <c r="V62" s="33">
        <v>2</v>
      </c>
      <c r="W62" s="33">
        <v>1</v>
      </c>
      <c r="X62" s="33">
        <v>1</v>
      </c>
      <c r="Y62" s="46">
        <v>2.25</v>
      </c>
      <c r="Z62" s="33">
        <v>1</v>
      </c>
      <c r="AA62" s="33">
        <v>3</v>
      </c>
      <c r="AB62" s="33">
        <v>0</v>
      </c>
      <c r="AC62" s="33">
        <f t="shared" si="1"/>
        <v>0</v>
      </c>
      <c r="AD62" s="33">
        <v>0</v>
      </c>
      <c r="AE62" s="33">
        <v>0</v>
      </c>
      <c r="AG62" s="33">
        <v>3.33</v>
      </c>
      <c r="AH62" s="33">
        <v>3.8</v>
      </c>
      <c r="AI62" s="33">
        <v>6</v>
      </c>
      <c r="AJ62" s="33">
        <v>2.91</v>
      </c>
      <c r="AL62" s="33">
        <v>248832</v>
      </c>
      <c r="AM62" s="91">
        <v>176718</v>
      </c>
      <c r="AN62" s="103">
        <v>109</v>
      </c>
      <c r="AO62" s="33">
        <v>34</v>
      </c>
      <c r="AP62" s="33">
        <v>223</v>
      </c>
      <c r="AQ62" s="104">
        <v>35</v>
      </c>
    </row>
    <row r="63" spans="1:43" s="25" customFormat="1" x14ac:dyDescent="0.25">
      <c r="A63" s="33">
        <v>64</v>
      </c>
      <c r="B63" s="42">
        <v>41975</v>
      </c>
      <c r="C63" s="33" t="s">
        <v>160</v>
      </c>
      <c r="D63" s="43">
        <v>0.52222222222222225</v>
      </c>
      <c r="E63" s="33">
        <v>55</v>
      </c>
      <c r="F63" s="33">
        <v>680936</v>
      </c>
      <c r="G63" s="33">
        <v>9356906</v>
      </c>
      <c r="H63" s="44">
        <v>2</v>
      </c>
      <c r="I63" s="44">
        <v>0</v>
      </c>
      <c r="J63" s="44">
        <f t="shared" si="7"/>
        <v>0</v>
      </c>
      <c r="K63" s="44">
        <v>0</v>
      </c>
      <c r="L63" s="33">
        <v>0</v>
      </c>
      <c r="M63" s="33">
        <v>7</v>
      </c>
      <c r="N63" s="45">
        <v>168</v>
      </c>
      <c r="O63" s="44">
        <v>114</v>
      </c>
      <c r="P63" s="33">
        <v>0</v>
      </c>
      <c r="Q63" s="46">
        <f t="shared" si="8"/>
        <v>9.5403811203852468E-2</v>
      </c>
      <c r="R63" s="33">
        <v>5</v>
      </c>
      <c r="S63" s="33">
        <f t="shared" si="6"/>
        <v>158.75</v>
      </c>
      <c r="T63" s="45">
        <f t="shared" si="4"/>
        <v>80.545508616255148</v>
      </c>
      <c r="U63" s="33">
        <v>1</v>
      </c>
      <c r="V63" s="33">
        <v>4</v>
      </c>
      <c r="W63" s="33">
        <v>1</v>
      </c>
      <c r="X63" s="33">
        <v>1</v>
      </c>
      <c r="Y63" s="46">
        <v>2.625</v>
      </c>
      <c r="Z63" s="33">
        <v>1</v>
      </c>
      <c r="AA63" s="33">
        <v>3</v>
      </c>
      <c r="AB63" s="33">
        <v>0</v>
      </c>
      <c r="AC63" s="33">
        <f t="shared" si="1"/>
        <v>0</v>
      </c>
      <c r="AD63" s="33">
        <v>0</v>
      </c>
      <c r="AE63" s="33">
        <v>0</v>
      </c>
      <c r="AG63" s="33">
        <v>3.5</v>
      </c>
      <c r="AH63" s="33">
        <v>6.2</v>
      </c>
      <c r="AI63" s="33">
        <v>7.4</v>
      </c>
      <c r="AJ63" s="33">
        <v>0.54</v>
      </c>
      <c r="AL63" s="33">
        <v>248832</v>
      </c>
      <c r="AM63" s="91">
        <v>200423</v>
      </c>
      <c r="AN63" s="103">
        <v>60</v>
      </c>
      <c r="AO63" s="33">
        <v>228</v>
      </c>
      <c r="AP63" s="33">
        <v>137</v>
      </c>
      <c r="AQ63" s="104">
        <v>210</v>
      </c>
    </row>
    <row r="64" spans="1:43" s="25" customFormat="1" x14ac:dyDescent="0.25">
      <c r="A64" s="33">
        <v>65</v>
      </c>
      <c r="B64" s="42">
        <v>41976</v>
      </c>
      <c r="C64" s="33" t="s">
        <v>161</v>
      </c>
      <c r="D64" s="43">
        <v>0.37083333333333335</v>
      </c>
      <c r="E64" s="33">
        <v>982</v>
      </c>
      <c r="F64" s="33">
        <v>670890</v>
      </c>
      <c r="G64" s="33">
        <v>9358261</v>
      </c>
      <c r="H64" s="44">
        <v>2</v>
      </c>
      <c r="I64" s="44">
        <v>1</v>
      </c>
      <c r="J64" s="44">
        <f t="shared" si="7"/>
        <v>0.14285714285714285</v>
      </c>
      <c r="K64" s="44">
        <v>1</v>
      </c>
      <c r="L64" s="33">
        <v>0</v>
      </c>
      <c r="M64" s="33">
        <v>7</v>
      </c>
      <c r="N64" s="45">
        <v>189</v>
      </c>
      <c r="O64" s="44">
        <v>102</v>
      </c>
      <c r="P64" s="33">
        <v>0</v>
      </c>
      <c r="Q64" s="46">
        <f t="shared" si="8"/>
        <v>0.64738709591301213</v>
      </c>
      <c r="R64" s="33">
        <v>3</v>
      </c>
      <c r="S64" s="33">
        <f t="shared" si="6"/>
        <v>55.25</v>
      </c>
      <c r="T64" s="45">
        <f t="shared" si="4"/>
        <v>73.433079346707814</v>
      </c>
      <c r="U64" s="33">
        <v>1</v>
      </c>
      <c r="V64" s="33">
        <v>3</v>
      </c>
      <c r="W64" s="33">
        <v>1</v>
      </c>
      <c r="X64" s="33">
        <v>1</v>
      </c>
      <c r="Y64" s="46">
        <v>1.5</v>
      </c>
      <c r="Z64" s="33">
        <v>1</v>
      </c>
      <c r="AA64" s="33">
        <v>3</v>
      </c>
      <c r="AB64" s="33">
        <v>2</v>
      </c>
      <c r="AC64" s="33">
        <f t="shared" si="1"/>
        <v>0.5</v>
      </c>
      <c r="AD64" s="33">
        <v>0</v>
      </c>
      <c r="AE64" s="33">
        <v>0</v>
      </c>
      <c r="AG64" s="33">
        <v>1.95</v>
      </c>
      <c r="AH64" s="33">
        <v>2.27</v>
      </c>
      <c r="AI64" s="33">
        <v>1</v>
      </c>
      <c r="AJ64" s="33">
        <v>1.4</v>
      </c>
      <c r="AL64" s="33">
        <v>248832</v>
      </c>
      <c r="AM64" s="91">
        <v>182725</v>
      </c>
      <c r="AN64" s="103">
        <v>14</v>
      </c>
      <c r="AO64" s="33">
        <v>73</v>
      </c>
      <c r="AP64" s="33">
        <v>117</v>
      </c>
      <c r="AQ64" s="104">
        <v>17</v>
      </c>
    </row>
    <row r="65" spans="1:45" s="25" customFormat="1" x14ac:dyDescent="0.25">
      <c r="A65" s="33">
        <v>66</v>
      </c>
      <c r="B65" s="42">
        <v>41976</v>
      </c>
      <c r="C65" s="33" t="s">
        <v>162</v>
      </c>
      <c r="D65" s="43">
        <v>0.38750000000000001</v>
      </c>
      <c r="E65" s="33">
        <v>1177</v>
      </c>
      <c r="F65" s="33">
        <v>680053</v>
      </c>
      <c r="G65" s="33">
        <v>9358402</v>
      </c>
      <c r="H65" s="44">
        <v>2</v>
      </c>
      <c r="I65" s="44">
        <v>0</v>
      </c>
      <c r="J65" s="44">
        <f t="shared" si="7"/>
        <v>0</v>
      </c>
      <c r="K65" s="44">
        <v>0</v>
      </c>
      <c r="L65" s="33">
        <v>0</v>
      </c>
      <c r="M65" s="33">
        <v>7</v>
      </c>
      <c r="N65" s="45">
        <v>60</v>
      </c>
      <c r="O65" s="44">
        <v>203</v>
      </c>
      <c r="P65" s="33">
        <v>0</v>
      </c>
      <c r="Q65" s="46">
        <f t="shared" si="8"/>
        <v>0.53708324857488321</v>
      </c>
      <c r="R65" s="33">
        <v>2</v>
      </c>
      <c r="S65" s="33">
        <f t="shared" si="6"/>
        <v>48</v>
      </c>
      <c r="T65" s="45">
        <f t="shared" si="4"/>
        <v>80.684960133744852</v>
      </c>
      <c r="U65" s="33">
        <v>4</v>
      </c>
      <c r="V65" s="33">
        <v>2</v>
      </c>
      <c r="W65" s="33">
        <v>1</v>
      </c>
      <c r="X65" s="33">
        <v>11</v>
      </c>
      <c r="Y65" s="46">
        <v>1.125</v>
      </c>
      <c r="Z65" s="33">
        <v>1</v>
      </c>
      <c r="AA65" s="33">
        <v>3</v>
      </c>
      <c r="AB65" s="33">
        <v>4</v>
      </c>
      <c r="AC65" s="33">
        <f t="shared" si="1"/>
        <v>1</v>
      </c>
      <c r="AD65" s="33">
        <v>0</v>
      </c>
      <c r="AE65" s="33">
        <v>0</v>
      </c>
      <c r="AG65" s="33">
        <v>1.5</v>
      </c>
      <c r="AH65" s="33">
        <v>1.5</v>
      </c>
      <c r="AI65" s="33">
        <v>1.4</v>
      </c>
      <c r="AJ65" s="33">
        <v>3</v>
      </c>
      <c r="AL65" s="33">
        <v>248832</v>
      </c>
      <c r="AM65" s="91">
        <v>200770</v>
      </c>
      <c r="AN65" s="103">
        <v>25</v>
      </c>
      <c r="AO65" s="33">
        <v>110</v>
      </c>
      <c r="AP65" s="33">
        <v>24</v>
      </c>
      <c r="AQ65" s="104">
        <v>33</v>
      </c>
    </row>
    <row r="66" spans="1:45" s="25" customFormat="1" x14ac:dyDescent="0.25">
      <c r="A66" s="33">
        <v>67</v>
      </c>
      <c r="B66" s="42">
        <v>41976</v>
      </c>
      <c r="C66" s="33" t="s">
        <v>163</v>
      </c>
      <c r="D66" s="43">
        <v>0.43402777777777773</v>
      </c>
      <c r="E66" s="33">
        <v>1269</v>
      </c>
      <c r="F66" s="33">
        <v>679497</v>
      </c>
      <c r="G66" s="33">
        <v>9358551</v>
      </c>
      <c r="H66" s="44">
        <v>2</v>
      </c>
      <c r="I66" s="44">
        <v>0</v>
      </c>
      <c r="J66" s="44">
        <f t="shared" si="7"/>
        <v>0</v>
      </c>
      <c r="K66" s="44">
        <v>0</v>
      </c>
      <c r="L66" s="33">
        <v>0</v>
      </c>
      <c r="M66" s="33">
        <v>7</v>
      </c>
      <c r="N66" s="45">
        <v>370</v>
      </c>
      <c r="O66" s="44">
        <v>55</v>
      </c>
      <c r="P66" s="33">
        <v>0</v>
      </c>
      <c r="Q66" s="46">
        <f t="shared" si="8"/>
        <v>0.35984784463623293</v>
      </c>
      <c r="R66" s="33">
        <v>3</v>
      </c>
      <c r="S66" s="33">
        <f t="shared" si="6"/>
        <v>62</v>
      </c>
      <c r="T66" s="45">
        <f t="shared" si="4"/>
        <v>82.582626028806587</v>
      </c>
      <c r="U66" s="33">
        <v>1</v>
      </c>
      <c r="V66" s="33">
        <v>1</v>
      </c>
      <c r="W66" s="33">
        <v>1</v>
      </c>
      <c r="X66" s="33">
        <v>1</v>
      </c>
      <c r="Y66" s="46">
        <v>1.875</v>
      </c>
      <c r="Z66" s="33">
        <v>1</v>
      </c>
      <c r="AA66" s="33">
        <v>2</v>
      </c>
      <c r="AB66" s="33">
        <v>0</v>
      </c>
      <c r="AC66" s="33">
        <f t="shared" si="1"/>
        <v>0</v>
      </c>
      <c r="AD66" s="33">
        <v>0</v>
      </c>
      <c r="AE66" s="33">
        <v>0</v>
      </c>
      <c r="AG66" s="33">
        <v>2.25</v>
      </c>
      <c r="AH66" s="33">
        <v>2.5</v>
      </c>
      <c r="AI66" s="33">
        <v>1.46</v>
      </c>
      <c r="AJ66" s="33">
        <v>2.75</v>
      </c>
      <c r="AL66" s="33">
        <v>248832</v>
      </c>
      <c r="AM66" s="91">
        <v>205492</v>
      </c>
      <c r="AN66" s="103">
        <v>57</v>
      </c>
      <c r="AO66" s="33">
        <v>37</v>
      </c>
      <c r="AP66" s="33">
        <v>45</v>
      </c>
      <c r="AQ66" s="104">
        <v>109</v>
      </c>
    </row>
    <row r="67" spans="1:45" s="25" customFormat="1" x14ac:dyDescent="0.25">
      <c r="A67" s="33">
        <v>68</v>
      </c>
      <c r="B67" s="42">
        <v>41976</v>
      </c>
      <c r="C67" s="33" t="s">
        <v>164</v>
      </c>
      <c r="D67" s="43">
        <v>0.45763888888888887</v>
      </c>
      <c r="E67" s="33">
        <v>975</v>
      </c>
      <c r="F67" s="33">
        <v>679165</v>
      </c>
      <c r="G67" s="33">
        <v>9358276</v>
      </c>
      <c r="H67" s="44">
        <v>2</v>
      </c>
      <c r="I67" s="44">
        <v>0</v>
      </c>
      <c r="J67" s="44">
        <f t="shared" si="7"/>
        <v>0</v>
      </c>
      <c r="K67" s="44">
        <v>0</v>
      </c>
      <c r="L67" s="33">
        <v>0</v>
      </c>
      <c r="M67" s="33">
        <v>7</v>
      </c>
      <c r="N67" s="45">
        <v>147</v>
      </c>
      <c r="O67" s="44">
        <v>185</v>
      </c>
      <c r="P67" s="33">
        <v>0</v>
      </c>
      <c r="Q67" s="46">
        <f t="shared" si="8"/>
        <v>0.1291622235103958</v>
      </c>
      <c r="R67" s="33">
        <v>5</v>
      </c>
      <c r="S67" s="33">
        <f t="shared" si="6"/>
        <v>106.25</v>
      </c>
      <c r="T67" s="45">
        <f t="shared" si="4"/>
        <v>83.098234953703709</v>
      </c>
      <c r="U67" s="33">
        <v>2</v>
      </c>
      <c r="V67" s="33">
        <v>3</v>
      </c>
      <c r="W67" s="33">
        <v>1</v>
      </c>
      <c r="X67" s="33">
        <v>1</v>
      </c>
      <c r="Y67" s="46">
        <v>2.75</v>
      </c>
      <c r="Z67" s="33">
        <v>1</v>
      </c>
      <c r="AA67" s="33">
        <v>2</v>
      </c>
      <c r="AB67" s="33">
        <v>11</v>
      </c>
      <c r="AC67" s="33">
        <f t="shared" ref="AC67:AC128" si="9">AB67/4</f>
        <v>2.75</v>
      </c>
      <c r="AD67" s="33">
        <v>2</v>
      </c>
      <c r="AE67" s="33">
        <v>0</v>
      </c>
      <c r="AG67" s="33">
        <v>4.1500000000000004</v>
      </c>
      <c r="AH67" s="33">
        <v>4.3</v>
      </c>
      <c r="AI67" s="33">
        <v>2.87</v>
      </c>
      <c r="AJ67" s="33">
        <v>3.43</v>
      </c>
      <c r="AL67" s="33">
        <v>248832</v>
      </c>
      <c r="AM67" s="91">
        <v>206775</v>
      </c>
      <c r="AN67" s="103">
        <v>290</v>
      </c>
      <c r="AO67" s="33">
        <v>77</v>
      </c>
      <c r="AP67" s="33">
        <v>38</v>
      </c>
      <c r="AQ67" s="104">
        <v>20</v>
      </c>
    </row>
    <row r="68" spans="1:45" s="25" customFormat="1" x14ac:dyDescent="0.25">
      <c r="A68" s="33">
        <v>69</v>
      </c>
      <c r="B68" s="33" t="s">
        <v>175</v>
      </c>
      <c r="C68" s="33" t="s">
        <v>165</v>
      </c>
      <c r="D68" s="43">
        <v>0.36180555555555555</v>
      </c>
      <c r="E68" s="33">
        <v>1479</v>
      </c>
      <c r="F68" s="33">
        <v>679788</v>
      </c>
      <c r="G68" s="33">
        <v>9358755</v>
      </c>
      <c r="H68" s="44">
        <v>2</v>
      </c>
      <c r="I68" s="44">
        <v>1</v>
      </c>
      <c r="J68" s="44">
        <f t="shared" si="7"/>
        <v>0.14285714285714285</v>
      </c>
      <c r="K68" s="33">
        <v>1</v>
      </c>
      <c r="L68" s="33">
        <v>0</v>
      </c>
      <c r="M68" s="33">
        <v>7</v>
      </c>
      <c r="N68" s="45">
        <v>212</v>
      </c>
      <c r="O68" s="44">
        <v>194</v>
      </c>
      <c r="P68" s="33">
        <v>0</v>
      </c>
      <c r="Q68" s="46">
        <f t="shared" si="8"/>
        <v>0.79331481538225534</v>
      </c>
      <c r="R68" s="33">
        <v>2</v>
      </c>
      <c r="S68" s="33">
        <f t="shared" si="6"/>
        <v>37</v>
      </c>
      <c r="T68" s="45">
        <f>(AM68/AL68)*100</f>
        <v>83.164544753086417</v>
      </c>
      <c r="U68" s="33">
        <v>2</v>
      </c>
      <c r="V68" s="33">
        <v>4</v>
      </c>
      <c r="W68" s="33">
        <v>1</v>
      </c>
      <c r="X68" s="33">
        <v>1</v>
      </c>
      <c r="Y68" s="46">
        <v>1.33</v>
      </c>
      <c r="Z68" s="33">
        <v>1</v>
      </c>
      <c r="AA68" s="33">
        <v>3</v>
      </c>
      <c r="AB68" s="33">
        <v>0</v>
      </c>
      <c r="AC68" s="33">
        <f t="shared" si="9"/>
        <v>0</v>
      </c>
      <c r="AD68" s="33">
        <v>0</v>
      </c>
      <c r="AE68" s="33">
        <v>0</v>
      </c>
      <c r="AG68" s="33">
        <v>1.6</v>
      </c>
      <c r="AH68" s="33">
        <v>1.95</v>
      </c>
      <c r="AI68" s="33">
        <v>1.25</v>
      </c>
      <c r="AJ68" s="33">
        <v>1.1499999999999999</v>
      </c>
      <c r="AL68" s="33">
        <v>248832</v>
      </c>
      <c r="AM68" s="91">
        <v>206940</v>
      </c>
      <c r="AN68" s="103">
        <v>79</v>
      </c>
      <c r="AO68" s="33">
        <v>20</v>
      </c>
      <c r="AP68" s="33">
        <v>30</v>
      </c>
      <c r="AQ68" s="104">
        <v>19</v>
      </c>
    </row>
    <row r="69" spans="1:45" s="25" customFormat="1" x14ac:dyDescent="0.25">
      <c r="A69" s="33">
        <v>70</v>
      </c>
      <c r="B69" s="33" t="s">
        <v>175</v>
      </c>
      <c r="C69" s="33" t="s">
        <v>166</v>
      </c>
      <c r="D69" s="43">
        <v>0.38472222222222219</v>
      </c>
      <c r="E69" s="33">
        <v>1792</v>
      </c>
      <c r="F69" s="33">
        <v>679882</v>
      </c>
      <c r="G69" s="33">
        <v>9359076</v>
      </c>
      <c r="H69" s="44">
        <v>2</v>
      </c>
      <c r="I69" s="44">
        <v>0</v>
      </c>
      <c r="J69" s="44">
        <f t="shared" si="7"/>
        <v>0</v>
      </c>
      <c r="K69" s="33">
        <v>0</v>
      </c>
      <c r="L69" s="33">
        <v>0</v>
      </c>
      <c r="M69" s="33">
        <v>7</v>
      </c>
      <c r="N69" s="45">
        <v>286</v>
      </c>
      <c r="O69" s="44">
        <v>214</v>
      </c>
      <c r="P69" s="33">
        <v>0</v>
      </c>
      <c r="Q69" s="46">
        <f t="shared" si="8"/>
        <v>0.78410260816913069</v>
      </c>
      <c r="R69" s="33">
        <v>2</v>
      </c>
      <c r="S69" s="33">
        <f t="shared" si="6"/>
        <v>46.5</v>
      </c>
      <c r="T69" s="45">
        <f>(AM69/AL69)*100</f>
        <v>86.059670781893004</v>
      </c>
      <c r="U69" s="33">
        <v>2</v>
      </c>
      <c r="V69" s="33">
        <v>2</v>
      </c>
      <c r="W69" s="33">
        <v>1</v>
      </c>
      <c r="X69" s="33">
        <v>1</v>
      </c>
      <c r="Y69" s="46">
        <v>3.125</v>
      </c>
      <c r="Z69" s="33">
        <v>1</v>
      </c>
      <c r="AA69" s="33">
        <v>3</v>
      </c>
      <c r="AB69" s="33">
        <v>1</v>
      </c>
      <c r="AC69" s="33">
        <f t="shared" si="9"/>
        <v>0.25</v>
      </c>
      <c r="AD69" s="33">
        <v>1</v>
      </c>
      <c r="AE69" s="33">
        <v>0</v>
      </c>
      <c r="AG69" s="33">
        <v>0.75</v>
      </c>
      <c r="AH69" s="33">
        <v>0.85</v>
      </c>
      <c r="AI69" s="33">
        <v>1.59</v>
      </c>
      <c r="AJ69" s="33">
        <v>2.97</v>
      </c>
      <c r="AL69" s="33">
        <v>248832</v>
      </c>
      <c r="AM69" s="91">
        <v>214144</v>
      </c>
      <c r="AN69" s="103">
        <v>20</v>
      </c>
      <c r="AO69" s="33">
        <v>94</v>
      </c>
      <c r="AP69" s="33">
        <v>27</v>
      </c>
      <c r="AQ69" s="104">
        <v>45</v>
      </c>
    </row>
    <row r="70" spans="1:45" s="25" customFormat="1" x14ac:dyDescent="0.25">
      <c r="A70" s="33">
        <v>71</v>
      </c>
      <c r="B70" s="33" t="s">
        <v>175</v>
      </c>
      <c r="C70" s="33" t="s">
        <v>167</v>
      </c>
      <c r="D70" s="43">
        <v>0.3888888888888889</v>
      </c>
      <c r="E70" s="33">
        <v>1982</v>
      </c>
      <c r="F70" s="33">
        <v>679781</v>
      </c>
      <c r="G70" s="33">
        <v>9359220</v>
      </c>
      <c r="H70" s="44">
        <v>2</v>
      </c>
      <c r="I70" s="44">
        <v>0</v>
      </c>
      <c r="J70" s="44">
        <f t="shared" si="7"/>
        <v>0</v>
      </c>
      <c r="K70" s="33">
        <v>0</v>
      </c>
      <c r="L70" s="33">
        <v>0</v>
      </c>
      <c r="M70" s="33">
        <v>7</v>
      </c>
      <c r="N70" s="45">
        <v>463</v>
      </c>
      <c r="O70" s="44">
        <v>259</v>
      </c>
      <c r="P70" s="33">
        <v>0</v>
      </c>
      <c r="Q70" s="46">
        <f t="shared" si="8"/>
        <v>1.9575300639302404</v>
      </c>
      <c r="R70" s="33">
        <v>1</v>
      </c>
      <c r="S70" s="33">
        <f t="shared" si="6"/>
        <v>21</v>
      </c>
      <c r="T70" s="45" t="s">
        <v>178</v>
      </c>
      <c r="U70" s="33">
        <v>1</v>
      </c>
      <c r="V70" s="33">
        <v>3</v>
      </c>
      <c r="W70" s="33">
        <v>1</v>
      </c>
      <c r="X70" s="33">
        <v>1</v>
      </c>
      <c r="Y70" s="46">
        <v>2</v>
      </c>
      <c r="Z70" s="33">
        <v>1</v>
      </c>
      <c r="AA70" s="33">
        <v>3</v>
      </c>
      <c r="AB70" s="33">
        <v>0</v>
      </c>
      <c r="AC70" s="33">
        <f t="shared" si="9"/>
        <v>0</v>
      </c>
      <c r="AD70" s="33">
        <v>0</v>
      </c>
      <c r="AE70" s="33">
        <v>0</v>
      </c>
      <c r="AG70" s="33">
        <v>0.75</v>
      </c>
      <c r="AH70" s="33">
        <v>0.6</v>
      </c>
      <c r="AI70" s="33">
        <v>1.42</v>
      </c>
      <c r="AJ70" s="33">
        <v>1.05</v>
      </c>
      <c r="AL70" s="33">
        <v>248832</v>
      </c>
      <c r="AM70" s="91" t="s">
        <v>178</v>
      </c>
      <c r="AN70" s="103">
        <v>23</v>
      </c>
      <c r="AO70" s="33">
        <v>22</v>
      </c>
      <c r="AP70" s="33">
        <v>19</v>
      </c>
      <c r="AQ70" s="104">
        <v>20</v>
      </c>
    </row>
    <row r="71" spans="1:45" s="25" customFormat="1" x14ac:dyDescent="0.25">
      <c r="A71" s="33">
        <v>72</v>
      </c>
      <c r="B71" s="33" t="s">
        <v>175</v>
      </c>
      <c r="C71" s="33" t="s">
        <v>168</v>
      </c>
      <c r="D71" s="43">
        <v>0.46180555555555558</v>
      </c>
      <c r="E71" s="33">
        <v>2274</v>
      </c>
      <c r="F71" s="33">
        <v>680008</v>
      </c>
      <c r="G71" s="33">
        <v>9359557</v>
      </c>
      <c r="H71" s="44">
        <v>2</v>
      </c>
      <c r="I71" s="44">
        <v>0</v>
      </c>
      <c r="J71" s="44">
        <f t="shared" si="7"/>
        <v>0</v>
      </c>
      <c r="K71" s="33">
        <v>0</v>
      </c>
      <c r="L71" s="33">
        <v>0</v>
      </c>
      <c r="M71" s="33">
        <v>7</v>
      </c>
      <c r="N71" s="45">
        <v>522</v>
      </c>
      <c r="O71" s="44">
        <v>163</v>
      </c>
      <c r="P71" s="33">
        <v>0</v>
      </c>
      <c r="Q71" s="46">
        <f t="shared" si="8"/>
        <v>0.29300961074819609</v>
      </c>
      <c r="R71" s="33">
        <v>2</v>
      </c>
      <c r="S71" s="33">
        <f t="shared" si="6"/>
        <v>34.75</v>
      </c>
      <c r="T71" s="45">
        <f t="shared" ref="T71:T116" si="10">(AM71/AL71)*100</f>
        <v>84.416795267489704</v>
      </c>
      <c r="U71" s="33">
        <v>2</v>
      </c>
      <c r="V71" s="33">
        <v>3</v>
      </c>
      <c r="W71" s="33">
        <v>1</v>
      </c>
      <c r="X71" s="33">
        <v>1</v>
      </c>
      <c r="Y71" s="46">
        <v>2.25</v>
      </c>
      <c r="Z71" s="33">
        <v>1</v>
      </c>
      <c r="AA71" s="33">
        <v>3</v>
      </c>
      <c r="AB71" s="33">
        <v>0</v>
      </c>
      <c r="AC71" s="33">
        <f t="shared" si="9"/>
        <v>0</v>
      </c>
      <c r="AD71" s="33">
        <v>0</v>
      </c>
      <c r="AE71" s="33">
        <v>0</v>
      </c>
      <c r="AG71" s="33">
        <v>3.14</v>
      </c>
      <c r="AH71" s="33">
        <v>1.3</v>
      </c>
      <c r="AI71" s="33">
        <v>1.17</v>
      </c>
      <c r="AJ71" s="33">
        <v>4.25</v>
      </c>
      <c r="AL71" s="33">
        <v>248832</v>
      </c>
      <c r="AM71" s="91">
        <v>210056</v>
      </c>
      <c r="AN71" s="103">
        <v>34</v>
      </c>
      <c r="AO71" s="33">
        <v>25</v>
      </c>
      <c r="AP71" s="33">
        <v>50</v>
      </c>
      <c r="AQ71" s="104">
        <v>30</v>
      </c>
    </row>
    <row r="72" spans="1:45" s="25" customFormat="1" x14ac:dyDescent="0.25">
      <c r="A72" s="33">
        <v>73</v>
      </c>
      <c r="B72" s="33" t="s">
        <v>175</v>
      </c>
      <c r="C72" s="33" t="s">
        <v>169</v>
      </c>
      <c r="D72" s="43">
        <v>0.44097222222222227</v>
      </c>
      <c r="E72" s="33">
        <v>2556</v>
      </c>
      <c r="F72" s="33">
        <v>680092</v>
      </c>
      <c r="G72" s="33">
        <v>9359843</v>
      </c>
      <c r="H72" s="44">
        <v>2</v>
      </c>
      <c r="I72" s="44">
        <v>0</v>
      </c>
      <c r="J72" s="44">
        <f t="shared" si="7"/>
        <v>0</v>
      </c>
      <c r="K72" s="33">
        <v>0</v>
      </c>
      <c r="L72" s="33">
        <v>0</v>
      </c>
      <c r="M72" s="33">
        <v>7</v>
      </c>
      <c r="N72" s="45">
        <v>240</v>
      </c>
      <c r="O72" s="44">
        <v>246</v>
      </c>
      <c r="P72" s="33">
        <v>0</v>
      </c>
      <c r="Q72" s="46">
        <f t="shared" si="8"/>
        <v>0.49696432757132808</v>
      </c>
      <c r="R72" s="33">
        <v>2</v>
      </c>
      <c r="S72" s="33">
        <f t="shared" si="6"/>
        <v>24.25</v>
      </c>
      <c r="T72" s="45">
        <f t="shared" si="10"/>
        <v>82.012361754115233</v>
      </c>
      <c r="U72" s="33">
        <v>2</v>
      </c>
      <c r="V72" s="33">
        <v>1</v>
      </c>
      <c r="W72" s="33">
        <v>1</v>
      </c>
      <c r="X72" s="33">
        <v>1</v>
      </c>
      <c r="Y72" s="46">
        <v>0.5</v>
      </c>
      <c r="Z72" s="33">
        <v>1</v>
      </c>
      <c r="AA72" s="33">
        <v>3</v>
      </c>
      <c r="AB72" s="33">
        <v>0</v>
      </c>
      <c r="AC72" s="33">
        <f t="shared" si="9"/>
        <v>0</v>
      </c>
      <c r="AD72" s="33">
        <v>0</v>
      </c>
      <c r="AE72" s="33">
        <v>0</v>
      </c>
      <c r="AG72" s="33">
        <v>1.6</v>
      </c>
      <c r="AH72" s="33">
        <v>1.47</v>
      </c>
      <c r="AI72" s="33">
        <v>1.75</v>
      </c>
      <c r="AJ72" s="33">
        <v>2.74</v>
      </c>
      <c r="AL72" s="33">
        <v>248832</v>
      </c>
      <c r="AM72" s="91">
        <v>204073</v>
      </c>
      <c r="AN72" s="103">
        <v>19</v>
      </c>
      <c r="AO72" s="33">
        <v>29</v>
      </c>
      <c r="AP72" s="33">
        <v>26</v>
      </c>
      <c r="AQ72" s="104">
        <v>23</v>
      </c>
    </row>
    <row r="73" spans="1:45" s="25" customFormat="1" x14ac:dyDescent="0.25">
      <c r="A73" s="33">
        <v>74</v>
      </c>
      <c r="B73" s="42">
        <v>41979</v>
      </c>
      <c r="C73" s="33" t="s">
        <v>170</v>
      </c>
      <c r="D73" s="43">
        <v>0.36944444444444446</v>
      </c>
      <c r="E73" s="33">
        <v>1259</v>
      </c>
      <c r="F73" s="33">
        <v>678518</v>
      </c>
      <c r="G73" s="33">
        <v>9358575</v>
      </c>
      <c r="H73" s="44">
        <v>2</v>
      </c>
      <c r="I73" s="44">
        <v>1</v>
      </c>
      <c r="J73" s="44">
        <f t="shared" si="7"/>
        <v>0.14285714285714285</v>
      </c>
      <c r="K73" s="44">
        <v>0</v>
      </c>
      <c r="L73" s="33">
        <v>0</v>
      </c>
      <c r="M73" s="33">
        <v>7</v>
      </c>
      <c r="N73" s="45">
        <v>106</v>
      </c>
      <c r="O73" s="44">
        <v>150</v>
      </c>
      <c r="P73" s="33">
        <v>0</v>
      </c>
      <c r="Q73" s="46">
        <f t="shared" si="8"/>
        <v>0.64880738270654148</v>
      </c>
      <c r="R73" s="33">
        <v>3</v>
      </c>
      <c r="S73" s="33">
        <f t="shared" si="6"/>
        <v>62.75</v>
      </c>
      <c r="T73" s="45">
        <f t="shared" si="10"/>
        <v>89.408918467078195</v>
      </c>
      <c r="U73" s="33">
        <v>2</v>
      </c>
      <c r="V73" s="33">
        <v>2</v>
      </c>
      <c r="W73" s="33">
        <v>1</v>
      </c>
      <c r="X73" s="33">
        <v>1</v>
      </c>
      <c r="Y73" s="46">
        <v>4.75</v>
      </c>
      <c r="Z73" s="33">
        <v>1</v>
      </c>
      <c r="AA73" s="33">
        <v>3</v>
      </c>
      <c r="AB73" s="33">
        <v>1</v>
      </c>
      <c r="AC73" s="33">
        <f t="shared" si="9"/>
        <v>0.25</v>
      </c>
      <c r="AD73" s="33">
        <v>0</v>
      </c>
      <c r="AE73" s="33">
        <v>0</v>
      </c>
      <c r="AG73" s="33">
        <v>0.7</v>
      </c>
      <c r="AH73" s="33">
        <v>2.95</v>
      </c>
      <c r="AI73" s="33">
        <v>1.56</v>
      </c>
      <c r="AJ73" s="33">
        <v>1.83</v>
      </c>
      <c r="AL73" s="33">
        <v>248832</v>
      </c>
      <c r="AM73" s="91">
        <v>222478</v>
      </c>
      <c r="AN73" s="103">
        <v>24</v>
      </c>
      <c r="AO73" s="33">
        <v>19</v>
      </c>
      <c r="AP73" s="33">
        <v>21</v>
      </c>
      <c r="AQ73" s="104">
        <v>187</v>
      </c>
      <c r="AR73" s="25">
        <v>21</v>
      </c>
      <c r="AS73" s="25">
        <v>187</v>
      </c>
    </row>
    <row r="74" spans="1:45" s="25" customFormat="1" x14ac:dyDescent="0.25">
      <c r="A74" s="33">
        <v>75</v>
      </c>
      <c r="B74" s="42">
        <v>41979</v>
      </c>
      <c r="C74" s="33" t="s">
        <v>171</v>
      </c>
      <c r="D74" s="43">
        <v>0.38194444444444442</v>
      </c>
      <c r="E74" s="33">
        <v>1569</v>
      </c>
      <c r="F74" s="33">
        <v>678375</v>
      </c>
      <c r="G74" s="33">
        <v>9358833</v>
      </c>
      <c r="H74" s="44">
        <v>2</v>
      </c>
      <c r="I74" s="44">
        <v>0</v>
      </c>
      <c r="J74" s="44">
        <f t="shared" si="7"/>
        <v>0</v>
      </c>
      <c r="K74" s="44">
        <v>0</v>
      </c>
      <c r="L74" s="33">
        <v>0</v>
      </c>
      <c r="M74" s="33">
        <v>7</v>
      </c>
      <c r="N74" s="25">
        <v>363</v>
      </c>
      <c r="O74" s="44">
        <v>154</v>
      </c>
      <c r="P74" s="33">
        <v>0</v>
      </c>
      <c r="Q74" s="46">
        <f t="shared" si="8"/>
        <v>0.1966151367230202</v>
      </c>
      <c r="R74" s="33">
        <v>3</v>
      </c>
      <c r="S74" s="33">
        <f t="shared" si="6"/>
        <v>72.5</v>
      </c>
      <c r="T74" s="45">
        <f t="shared" si="10"/>
        <v>81.301842206790127</v>
      </c>
      <c r="U74" s="33">
        <v>2</v>
      </c>
      <c r="V74" s="33">
        <v>2</v>
      </c>
      <c r="W74" s="33">
        <v>1</v>
      </c>
      <c r="X74" s="33">
        <v>1</v>
      </c>
      <c r="Y74" s="46">
        <v>4.75</v>
      </c>
      <c r="Z74" s="33">
        <v>1</v>
      </c>
      <c r="AA74" s="33">
        <v>3</v>
      </c>
      <c r="AB74" s="33">
        <v>8</v>
      </c>
      <c r="AC74" s="33">
        <f t="shared" si="9"/>
        <v>2</v>
      </c>
      <c r="AD74" s="33">
        <v>0</v>
      </c>
      <c r="AE74" s="33">
        <v>0</v>
      </c>
      <c r="AG74" s="33">
        <v>1.1000000000000001</v>
      </c>
      <c r="AH74" s="33">
        <v>3.98</v>
      </c>
      <c r="AI74" s="33">
        <v>4.47</v>
      </c>
      <c r="AJ74" s="33">
        <v>2.42</v>
      </c>
      <c r="AL74" s="33">
        <v>248832</v>
      </c>
      <c r="AM74" s="91">
        <v>202305</v>
      </c>
      <c r="AN74" s="103">
        <v>139</v>
      </c>
      <c r="AO74" s="33">
        <v>97</v>
      </c>
      <c r="AP74" s="33">
        <v>30</v>
      </c>
      <c r="AQ74" s="104">
        <v>24</v>
      </c>
    </row>
    <row r="75" spans="1:45" s="25" customFormat="1" x14ac:dyDescent="0.25">
      <c r="A75" s="33">
        <v>76</v>
      </c>
      <c r="B75" s="42">
        <v>41979</v>
      </c>
      <c r="C75" s="33" t="s">
        <v>172</v>
      </c>
      <c r="D75" s="43">
        <v>0.40138888888888885</v>
      </c>
      <c r="E75" s="33">
        <v>1875</v>
      </c>
      <c r="F75" s="33">
        <v>678318</v>
      </c>
      <c r="G75" s="33">
        <v>9359143</v>
      </c>
      <c r="H75" s="44">
        <v>2</v>
      </c>
      <c r="I75" s="44">
        <v>0</v>
      </c>
      <c r="J75" s="44">
        <f t="shared" si="7"/>
        <v>0</v>
      </c>
      <c r="K75" s="44">
        <v>0</v>
      </c>
      <c r="L75" s="33">
        <v>0</v>
      </c>
      <c r="M75" s="33">
        <v>7</v>
      </c>
      <c r="N75" s="45">
        <v>681</v>
      </c>
      <c r="O75" s="44">
        <v>245</v>
      </c>
      <c r="P75" s="33">
        <v>0</v>
      </c>
      <c r="Q75" s="46">
        <f t="shared" si="8"/>
        <v>0.3911848053212682</v>
      </c>
      <c r="R75" s="33">
        <v>3</v>
      </c>
      <c r="S75" s="33">
        <f t="shared" si="6"/>
        <v>73.5</v>
      </c>
      <c r="T75" s="45">
        <f t="shared" si="10"/>
        <v>78.607654963991763</v>
      </c>
      <c r="U75" s="33">
        <v>3</v>
      </c>
      <c r="V75" s="33">
        <v>3</v>
      </c>
      <c r="W75" s="33">
        <v>1</v>
      </c>
      <c r="X75" s="33">
        <v>1</v>
      </c>
      <c r="Y75" s="46">
        <v>3.5</v>
      </c>
      <c r="Z75" s="33">
        <v>1</v>
      </c>
      <c r="AA75" s="33">
        <v>3</v>
      </c>
      <c r="AB75" s="33">
        <v>1</v>
      </c>
      <c r="AC75" s="33">
        <f t="shared" si="9"/>
        <v>0.25</v>
      </c>
      <c r="AD75" s="33">
        <v>1</v>
      </c>
      <c r="AE75" s="33">
        <v>0</v>
      </c>
      <c r="AG75" s="33">
        <v>3.02</v>
      </c>
      <c r="AH75" s="33">
        <v>2.0499999999999998</v>
      </c>
      <c r="AI75" s="33">
        <v>4.09</v>
      </c>
      <c r="AJ75" s="33">
        <v>0.47</v>
      </c>
      <c r="AL75" s="33">
        <v>248832</v>
      </c>
      <c r="AM75" s="91">
        <v>195601</v>
      </c>
      <c r="AN75" s="103">
        <v>19</v>
      </c>
      <c r="AO75" s="33">
        <v>51</v>
      </c>
      <c r="AP75" s="33">
        <v>172</v>
      </c>
      <c r="AQ75" s="104">
        <v>52</v>
      </c>
    </row>
    <row r="76" spans="1:45" s="25" customFormat="1" x14ac:dyDescent="0.25">
      <c r="A76" s="33">
        <v>77</v>
      </c>
      <c r="B76" s="42">
        <v>41979</v>
      </c>
      <c r="C76" s="33" t="s">
        <v>173</v>
      </c>
      <c r="D76" s="43">
        <v>0.42708333333333331</v>
      </c>
      <c r="E76" s="52">
        <v>2157</v>
      </c>
      <c r="F76" s="52">
        <v>678201</v>
      </c>
      <c r="G76" s="52">
        <v>9359481</v>
      </c>
      <c r="H76" s="44">
        <v>2</v>
      </c>
      <c r="I76" s="44">
        <v>0</v>
      </c>
      <c r="J76" s="44">
        <f t="shared" si="7"/>
        <v>0</v>
      </c>
      <c r="K76" s="44">
        <v>0</v>
      </c>
      <c r="L76" s="33">
        <v>0</v>
      </c>
      <c r="M76" s="33">
        <v>7</v>
      </c>
      <c r="N76" s="45">
        <v>501</v>
      </c>
      <c r="O76" s="44">
        <v>257</v>
      </c>
      <c r="P76" s="33">
        <v>0</v>
      </c>
      <c r="Q76" s="46">
        <f t="shared" si="8"/>
        <v>0.47067639907477077</v>
      </c>
      <c r="R76" s="33">
        <v>3</v>
      </c>
      <c r="S76" s="33">
        <f t="shared" si="6"/>
        <v>69.375</v>
      </c>
      <c r="T76" s="45">
        <f t="shared" si="10"/>
        <v>81.779272762345684</v>
      </c>
      <c r="U76" s="33">
        <v>2</v>
      </c>
      <c r="V76" s="33">
        <v>2</v>
      </c>
      <c r="W76" s="33">
        <v>1</v>
      </c>
      <c r="X76" s="33">
        <v>1</v>
      </c>
      <c r="Y76" s="46">
        <v>4</v>
      </c>
      <c r="Z76" s="33">
        <v>1</v>
      </c>
      <c r="AA76" s="33">
        <v>3</v>
      </c>
      <c r="AB76" s="33">
        <v>0</v>
      </c>
      <c r="AC76" s="33">
        <f t="shared" si="9"/>
        <v>0</v>
      </c>
      <c r="AD76" s="33">
        <v>0</v>
      </c>
      <c r="AE76" s="33">
        <v>0</v>
      </c>
      <c r="AG76" s="33">
        <v>0.8</v>
      </c>
      <c r="AH76" s="33">
        <v>2.2599999999999998</v>
      </c>
      <c r="AI76" s="33">
        <v>2.48</v>
      </c>
      <c r="AJ76" s="33">
        <v>2.2799999999999998</v>
      </c>
      <c r="AL76" s="33">
        <v>248832</v>
      </c>
      <c r="AM76" s="91">
        <v>203493</v>
      </c>
      <c r="AN76" s="103">
        <v>79</v>
      </c>
      <c r="AO76" s="33">
        <v>56</v>
      </c>
      <c r="AP76" s="33">
        <v>90.5</v>
      </c>
      <c r="AQ76" s="104">
        <v>52</v>
      </c>
    </row>
    <row r="77" spans="1:45" s="25" customFormat="1" x14ac:dyDescent="0.25">
      <c r="A77" s="33">
        <v>77</v>
      </c>
      <c r="B77" s="42">
        <v>41979</v>
      </c>
      <c r="C77" s="33" t="s">
        <v>174</v>
      </c>
      <c r="D77" s="43">
        <v>0.44444444444444442</v>
      </c>
      <c r="E77" s="33">
        <v>2535</v>
      </c>
      <c r="F77" s="33">
        <v>676996</v>
      </c>
      <c r="G77" s="33">
        <v>9359828</v>
      </c>
      <c r="H77" s="44">
        <v>2</v>
      </c>
      <c r="I77" s="44">
        <v>2</v>
      </c>
      <c r="J77" s="44">
        <f t="shared" si="7"/>
        <v>0.2857142857142857</v>
      </c>
      <c r="K77" s="44">
        <v>1</v>
      </c>
      <c r="L77" s="33">
        <v>0</v>
      </c>
      <c r="M77" s="33">
        <v>7</v>
      </c>
      <c r="N77" s="45">
        <v>127</v>
      </c>
      <c r="O77" s="44">
        <v>192</v>
      </c>
      <c r="P77" s="33">
        <v>0</v>
      </c>
      <c r="Q77" s="46">
        <f t="shared" si="8"/>
        <v>0.66065324993658525</v>
      </c>
      <c r="R77" s="33">
        <v>2</v>
      </c>
      <c r="S77" s="33">
        <f t="shared" si="6"/>
        <v>41.625</v>
      </c>
      <c r="T77" s="45">
        <f t="shared" si="10"/>
        <v>73.867910879629633</v>
      </c>
      <c r="U77" s="33">
        <v>2</v>
      </c>
      <c r="V77" s="33">
        <v>3</v>
      </c>
      <c r="W77" s="33">
        <v>1</v>
      </c>
      <c r="X77" s="33">
        <v>1</v>
      </c>
      <c r="Y77" s="46">
        <v>3</v>
      </c>
      <c r="Z77" s="33">
        <v>1</v>
      </c>
      <c r="AA77" s="33">
        <v>3</v>
      </c>
      <c r="AB77" s="33">
        <v>15</v>
      </c>
      <c r="AC77" s="33">
        <f t="shared" si="9"/>
        <v>3.75</v>
      </c>
      <c r="AD77" s="33">
        <v>1</v>
      </c>
      <c r="AE77" s="33">
        <v>0</v>
      </c>
      <c r="AG77" s="33">
        <v>0.74</v>
      </c>
      <c r="AH77" s="33">
        <v>2.37</v>
      </c>
      <c r="AI77" s="33">
        <v>2.0299999999999998</v>
      </c>
      <c r="AJ77" s="33">
        <v>1.46</v>
      </c>
      <c r="AK77" s="25" t="s">
        <v>176</v>
      </c>
      <c r="AL77" s="33">
        <v>248832</v>
      </c>
      <c r="AM77" s="91">
        <v>183807</v>
      </c>
      <c r="AN77" s="103">
        <v>25</v>
      </c>
      <c r="AO77" s="33">
        <v>80.5</v>
      </c>
      <c r="AP77" s="33">
        <v>12</v>
      </c>
      <c r="AQ77" s="104">
        <v>49</v>
      </c>
    </row>
    <row r="78" spans="1:45" s="24" customFormat="1" x14ac:dyDescent="0.25">
      <c r="A78" s="34">
        <v>78</v>
      </c>
      <c r="B78" s="47">
        <v>41982</v>
      </c>
      <c r="C78" s="34" t="s">
        <v>179</v>
      </c>
      <c r="D78" s="48">
        <v>0.38263888888888892</v>
      </c>
      <c r="E78" s="34">
        <v>79</v>
      </c>
      <c r="F78" s="49">
        <v>680748</v>
      </c>
      <c r="G78" s="49">
        <v>9356984</v>
      </c>
      <c r="H78" s="49">
        <v>1</v>
      </c>
      <c r="I78" s="49"/>
      <c r="J78" s="49"/>
      <c r="K78" s="49">
        <v>0</v>
      </c>
      <c r="L78" s="49">
        <v>0</v>
      </c>
      <c r="M78" s="49">
        <v>7</v>
      </c>
      <c r="N78" s="50">
        <v>49</v>
      </c>
      <c r="O78" s="49">
        <v>109</v>
      </c>
      <c r="P78" s="49">
        <v>0</v>
      </c>
      <c r="Q78" s="51">
        <f t="shared" si="8"/>
        <v>0.25394697079355888</v>
      </c>
      <c r="R78" s="34">
        <v>3</v>
      </c>
      <c r="S78" s="34">
        <f t="shared" si="6"/>
        <v>64.75</v>
      </c>
      <c r="T78" s="50">
        <f t="shared" si="10"/>
        <v>77.660027649176953</v>
      </c>
      <c r="U78" s="34">
        <v>2</v>
      </c>
      <c r="V78" s="34">
        <v>3</v>
      </c>
      <c r="W78" s="34">
        <v>1</v>
      </c>
      <c r="X78" s="34">
        <v>1</v>
      </c>
      <c r="Y78" s="51">
        <v>2.5</v>
      </c>
      <c r="Z78" s="34">
        <v>1</v>
      </c>
      <c r="AA78" s="34">
        <v>3</v>
      </c>
      <c r="AB78" s="34">
        <v>36</v>
      </c>
      <c r="AC78" s="34">
        <f t="shared" si="9"/>
        <v>9</v>
      </c>
      <c r="AD78" s="34">
        <v>1</v>
      </c>
      <c r="AE78" s="34">
        <v>0</v>
      </c>
      <c r="AG78" s="34">
        <v>2.12</v>
      </c>
      <c r="AH78" s="34">
        <v>3.6</v>
      </c>
      <c r="AI78" s="34">
        <v>1.33</v>
      </c>
      <c r="AJ78" s="34">
        <v>4.4000000000000004</v>
      </c>
      <c r="AL78" s="34">
        <v>248832</v>
      </c>
      <c r="AM78" s="92">
        <v>193243</v>
      </c>
      <c r="AN78" s="105">
        <v>75</v>
      </c>
      <c r="AO78" s="34">
        <v>54</v>
      </c>
      <c r="AP78" s="34">
        <v>38</v>
      </c>
      <c r="AQ78" s="106">
        <v>92</v>
      </c>
    </row>
    <row r="79" spans="1:45" s="24" customFormat="1" x14ac:dyDescent="0.25">
      <c r="A79" s="34">
        <v>79</v>
      </c>
      <c r="B79" s="47">
        <v>41982</v>
      </c>
      <c r="C79" s="34" t="s">
        <v>180</v>
      </c>
      <c r="D79" s="48">
        <v>0.61527777777777781</v>
      </c>
      <c r="E79" s="34">
        <v>700</v>
      </c>
      <c r="F79" s="49">
        <v>679544</v>
      </c>
      <c r="G79" s="49">
        <v>9358035</v>
      </c>
      <c r="H79" s="49">
        <v>1</v>
      </c>
      <c r="I79" s="49"/>
      <c r="J79" s="49"/>
      <c r="K79" s="49">
        <v>0</v>
      </c>
      <c r="L79" s="49">
        <v>0</v>
      </c>
      <c r="M79" s="49">
        <v>7</v>
      </c>
      <c r="N79" s="50">
        <v>255</v>
      </c>
      <c r="O79" s="49">
        <v>155</v>
      </c>
      <c r="P79" s="49">
        <v>0</v>
      </c>
      <c r="Q79" s="51">
        <f t="shared" si="8"/>
        <v>0.42082571172379951</v>
      </c>
      <c r="R79" s="34">
        <v>1</v>
      </c>
      <c r="S79" s="34">
        <f t="shared" si="6"/>
        <v>25</v>
      </c>
      <c r="T79" s="50">
        <f t="shared" si="10"/>
        <v>74.260143389917701</v>
      </c>
      <c r="U79" s="34">
        <v>3</v>
      </c>
      <c r="V79" s="34">
        <v>4</v>
      </c>
      <c r="W79" s="34">
        <v>1</v>
      </c>
      <c r="X79" s="34">
        <v>1</v>
      </c>
      <c r="Y79" s="51">
        <v>3.5</v>
      </c>
      <c r="Z79" s="34">
        <v>1</v>
      </c>
      <c r="AA79" s="34">
        <v>2</v>
      </c>
      <c r="AB79" s="34">
        <v>51</v>
      </c>
      <c r="AC79" s="34">
        <f t="shared" si="9"/>
        <v>12.75</v>
      </c>
      <c r="AD79" s="34">
        <v>2</v>
      </c>
      <c r="AE79" s="34">
        <v>0</v>
      </c>
      <c r="AG79" s="34">
        <v>2.1</v>
      </c>
      <c r="AH79" s="34">
        <v>2.08</v>
      </c>
      <c r="AI79" s="34">
        <v>2.2599999999999998</v>
      </c>
      <c r="AJ79" s="34">
        <v>1.74</v>
      </c>
      <c r="AL79" s="34">
        <v>248832</v>
      </c>
      <c r="AM79" s="92">
        <v>184783</v>
      </c>
      <c r="AN79" s="105">
        <v>27.5</v>
      </c>
      <c r="AO79" s="34">
        <v>39</v>
      </c>
      <c r="AP79" s="34">
        <v>18.5</v>
      </c>
      <c r="AQ79" s="106">
        <v>15</v>
      </c>
    </row>
    <row r="80" spans="1:45" s="24" customFormat="1" x14ac:dyDescent="0.25">
      <c r="A80" s="34">
        <v>80</v>
      </c>
      <c r="B80" s="47">
        <v>41983</v>
      </c>
      <c r="C80" s="34" t="s">
        <v>181</v>
      </c>
      <c r="D80" s="48">
        <v>0.41666666666666669</v>
      </c>
      <c r="E80" s="34">
        <v>1584</v>
      </c>
      <c r="F80" s="49">
        <v>679843</v>
      </c>
      <c r="G80" s="49">
        <v>9358883</v>
      </c>
      <c r="H80" s="49">
        <v>1</v>
      </c>
      <c r="I80" s="49"/>
      <c r="J80" s="49"/>
      <c r="K80" s="49">
        <v>0</v>
      </c>
      <c r="L80" s="49">
        <v>0</v>
      </c>
      <c r="M80" s="49">
        <v>6</v>
      </c>
      <c r="N80" s="50">
        <v>179</v>
      </c>
      <c r="O80" s="49">
        <v>210</v>
      </c>
      <c r="P80" s="49">
        <v>0</v>
      </c>
      <c r="Q80" s="51">
        <f t="shared" si="8"/>
        <v>0.79996991313156718</v>
      </c>
      <c r="R80" s="34">
        <v>1</v>
      </c>
      <c r="S80" s="34">
        <f t="shared" si="6"/>
        <v>51.75</v>
      </c>
      <c r="T80" s="50">
        <f t="shared" si="10"/>
        <v>19.465743955761315</v>
      </c>
      <c r="U80" s="34">
        <v>2</v>
      </c>
      <c r="V80" s="34">
        <v>2</v>
      </c>
      <c r="W80" s="34">
        <v>1</v>
      </c>
      <c r="X80" s="34">
        <v>5</v>
      </c>
      <c r="Y80" s="51">
        <v>5</v>
      </c>
      <c r="Z80" s="34">
        <v>1</v>
      </c>
      <c r="AA80" s="34">
        <v>3</v>
      </c>
      <c r="AB80" s="34">
        <v>4</v>
      </c>
      <c r="AC80" s="34">
        <f t="shared" si="9"/>
        <v>1</v>
      </c>
      <c r="AD80" s="34">
        <v>0</v>
      </c>
      <c r="AE80" s="34">
        <v>0</v>
      </c>
      <c r="AG80" s="34">
        <v>0.24</v>
      </c>
      <c r="AH80" s="34">
        <v>1.1499999999999999</v>
      </c>
      <c r="AI80" s="34">
        <v>2.73</v>
      </c>
      <c r="AJ80" s="34">
        <v>1.8</v>
      </c>
      <c r="AL80" s="34">
        <v>248832</v>
      </c>
      <c r="AM80" s="92">
        <v>48437</v>
      </c>
      <c r="AN80" s="105">
        <v>33</v>
      </c>
      <c r="AO80" s="34">
        <v>125</v>
      </c>
      <c r="AP80" s="34">
        <v>24</v>
      </c>
      <c r="AQ80" s="106">
        <v>25</v>
      </c>
    </row>
    <row r="81" spans="1:43" s="36" customFormat="1" x14ac:dyDescent="0.25">
      <c r="A81" s="37">
        <v>81</v>
      </c>
      <c r="B81" s="53">
        <v>41992</v>
      </c>
      <c r="C81" s="37" t="s">
        <v>183</v>
      </c>
      <c r="D81" s="55">
        <v>0.3263888888888889</v>
      </c>
      <c r="E81" s="37"/>
      <c r="F81" s="37"/>
      <c r="G81" s="37"/>
      <c r="H81" s="54">
        <v>2</v>
      </c>
      <c r="I81" s="54">
        <v>4</v>
      </c>
      <c r="J81" s="54">
        <f>I81/7</f>
        <v>0.5714285714285714</v>
      </c>
      <c r="K81" s="54">
        <v>1</v>
      </c>
      <c r="L81" s="54">
        <v>0</v>
      </c>
      <c r="M81" s="54">
        <v>7</v>
      </c>
      <c r="N81" s="57"/>
      <c r="O81" s="54">
        <v>197</v>
      </c>
      <c r="P81" s="54">
        <v>1</v>
      </c>
      <c r="Q81" s="56">
        <f t="shared" si="8"/>
        <v>5.4293067434338607E-2</v>
      </c>
      <c r="R81" s="37">
        <v>4</v>
      </c>
      <c r="S81" s="37">
        <f t="shared" si="6"/>
        <v>443.5</v>
      </c>
      <c r="T81" s="57">
        <f t="shared" si="10"/>
        <v>0</v>
      </c>
      <c r="U81" s="37">
        <v>1</v>
      </c>
      <c r="V81" s="37">
        <v>3</v>
      </c>
      <c r="W81" s="37">
        <v>1</v>
      </c>
      <c r="X81" s="37">
        <v>1</v>
      </c>
      <c r="Y81" s="56">
        <v>2.75</v>
      </c>
      <c r="Z81" s="37">
        <v>1</v>
      </c>
      <c r="AA81" s="37">
        <v>2</v>
      </c>
      <c r="AB81" s="37">
        <v>1</v>
      </c>
      <c r="AC81" s="37">
        <f t="shared" si="9"/>
        <v>0.25</v>
      </c>
      <c r="AD81" s="37">
        <v>0</v>
      </c>
      <c r="AE81" s="37">
        <v>0</v>
      </c>
      <c r="AG81" s="37">
        <v>2.9</v>
      </c>
      <c r="AH81" s="37">
        <v>6</v>
      </c>
      <c r="AI81" s="37">
        <v>6.77</v>
      </c>
      <c r="AJ81" s="37">
        <v>7.35</v>
      </c>
      <c r="AL81" s="37">
        <v>248832</v>
      </c>
      <c r="AM81" s="93"/>
      <c r="AN81" s="107">
        <v>700</v>
      </c>
      <c r="AO81" s="37">
        <v>870</v>
      </c>
      <c r="AP81" s="37">
        <v>107</v>
      </c>
      <c r="AQ81" s="108">
        <v>97</v>
      </c>
    </row>
    <row r="82" spans="1:43" s="36" customFormat="1" x14ac:dyDescent="0.25">
      <c r="A82" s="37">
        <v>82</v>
      </c>
      <c r="B82" s="53">
        <v>41992</v>
      </c>
      <c r="C82" s="37" t="s">
        <v>184</v>
      </c>
      <c r="D82" s="55">
        <v>0.35416666666666669</v>
      </c>
      <c r="E82" s="37"/>
      <c r="F82" s="37"/>
      <c r="G82" s="37"/>
      <c r="H82" s="54">
        <v>2</v>
      </c>
      <c r="I82" s="54">
        <v>8</v>
      </c>
      <c r="J82" s="54">
        <f>I82/7</f>
        <v>1.1428571428571428</v>
      </c>
      <c r="K82" s="54">
        <v>1</v>
      </c>
      <c r="L82" s="54">
        <v>0</v>
      </c>
      <c r="M82" s="54">
        <v>5</v>
      </c>
      <c r="N82" s="57"/>
      <c r="O82" s="54">
        <v>187</v>
      </c>
      <c r="P82" s="54">
        <v>1</v>
      </c>
      <c r="Q82" s="56">
        <f t="shared" si="8"/>
        <v>8.9815669175764626E-2</v>
      </c>
      <c r="R82" s="37">
        <v>1</v>
      </c>
      <c r="S82" s="37">
        <f t="shared" ref="S82:S145" si="11">SUM(AN82:AQ82)/4</f>
        <v>25.5</v>
      </c>
      <c r="T82" s="57">
        <f t="shared" si="10"/>
        <v>0</v>
      </c>
      <c r="U82" s="37">
        <v>2</v>
      </c>
      <c r="V82" s="37">
        <v>3</v>
      </c>
      <c r="W82" s="37">
        <v>1</v>
      </c>
      <c r="X82" s="37">
        <v>1</v>
      </c>
      <c r="Y82" s="56">
        <v>1.125</v>
      </c>
      <c r="Z82" s="37">
        <v>1</v>
      </c>
      <c r="AA82" s="37">
        <v>2</v>
      </c>
      <c r="AB82" s="37">
        <v>2</v>
      </c>
      <c r="AC82" s="37">
        <f t="shared" si="9"/>
        <v>0.5</v>
      </c>
      <c r="AD82" s="37">
        <v>0</v>
      </c>
      <c r="AE82" s="37">
        <v>0</v>
      </c>
      <c r="AG82" s="37">
        <v>7</v>
      </c>
      <c r="AH82" s="37">
        <v>8.6999999999999993</v>
      </c>
      <c r="AI82" s="37">
        <v>1.07</v>
      </c>
      <c r="AJ82" s="37">
        <v>0.97</v>
      </c>
      <c r="AL82" s="37">
        <v>248832</v>
      </c>
      <c r="AM82" s="93"/>
      <c r="AN82" s="107">
        <v>40</v>
      </c>
      <c r="AO82" s="37">
        <v>28</v>
      </c>
      <c r="AP82" s="37">
        <v>17</v>
      </c>
      <c r="AQ82" s="108">
        <v>17</v>
      </c>
    </row>
    <row r="83" spans="1:43" s="25" customFormat="1" x14ac:dyDescent="0.25">
      <c r="A83" s="33">
        <v>83</v>
      </c>
      <c r="B83" s="42">
        <v>41989</v>
      </c>
      <c r="C83" s="33" t="s">
        <v>195</v>
      </c>
      <c r="D83" s="43">
        <v>0.35833333333333334</v>
      </c>
      <c r="E83" s="33">
        <v>245</v>
      </c>
      <c r="F83" s="33">
        <v>676646</v>
      </c>
      <c r="G83" s="33">
        <v>9357385</v>
      </c>
      <c r="H83" s="44">
        <v>2</v>
      </c>
      <c r="I83" s="33">
        <v>21</v>
      </c>
      <c r="J83" s="44">
        <f>I83/7</f>
        <v>3</v>
      </c>
      <c r="K83" s="44">
        <v>1</v>
      </c>
      <c r="L83" s="33">
        <v>0</v>
      </c>
      <c r="M83" s="33">
        <v>8</v>
      </c>
      <c r="N83" s="45">
        <v>10</v>
      </c>
      <c r="O83" s="44">
        <v>93</v>
      </c>
      <c r="P83" s="33">
        <v>1</v>
      </c>
      <c r="Q83" s="46">
        <f t="shared" si="8"/>
        <v>6.3157226732827143E-2</v>
      </c>
      <c r="R83" s="33">
        <v>4</v>
      </c>
      <c r="S83" s="33">
        <f t="shared" si="11"/>
        <v>94.75</v>
      </c>
      <c r="T83" s="45">
        <f t="shared" si="10"/>
        <v>0</v>
      </c>
      <c r="U83" s="33">
        <v>2</v>
      </c>
      <c r="V83" s="33">
        <v>1</v>
      </c>
      <c r="W83" s="33">
        <v>1</v>
      </c>
      <c r="X83" s="33">
        <v>5</v>
      </c>
      <c r="Y83" s="46">
        <v>0</v>
      </c>
      <c r="Z83" s="33">
        <v>3</v>
      </c>
      <c r="AA83" s="33">
        <v>2</v>
      </c>
      <c r="AB83" s="33">
        <v>0</v>
      </c>
      <c r="AC83" s="33">
        <f>AB83/4</f>
        <v>0</v>
      </c>
      <c r="AD83" s="33">
        <v>0</v>
      </c>
      <c r="AE83" s="33">
        <v>0</v>
      </c>
      <c r="AG83" s="33">
        <v>6.09</v>
      </c>
      <c r="AH83" s="33">
        <v>4.7</v>
      </c>
      <c r="AI83" s="33">
        <v>5.47</v>
      </c>
      <c r="AJ83" s="33">
        <v>4.9000000000000004</v>
      </c>
      <c r="AL83" s="33">
        <v>248832</v>
      </c>
      <c r="AM83" s="91">
        <v>0</v>
      </c>
      <c r="AN83" s="103">
        <v>100</v>
      </c>
      <c r="AO83" s="33">
        <v>85</v>
      </c>
      <c r="AP83" s="33">
        <v>100</v>
      </c>
      <c r="AQ83" s="104">
        <v>94</v>
      </c>
    </row>
    <row r="84" spans="1:43" s="25" customFormat="1" x14ac:dyDescent="0.25">
      <c r="A84" s="33">
        <v>84</v>
      </c>
      <c r="B84" s="42">
        <v>41989</v>
      </c>
      <c r="C84" s="33" t="s">
        <v>196</v>
      </c>
      <c r="D84" s="43">
        <v>0.39513888888888887</v>
      </c>
      <c r="E84" s="33">
        <v>306</v>
      </c>
      <c r="F84" s="33">
        <v>676315</v>
      </c>
      <c r="G84" s="33">
        <v>9357496</v>
      </c>
      <c r="H84" s="44">
        <v>2</v>
      </c>
      <c r="I84" s="33">
        <v>0</v>
      </c>
      <c r="J84" s="44">
        <f t="shared" ref="J84:J140" si="12">I84/7</f>
        <v>0</v>
      </c>
      <c r="K84" s="44">
        <v>0</v>
      </c>
      <c r="L84" s="33">
        <v>0</v>
      </c>
      <c r="M84" s="33">
        <v>7</v>
      </c>
      <c r="N84" s="45">
        <v>60</v>
      </c>
      <c r="O84" s="44">
        <v>73</v>
      </c>
      <c r="P84" s="33">
        <v>0</v>
      </c>
      <c r="Q84" s="46">
        <f t="shared" si="8"/>
        <v>0.4426510290452334</v>
      </c>
      <c r="R84" s="33">
        <v>3</v>
      </c>
      <c r="S84" s="33">
        <f t="shared" si="11"/>
        <v>58</v>
      </c>
      <c r="T84" s="45">
        <f t="shared" si="10"/>
        <v>86.297180426954739</v>
      </c>
      <c r="U84" s="33">
        <v>1</v>
      </c>
      <c r="V84" s="33">
        <v>3</v>
      </c>
      <c r="W84" s="33">
        <v>1</v>
      </c>
      <c r="X84" s="33">
        <v>1</v>
      </c>
      <c r="Y84" s="46">
        <v>1.5</v>
      </c>
      <c r="Z84" s="33">
        <v>1</v>
      </c>
      <c r="AA84" s="33">
        <v>2</v>
      </c>
      <c r="AB84" s="33">
        <v>2</v>
      </c>
      <c r="AC84" s="33">
        <f>AB84/4</f>
        <v>0.5</v>
      </c>
      <c r="AD84" s="33">
        <v>0</v>
      </c>
      <c r="AE84" s="33">
        <v>0</v>
      </c>
      <c r="AG84" s="33">
        <v>1.8</v>
      </c>
      <c r="AH84" s="33">
        <v>3.63</v>
      </c>
      <c r="AI84" s="33">
        <v>1.84</v>
      </c>
      <c r="AJ84" s="33">
        <v>0.72</v>
      </c>
      <c r="AL84" s="33">
        <v>248832</v>
      </c>
      <c r="AM84" s="91">
        <v>214735</v>
      </c>
      <c r="AN84" s="103">
        <v>20</v>
      </c>
      <c r="AO84" s="33">
        <v>14</v>
      </c>
      <c r="AP84" s="33">
        <v>15</v>
      </c>
      <c r="AQ84" s="104">
        <v>183</v>
      </c>
    </row>
    <row r="85" spans="1:43" s="25" customFormat="1" x14ac:dyDescent="0.25">
      <c r="A85" s="33">
        <v>85</v>
      </c>
      <c r="B85" s="42">
        <v>41989</v>
      </c>
      <c r="C85" s="33" t="s">
        <v>197</v>
      </c>
      <c r="D85" s="43">
        <v>0.44513888888888892</v>
      </c>
      <c r="E85" s="33">
        <v>759</v>
      </c>
      <c r="F85" s="33">
        <v>676230</v>
      </c>
      <c r="G85" s="33">
        <v>9358063</v>
      </c>
      <c r="H85" s="44">
        <v>2</v>
      </c>
      <c r="I85" s="33">
        <v>1</v>
      </c>
      <c r="J85" s="44">
        <f t="shared" si="12"/>
        <v>0.14285714285714285</v>
      </c>
      <c r="K85" s="33">
        <v>1</v>
      </c>
      <c r="L85" s="33">
        <v>0</v>
      </c>
      <c r="M85" s="33">
        <v>7</v>
      </c>
      <c r="N85" s="45">
        <v>52</v>
      </c>
      <c r="O85" s="44">
        <v>122</v>
      </c>
      <c r="P85" s="33">
        <v>0</v>
      </c>
      <c r="Q85" s="46">
        <f t="shared" si="8"/>
        <v>0.34395467520069811</v>
      </c>
      <c r="R85" s="33">
        <v>3</v>
      </c>
      <c r="S85" s="33">
        <f t="shared" si="11"/>
        <v>79.75</v>
      </c>
      <c r="T85" s="45">
        <f t="shared" si="10"/>
        <v>85.207288451646093</v>
      </c>
      <c r="U85" s="33">
        <v>2</v>
      </c>
      <c r="V85" s="33">
        <v>4</v>
      </c>
      <c r="W85" s="33">
        <v>1</v>
      </c>
      <c r="X85" s="33">
        <v>1</v>
      </c>
      <c r="Y85" s="33">
        <v>2.25</v>
      </c>
      <c r="Z85" s="33">
        <v>1</v>
      </c>
      <c r="AA85" s="33">
        <v>1</v>
      </c>
      <c r="AB85" s="33">
        <v>2</v>
      </c>
      <c r="AC85" s="33">
        <f t="shared" si="9"/>
        <v>0.5</v>
      </c>
      <c r="AD85" s="33">
        <v>1</v>
      </c>
      <c r="AE85" s="33">
        <v>0</v>
      </c>
      <c r="AG85" s="33">
        <v>2.9</v>
      </c>
      <c r="AH85" s="33">
        <v>2.0499999999999998</v>
      </c>
      <c r="AI85" s="33">
        <v>3.37</v>
      </c>
      <c r="AJ85" s="33">
        <v>1.2</v>
      </c>
      <c r="AL85" s="33">
        <v>248832</v>
      </c>
      <c r="AM85" s="91">
        <v>212023</v>
      </c>
      <c r="AN85" s="103">
        <v>130</v>
      </c>
      <c r="AO85" s="33">
        <v>34</v>
      </c>
      <c r="AP85" s="33">
        <v>70</v>
      </c>
      <c r="AQ85" s="104">
        <v>85</v>
      </c>
    </row>
    <row r="86" spans="1:43" s="25" customFormat="1" x14ac:dyDescent="0.25">
      <c r="A86" s="33">
        <v>86</v>
      </c>
      <c r="B86" s="42">
        <v>41989</v>
      </c>
      <c r="C86" s="33" t="s">
        <v>198</v>
      </c>
      <c r="D86" s="43">
        <v>0.48055555555555557</v>
      </c>
      <c r="E86" s="33">
        <v>945</v>
      </c>
      <c r="F86" s="33">
        <v>676096</v>
      </c>
      <c r="G86" s="33">
        <v>9358227</v>
      </c>
      <c r="H86" s="44">
        <v>2</v>
      </c>
      <c r="I86" s="33">
        <v>3</v>
      </c>
      <c r="J86" s="44">
        <f t="shared" si="12"/>
        <v>0.42857142857142855</v>
      </c>
      <c r="K86" s="33">
        <v>1</v>
      </c>
      <c r="L86" s="33">
        <v>0</v>
      </c>
      <c r="M86" s="33">
        <v>7</v>
      </c>
      <c r="N86" s="45">
        <v>81</v>
      </c>
      <c r="O86" s="44">
        <v>108</v>
      </c>
      <c r="P86" s="33">
        <v>0</v>
      </c>
      <c r="Q86" s="46">
        <f t="shared" si="8"/>
        <v>0.60644052726820041</v>
      </c>
      <c r="R86" s="33">
        <v>1</v>
      </c>
      <c r="S86" s="33">
        <f t="shared" si="11"/>
        <v>18.25</v>
      </c>
      <c r="T86" s="45">
        <f t="shared" si="10"/>
        <v>73.880369084362144</v>
      </c>
      <c r="U86" s="33">
        <v>2</v>
      </c>
      <c r="V86" s="33">
        <v>4</v>
      </c>
      <c r="W86" s="33">
        <v>1</v>
      </c>
      <c r="X86" s="33">
        <v>1</v>
      </c>
      <c r="Y86" s="46">
        <v>1.5</v>
      </c>
      <c r="Z86" s="33">
        <v>1</v>
      </c>
      <c r="AA86" s="33">
        <v>1</v>
      </c>
      <c r="AB86" s="33">
        <v>1</v>
      </c>
      <c r="AC86" s="33">
        <f t="shared" si="9"/>
        <v>0.25</v>
      </c>
      <c r="AD86" s="33">
        <v>0</v>
      </c>
      <c r="AE86" s="33">
        <v>0</v>
      </c>
      <c r="AG86" s="33">
        <v>1.75</v>
      </c>
      <c r="AH86" s="33">
        <v>1.1499999999999999</v>
      </c>
      <c r="AI86" s="33">
        <v>1.6</v>
      </c>
      <c r="AJ86" s="33">
        <v>2.2999999999999998</v>
      </c>
      <c r="AL86" s="33">
        <v>248832</v>
      </c>
      <c r="AM86" s="91">
        <v>183838</v>
      </c>
      <c r="AN86" s="103">
        <v>17</v>
      </c>
      <c r="AO86" s="33">
        <v>25</v>
      </c>
      <c r="AP86" s="33">
        <v>15</v>
      </c>
      <c r="AQ86" s="104">
        <v>16</v>
      </c>
    </row>
    <row r="87" spans="1:43" s="25" customFormat="1" x14ac:dyDescent="0.25">
      <c r="A87" s="33">
        <v>87</v>
      </c>
      <c r="B87" s="42">
        <v>41989</v>
      </c>
      <c r="C87" s="33" t="s">
        <v>199</v>
      </c>
      <c r="D87" s="43">
        <v>0.50208333333333333</v>
      </c>
      <c r="E87" s="33">
        <v>1236</v>
      </c>
      <c r="F87" s="33">
        <v>676127</v>
      </c>
      <c r="G87" s="33">
        <v>9358533</v>
      </c>
      <c r="H87" s="44">
        <v>2</v>
      </c>
      <c r="I87" s="33">
        <v>2</v>
      </c>
      <c r="J87" s="44">
        <f t="shared" si="12"/>
        <v>0.2857142857142857</v>
      </c>
      <c r="K87" s="33">
        <v>1</v>
      </c>
      <c r="L87" s="33">
        <v>0</v>
      </c>
      <c r="M87" s="33">
        <v>5</v>
      </c>
      <c r="N87" s="45">
        <v>11</v>
      </c>
      <c r="O87" s="44">
        <v>158</v>
      </c>
      <c r="P87" s="33">
        <v>1</v>
      </c>
      <c r="Q87" s="46">
        <f t="shared" si="8"/>
        <v>0.5301566804509833</v>
      </c>
      <c r="R87" s="33">
        <v>1</v>
      </c>
      <c r="S87" s="33">
        <f t="shared" si="11"/>
        <v>17.25</v>
      </c>
      <c r="T87" s="45">
        <f t="shared" si="10"/>
        <v>8.2489390432098766</v>
      </c>
      <c r="U87" s="33">
        <v>3</v>
      </c>
      <c r="V87" s="33">
        <v>3</v>
      </c>
      <c r="W87" s="33">
        <v>1</v>
      </c>
      <c r="X87" s="33">
        <v>1</v>
      </c>
      <c r="Y87" s="46">
        <v>3</v>
      </c>
      <c r="Z87" s="33">
        <v>1</v>
      </c>
      <c r="AA87" s="33">
        <v>1</v>
      </c>
      <c r="AB87" s="33">
        <v>1</v>
      </c>
      <c r="AC87" s="33">
        <f t="shared" si="9"/>
        <v>0.25</v>
      </c>
      <c r="AD87" s="33">
        <v>0</v>
      </c>
      <c r="AE87" s="33">
        <v>0</v>
      </c>
      <c r="AG87" s="33">
        <v>0.3</v>
      </c>
      <c r="AH87" s="33">
        <v>8.9</v>
      </c>
      <c r="AI87" s="33">
        <v>1.07</v>
      </c>
      <c r="AJ87" s="33">
        <v>0.75</v>
      </c>
      <c r="AL87" s="33">
        <v>248832</v>
      </c>
      <c r="AM87" s="91">
        <v>20526</v>
      </c>
      <c r="AN87" s="103">
        <v>22</v>
      </c>
      <c r="AO87" s="33">
        <v>16</v>
      </c>
      <c r="AP87" s="33">
        <v>12</v>
      </c>
      <c r="AQ87" s="104">
        <v>19</v>
      </c>
    </row>
    <row r="88" spans="1:43" s="25" customFormat="1" x14ac:dyDescent="0.25">
      <c r="A88" s="33">
        <v>88</v>
      </c>
      <c r="B88" s="42">
        <v>41990</v>
      </c>
      <c r="C88" s="33" t="s">
        <v>200</v>
      </c>
      <c r="D88" s="43">
        <v>0.39444444444444443</v>
      </c>
      <c r="E88" s="33">
        <v>764</v>
      </c>
      <c r="F88" s="33">
        <v>676783</v>
      </c>
      <c r="G88" s="33">
        <v>9358050</v>
      </c>
      <c r="H88" s="44">
        <v>2</v>
      </c>
      <c r="I88" s="33">
        <v>0</v>
      </c>
      <c r="J88" s="44">
        <f t="shared" si="12"/>
        <v>0</v>
      </c>
      <c r="K88" s="33">
        <v>0</v>
      </c>
      <c r="L88" s="33">
        <v>0</v>
      </c>
      <c r="M88" s="33">
        <v>7</v>
      </c>
      <c r="N88" s="45">
        <v>209</v>
      </c>
      <c r="O88" s="44">
        <v>188</v>
      </c>
      <c r="P88" s="33">
        <v>0</v>
      </c>
      <c r="Q88" s="46">
        <f t="shared" si="8"/>
        <v>0.37126750116017376</v>
      </c>
      <c r="R88" s="33">
        <v>2</v>
      </c>
      <c r="S88" s="33">
        <f t="shared" si="11"/>
        <v>44.5</v>
      </c>
      <c r="T88" s="45">
        <f t="shared" si="10"/>
        <v>81.541554530308858</v>
      </c>
      <c r="U88" s="33">
        <v>2</v>
      </c>
      <c r="V88" s="33">
        <v>3</v>
      </c>
      <c r="W88" s="33">
        <v>1</v>
      </c>
      <c r="X88" s="33">
        <v>1</v>
      </c>
      <c r="Y88" s="46">
        <v>2.5</v>
      </c>
      <c r="Z88" s="33">
        <v>1</v>
      </c>
      <c r="AA88" s="33">
        <v>3</v>
      </c>
      <c r="AB88" s="33">
        <v>5</v>
      </c>
      <c r="AC88" s="33">
        <f t="shared" si="9"/>
        <v>1.25</v>
      </c>
      <c r="AD88" s="33">
        <v>0</v>
      </c>
      <c r="AE88" s="33">
        <v>0</v>
      </c>
      <c r="AG88" s="33">
        <v>1.37</v>
      </c>
      <c r="AH88" s="33">
        <v>1.07</v>
      </c>
      <c r="AI88" s="33">
        <v>2.95</v>
      </c>
      <c r="AJ88" s="33">
        <v>3.3</v>
      </c>
      <c r="AL88" s="33">
        <v>124848</v>
      </c>
      <c r="AM88" s="91">
        <v>101803</v>
      </c>
      <c r="AN88" s="103">
        <v>16</v>
      </c>
      <c r="AO88" s="33">
        <v>60</v>
      </c>
      <c r="AP88" s="33">
        <v>48</v>
      </c>
      <c r="AQ88" s="104">
        <v>54</v>
      </c>
    </row>
    <row r="89" spans="1:43" s="25" customFormat="1" x14ac:dyDescent="0.25">
      <c r="A89" s="33">
        <v>89</v>
      </c>
      <c r="B89" s="42">
        <v>41990</v>
      </c>
      <c r="C89" s="33" t="s">
        <v>201</v>
      </c>
      <c r="D89" s="43">
        <v>0.41666666666666669</v>
      </c>
      <c r="E89" s="33">
        <v>953</v>
      </c>
      <c r="F89" s="33">
        <v>676893</v>
      </c>
      <c r="G89" s="33">
        <v>9358203</v>
      </c>
      <c r="H89" s="33">
        <v>2</v>
      </c>
      <c r="I89" s="33">
        <v>1</v>
      </c>
      <c r="J89" s="44">
        <f t="shared" si="12"/>
        <v>0.14285714285714285</v>
      </c>
      <c r="K89" s="33">
        <v>1</v>
      </c>
      <c r="L89" s="33">
        <v>0</v>
      </c>
      <c r="M89" s="33">
        <v>7</v>
      </c>
      <c r="N89" s="45">
        <v>349</v>
      </c>
      <c r="O89" s="44">
        <v>136</v>
      </c>
      <c r="P89" s="33">
        <v>0</v>
      </c>
      <c r="Q89" s="46">
        <f t="shared" si="8"/>
        <v>0.52997628687351428</v>
      </c>
      <c r="R89" s="33">
        <v>3</v>
      </c>
      <c r="S89" s="33">
        <f t="shared" si="11"/>
        <v>52.75</v>
      </c>
      <c r="T89" s="45">
        <f t="shared" si="10"/>
        <v>73.446110470331931</v>
      </c>
      <c r="U89" s="33">
        <v>3</v>
      </c>
      <c r="V89" s="33">
        <v>3</v>
      </c>
      <c r="W89" s="33">
        <v>1</v>
      </c>
      <c r="X89" s="33">
        <v>1</v>
      </c>
      <c r="Y89" s="46">
        <v>2</v>
      </c>
      <c r="Z89" s="33">
        <v>1</v>
      </c>
      <c r="AA89" s="33">
        <v>2</v>
      </c>
      <c r="AB89" s="33">
        <v>8</v>
      </c>
      <c r="AC89" s="33">
        <f t="shared" si="9"/>
        <v>2</v>
      </c>
      <c r="AD89" s="33">
        <v>0</v>
      </c>
      <c r="AE89" s="33">
        <v>0</v>
      </c>
      <c r="AG89" s="33">
        <v>1.46</v>
      </c>
      <c r="AH89" s="33">
        <v>2.4500000000000002</v>
      </c>
      <c r="AI89" s="33">
        <v>0.84</v>
      </c>
      <c r="AJ89" s="33">
        <v>3.3</v>
      </c>
      <c r="AL89" s="33">
        <v>124848</v>
      </c>
      <c r="AM89" s="91">
        <v>91696</v>
      </c>
      <c r="AN89" s="103">
        <v>35</v>
      </c>
      <c r="AO89" s="33">
        <v>96</v>
      </c>
      <c r="AP89" s="33">
        <v>24</v>
      </c>
      <c r="AQ89" s="104">
        <v>56</v>
      </c>
    </row>
    <row r="90" spans="1:43" s="25" customFormat="1" x14ac:dyDescent="0.25">
      <c r="A90" s="33">
        <v>90</v>
      </c>
      <c r="B90" s="42">
        <v>41990</v>
      </c>
      <c r="C90" s="33" t="s">
        <v>202</v>
      </c>
      <c r="D90" s="43">
        <v>0.44375000000000003</v>
      </c>
      <c r="E90" s="33">
        <v>859</v>
      </c>
      <c r="F90" s="33">
        <v>677090</v>
      </c>
      <c r="G90" s="33">
        <v>9358177</v>
      </c>
      <c r="H90" s="33">
        <v>2</v>
      </c>
      <c r="I90" s="33">
        <v>2</v>
      </c>
      <c r="J90" s="44">
        <f t="shared" si="12"/>
        <v>0.2857142857142857</v>
      </c>
      <c r="K90" s="33">
        <v>1</v>
      </c>
      <c r="L90" s="33">
        <v>0</v>
      </c>
      <c r="M90" s="33">
        <v>5</v>
      </c>
      <c r="N90" s="45">
        <v>360</v>
      </c>
      <c r="O90" s="44">
        <v>116</v>
      </c>
      <c r="P90" s="33">
        <v>0</v>
      </c>
      <c r="Q90" s="46">
        <f t="shared" si="8"/>
        <v>0.24319696023255466</v>
      </c>
      <c r="R90" s="33">
        <v>4</v>
      </c>
      <c r="S90" s="33">
        <f t="shared" si="11"/>
        <v>82</v>
      </c>
      <c r="T90" s="45">
        <f t="shared" si="10"/>
        <v>72.44649493784442</v>
      </c>
      <c r="U90" s="33">
        <v>3</v>
      </c>
      <c r="V90" s="33">
        <v>4</v>
      </c>
      <c r="W90" s="33">
        <v>1</v>
      </c>
      <c r="X90" s="33">
        <v>1</v>
      </c>
      <c r="Y90" s="46">
        <v>2.25</v>
      </c>
      <c r="Z90" s="33">
        <v>1</v>
      </c>
      <c r="AA90" s="33">
        <v>1</v>
      </c>
      <c r="AB90" s="33">
        <v>2</v>
      </c>
      <c r="AC90" s="33">
        <f>AB90/4</f>
        <v>0.5</v>
      </c>
      <c r="AD90" s="33">
        <v>1</v>
      </c>
      <c r="AE90" s="33">
        <v>0</v>
      </c>
      <c r="AG90" s="33">
        <v>3.8</v>
      </c>
      <c r="AH90" s="33">
        <v>0.7</v>
      </c>
      <c r="AI90" s="33">
        <v>2.75</v>
      </c>
      <c r="AJ90" s="33">
        <v>3.7</v>
      </c>
      <c r="AL90" s="33">
        <v>124848</v>
      </c>
      <c r="AM90" s="91">
        <v>90448</v>
      </c>
      <c r="AN90" s="103">
        <v>60</v>
      </c>
      <c r="AO90" s="33">
        <v>77</v>
      </c>
      <c r="AP90" s="33">
        <v>116</v>
      </c>
      <c r="AQ90" s="104">
        <v>75</v>
      </c>
    </row>
    <row r="91" spans="1:43" s="25" customFormat="1" x14ac:dyDescent="0.25">
      <c r="A91" s="33">
        <v>91</v>
      </c>
      <c r="B91" s="42">
        <v>41990</v>
      </c>
      <c r="C91" s="33" t="s">
        <v>203</v>
      </c>
      <c r="D91" s="43">
        <v>0.46458333333333335</v>
      </c>
      <c r="E91" s="33">
        <v>958</v>
      </c>
      <c r="F91" s="33">
        <v>677403</v>
      </c>
      <c r="G91" s="33">
        <v>9358253</v>
      </c>
      <c r="H91" s="33">
        <v>2</v>
      </c>
      <c r="I91" s="33">
        <v>0</v>
      </c>
      <c r="J91" s="44">
        <f t="shared" si="12"/>
        <v>0</v>
      </c>
      <c r="K91" s="33">
        <v>0</v>
      </c>
      <c r="L91" s="33">
        <v>0</v>
      </c>
      <c r="M91" s="33">
        <v>6</v>
      </c>
      <c r="N91" s="45">
        <v>567</v>
      </c>
      <c r="O91" s="44">
        <v>164</v>
      </c>
      <c r="P91" s="33">
        <v>0</v>
      </c>
      <c r="Q91" s="46">
        <f t="shared" si="8"/>
        <v>0.27648664275748425</v>
      </c>
      <c r="R91" s="33">
        <v>3</v>
      </c>
      <c r="S91" s="33">
        <f t="shared" si="11"/>
        <v>68</v>
      </c>
      <c r="T91" s="45">
        <f t="shared" si="10"/>
        <v>68.536139946174544</v>
      </c>
      <c r="U91" s="33">
        <v>3</v>
      </c>
      <c r="V91" s="33">
        <v>2</v>
      </c>
      <c r="W91" s="33">
        <v>1</v>
      </c>
      <c r="X91" s="33">
        <v>1</v>
      </c>
      <c r="Y91" s="46">
        <v>2.25</v>
      </c>
      <c r="Z91" s="33">
        <v>1</v>
      </c>
      <c r="AA91" s="33">
        <v>3</v>
      </c>
      <c r="AB91" s="33">
        <v>0</v>
      </c>
      <c r="AC91" s="33">
        <f t="shared" si="9"/>
        <v>0</v>
      </c>
      <c r="AD91" s="33">
        <v>2</v>
      </c>
      <c r="AE91" s="33">
        <v>0</v>
      </c>
      <c r="AG91" s="33">
        <v>2.8</v>
      </c>
      <c r="AH91" s="33">
        <v>1.6</v>
      </c>
      <c r="AI91" s="33">
        <v>2.2000000000000002</v>
      </c>
      <c r="AJ91" s="33">
        <v>3.47</v>
      </c>
      <c r="AL91" s="33">
        <v>124848</v>
      </c>
      <c r="AM91" s="91">
        <v>85566</v>
      </c>
      <c r="AN91" s="103">
        <v>95</v>
      </c>
      <c r="AO91" s="33">
        <v>65</v>
      </c>
      <c r="AP91" s="33">
        <v>47</v>
      </c>
      <c r="AQ91" s="104">
        <v>65</v>
      </c>
    </row>
    <row r="92" spans="1:43" s="25" customFormat="1" x14ac:dyDescent="0.25">
      <c r="A92" s="33">
        <v>92</v>
      </c>
      <c r="B92" s="42">
        <v>41990</v>
      </c>
      <c r="C92" s="33" t="s">
        <v>204</v>
      </c>
      <c r="D92" s="43">
        <v>0.49652777777777773</v>
      </c>
      <c r="E92" s="33">
        <v>522</v>
      </c>
      <c r="F92" s="33">
        <v>677155</v>
      </c>
      <c r="G92" s="33">
        <v>9357741</v>
      </c>
      <c r="H92" s="33">
        <v>2</v>
      </c>
      <c r="I92" s="33">
        <v>3</v>
      </c>
      <c r="J92" s="44">
        <f t="shared" si="12"/>
        <v>0.42857142857142855</v>
      </c>
      <c r="K92" s="33">
        <v>1</v>
      </c>
      <c r="L92" s="33">
        <v>0</v>
      </c>
      <c r="M92" s="33">
        <v>7</v>
      </c>
      <c r="N92" s="45">
        <v>63</v>
      </c>
      <c r="O92" s="44">
        <v>129</v>
      </c>
      <c r="P92" s="33">
        <v>0</v>
      </c>
      <c r="Q92" s="46">
        <f t="shared" si="8"/>
        <v>0.92710798861140553</v>
      </c>
      <c r="R92" s="33">
        <v>3</v>
      </c>
      <c r="S92" s="33">
        <f t="shared" si="11"/>
        <v>62.5</v>
      </c>
      <c r="T92" s="45">
        <f t="shared" si="10"/>
        <v>76.030853517877745</v>
      </c>
      <c r="U92" s="33">
        <v>2</v>
      </c>
      <c r="V92" s="33">
        <v>4</v>
      </c>
      <c r="W92" s="33">
        <v>1</v>
      </c>
      <c r="X92" s="33">
        <v>1</v>
      </c>
      <c r="Y92" s="46">
        <v>2.37</v>
      </c>
      <c r="Z92" s="33">
        <v>1</v>
      </c>
      <c r="AA92" s="33">
        <v>2</v>
      </c>
      <c r="AB92" s="33">
        <v>16</v>
      </c>
      <c r="AC92" s="33">
        <f t="shared" si="9"/>
        <v>4</v>
      </c>
      <c r="AD92" s="33">
        <v>0</v>
      </c>
      <c r="AE92" s="33">
        <v>0</v>
      </c>
      <c r="AG92" s="33">
        <v>3.27</v>
      </c>
      <c r="AH92" s="33">
        <v>0.3</v>
      </c>
      <c r="AI92" s="33">
        <v>1.77</v>
      </c>
      <c r="AJ92" s="33">
        <v>1.2</v>
      </c>
      <c r="AL92" s="33">
        <v>124848</v>
      </c>
      <c r="AM92" s="91">
        <v>94923</v>
      </c>
      <c r="AN92" s="103">
        <v>47</v>
      </c>
      <c r="AO92" s="33">
        <v>23</v>
      </c>
      <c r="AP92" s="33">
        <v>140</v>
      </c>
      <c r="AQ92" s="104">
        <v>40</v>
      </c>
    </row>
    <row r="93" spans="1:43" s="25" customFormat="1" x14ac:dyDescent="0.25">
      <c r="A93" s="33">
        <v>93</v>
      </c>
      <c r="B93" s="42">
        <v>41991</v>
      </c>
      <c r="C93" s="33" t="s">
        <v>205</v>
      </c>
      <c r="D93" s="43">
        <v>0.37013888888888885</v>
      </c>
      <c r="E93" s="33">
        <v>1256</v>
      </c>
      <c r="F93" s="33">
        <v>678198</v>
      </c>
      <c r="G93" s="33">
        <v>9358530</v>
      </c>
      <c r="H93" s="33">
        <v>2</v>
      </c>
      <c r="I93" s="33">
        <v>0</v>
      </c>
      <c r="J93" s="44">
        <f t="shared" si="12"/>
        <v>0</v>
      </c>
      <c r="K93" s="33">
        <v>0</v>
      </c>
      <c r="L93" s="33">
        <v>0</v>
      </c>
      <c r="M93" s="33">
        <v>7</v>
      </c>
      <c r="N93" s="45">
        <v>209</v>
      </c>
      <c r="O93" s="44">
        <v>176</v>
      </c>
      <c r="P93" s="33">
        <v>0</v>
      </c>
      <c r="Q93" s="46">
        <f>16/((2.2828*(AG93+AI93)*(AH93+AJ93)))</f>
        <v>0.52108726702914554</v>
      </c>
      <c r="R93" s="33">
        <v>3</v>
      </c>
      <c r="S93" s="33">
        <f t="shared" si="11"/>
        <v>73</v>
      </c>
      <c r="T93" s="45">
        <f t="shared" si="10"/>
        <v>81.453350051440339</v>
      </c>
      <c r="U93" s="33">
        <v>2</v>
      </c>
      <c r="V93" s="33">
        <v>3</v>
      </c>
      <c r="W93" s="33">
        <v>1</v>
      </c>
      <c r="X93" s="33">
        <v>1</v>
      </c>
      <c r="Y93" s="46">
        <v>3</v>
      </c>
      <c r="Z93" s="33">
        <v>1</v>
      </c>
      <c r="AA93" s="33">
        <v>2</v>
      </c>
      <c r="AB93" s="33">
        <v>1</v>
      </c>
      <c r="AC93" s="33">
        <f t="shared" si="9"/>
        <v>0.25</v>
      </c>
      <c r="AD93" s="33">
        <v>0</v>
      </c>
      <c r="AE93" s="33">
        <v>0</v>
      </c>
      <c r="AG93" s="33">
        <v>1.58</v>
      </c>
      <c r="AH93" s="33">
        <v>1.9</v>
      </c>
      <c r="AI93" s="33">
        <v>0.6</v>
      </c>
      <c r="AJ93" s="33">
        <v>4.2699999999999996</v>
      </c>
      <c r="AL93" s="33">
        <v>248832</v>
      </c>
      <c r="AM93" s="91">
        <v>202682</v>
      </c>
      <c r="AN93" s="103">
        <v>38</v>
      </c>
      <c r="AO93" s="33">
        <v>185</v>
      </c>
      <c r="AP93" s="33">
        <v>33</v>
      </c>
      <c r="AQ93" s="104">
        <v>36</v>
      </c>
    </row>
    <row r="94" spans="1:43" s="25" customFormat="1" x14ac:dyDescent="0.25">
      <c r="A94" s="33">
        <v>94</v>
      </c>
      <c r="B94" s="42">
        <v>41991</v>
      </c>
      <c r="C94" s="33" t="s">
        <v>206</v>
      </c>
      <c r="D94" s="43">
        <v>0.38472222222222219</v>
      </c>
      <c r="E94" s="33">
        <v>1061</v>
      </c>
      <c r="F94" s="33">
        <v>677910</v>
      </c>
      <c r="G94" s="33">
        <v>9357876</v>
      </c>
      <c r="H94" s="33">
        <v>2</v>
      </c>
      <c r="I94" s="33">
        <v>1</v>
      </c>
      <c r="J94" s="44">
        <f t="shared" si="12"/>
        <v>0.14285714285714285</v>
      </c>
      <c r="K94" s="33">
        <v>1</v>
      </c>
      <c r="L94" s="33">
        <v>0</v>
      </c>
      <c r="M94" s="33">
        <v>7</v>
      </c>
      <c r="N94" s="45">
        <v>141</v>
      </c>
      <c r="O94" s="44">
        <v>232</v>
      </c>
      <c r="P94" s="33">
        <v>0</v>
      </c>
      <c r="Q94" s="46">
        <f t="shared" si="8"/>
        <v>0.31105207446421806</v>
      </c>
      <c r="R94" s="33">
        <v>4</v>
      </c>
      <c r="S94" s="33">
        <f t="shared" si="11"/>
        <v>156.25</v>
      </c>
      <c r="T94" s="45">
        <f t="shared" si="10"/>
        <v>80.172164351851848</v>
      </c>
      <c r="U94" s="33">
        <v>4</v>
      </c>
      <c r="V94" s="33">
        <v>2</v>
      </c>
      <c r="W94" s="33">
        <v>1</v>
      </c>
      <c r="X94" s="33">
        <v>1</v>
      </c>
      <c r="Y94" s="46">
        <v>2.75</v>
      </c>
      <c r="Z94" s="33">
        <v>1</v>
      </c>
      <c r="AA94" s="33">
        <v>2</v>
      </c>
      <c r="AB94" s="33">
        <v>8</v>
      </c>
      <c r="AC94" s="33">
        <f t="shared" si="9"/>
        <v>2</v>
      </c>
      <c r="AD94" s="33">
        <v>0</v>
      </c>
      <c r="AE94" s="33">
        <v>0</v>
      </c>
      <c r="AG94" s="33">
        <v>1.0900000000000001</v>
      </c>
      <c r="AH94" s="33">
        <v>1.75</v>
      </c>
      <c r="AI94" s="33">
        <v>5</v>
      </c>
      <c r="AJ94" s="33">
        <v>1.95</v>
      </c>
      <c r="AL94" s="33">
        <v>248832</v>
      </c>
      <c r="AM94" s="91">
        <v>199494</v>
      </c>
      <c r="AN94" s="103">
        <v>18</v>
      </c>
      <c r="AO94" s="33">
        <v>544</v>
      </c>
      <c r="AP94" s="33">
        <v>40</v>
      </c>
      <c r="AQ94" s="104">
        <v>23</v>
      </c>
    </row>
    <row r="95" spans="1:43" s="25" customFormat="1" x14ac:dyDescent="0.25">
      <c r="A95" s="33">
        <v>95</v>
      </c>
      <c r="B95" s="42">
        <v>41991</v>
      </c>
      <c r="C95" s="33" t="s">
        <v>207</v>
      </c>
      <c r="D95" s="43">
        <v>0.41319444444444442</v>
      </c>
      <c r="E95" s="33">
        <v>965</v>
      </c>
      <c r="F95" s="33">
        <v>678029</v>
      </c>
      <c r="G95" s="33">
        <v>9357821</v>
      </c>
      <c r="H95" s="33">
        <v>2</v>
      </c>
      <c r="I95" s="33">
        <v>0</v>
      </c>
      <c r="J95" s="44">
        <f t="shared" si="12"/>
        <v>0</v>
      </c>
      <c r="K95" s="33">
        <v>0</v>
      </c>
      <c r="L95" s="33">
        <v>0</v>
      </c>
      <c r="M95" s="33">
        <v>7</v>
      </c>
      <c r="N95" s="45">
        <v>205</v>
      </c>
      <c r="O95" s="44" t="s">
        <v>178</v>
      </c>
      <c r="P95" s="33">
        <v>0</v>
      </c>
      <c r="Q95" s="46">
        <f t="shared" si="8"/>
        <v>0.56752521408115197</v>
      </c>
      <c r="R95" s="33">
        <v>3</v>
      </c>
      <c r="S95" s="33">
        <f t="shared" si="11"/>
        <v>57.75</v>
      </c>
      <c r="T95" s="45">
        <f t="shared" si="10"/>
        <v>85.467303240740748</v>
      </c>
      <c r="U95" s="33">
        <v>3</v>
      </c>
      <c r="V95" s="33">
        <v>4</v>
      </c>
      <c r="W95" s="33">
        <v>1</v>
      </c>
      <c r="X95" s="33">
        <v>1</v>
      </c>
      <c r="Y95" s="46">
        <v>2.12</v>
      </c>
      <c r="Z95" s="33">
        <v>1</v>
      </c>
      <c r="AA95" s="33">
        <v>3</v>
      </c>
      <c r="AB95" s="33">
        <v>6</v>
      </c>
      <c r="AC95" s="33">
        <f t="shared" si="9"/>
        <v>1.5</v>
      </c>
      <c r="AD95" s="33">
        <v>0</v>
      </c>
      <c r="AE95" s="33">
        <v>0</v>
      </c>
      <c r="AG95" s="33">
        <v>1.7</v>
      </c>
      <c r="AH95" s="33">
        <v>1.67</v>
      </c>
      <c r="AI95" s="33">
        <v>0.8</v>
      </c>
      <c r="AJ95" s="33">
        <v>3.27</v>
      </c>
      <c r="AL95" s="33">
        <v>248832</v>
      </c>
      <c r="AM95" s="91">
        <v>212670</v>
      </c>
      <c r="AN95" s="103">
        <v>78</v>
      </c>
      <c r="AO95" s="33">
        <v>30</v>
      </c>
      <c r="AP95" s="33">
        <v>28</v>
      </c>
      <c r="AQ95" s="104">
        <v>95</v>
      </c>
    </row>
    <row r="96" spans="1:43" s="25" customFormat="1" x14ac:dyDescent="0.25">
      <c r="A96" s="33">
        <v>96</v>
      </c>
      <c r="B96" s="42">
        <v>41991</v>
      </c>
      <c r="C96" s="33" t="s">
        <v>208</v>
      </c>
      <c r="D96" s="43">
        <v>0.44513888888888892</v>
      </c>
      <c r="E96" s="33">
        <v>607</v>
      </c>
      <c r="F96" s="33">
        <v>676986</v>
      </c>
      <c r="G96" s="33">
        <v>9359463</v>
      </c>
      <c r="H96" s="33">
        <v>2</v>
      </c>
      <c r="I96" s="33">
        <v>1</v>
      </c>
      <c r="J96" s="44">
        <f t="shared" si="12"/>
        <v>0.14285714285714285</v>
      </c>
      <c r="K96" s="33">
        <v>1</v>
      </c>
      <c r="L96" s="33">
        <v>0</v>
      </c>
      <c r="M96" s="33">
        <v>7</v>
      </c>
      <c r="N96" s="45">
        <v>52</v>
      </c>
      <c r="O96" s="44">
        <v>144</v>
      </c>
      <c r="P96" s="33">
        <v>0</v>
      </c>
      <c r="Q96" s="46">
        <f t="shared" si="8"/>
        <v>0.2571143211262738</v>
      </c>
      <c r="R96" s="33">
        <v>3</v>
      </c>
      <c r="S96" s="33">
        <f t="shared" si="11"/>
        <v>64.5</v>
      </c>
      <c r="T96" s="45">
        <f t="shared" si="10"/>
        <v>79.746174125514401</v>
      </c>
      <c r="U96" s="33">
        <v>3</v>
      </c>
      <c r="V96" s="33">
        <v>2</v>
      </c>
      <c r="W96" s="33">
        <v>1</v>
      </c>
      <c r="X96" s="33">
        <v>1</v>
      </c>
      <c r="Y96" s="46">
        <v>1.75</v>
      </c>
      <c r="Z96" s="33">
        <v>1</v>
      </c>
      <c r="AA96" s="33">
        <v>3</v>
      </c>
      <c r="AB96" s="33">
        <v>62</v>
      </c>
      <c r="AC96" s="33">
        <f t="shared" si="9"/>
        <v>15.5</v>
      </c>
      <c r="AD96" s="33">
        <v>0</v>
      </c>
      <c r="AE96" s="33">
        <v>0</v>
      </c>
      <c r="AG96" s="33">
        <v>1.2</v>
      </c>
      <c r="AH96" s="33">
        <v>3.6</v>
      </c>
      <c r="AI96" s="33">
        <v>3.5</v>
      </c>
      <c r="AJ96" s="33">
        <v>2.2000000000000002</v>
      </c>
      <c r="AL96" s="33">
        <v>248832</v>
      </c>
      <c r="AM96" s="91">
        <v>198434</v>
      </c>
      <c r="AN96" s="103">
        <v>113</v>
      </c>
      <c r="AO96" s="33">
        <v>15</v>
      </c>
      <c r="AP96" s="33">
        <v>30</v>
      </c>
      <c r="AQ96" s="104">
        <v>100</v>
      </c>
    </row>
    <row r="97" spans="1:44" s="25" customFormat="1" x14ac:dyDescent="0.25">
      <c r="A97" s="33">
        <v>97</v>
      </c>
      <c r="B97" s="42">
        <v>41991</v>
      </c>
      <c r="C97" s="33" t="s">
        <v>209</v>
      </c>
      <c r="D97" s="43">
        <v>0.46249999999999997</v>
      </c>
      <c r="E97" s="33">
        <v>609</v>
      </c>
      <c r="F97" s="33">
        <v>677156</v>
      </c>
      <c r="G97" s="33">
        <v>9356302</v>
      </c>
      <c r="H97" s="33">
        <v>2</v>
      </c>
      <c r="I97" s="33">
        <v>3</v>
      </c>
      <c r="J97" s="44">
        <f t="shared" si="12"/>
        <v>0.42857142857142855</v>
      </c>
      <c r="K97" s="33">
        <v>1</v>
      </c>
      <c r="L97" s="33">
        <v>0</v>
      </c>
      <c r="M97" s="33">
        <v>8</v>
      </c>
      <c r="N97" s="45">
        <v>20</v>
      </c>
      <c r="O97" s="44">
        <v>115</v>
      </c>
      <c r="P97" s="33">
        <v>0</v>
      </c>
      <c r="Q97" s="46">
        <f t="shared" si="8"/>
        <v>0.36054199557110206</v>
      </c>
      <c r="R97" s="33">
        <v>1</v>
      </c>
      <c r="S97" s="33">
        <f t="shared" si="11"/>
        <v>23</v>
      </c>
      <c r="T97" s="45">
        <f t="shared" si="10"/>
        <v>85.18397955246914</v>
      </c>
      <c r="U97" s="33">
        <v>3</v>
      </c>
      <c r="V97" s="33">
        <v>2</v>
      </c>
      <c r="W97" s="33">
        <v>1</v>
      </c>
      <c r="X97" s="33">
        <v>1</v>
      </c>
      <c r="Y97" s="46">
        <v>3.9</v>
      </c>
      <c r="Z97" s="33">
        <v>1</v>
      </c>
      <c r="AA97" s="33">
        <v>2</v>
      </c>
      <c r="AB97" s="33">
        <v>1</v>
      </c>
      <c r="AC97" s="33">
        <f t="shared" si="9"/>
        <v>0.25</v>
      </c>
      <c r="AD97" s="33">
        <v>0</v>
      </c>
      <c r="AE97" s="33">
        <v>0</v>
      </c>
      <c r="AG97" s="33">
        <v>1.6</v>
      </c>
      <c r="AH97" s="33">
        <v>2.5</v>
      </c>
      <c r="AI97" s="33">
        <v>2</v>
      </c>
      <c r="AJ97" s="33">
        <v>2.9</v>
      </c>
      <c r="AL97" s="33">
        <v>248832</v>
      </c>
      <c r="AM97" s="91">
        <v>211965</v>
      </c>
      <c r="AN97" s="103">
        <v>30</v>
      </c>
      <c r="AO97" s="33">
        <v>19</v>
      </c>
      <c r="AP97" s="33">
        <v>23</v>
      </c>
      <c r="AQ97" s="104">
        <v>20</v>
      </c>
    </row>
    <row r="98" spans="1:44" s="67" customFormat="1" x14ac:dyDescent="0.25">
      <c r="A98" s="61">
        <v>98</v>
      </c>
      <c r="B98" s="62">
        <v>41993</v>
      </c>
      <c r="C98" s="61" t="s">
        <v>210</v>
      </c>
      <c r="D98" s="63">
        <v>0.39583333333333331</v>
      </c>
      <c r="E98" s="61">
        <v>2145</v>
      </c>
      <c r="F98" s="61">
        <v>676915</v>
      </c>
      <c r="G98" s="61">
        <v>9359154</v>
      </c>
      <c r="H98" s="61">
        <v>2</v>
      </c>
      <c r="I98" s="61">
        <v>5</v>
      </c>
      <c r="J98" s="64">
        <f t="shared" si="12"/>
        <v>0.7142857142857143</v>
      </c>
      <c r="K98" s="61">
        <v>1</v>
      </c>
      <c r="L98" s="61">
        <v>0</v>
      </c>
      <c r="M98" s="61">
        <v>8</v>
      </c>
      <c r="N98" s="66">
        <v>107</v>
      </c>
      <c r="O98" s="64">
        <v>142</v>
      </c>
      <c r="P98" s="61">
        <v>0</v>
      </c>
      <c r="Q98" s="65">
        <f t="shared" si="8"/>
        <v>1.5139726523171457</v>
      </c>
      <c r="R98" s="61"/>
      <c r="S98" s="61">
        <f t="shared" si="11"/>
        <v>24.5</v>
      </c>
      <c r="T98" s="66" t="s">
        <v>233</v>
      </c>
      <c r="U98" s="61">
        <v>5</v>
      </c>
      <c r="V98" s="61">
        <v>1</v>
      </c>
      <c r="W98" s="61">
        <v>1</v>
      </c>
      <c r="X98" s="61">
        <v>1</v>
      </c>
      <c r="Y98" s="65">
        <v>2.75</v>
      </c>
      <c r="Z98" s="61">
        <v>1</v>
      </c>
      <c r="AA98" s="61">
        <v>3</v>
      </c>
      <c r="AB98" s="61">
        <v>0</v>
      </c>
      <c r="AC98" s="61">
        <v>0</v>
      </c>
      <c r="AD98" s="61">
        <v>3</v>
      </c>
      <c r="AE98" s="61">
        <v>3</v>
      </c>
      <c r="AG98" s="61">
        <v>1.8</v>
      </c>
      <c r="AH98" s="61">
        <v>0.56999999999999995</v>
      </c>
      <c r="AI98" s="61">
        <v>0.55000000000000004</v>
      </c>
      <c r="AJ98" s="61">
        <v>1.4</v>
      </c>
      <c r="AL98" s="61">
        <v>248832</v>
      </c>
      <c r="AM98" s="94" t="s">
        <v>233</v>
      </c>
      <c r="AN98" s="109">
        <v>27</v>
      </c>
      <c r="AO98" s="61">
        <v>39</v>
      </c>
      <c r="AP98" s="61">
        <v>5</v>
      </c>
      <c r="AQ98" s="110">
        <v>27</v>
      </c>
    </row>
    <row r="99" spans="1:44" s="67" customFormat="1" x14ac:dyDescent="0.25">
      <c r="A99" s="61">
        <v>99</v>
      </c>
      <c r="B99" s="62">
        <v>41993</v>
      </c>
      <c r="C99" s="61" t="s">
        <v>211</v>
      </c>
      <c r="D99" s="63">
        <v>0.41319444444444442</v>
      </c>
      <c r="E99" s="61">
        <v>2049</v>
      </c>
      <c r="F99" s="61">
        <v>676720</v>
      </c>
      <c r="G99" s="61">
        <v>9359209</v>
      </c>
      <c r="H99" s="61">
        <v>2</v>
      </c>
      <c r="I99" s="61">
        <v>3</v>
      </c>
      <c r="J99" s="64">
        <f t="shared" si="12"/>
        <v>0.42857142857142855</v>
      </c>
      <c r="K99" s="61">
        <v>1</v>
      </c>
      <c r="L99" s="61">
        <v>0</v>
      </c>
      <c r="M99" s="61">
        <v>8</v>
      </c>
      <c r="N99" s="66">
        <v>8</v>
      </c>
      <c r="O99" s="64">
        <v>158</v>
      </c>
      <c r="P99" s="61">
        <v>0</v>
      </c>
      <c r="Q99" s="65">
        <f t="shared" si="8"/>
        <v>0.14822434534327761</v>
      </c>
      <c r="R99" s="61"/>
      <c r="S99" s="61">
        <f t="shared" si="11"/>
        <v>26.75</v>
      </c>
      <c r="T99" s="66" t="s">
        <v>233</v>
      </c>
      <c r="U99" s="61">
        <v>2</v>
      </c>
      <c r="V99" s="61">
        <v>3</v>
      </c>
      <c r="W99" s="61">
        <v>1</v>
      </c>
      <c r="X99" s="61">
        <v>1</v>
      </c>
      <c r="Y99" s="65">
        <v>1.75</v>
      </c>
      <c r="Z99" s="61">
        <v>1</v>
      </c>
      <c r="AA99" s="61">
        <v>3</v>
      </c>
      <c r="AB99" s="61">
        <v>8</v>
      </c>
      <c r="AC99" s="61">
        <f t="shared" si="9"/>
        <v>2</v>
      </c>
      <c r="AD99" s="61">
        <v>3</v>
      </c>
      <c r="AE99" s="61">
        <v>1</v>
      </c>
      <c r="AG99" s="61">
        <v>5.8</v>
      </c>
      <c r="AH99" s="61">
        <v>3.25</v>
      </c>
      <c r="AI99" s="61">
        <v>1.6</v>
      </c>
      <c r="AJ99" s="61">
        <v>3.14</v>
      </c>
      <c r="AL99" s="61">
        <v>248832</v>
      </c>
      <c r="AM99" s="94" t="s">
        <v>233</v>
      </c>
      <c r="AN99" s="109">
        <v>22</v>
      </c>
      <c r="AO99" s="61">
        <v>23</v>
      </c>
      <c r="AP99" s="61">
        <v>47</v>
      </c>
      <c r="AQ99" s="110">
        <v>15</v>
      </c>
    </row>
    <row r="100" spans="1:44" s="67" customFormat="1" x14ac:dyDescent="0.25">
      <c r="A100" s="61">
        <v>100</v>
      </c>
      <c r="B100" s="62">
        <v>41993</v>
      </c>
      <c r="C100" s="61" t="s">
        <v>226</v>
      </c>
      <c r="D100" s="63">
        <v>0.43055555555555558</v>
      </c>
      <c r="E100" s="61" t="s">
        <v>149</v>
      </c>
      <c r="F100" s="61">
        <v>676549</v>
      </c>
      <c r="G100" s="61">
        <v>9359137</v>
      </c>
      <c r="H100" s="61">
        <v>2</v>
      </c>
      <c r="I100" s="61">
        <v>3</v>
      </c>
      <c r="J100" s="64">
        <f t="shared" si="12"/>
        <v>0.42857142857142855</v>
      </c>
      <c r="K100" s="61">
        <v>1</v>
      </c>
      <c r="L100" s="61">
        <v>0</v>
      </c>
      <c r="M100" s="61">
        <v>8</v>
      </c>
      <c r="N100" s="66">
        <v>57</v>
      </c>
      <c r="O100" s="64">
        <v>173</v>
      </c>
      <c r="P100" s="61">
        <v>0</v>
      </c>
      <c r="Q100" s="65">
        <f t="shared" si="8"/>
        <v>1.5316731630031089</v>
      </c>
      <c r="R100" s="61"/>
      <c r="S100" s="61">
        <f t="shared" si="11"/>
        <v>40.75</v>
      </c>
      <c r="T100" s="66">
        <f t="shared" si="10"/>
        <v>62.878568672839506</v>
      </c>
      <c r="U100" s="61">
        <v>4</v>
      </c>
      <c r="V100" s="61">
        <v>3</v>
      </c>
      <c r="W100" s="61">
        <v>1</v>
      </c>
      <c r="X100" s="61">
        <v>1</v>
      </c>
      <c r="Y100" s="65">
        <v>1.75</v>
      </c>
      <c r="Z100" s="61">
        <v>1</v>
      </c>
      <c r="AA100" s="61">
        <v>2</v>
      </c>
      <c r="AB100" s="61">
        <v>8</v>
      </c>
      <c r="AC100" s="61">
        <f t="shared" si="9"/>
        <v>2</v>
      </c>
      <c r="AD100" s="61">
        <v>1</v>
      </c>
      <c r="AE100" s="61">
        <v>2</v>
      </c>
      <c r="AG100" s="61">
        <v>0.1</v>
      </c>
      <c r="AH100" s="61">
        <v>0.56000000000000005</v>
      </c>
      <c r="AI100" s="61">
        <v>2.5</v>
      </c>
      <c r="AJ100" s="61">
        <v>1.2</v>
      </c>
      <c r="AL100" s="61">
        <v>248832</v>
      </c>
      <c r="AM100" s="95">
        <v>156462</v>
      </c>
      <c r="AN100" s="109">
        <v>35</v>
      </c>
      <c r="AO100" s="61">
        <v>24</v>
      </c>
      <c r="AP100" s="61">
        <v>47</v>
      </c>
      <c r="AQ100" s="110">
        <v>57</v>
      </c>
    </row>
    <row r="101" spans="1:44" s="67" customFormat="1" x14ac:dyDescent="0.25">
      <c r="A101" s="61">
        <v>101</v>
      </c>
      <c r="B101" s="62">
        <v>41993</v>
      </c>
      <c r="C101" s="61" t="s">
        <v>219</v>
      </c>
      <c r="D101" s="63">
        <v>0.44444444444444442</v>
      </c>
      <c r="E101" s="61" t="s">
        <v>149</v>
      </c>
      <c r="F101" s="61">
        <v>678137</v>
      </c>
      <c r="G101" s="61">
        <v>9358353</v>
      </c>
      <c r="H101" s="61">
        <v>2</v>
      </c>
      <c r="I101" s="61">
        <v>8</v>
      </c>
      <c r="J101" s="64">
        <f t="shared" si="12"/>
        <v>1.1428571428571428</v>
      </c>
      <c r="K101" s="61">
        <v>1</v>
      </c>
      <c r="L101" s="61">
        <v>0</v>
      </c>
      <c r="M101" s="61">
        <v>8</v>
      </c>
      <c r="N101" s="66">
        <v>81</v>
      </c>
      <c r="O101" s="64">
        <v>131</v>
      </c>
      <c r="P101" s="61">
        <v>0</v>
      </c>
      <c r="Q101" s="65">
        <f t="shared" si="8"/>
        <v>0.16437352443351069</v>
      </c>
      <c r="R101" s="61"/>
      <c r="S101" s="61">
        <f t="shared" si="11"/>
        <v>54</v>
      </c>
      <c r="T101" s="66" t="s">
        <v>233</v>
      </c>
      <c r="U101" s="61">
        <v>3</v>
      </c>
      <c r="V101" s="61">
        <v>2</v>
      </c>
      <c r="W101" s="61">
        <v>1</v>
      </c>
      <c r="X101" s="61">
        <v>1</v>
      </c>
      <c r="Y101" s="65">
        <v>2.5</v>
      </c>
      <c r="Z101" s="61">
        <v>1</v>
      </c>
      <c r="AA101" s="61">
        <v>3</v>
      </c>
      <c r="AB101" s="61">
        <v>0</v>
      </c>
      <c r="AC101" s="61">
        <f t="shared" si="9"/>
        <v>0</v>
      </c>
      <c r="AD101" s="61">
        <v>0</v>
      </c>
      <c r="AE101" s="61">
        <v>0</v>
      </c>
      <c r="AG101" s="61">
        <v>4.24</v>
      </c>
      <c r="AH101" s="61">
        <v>3.77</v>
      </c>
      <c r="AI101" s="61">
        <v>3.15</v>
      </c>
      <c r="AJ101" s="61">
        <v>2</v>
      </c>
      <c r="AL101" s="61">
        <v>248832</v>
      </c>
      <c r="AM101" s="94" t="s">
        <v>233</v>
      </c>
      <c r="AN101" s="109">
        <v>35</v>
      </c>
      <c r="AO101" s="61">
        <v>82</v>
      </c>
      <c r="AP101" s="61">
        <v>63</v>
      </c>
      <c r="AQ101" s="110">
        <v>36</v>
      </c>
    </row>
    <row r="102" spans="1:44" s="67" customFormat="1" x14ac:dyDescent="0.25">
      <c r="A102" s="61">
        <v>102</v>
      </c>
      <c r="B102" s="62">
        <v>41993</v>
      </c>
      <c r="C102" s="61" t="s">
        <v>212</v>
      </c>
      <c r="D102" s="63">
        <v>0.45833333333333331</v>
      </c>
      <c r="E102" s="61" t="s">
        <v>149</v>
      </c>
      <c r="F102" s="61">
        <v>678092</v>
      </c>
      <c r="G102" s="61">
        <v>9358256</v>
      </c>
      <c r="H102" s="61">
        <v>2</v>
      </c>
      <c r="I102" s="61">
        <v>1</v>
      </c>
      <c r="J102" s="64">
        <f t="shared" si="12"/>
        <v>0.14285714285714285</v>
      </c>
      <c r="K102" s="61">
        <v>1</v>
      </c>
      <c r="L102" s="61">
        <v>0</v>
      </c>
      <c r="M102" s="61">
        <v>8</v>
      </c>
      <c r="N102" s="66">
        <v>53</v>
      </c>
      <c r="O102" s="64">
        <v>142</v>
      </c>
      <c r="P102" s="61">
        <v>0</v>
      </c>
      <c r="Q102" s="65">
        <f t="shared" si="8"/>
        <v>0.39042649253020423</v>
      </c>
      <c r="R102" s="61"/>
      <c r="S102" s="61">
        <f t="shared" si="11"/>
        <v>42</v>
      </c>
      <c r="T102" s="66" t="s">
        <v>233</v>
      </c>
      <c r="U102" s="61">
        <v>4</v>
      </c>
      <c r="V102" s="61">
        <v>4</v>
      </c>
      <c r="W102" s="61">
        <v>1</v>
      </c>
      <c r="X102" s="61">
        <v>2</v>
      </c>
      <c r="Y102" s="65">
        <v>1.5</v>
      </c>
      <c r="Z102" s="61">
        <v>1</v>
      </c>
      <c r="AA102" s="61">
        <v>3</v>
      </c>
      <c r="AB102" s="61">
        <v>2</v>
      </c>
      <c r="AC102" s="61">
        <f t="shared" si="9"/>
        <v>0.5</v>
      </c>
      <c r="AD102" s="61">
        <v>1</v>
      </c>
      <c r="AE102" s="61">
        <v>0</v>
      </c>
      <c r="AG102" s="61">
        <v>3.9</v>
      </c>
      <c r="AH102" s="61">
        <v>0.45</v>
      </c>
      <c r="AI102" s="61">
        <v>1.2</v>
      </c>
      <c r="AJ102" s="61">
        <v>3.07</v>
      </c>
      <c r="AL102" s="61">
        <v>248832</v>
      </c>
      <c r="AM102" s="94" t="s">
        <v>233</v>
      </c>
      <c r="AN102" s="109">
        <v>86</v>
      </c>
      <c r="AO102" s="61">
        <v>25</v>
      </c>
      <c r="AP102" s="61">
        <v>31</v>
      </c>
      <c r="AQ102" s="110">
        <v>26</v>
      </c>
    </row>
    <row r="103" spans="1:44" s="24" customFormat="1" x14ac:dyDescent="0.25">
      <c r="A103" s="34">
        <v>103</v>
      </c>
      <c r="B103" s="47">
        <v>41996</v>
      </c>
      <c r="C103" s="34" t="s">
        <v>213</v>
      </c>
      <c r="D103" s="48">
        <v>0.37777777777777777</v>
      </c>
      <c r="E103" s="34"/>
      <c r="F103" s="34"/>
      <c r="G103" s="34"/>
      <c r="H103" s="34">
        <v>1</v>
      </c>
      <c r="I103" s="34"/>
      <c r="J103" s="49">
        <f t="shared" si="12"/>
        <v>0</v>
      </c>
      <c r="K103" s="34">
        <v>0</v>
      </c>
      <c r="L103" s="34">
        <v>0</v>
      </c>
      <c r="M103" s="34">
        <v>7</v>
      </c>
      <c r="N103" s="50">
        <v>10</v>
      </c>
      <c r="O103" s="34">
        <v>74</v>
      </c>
      <c r="P103" s="34">
        <v>0</v>
      </c>
      <c r="Q103" s="51">
        <f t="shared" si="8"/>
        <v>0.71448310810640647</v>
      </c>
      <c r="R103" s="34">
        <v>2</v>
      </c>
      <c r="S103" s="34">
        <f t="shared" si="11"/>
        <v>34.75</v>
      </c>
      <c r="T103" s="50">
        <f t="shared" si="10"/>
        <v>80.721129115226347</v>
      </c>
      <c r="U103" s="34">
        <v>2</v>
      </c>
      <c r="V103" s="34">
        <v>4</v>
      </c>
      <c r="W103" s="34">
        <v>1</v>
      </c>
      <c r="X103" s="34">
        <v>1</v>
      </c>
      <c r="Y103" s="51">
        <v>3</v>
      </c>
      <c r="Z103" s="34">
        <v>1</v>
      </c>
      <c r="AA103" s="34">
        <v>3</v>
      </c>
      <c r="AB103" s="34">
        <v>0</v>
      </c>
      <c r="AC103" s="34">
        <f t="shared" si="9"/>
        <v>0</v>
      </c>
      <c r="AD103" s="34">
        <v>0</v>
      </c>
      <c r="AE103" s="34">
        <v>0</v>
      </c>
      <c r="AG103" s="34">
        <v>2.8</v>
      </c>
      <c r="AH103" s="34">
        <v>0.73</v>
      </c>
      <c r="AI103" s="34">
        <v>4.0599999999999996</v>
      </c>
      <c r="AJ103" s="34">
        <v>0.7</v>
      </c>
      <c r="AL103" s="61">
        <v>248832</v>
      </c>
      <c r="AM103" s="92">
        <v>200860</v>
      </c>
      <c r="AN103" s="105">
        <v>45</v>
      </c>
      <c r="AO103" s="34">
        <v>38</v>
      </c>
      <c r="AP103" s="34">
        <v>17</v>
      </c>
      <c r="AQ103" s="106">
        <v>39</v>
      </c>
    </row>
    <row r="104" spans="1:44" s="24" customFormat="1" x14ac:dyDescent="0.25">
      <c r="A104" s="34">
        <v>104</v>
      </c>
      <c r="B104" s="47">
        <v>41996</v>
      </c>
      <c r="C104" s="34" t="s">
        <v>214</v>
      </c>
      <c r="D104" s="48">
        <v>0.4368055555555555</v>
      </c>
      <c r="E104" s="34"/>
      <c r="F104" s="34"/>
      <c r="G104" s="34"/>
      <c r="H104" s="34">
        <v>1</v>
      </c>
      <c r="I104" s="34"/>
      <c r="J104" s="49">
        <f t="shared" si="12"/>
        <v>0</v>
      </c>
      <c r="K104" s="34">
        <v>0</v>
      </c>
      <c r="L104" s="34">
        <v>0</v>
      </c>
      <c r="M104" s="34">
        <v>5</v>
      </c>
      <c r="N104" s="50">
        <v>90</v>
      </c>
      <c r="O104" s="34">
        <v>113</v>
      </c>
      <c r="P104" s="34">
        <v>0</v>
      </c>
      <c r="Q104" s="51">
        <f t="shared" si="8"/>
        <v>0.46571005939549676</v>
      </c>
      <c r="R104" s="34">
        <v>3</v>
      </c>
      <c r="S104" s="34">
        <f t="shared" si="11"/>
        <v>29.625</v>
      </c>
      <c r="T104" s="50">
        <f t="shared" si="10"/>
        <v>88.970871913580254</v>
      </c>
      <c r="U104" s="34">
        <v>3</v>
      </c>
      <c r="V104" s="34">
        <v>3</v>
      </c>
      <c r="W104" s="34">
        <v>1</v>
      </c>
      <c r="X104" s="34">
        <v>1</v>
      </c>
      <c r="Y104" s="51">
        <v>3.62</v>
      </c>
      <c r="Z104" s="34">
        <v>1</v>
      </c>
      <c r="AA104" s="34">
        <v>3</v>
      </c>
      <c r="AB104" s="34">
        <v>0</v>
      </c>
      <c r="AC104" s="34">
        <f t="shared" si="9"/>
        <v>0</v>
      </c>
      <c r="AD104" s="34">
        <v>0</v>
      </c>
      <c r="AE104" s="34">
        <v>0</v>
      </c>
      <c r="AG104" s="34">
        <v>1.9</v>
      </c>
      <c r="AH104" s="34">
        <v>2.6</v>
      </c>
      <c r="AI104" s="34">
        <v>1.6</v>
      </c>
      <c r="AJ104" s="34">
        <v>1.7</v>
      </c>
      <c r="AL104" s="61">
        <v>248832</v>
      </c>
      <c r="AM104" s="92">
        <v>221388</v>
      </c>
      <c r="AN104" s="105">
        <v>65</v>
      </c>
      <c r="AO104" s="34">
        <v>15</v>
      </c>
      <c r="AP104" s="34">
        <v>24</v>
      </c>
      <c r="AQ104" s="106">
        <v>14.5</v>
      </c>
    </row>
    <row r="105" spans="1:44" s="24" customFormat="1" x14ac:dyDescent="0.25">
      <c r="A105" s="34">
        <v>105</v>
      </c>
      <c r="B105" s="47">
        <v>41996</v>
      </c>
      <c r="C105" s="34" t="s">
        <v>215</v>
      </c>
      <c r="D105" s="48">
        <v>0.4777777777777778</v>
      </c>
      <c r="E105" s="34"/>
      <c r="F105" s="34"/>
      <c r="G105" s="34"/>
      <c r="H105" s="34">
        <v>1</v>
      </c>
      <c r="I105" s="34"/>
      <c r="J105" s="49">
        <f t="shared" si="12"/>
        <v>0</v>
      </c>
      <c r="K105" s="34">
        <v>0</v>
      </c>
      <c r="L105" s="34">
        <v>0</v>
      </c>
      <c r="M105" s="34">
        <v>7</v>
      </c>
      <c r="N105" s="50">
        <v>51</v>
      </c>
      <c r="O105" s="34">
        <v>106</v>
      </c>
      <c r="P105" s="34">
        <v>0</v>
      </c>
      <c r="Q105" s="51">
        <f t="shared" si="8"/>
        <v>0.26213880856109301</v>
      </c>
      <c r="R105" s="34">
        <v>3</v>
      </c>
      <c r="S105" s="34">
        <f t="shared" si="11"/>
        <v>64.25</v>
      </c>
      <c r="T105" s="50">
        <f>(AM105/AL105)*100</f>
        <v>78.895399305555557</v>
      </c>
      <c r="U105" s="34">
        <v>4</v>
      </c>
      <c r="V105" s="34">
        <v>4</v>
      </c>
      <c r="W105" s="34">
        <v>1</v>
      </c>
      <c r="X105" s="34">
        <v>1</v>
      </c>
      <c r="Y105" s="51">
        <v>3.25</v>
      </c>
      <c r="Z105" s="34">
        <v>1</v>
      </c>
      <c r="AA105" s="34">
        <v>3</v>
      </c>
      <c r="AB105" s="34">
        <v>26</v>
      </c>
      <c r="AC105" s="34">
        <f t="shared" si="9"/>
        <v>6.5</v>
      </c>
      <c r="AD105" s="34">
        <v>0</v>
      </c>
      <c r="AE105" s="34">
        <v>0</v>
      </c>
      <c r="AG105" s="34">
        <v>2.2000000000000002</v>
      </c>
      <c r="AH105" s="34">
        <v>1.5</v>
      </c>
      <c r="AI105" s="34">
        <v>4.93</v>
      </c>
      <c r="AJ105" s="34">
        <v>2.25</v>
      </c>
      <c r="AL105" s="61">
        <v>248832</v>
      </c>
      <c r="AM105" s="92">
        <v>196317</v>
      </c>
      <c r="AN105" s="105">
        <v>47</v>
      </c>
      <c r="AO105" s="34">
        <v>16</v>
      </c>
      <c r="AP105" s="34">
        <v>95</v>
      </c>
      <c r="AQ105" s="106">
        <v>99</v>
      </c>
    </row>
    <row r="106" spans="1:44" s="24" customFormat="1" x14ac:dyDescent="0.25">
      <c r="A106" s="34">
        <v>106</v>
      </c>
      <c r="B106" s="47">
        <v>41996</v>
      </c>
      <c r="C106" s="34" t="s">
        <v>223</v>
      </c>
      <c r="D106" s="48">
        <v>0.49374999999999997</v>
      </c>
      <c r="E106" s="34"/>
      <c r="F106" s="34"/>
      <c r="G106" s="34"/>
      <c r="H106" s="34">
        <v>1</v>
      </c>
      <c r="I106" s="34"/>
      <c r="J106" s="49">
        <f t="shared" si="12"/>
        <v>0</v>
      </c>
      <c r="K106" s="34">
        <v>0</v>
      </c>
      <c r="L106" s="34">
        <v>0</v>
      </c>
      <c r="M106" s="34">
        <v>7</v>
      </c>
      <c r="N106" s="50">
        <v>112</v>
      </c>
      <c r="O106" s="34">
        <v>150</v>
      </c>
      <c r="P106" s="34">
        <v>0</v>
      </c>
      <c r="Q106" s="51">
        <f t="shared" si="8"/>
        <v>0.44120208950662382</v>
      </c>
      <c r="R106" s="34">
        <v>3</v>
      </c>
      <c r="S106" s="34">
        <f t="shared" si="11"/>
        <v>0</v>
      </c>
      <c r="T106" s="50" t="s">
        <v>225</v>
      </c>
      <c r="U106" s="34">
        <v>2</v>
      </c>
      <c r="V106" s="34">
        <v>3</v>
      </c>
      <c r="W106" s="34">
        <v>1</v>
      </c>
      <c r="X106" s="34">
        <v>1</v>
      </c>
      <c r="Y106" s="51">
        <v>1.62</v>
      </c>
      <c r="Z106" s="34">
        <v>1</v>
      </c>
      <c r="AA106" s="34">
        <v>3</v>
      </c>
      <c r="AB106" s="34">
        <v>3</v>
      </c>
      <c r="AC106" s="34">
        <f t="shared" si="9"/>
        <v>0.75</v>
      </c>
      <c r="AD106" s="34">
        <v>0</v>
      </c>
      <c r="AE106" s="34">
        <v>0</v>
      </c>
      <c r="AG106" s="34">
        <v>6</v>
      </c>
      <c r="AH106" s="34">
        <v>0.95</v>
      </c>
      <c r="AI106" s="34">
        <v>3.4</v>
      </c>
      <c r="AJ106" s="34">
        <v>0.74</v>
      </c>
      <c r="AL106" s="61">
        <v>248832</v>
      </c>
      <c r="AM106" s="92" t="s">
        <v>224</v>
      </c>
      <c r="AN106" s="105"/>
      <c r="AO106" s="34"/>
      <c r="AP106" s="34"/>
      <c r="AQ106" s="106"/>
    </row>
    <row r="107" spans="1:44" s="24" customFormat="1" x14ac:dyDescent="0.25">
      <c r="A107" s="34">
        <v>107</v>
      </c>
      <c r="B107" s="47">
        <v>41997</v>
      </c>
      <c r="C107" s="34" t="s">
        <v>216</v>
      </c>
      <c r="D107" s="48">
        <v>0.40347222222222223</v>
      </c>
      <c r="E107" s="34"/>
      <c r="F107" s="34"/>
      <c r="G107" s="34"/>
      <c r="H107" s="34">
        <v>1</v>
      </c>
      <c r="I107" s="34"/>
      <c r="J107" s="49">
        <f t="shared" si="12"/>
        <v>0</v>
      </c>
      <c r="K107" s="34">
        <v>0</v>
      </c>
      <c r="L107" s="34">
        <v>0</v>
      </c>
      <c r="M107" s="34">
        <v>7</v>
      </c>
      <c r="N107" s="50">
        <v>425</v>
      </c>
      <c r="O107" s="34">
        <v>116</v>
      </c>
      <c r="P107" s="34">
        <v>0</v>
      </c>
      <c r="Q107" s="51">
        <f>16/((2.2828*(AG108+AI108)*(AH108+AJ108)))</f>
        <v>0.21839455313938319</v>
      </c>
      <c r="R107" s="34">
        <v>3</v>
      </c>
      <c r="S107" s="34">
        <f t="shared" si="11"/>
        <v>60</v>
      </c>
      <c r="T107" s="50">
        <f t="shared" si="10"/>
        <v>75.401073816872426</v>
      </c>
      <c r="U107" s="34">
        <v>2</v>
      </c>
      <c r="V107" s="34">
        <v>2</v>
      </c>
      <c r="W107" s="34">
        <v>1</v>
      </c>
      <c r="X107" s="34">
        <v>1</v>
      </c>
      <c r="Y107" s="51">
        <v>1.75</v>
      </c>
      <c r="Z107" s="34">
        <v>1</v>
      </c>
      <c r="AA107" s="34">
        <v>2</v>
      </c>
      <c r="AB107" s="34">
        <v>0</v>
      </c>
      <c r="AC107" s="34">
        <f t="shared" si="9"/>
        <v>0</v>
      </c>
      <c r="AD107" s="34">
        <v>1</v>
      </c>
      <c r="AE107" s="34">
        <v>0</v>
      </c>
      <c r="AG107" s="34">
        <v>0.7</v>
      </c>
      <c r="AH107" s="34">
        <v>1.64</v>
      </c>
      <c r="AI107" s="34">
        <v>1.49</v>
      </c>
      <c r="AJ107" s="34">
        <v>0.88</v>
      </c>
      <c r="AL107" s="61">
        <v>248832</v>
      </c>
      <c r="AM107" s="92">
        <v>187622</v>
      </c>
      <c r="AN107" s="105">
        <v>61</v>
      </c>
      <c r="AO107" s="34">
        <v>56</v>
      </c>
      <c r="AP107" s="34">
        <v>67</v>
      </c>
      <c r="AQ107" s="106">
        <v>56</v>
      </c>
    </row>
    <row r="108" spans="1:44" s="24" customFormat="1" x14ac:dyDescent="0.25">
      <c r="A108" s="34">
        <v>108</v>
      </c>
      <c r="B108" s="47">
        <v>41997</v>
      </c>
      <c r="C108" s="34" t="s">
        <v>217</v>
      </c>
      <c r="D108" s="48">
        <v>0.43055555555555558</v>
      </c>
      <c r="E108" s="34"/>
      <c r="F108" s="34"/>
      <c r="G108" s="34"/>
      <c r="H108" s="34">
        <v>1</v>
      </c>
      <c r="I108" s="34"/>
      <c r="J108" s="49">
        <f t="shared" si="12"/>
        <v>0</v>
      </c>
      <c r="K108" s="34">
        <v>0</v>
      </c>
      <c r="L108" s="34">
        <v>0</v>
      </c>
      <c r="M108" s="34">
        <v>5</v>
      </c>
      <c r="N108" s="50">
        <v>509</v>
      </c>
      <c r="O108" s="34">
        <v>143</v>
      </c>
      <c r="P108" s="34">
        <v>0</v>
      </c>
      <c r="Q108" s="51">
        <f t="shared" si="8"/>
        <v>0.21839455313938319</v>
      </c>
      <c r="R108" s="34">
        <v>2</v>
      </c>
      <c r="S108" s="34">
        <f t="shared" si="11"/>
        <v>38.5</v>
      </c>
      <c r="T108" s="50">
        <f t="shared" si="10"/>
        <v>64.468396347736629</v>
      </c>
      <c r="U108" s="34">
        <v>5</v>
      </c>
      <c r="V108" s="34">
        <v>4</v>
      </c>
      <c r="W108" s="34">
        <v>1</v>
      </c>
      <c r="X108" s="34">
        <v>2</v>
      </c>
      <c r="Y108" s="51">
        <v>1</v>
      </c>
      <c r="Z108" s="34">
        <v>1</v>
      </c>
      <c r="AA108" s="34">
        <v>2</v>
      </c>
      <c r="AB108" s="34">
        <v>0</v>
      </c>
      <c r="AC108" s="34">
        <f t="shared" si="9"/>
        <v>0</v>
      </c>
      <c r="AD108" s="34">
        <v>0</v>
      </c>
      <c r="AE108" s="34">
        <v>0</v>
      </c>
      <c r="AG108" s="34">
        <v>2.1</v>
      </c>
      <c r="AH108" s="34">
        <v>4</v>
      </c>
      <c r="AI108" s="34">
        <v>2.69</v>
      </c>
      <c r="AJ108" s="34">
        <v>2.7</v>
      </c>
      <c r="AL108" s="61">
        <v>248832</v>
      </c>
      <c r="AM108" s="92">
        <v>160418</v>
      </c>
      <c r="AN108" s="105">
        <v>46</v>
      </c>
      <c r="AO108" s="34">
        <v>30</v>
      </c>
      <c r="AP108" s="34">
        <v>40</v>
      </c>
      <c r="AQ108" s="106">
        <v>38</v>
      </c>
    </row>
    <row r="109" spans="1:44" s="24" customFormat="1" x14ac:dyDescent="0.25">
      <c r="A109" s="34">
        <v>109</v>
      </c>
      <c r="B109" s="47">
        <v>41997</v>
      </c>
      <c r="C109" s="34" t="s">
        <v>218</v>
      </c>
      <c r="D109" s="48">
        <v>0.47430555555555554</v>
      </c>
      <c r="E109" s="34"/>
      <c r="F109" s="34"/>
      <c r="G109" s="34"/>
      <c r="H109" s="34">
        <v>1</v>
      </c>
      <c r="I109" s="34"/>
      <c r="J109" s="49">
        <f t="shared" si="12"/>
        <v>0</v>
      </c>
      <c r="K109" s="34">
        <v>0</v>
      </c>
      <c r="L109" s="34">
        <v>0</v>
      </c>
      <c r="M109" s="34">
        <v>8</v>
      </c>
      <c r="N109" s="50">
        <v>68</v>
      </c>
      <c r="O109" s="34">
        <v>104</v>
      </c>
      <c r="P109" s="34">
        <v>0</v>
      </c>
      <c r="Q109" s="51">
        <f t="shared" si="8"/>
        <v>0.12751681792533087</v>
      </c>
      <c r="R109" s="34">
        <v>4</v>
      </c>
      <c r="S109" s="34">
        <f t="shared" si="11"/>
        <v>86.5</v>
      </c>
      <c r="T109" s="50">
        <f t="shared" si="10"/>
        <v>85.697980967078195</v>
      </c>
      <c r="U109" s="34">
        <v>4</v>
      </c>
      <c r="V109" s="34">
        <v>4</v>
      </c>
      <c r="W109" s="34">
        <v>1</v>
      </c>
      <c r="X109" s="34">
        <v>1</v>
      </c>
      <c r="Y109" s="51">
        <v>1.75</v>
      </c>
      <c r="Z109" s="34">
        <v>1</v>
      </c>
      <c r="AA109" s="34">
        <v>2</v>
      </c>
      <c r="AB109" s="34">
        <v>1</v>
      </c>
      <c r="AC109" s="34">
        <f t="shared" si="9"/>
        <v>0.25</v>
      </c>
      <c r="AD109" s="34">
        <v>3</v>
      </c>
      <c r="AE109" s="34">
        <v>0</v>
      </c>
      <c r="AG109" s="60">
        <v>1.88</v>
      </c>
      <c r="AH109" s="60">
        <v>4.68</v>
      </c>
      <c r="AI109" s="60">
        <v>3.4</v>
      </c>
      <c r="AJ109" s="60">
        <v>5.73</v>
      </c>
      <c r="AL109" s="61">
        <v>248832</v>
      </c>
      <c r="AM109" s="96">
        <v>213244</v>
      </c>
      <c r="AN109" s="105">
        <v>60</v>
      </c>
      <c r="AO109" s="34">
        <v>98</v>
      </c>
      <c r="AP109" s="34">
        <v>132</v>
      </c>
      <c r="AQ109" s="106">
        <v>56</v>
      </c>
    </row>
    <row r="110" spans="1:44" s="34" customFormat="1" x14ac:dyDescent="0.25">
      <c r="A110" s="34">
        <v>110</v>
      </c>
      <c r="B110" s="47">
        <v>41998</v>
      </c>
      <c r="C110" s="34" t="s">
        <v>221</v>
      </c>
      <c r="D110" s="48">
        <v>0.375</v>
      </c>
      <c r="H110" s="34">
        <v>1</v>
      </c>
      <c r="J110" s="49">
        <f t="shared" si="12"/>
        <v>0</v>
      </c>
      <c r="K110" s="34">
        <v>0</v>
      </c>
      <c r="L110" s="34">
        <v>0</v>
      </c>
      <c r="M110" s="34">
        <v>7</v>
      </c>
      <c r="N110" s="50">
        <v>179</v>
      </c>
      <c r="O110" s="34">
        <v>216</v>
      </c>
      <c r="P110" s="34">
        <v>0</v>
      </c>
      <c r="Q110" s="51">
        <f t="shared" si="8"/>
        <v>1.3534423191407379</v>
      </c>
      <c r="R110" s="34">
        <v>2</v>
      </c>
      <c r="S110" s="34">
        <f t="shared" si="11"/>
        <v>33.25</v>
      </c>
      <c r="T110" s="50">
        <f t="shared" si="10"/>
        <v>83.892746913580254</v>
      </c>
      <c r="U110" s="34">
        <v>2</v>
      </c>
      <c r="V110" s="34">
        <v>3</v>
      </c>
      <c r="W110" s="34">
        <v>1</v>
      </c>
      <c r="X110" s="34">
        <v>1</v>
      </c>
      <c r="Y110" s="51">
        <v>2.37</v>
      </c>
      <c r="Z110" s="34">
        <v>1</v>
      </c>
      <c r="AA110" s="34">
        <v>3</v>
      </c>
      <c r="AB110" s="34">
        <v>2</v>
      </c>
      <c r="AC110" s="34">
        <f t="shared" si="9"/>
        <v>0.5</v>
      </c>
      <c r="AD110" s="34">
        <v>1</v>
      </c>
      <c r="AE110" s="34">
        <v>0</v>
      </c>
      <c r="AF110" s="68"/>
      <c r="AG110" s="34">
        <v>1.78</v>
      </c>
      <c r="AH110" s="34">
        <v>0.78</v>
      </c>
      <c r="AI110" s="34">
        <v>2.33</v>
      </c>
      <c r="AJ110" s="34">
        <v>0.48</v>
      </c>
      <c r="AL110" s="61">
        <v>248832</v>
      </c>
      <c r="AM110" s="92">
        <v>208752</v>
      </c>
      <c r="AN110" s="105">
        <v>45</v>
      </c>
      <c r="AO110" s="34">
        <v>33</v>
      </c>
      <c r="AP110" s="34">
        <v>21</v>
      </c>
      <c r="AQ110" s="106">
        <v>34</v>
      </c>
      <c r="AR110" s="68"/>
    </row>
    <row r="111" spans="1:44" s="34" customFormat="1" x14ac:dyDescent="0.25">
      <c r="A111" s="34">
        <v>111</v>
      </c>
      <c r="B111" s="47">
        <v>41998</v>
      </c>
      <c r="C111" s="34" t="s">
        <v>222</v>
      </c>
      <c r="D111" s="48">
        <v>0.4291666666666667</v>
      </c>
      <c r="H111" s="34">
        <v>1</v>
      </c>
      <c r="J111" s="49">
        <f t="shared" si="12"/>
        <v>0</v>
      </c>
      <c r="K111" s="34">
        <v>0</v>
      </c>
      <c r="L111" s="34">
        <v>0</v>
      </c>
      <c r="M111" s="34">
        <v>7</v>
      </c>
      <c r="N111" s="50">
        <v>214</v>
      </c>
      <c r="O111" s="34">
        <v>163</v>
      </c>
      <c r="P111" s="34">
        <v>0</v>
      </c>
      <c r="Q111" s="51">
        <f t="shared" si="8"/>
        <v>0.27003145299361331</v>
      </c>
      <c r="R111" s="34">
        <v>1</v>
      </c>
      <c r="S111" s="34">
        <f t="shared" si="11"/>
        <v>26.25</v>
      </c>
      <c r="T111" s="50">
        <f t="shared" si="10"/>
        <v>85.009966563786008</v>
      </c>
      <c r="U111" s="34">
        <v>5</v>
      </c>
      <c r="V111" s="34">
        <v>2</v>
      </c>
      <c r="W111" s="34">
        <v>1</v>
      </c>
      <c r="X111" s="34">
        <v>1</v>
      </c>
      <c r="Y111" s="51">
        <v>1.87</v>
      </c>
      <c r="Z111" s="34">
        <v>1</v>
      </c>
      <c r="AA111" s="34">
        <v>2</v>
      </c>
      <c r="AB111" s="34">
        <v>0</v>
      </c>
      <c r="AC111" s="34">
        <f t="shared" si="9"/>
        <v>0</v>
      </c>
      <c r="AD111" s="34">
        <v>0</v>
      </c>
      <c r="AE111" s="34">
        <v>0</v>
      </c>
      <c r="AF111" s="68"/>
      <c r="AG111" s="34">
        <v>2.78</v>
      </c>
      <c r="AH111" s="34">
        <v>2.2400000000000002</v>
      </c>
      <c r="AI111" s="34">
        <v>1.42</v>
      </c>
      <c r="AJ111" s="34">
        <v>3.94</v>
      </c>
      <c r="AL111" s="61">
        <v>248832</v>
      </c>
      <c r="AM111" s="92">
        <v>211532</v>
      </c>
      <c r="AN111" s="105">
        <v>30</v>
      </c>
      <c r="AO111" s="34">
        <v>34</v>
      </c>
      <c r="AP111" s="34">
        <v>22</v>
      </c>
      <c r="AQ111" s="106">
        <v>19</v>
      </c>
      <c r="AR111" s="68"/>
    </row>
    <row r="112" spans="1:44" s="34" customFormat="1" x14ac:dyDescent="0.25">
      <c r="A112" s="34">
        <v>112</v>
      </c>
      <c r="B112" s="47">
        <v>42000</v>
      </c>
      <c r="C112" s="34" t="s">
        <v>227</v>
      </c>
      <c r="D112" s="48">
        <v>0.3743055555555555</v>
      </c>
      <c r="H112" s="34">
        <v>1</v>
      </c>
      <c r="J112" s="49">
        <f t="shared" si="12"/>
        <v>0</v>
      </c>
      <c r="K112" s="34">
        <v>0</v>
      </c>
      <c r="L112" s="34">
        <v>0</v>
      </c>
      <c r="M112" s="34">
        <v>5</v>
      </c>
      <c r="N112" s="50">
        <v>94</v>
      </c>
      <c r="O112" s="34">
        <v>150</v>
      </c>
      <c r="P112" s="34">
        <v>0</v>
      </c>
      <c r="Q112" s="51">
        <f t="shared" si="8"/>
        <v>0.33868758668539434</v>
      </c>
      <c r="R112" s="34">
        <v>2</v>
      </c>
      <c r="S112" s="34">
        <f t="shared" si="11"/>
        <v>48.75</v>
      </c>
      <c r="T112" s="50">
        <f t="shared" si="10"/>
        <v>81.497154706790127</v>
      </c>
      <c r="U112" s="34">
        <v>2</v>
      </c>
      <c r="V112" s="34">
        <v>5</v>
      </c>
      <c r="W112" s="34">
        <v>1</v>
      </c>
      <c r="X112" s="34">
        <v>1</v>
      </c>
      <c r="Y112" s="51">
        <v>2.38</v>
      </c>
      <c r="Z112" s="34">
        <v>1</v>
      </c>
      <c r="AA112" s="34" t="s">
        <v>178</v>
      </c>
      <c r="AB112" s="34">
        <v>52</v>
      </c>
      <c r="AC112" s="34">
        <f t="shared" si="9"/>
        <v>13</v>
      </c>
      <c r="AD112" s="34">
        <v>0</v>
      </c>
      <c r="AE112" s="34">
        <v>0</v>
      </c>
      <c r="AG112" s="34">
        <v>1.8</v>
      </c>
      <c r="AH112" s="34">
        <v>1.52</v>
      </c>
      <c r="AI112" s="34">
        <v>2.66</v>
      </c>
      <c r="AJ112" s="34">
        <v>3.12</v>
      </c>
      <c r="AL112" s="61">
        <v>248832</v>
      </c>
      <c r="AM112" s="92">
        <v>202791</v>
      </c>
      <c r="AN112" s="105">
        <v>43</v>
      </c>
      <c r="AO112" s="34">
        <v>56</v>
      </c>
      <c r="AP112" s="34">
        <v>60</v>
      </c>
      <c r="AQ112" s="106">
        <v>36</v>
      </c>
      <c r="AR112" s="68"/>
    </row>
    <row r="113" spans="1:44" s="34" customFormat="1" x14ac:dyDescent="0.25">
      <c r="A113" s="34">
        <v>113</v>
      </c>
      <c r="B113" s="47">
        <v>42000</v>
      </c>
      <c r="C113" s="34" t="s">
        <v>228</v>
      </c>
      <c r="D113" s="48">
        <v>0.39930555555555558</v>
      </c>
      <c r="H113" s="34">
        <v>1</v>
      </c>
      <c r="J113" s="49">
        <f t="shared" si="12"/>
        <v>0</v>
      </c>
      <c r="K113" s="34">
        <v>0</v>
      </c>
      <c r="L113" s="34">
        <v>0</v>
      </c>
      <c r="M113" s="34">
        <v>6</v>
      </c>
      <c r="N113" s="50">
        <v>14</v>
      </c>
      <c r="O113" s="34">
        <v>170</v>
      </c>
      <c r="P113" s="34">
        <v>0</v>
      </c>
      <c r="Q113" s="51">
        <f t="shared" si="8"/>
        <v>0.26071032561755036</v>
      </c>
      <c r="R113" s="34">
        <v>2</v>
      </c>
      <c r="S113" s="34">
        <f t="shared" si="11"/>
        <v>35</v>
      </c>
      <c r="T113" s="50">
        <f t="shared" si="10"/>
        <v>85.361207561728392</v>
      </c>
      <c r="U113" s="34">
        <v>4</v>
      </c>
      <c r="V113" s="34">
        <v>2</v>
      </c>
      <c r="W113" s="34">
        <v>1</v>
      </c>
      <c r="X113" s="34">
        <v>2</v>
      </c>
      <c r="Y113" s="51">
        <v>1.63</v>
      </c>
      <c r="Z113" s="34">
        <v>3</v>
      </c>
      <c r="AA113" s="34">
        <v>2</v>
      </c>
      <c r="AB113" s="34">
        <v>0</v>
      </c>
      <c r="AC113" s="34">
        <f t="shared" si="9"/>
        <v>0</v>
      </c>
      <c r="AD113" s="34">
        <v>0</v>
      </c>
      <c r="AE113" s="34">
        <v>3</v>
      </c>
      <c r="AG113" s="34">
        <v>3</v>
      </c>
      <c r="AH113" s="34">
        <v>2.5</v>
      </c>
      <c r="AI113" s="34">
        <v>2.72</v>
      </c>
      <c r="AJ113" s="34">
        <v>2.2000000000000002</v>
      </c>
      <c r="AL113" s="61">
        <v>248832</v>
      </c>
      <c r="AM113" s="92">
        <v>212406</v>
      </c>
      <c r="AN113" s="105">
        <v>32</v>
      </c>
      <c r="AO113" s="34">
        <v>32</v>
      </c>
      <c r="AP113" s="34">
        <v>36</v>
      </c>
      <c r="AQ113" s="106">
        <v>40</v>
      </c>
      <c r="AR113" s="68"/>
    </row>
    <row r="114" spans="1:44" s="34" customFormat="1" x14ac:dyDescent="0.25">
      <c r="A114" s="34">
        <v>114</v>
      </c>
      <c r="B114" s="47">
        <v>42000</v>
      </c>
      <c r="C114" s="34" t="s">
        <v>229</v>
      </c>
      <c r="D114" s="48">
        <v>0.40833333333333338</v>
      </c>
      <c r="H114" s="34">
        <v>1</v>
      </c>
      <c r="J114" s="49">
        <f t="shared" si="12"/>
        <v>0</v>
      </c>
      <c r="K114" s="34">
        <v>0</v>
      </c>
      <c r="L114" s="34">
        <v>0</v>
      </c>
      <c r="M114" s="34">
        <v>5</v>
      </c>
      <c r="N114" s="50">
        <v>2</v>
      </c>
      <c r="O114" s="34">
        <v>160</v>
      </c>
      <c r="P114" s="34">
        <v>0</v>
      </c>
      <c r="Q114" s="51">
        <f t="shared" si="8"/>
        <v>0.15316731630031086</v>
      </c>
      <c r="R114" s="34">
        <v>3</v>
      </c>
      <c r="S114" s="34">
        <f t="shared" si="11"/>
        <v>76.5</v>
      </c>
      <c r="T114" s="50">
        <f t="shared" si="10"/>
        <v>25.121768904320991</v>
      </c>
      <c r="U114" s="34">
        <v>3</v>
      </c>
      <c r="V114" s="34">
        <v>1</v>
      </c>
      <c r="W114" s="34">
        <v>1</v>
      </c>
      <c r="X114" s="34">
        <v>1</v>
      </c>
      <c r="Y114" s="51">
        <v>5.5</v>
      </c>
      <c r="Z114" s="34">
        <v>1</v>
      </c>
      <c r="AA114" s="34">
        <v>3</v>
      </c>
      <c r="AB114" s="34">
        <v>0</v>
      </c>
      <c r="AC114" s="34">
        <f t="shared" si="9"/>
        <v>0</v>
      </c>
      <c r="AD114" s="34">
        <v>3</v>
      </c>
      <c r="AE114" s="34">
        <v>2</v>
      </c>
      <c r="AG114" s="34">
        <v>2.8</v>
      </c>
      <c r="AH114" s="34">
        <v>3</v>
      </c>
      <c r="AI114" s="34">
        <v>5.2</v>
      </c>
      <c r="AJ114" s="34">
        <v>2.72</v>
      </c>
      <c r="AL114" s="61">
        <v>248832</v>
      </c>
      <c r="AM114" s="92">
        <v>62511</v>
      </c>
      <c r="AN114" s="105">
        <v>38</v>
      </c>
      <c r="AO114" s="34">
        <v>79</v>
      </c>
      <c r="AP114" s="34">
        <v>39</v>
      </c>
      <c r="AQ114" s="106">
        <v>150</v>
      </c>
      <c r="AR114" s="68"/>
    </row>
    <row r="115" spans="1:44" s="34" customFormat="1" x14ac:dyDescent="0.25">
      <c r="A115" s="34">
        <v>115</v>
      </c>
      <c r="B115" s="47">
        <v>42000</v>
      </c>
      <c r="C115" s="34" t="s">
        <v>230</v>
      </c>
      <c r="D115" s="48">
        <v>0.44027777777777777</v>
      </c>
      <c r="H115" s="34">
        <v>1</v>
      </c>
      <c r="J115" s="49">
        <f t="shared" si="12"/>
        <v>0</v>
      </c>
      <c r="K115" s="34">
        <v>0</v>
      </c>
      <c r="L115" s="34">
        <v>0</v>
      </c>
      <c r="M115" s="34">
        <v>5</v>
      </c>
      <c r="N115" s="50">
        <v>19</v>
      </c>
      <c r="O115" s="34">
        <v>164</v>
      </c>
      <c r="P115" s="34">
        <v>0</v>
      </c>
      <c r="Q115" s="51">
        <f t="shared" si="8"/>
        <v>0.60809789987005247</v>
      </c>
      <c r="R115" s="34">
        <v>2</v>
      </c>
      <c r="S115" s="34">
        <f t="shared" si="11"/>
        <v>38</v>
      </c>
      <c r="T115" s="50">
        <f t="shared" si="10"/>
        <v>78.439268261316869</v>
      </c>
      <c r="U115" s="34">
        <v>2</v>
      </c>
      <c r="V115" s="34">
        <v>4</v>
      </c>
      <c r="W115" s="34">
        <v>1</v>
      </c>
      <c r="X115" s="34">
        <v>1</v>
      </c>
      <c r="Y115" s="51">
        <v>1.63</v>
      </c>
      <c r="Z115" s="34">
        <v>1</v>
      </c>
      <c r="AA115" s="34">
        <v>1</v>
      </c>
      <c r="AB115" s="34">
        <v>1</v>
      </c>
      <c r="AC115" s="34">
        <f t="shared" si="9"/>
        <v>0.25</v>
      </c>
      <c r="AD115" s="34">
        <v>0</v>
      </c>
      <c r="AE115" s="34">
        <v>0</v>
      </c>
      <c r="AG115" s="34">
        <v>2.8</v>
      </c>
      <c r="AH115" s="34">
        <v>1.59</v>
      </c>
      <c r="AI115" s="34">
        <v>0.6</v>
      </c>
      <c r="AJ115" s="34">
        <v>1.8</v>
      </c>
      <c r="AL115" s="61">
        <v>248832</v>
      </c>
      <c r="AM115" s="92">
        <v>195182</v>
      </c>
      <c r="AN115" s="105">
        <v>51</v>
      </c>
      <c r="AO115" s="34">
        <v>34</v>
      </c>
      <c r="AP115" s="34">
        <v>20</v>
      </c>
      <c r="AQ115" s="106">
        <v>47</v>
      </c>
      <c r="AR115" s="68"/>
    </row>
    <row r="116" spans="1:44" s="34" customFormat="1" x14ac:dyDescent="0.25">
      <c r="A116" s="34">
        <v>116</v>
      </c>
      <c r="B116" s="47">
        <v>42000</v>
      </c>
      <c r="C116" s="34" t="s">
        <v>231</v>
      </c>
      <c r="D116" s="48">
        <v>0.47916666666666669</v>
      </c>
      <c r="H116" s="34">
        <v>1</v>
      </c>
      <c r="J116" s="49">
        <f t="shared" si="12"/>
        <v>0</v>
      </c>
      <c r="K116" s="34">
        <v>0</v>
      </c>
      <c r="L116" s="34">
        <v>0</v>
      </c>
      <c r="M116" s="34">
        <v>5</v>
      </c>
      <c r="N116" s="50">
        <v>93</v>
      </c>
      <c r="O116" s="34">
        <v>132</v>
      </c>
      <c r="P116" s="34">
        <v>0</v>
      </c>
      <c r="Q116" s="51">
        <f t="shared" si="8"/>
        <v>7.7004355019800311E-2</v>
      </c>
      <c r="R116" s="34">
        <v>2</v>
      </c>
      <c r="S116" s="34">
        <f t="shared" si="11"/>
        <v>44.75</v>
      </c>
      <c r="T116" s="50">
        <f t="shared" si="10"/>
        <v>84.637024176954739</v>
      </c>
      <c r="U116" s="34">
        <v>2</v>
      </c>
      <c r="V116" s="34">
        <v>5</v>
      </c>
      <c r="W116" s="34">
        <v>1</v>
      </c>
      <c r="X116" s="34">
        <v>1</v>
      </c>
      <c r="Y116" s="51">
        <v>1.5</v>
      </c>
      <c r="Z116" s="34">
        <v>1</v>
      </c>
      <c r="AA116" s="34">
        <v>2</v>
      </c>
      <c r="AB116" s="34">
        <v>0</v>
      </c>
      <c r="AC116" s="34">
        <f t="shared" si="9"/>
        <v>0</v>
      </c>
      <c r="AD116" s="34">
        <v>0</v>
      </c>
      <c r="AE116" s="34">
        <v>0</v>
      </c>
      <c r="AG116" s="34">
        <v>3</v>
      </c>
      <c r="AH116" s="34">
        <v>6.2</v>
      </c>
      <c r="AI116" s="34">
        <v>5.2</v>
      </c>
      <c r="AJ116" s="34">
        <v>4.9000000000000004</v>
      </c>
      <c r="AL116" s="61">
        <v>248832</v>
      </c>
      <c r="AM116" s="92">
        <v>210604</v>
      </c>
      <c r="AN116" s="105">
        <v>21</v>
      </c>
      <c r="AO116" s="34">
        <v>10</v>
      </c>
      <c r="AP116" s="34">
        <v>58</v>
      </c>
      <c r="AQ116" s="106">
        <v>90</v>
      </c>
      <c r="AR116" s="68"/>
    </row>
    <row r="117" spans="1:44" s="34" customFormat="1" x14ac:dyDescent="0.25">
      <c r="A117" s="34">
        <v>117</v>
      </c>
      <c r="B117" s="47">
        <v>42000</v>
      </c>
      <c r="C117" s="34" t="s">
        <v>232</v>
      </c>
      <c r="D117" s="48">
        <v>0.49027777777777781</v>
      </c>
      <c r="H117" s="34">
        <v>1</v>
      </c>
      <c r="J117" s="49">
        <f t="shared" si="12"/>
        <v>0</v>
      </c>
      <c r="K117" s="34">
        <v>0</v>
      </c>
      <c r="L117" s="34">
        <v>0</v>
      </c>
      <c r="M117" s="34">
        <v>7</v>
      </c>
      <c r="N117" s="50">
        <v>42</v>
      </c>
      <c r="O117" s="34">
        <v>160</v>
      </c>
      <c r="P117" s="34">
        <v>0</v>
      </c>
      <c r="Q117" s="51">
        <f t="shared" si="8"/>
        <v>0.72242180930758859</v>
      </c>
      <c r="R117" s="34">
        <v>1</v>
      </c>
      <c r="S117" s="34">
        <f t="shared" si="11"/>
        <v>19</v>
      </c>
      <c r="T117" s="50">
        <f>(AM117/AL117)*100</f>
        <v>85.281233924897109</v>
      </c>
      <c r="U117" s="34">
        <v>2</v>
      </c>
      <c r="V117" s="34">
        <v>3</v>
      </c>
      <c r="W117" s="34">
        <v>1</v>
      </c>
      <c r="X117" s="34">
        <v>1</v>
      </c>
      <c r="Y117" s="51">
        <v>2.25</v>
      </c>
      <c r="Z117" s="34">
        <v>1</v>
      </c>
      <c r="AA117" s="34">
        <v>2</v>
      </c>
      <c r="AB117" s="34">
        <v>4</v>
      </c>
      <c r="AC117" s="34">
        <f t="shared" si="9"/>
        <v>1</v>
      </c>
      <c r="AD117" s="34">
        <v>0</v>
      </c>
      <c r="AE117" s="34">
        <v>0</v>
      </c>
      <c r="AG117" s="34">
        <v>2.1</v>
      </c>
      <c r="AH117" s="34">
        <v>1.22</v>
      </c>
      <c r="AI117" s="34">
        <v>2.52</v>
      </c>
      <c r="AJ117" s="34">
        <v>0.88</v>
      </c>
      <c r="AL117" s="61">
        <v>248832</v>
      </c>
      <c r="AM117" s="92">
        <v>212207</v>
      </c>
      <c r="AN117" s="105">
        <v>25</v>
      </c>
      <c r="AO117" s="34">
        <v>21</v>
      </c>
      <c r="AP117" s="34">
        <v>15</v>
      </c>
      <c r="AQ117" s="106">
        <v>15</v>
      </c>
      <c r="AR117" s="68"/>
    </row>
    <row r="118" spans="1:44" s="33" customFormat="1" x14ac:dyDescent="0.25">
      <c r="A118" s="33">
        <v>118</v>
      </c>
      <c r="B118" s="42">
        <v>42003</v>
      </c>
      <c r="C118" s="33" t="s">
        <v>234</v>
      </c>
      <c r="D118" s="43">
        <v>0.35069444444444442</v>
      </c>
      <c r="F118" s="33">
        <v>680913</v>
      </c>
      <c r="G118" s="33">
        <v>9361268</v>
      </c>
      <c r="H118" s="33">
        <v>2</v>
      </c>
      <c r="I118" s="33">
        <v>0</v>
      </c>
      <c r="J118" s="44">
        <f>I118/7</f>
        <v>0</v>
      </c>
      <c r="K118" s="33">
        <v>0</v>
      </c>
      <c r="L118" s="33">
        <v>0</v>
      </c>
      <c r="M118" s="33">
        <v>6</v>
      </c>
      <c r="N118" s="45">
        <v>72</v>
      </c>
      <c r="O118" s="44">
        <v>115</v>
      </c>
      <c r="P118" s="33">
        <v>0</v>
      </c>
      <c r="Q118" s="46">
        <f t="shared" si="8"/>
        <v>0.24506770608049741</v>
      </c>
      <c r="R118" s="33">
        <v>2</v>
      </c>
      <c r="S118" s="33">
        <f t="shared" si="11"/>
        <v>41.75</v>
      </c>
      <c r="T118" s="45">
        <f>(AM118/AL118)*100</f>
        <v>71.139564043209873</v>
      </c>
      <c r="U118" s="33">
        <v>3</v>
      </c>
      <c r="V118" s="33">
        <v>1</v>
      </c>
      <c r="W118" s="33">
        <v>1</v>
      </c>
      <c r="X118" s="33">
        <v>5</v>
      </c>
      <c r="Y118" s="46">
        <v>2.25</v>
      </c>
      <c r="Z118" s="33">
        <v>1</v>
      </c>
      <c r="AA118" s="33">
        <v>3</v>
      </c>
      <c r="AB118" s="33">
        <v>17</v>
      </c>
      <c r="AC118" s="33">
        <f t="shared" si="9"/>
        <v>4.25</v>
      </c>
      <c r="AD118" s="33">
        <v>1</v>
      </c>
      <c r="AE118" s="33">
        <v>3</v>
      </c>
      <c r="AG118" s="33">
        <v>2.5</v>
      </c>
      <c r="AH118" s="33">
        <v>0.5</v>
      </c>
      <c r="AI118" s="33">
        <v>2.7</v>
      </c>
      <c r="AJ118" s="33">
        <v>5</v>
      </c>
      <c r="AL118" s="33">
        <v>248832</v>
      </c>
      <c r="AM118" s="91">
        <v>177018</v>
      </c>
      <c r="AN118" s="103">
        <v>55</v>
      </c>
      <c r="AO118" s="33">
        <v>42</v>
      </c>
      <c r="AP118" s="33">
        <v>39</v>
      </c>
      <c r="AQ118" s="104">
        <v>31</v>
      </c>
      <c r="AR118" s="86"/>
    </row>
    <row r="119" spans="1:44" s="69" customFormat="1" x14ac:dyDescent="0.25">
      <c r="A119" s="69">
        <v>119</v>
      </c>
      <c r="B119" s="70">
        <v>42003</v>
      </c>
      <c r="C119" s="69" t="s">
        <v>256</v>
      </c>
      <c r="D119" s="71">
        <v>0.3743055555555555</v>
      </c>
      <c r="F119" s="69">
        <v>680939</v>
      </c>
      <c r="G119" s="69">
        <v>9361593</v>
      </c>
      <c r="H119" s="69">
        <v>2</v>
      </c>
      <c r="I119" s="69">
        <v>0</v>
      </c>
      <c r="J119" s="73">
        <f t="shared" si="12"/>
        <v>0</v>
      </c>
      <c r="K119" s="69">
        <v>0</v>
      </c>
      <c r="L119" s="69">
        <v>0</v>
      </c>
      <c r="M119" s="69">
        <v>5</v>
      </c>
      <c r="N119" s="72">
        <v>182</v>
      </c>
      <c r="O119" s="73">
        <v>111</v>
      </c>
      <c r="P119" s="69">
        <v>0</v>
      </c>
      <c r="Q119" s="74">
        <f t="shared" si="8"/>
        <v>6.372919070651234E-2</v>
      </c>
      <c r="R119" s="69">
        <v>2</v>
      </c>
      <c r="S119" s="69">
        <f t="shared" si="11"/>
        <v>39.25</v>
      </c>
      <c r="T119" s="72">
        <f t="shared" ref="T119:T140" si="13">(AM119/AL119)*100</f>
        <v>72.754710005144034</v>
      </c>
      <c r="U119" s="69">
        <v>3</v>
      </c>
      <c r="V119" s="69">
        <v>5</v>
      </c>
      <c r="W119" s="69">
        <v>1</v>
      </c>
      <c r="X119" s="69">
        <v>2</v>
      </c>
      <c r="Y119" s="74">
        <v>2</v>
      </c>
      <c r="Z119" s="69">
        <v>1</v>
      </c>
      <c r="AA119" s="69">
        <v>1</v>
      </c>
      <c r="AB119" s="69">
        <v>0</v>
      </c>
      <c r="AC119" s="69">
        <f t="shared" si="9"/>
        <v>0</v>
      </c>
      <c r="AD119" s="69">
        <v>2</v>
      </c>
      <c r="AE119" s="69">
        <v>3</v>
      </c>
      <c r="AG119" s="69">
        <v>4.9000000000000004</v>
      </c>
      <c r="AH119" s="69">
        <v>5.6</v>
      </c>
      <c r="AI119" s="69">
        <v>6.8</v>
      </c>
      <c r="AJ119" s="69">
        <v>3.8</v>
      </c>
      <c r="AL119" s="69">
        <v>248832</v>
      </c>
      <c r="AM119" s="97">
        <v>181037</v>
      </c>
      <c r="AN119" s="111">
        <v>26</v>
      </c>
      <c r="AO119" s="69">
        <v>26</v>
      </c>
      <c r="AP119" s="69">
        <v>47</v>
      </c>
      <c r="AQ119" s="112">
        <v>58</v>
      </c>
      <c r="AR119" s="99"/>
    </row>
    <row r="120" spans="1:44" s="33" customFormat="1" x14ac:dyDescent="0.25">
      <c r="A120" s="33">
        <v>120</v>
      </c>
      <c r="B120" s="42">
        <v>42003</v>
      </c>
      <c r="C120" s="33" t="s">
        <v>235</v>
      </c>
      <c r="D120" s="43">
        <v>0.39583333333333331</v>
      </c>
      <c r="F120" s="33">
        <v>680949</v>
      </c>
      <c r="G120" s="33">
        <v>9362231</v>
      </c>
      <c r="H120" s="33">
        <v>2</v>
      </c>
      <c r="I120" s="33">
        <v>0</v>
      </c>
      <c r="J120" s="44">
        <f t="shared" si="12"/>
        <v>0</v>
      </c>
      <c r="K120" s="33">
        <v>0</v>
      </c>
      <c r="L120" s="33">
        <v>0</v>
      </c>
      <c r="M120" s="33">
        <v>6</v>
      </c>
      <c r="N120" s="45">
        <v>51</v>
      </c>
      <c r="O120" s="44">
        <v>96</v>
      </c>
      <c r="P120" s="33">
        <v>0</v>
      </c>
      <c r="Q120" s="46">
        <f t="shared" si="8"/>
        <v>0.19213093185038996</v>
      </c>
      <c r="R120" s="33">
        <v>2</v>
      </c>
      <c r="S120" s="33">
        <f t="shared" si="11"/>
        <v>42.75</v>
      </c>
      <c r="T120" s="45">
        <f t="shared" si="13"/>
        <v>88.392168209876544</v>
      </c>
      <c r="U120" s="33">
        <v>5</v>
      </c>
      <c r="V120" s="33">
        <v>3</v>
      </c>
      <c r="W120" s="33">
        <v>1</v>
      </c>
      <c r="X120" s="33">
        <v>1</v>
      </c>
      <c r="Y120" s="46">
        <v>4.25</v>
      </c>
      <c r="Z120" s="33">
        <v>1</v>
      </c>
      <c r="AA120" s="33">
        <v>3</v>
      </c>
      <c r="AB120" s="33">
        <v>0</v>
      </c>
      <c r="AC120" s="33">
        <f t="shared" si="9"/>
        <v>0</v>
      </c>
      <c r="AD120" s="33">
        <v>2</v>
      </c>
      <c r="AE120" s="33">
        <v>3</v>
      </c>
      <c r="AG120" s="33">
        <v>1.88</v>
      </c>
      <c r="AH120" s="33">
        <v>3.88</v>
      </c>
      <c r="AI120" s="33">
        <v>2.68</v>
      </c>
      <c r="AJ120" s="33">
        <v>4.12</v>
      </c>
      <c r="AL120" s="33">
        <v>248832</v>
      </c>
      <c r="AM120" s="91">
        <v>219948</v>
      </c>
      <c r="AN120" s="103">
        <v>32</v>
      </c>
      <c r="AO120" s="33">
        <v>17</v>
      </c>
      <c r="AP120" s="33">
        <v>62</v>
      </c>
      <c r="AQ120" s="104">
        <v>60</v>
      </c>
      <c r="AR120" s="86"/>
    </row>
    <row r="121" spans="1:44" s="33" customFormat="1" x14ac:dyDescent="0.25">
      <c r="A121" s="33">
        <v>121</v>
      </c>
      <c r="B121" s="42">
        <v>42003</v>
      </c>
      <c r="C121" s="33" t="s">
        <v>236</v>
      </c>
      <c r="D121" s="43">
        <v>0.41041666666666665</v>
      </c>
      <c r="F121" s="33">
        <v>680615</v>
      </c>
      <c r="G121" s="33">
        <v>9362247</v>
      </c>
      <c r="H121" s="33">
        <v>2</v>
      </c>
      <c r="I121" s="33">
        <v>0</v>
      </c>
      <c r="J121" s="44">
        <f t="shared" si="12"/>
        <v>0</v>
      </c>
      <c r="K121" s="33">
        <v>0</v>
      </c>
      <c r="L121" s="33">
        <v>0</v>
      </c>
      <c r="M121" s="33">
        <v>6</v>
      </c>
      <c r="N121" s="45">
        <v>61</v>
      </c>
      <c r="O121" s="44">
        <v>50</v>
      </c>
      <c r="P121" s="33">
        <v>0</v>
      </c>
      <c r="Q121" s="46">
        <f t="shared" si="8"/>
        <v>7.3660266330176555E-2</v>
      </c>
      <c r="R121" s="33">
        <v>1</v>
      </c>
      <c r="S121" s="33">
        <f t="shared" si="11"/>
        <v>67.5</v>
      </c>
      <c r="T121" s="45">
        <f t="shared" si="13"/>
        <v>71.399176954732511</v>
      </c>
      <c r="U121" s="33">
        <v>2</v>
      </c>
      <c r="V121" s="33">
        <v>1</v>
      </c>
      <c r="W121" s="33">
        <v>1</v>
      </c>
      <c r="X121" s="33">
        <v>4</v>
      </c>
      <c r="Y121" s="46">
        <v>1</v>
      </c>
      <c r="Z121" s="33">
        <v>3</v>
      </c>
      <c r="AA121" s="33">
        <v>1</v>
      </c>
      <c r="AB121" s="33">
        <v>3</v>
      </c>
      <c r="AC121" s="33">
        <f t="shared" si="9"/>
        <v>0.75</v>
      </c>
      <c r="AD121" s="33">
        <v>2</v>
      </c>
      <c r="AE121" s="33">
        <v>3</v>
      </c>
      <c r="AG121" s="33">
        <v>2.8</v>
      </c>
      <c r="AH121" s="33">
        <v>3.36</v>
      </c>
      <c r="AI121" s="33">
        <v>5.78</v>
      </c>
      <c r="AJ121" s="33">
        <v>7.73</v>
      </c>
      <c r="AL121" s="33">
        <v>248832</v>
      </c>
      <c r="AM121" s="91">
        <v>177664</v>
      </c>
      <c r="AN121" s="103">
        <v>22</v>
      </c>
      <c r="AO121" s="33">
        <v>28</v>
      </c>
      <c r="AP121" s="33">
        <v>31</v>
      </c>
      <c r="AQ121" s="104">
        <v>189</v>
      </c>
      <c r="AR121" s="86"/>
    </row>
    <row r="122" spans="1:44" s="33" customFormat="1" x14ac:dyDescent="0.25">
      <c r="A122" s="33">
        <v>122</v>
      </c>
      <c r="B122" s="42">
        <v>42003</v>
      </c>
      <c r="C122" s="33" t="s">
        <v>237</v>
      </c>
      <c r="D122" s="43">
        <v>0.46180555555555558</v>
      </c>
      <c r="F122" s="33">
        <v>689913</v>
      </c>
      <c r="G122" s="33">
        <v>9364719</v>
      </c>
      <c r="H122" s="33">
        <v>2</v>
      </c>
      <c r="I122" s="33">
        <v>0</v>
      </c>
      <c r="J122" s="44">
        <f t="shared" si="12"/>
        <v>0</v>
      </c>
      <c r="K122" s="33">
        <v>0</v>
      </c>
      <c r="L122" s="33">
        <v>0</v>
      </c>
      <c r="M122" s="33">
        <v>8</v>
      </c>
      <c r="N122" s="45">
        <v>241</v>
      </c>
      <c r="O122" s="44">
        <v>114</v>
      </c>
      <c r="P122" s="33">
        <v>0</v>
      </c>
      <c r="Q122" s="46">
        <v>0</v>
      </c>
      <c r="R122" s="33">
        <v>0</v>
      </c>
      <c r="S122" s="33">
        <f t="shared" si="11"/>
        <v>0</v>
      </c>
      <c r="T122" s="45">
        <f t="shared" si="13"/>
        <v>46.158452289094647</v>
      </c>
      <c r="U122" s="33">
        <v>3</v>
      </c>
      <c r="V122" s="33">
        <v>1</v>
      </c>
      <c r="W122" s="33">
        <v>1</v>
      </c>
      <c r="X122" s="33">
        <v>1</v>
      </c>
      <c r="Y122" s="46">
        <v>0</v>
      </c>
      <c r="Z122" s="33">
        <v>3</v>
      </c>
      <c r="AA122" s="33">
        <v>2</v>
      </c>
      <c r="AB122" s="33">
        <v>0</v>
      </c>
      <c r="AC122" s="33">
        <f t="shared" si="9"/>
        <v>0</v>
      </c>
      <c r="AD122" s="33">
        <v>3</v>
      </c>
      <c r="AE122" s="33">
        <v>3</v>
      </c>
      <c r="AG122" s="33">
        <v>0</v>
      </c>
      <c r="AH122" s="33">
        <v>0</v>
      </c>
      <c r="AI122" s="33">
        <v>0</v>
      </c>
      <c r="AJ122" s="33">
        <v>0</v>
      </c>
      <c r="AL122" s="33">
        <v>248832</v>
      </c>
      <c r="AM122" s="91">
        <v>114857</v>
      </c>
      <c r="AN122" s="103">
        <v>0</v>
      </c>
      <c r="AO122" s="33">
        <v>0</v>
      </c>
      <c r="AP122" s="33">
        <v>0</v>
      </c>
      <c r="AQ122" s="104">
        <v>0</v>
      </c>
      <c r="AR122" s="86"/>
    </row>
    <row r="123" spans="1:44" s="33" customFormat="1" x14ac:dyDescent="0.25">
      <c r="A123" s="33">
        <v>123</v>
      </c>
      <c r="B123" s="42">
        <v>42003</v>
      </c>
      <c r="C123" s="33" t="s">
        <v>238</v>
      </c>
      <c r="D123" s="43">
        <v>0.48958333333333331</v>
      </c>
      <c r="F123" s="33">
        <v>689846</v>
      </c>
      <c r="G123" s="33">
        <v>9365089</v>
      </c>
      <c r="H123" s="33">
        <v>2</v>
      </c>
      <c r="I123" s="33">
        <v>0</v>
      </c>
      <c r="J123" s="44">
        <f t="shared" si="12"/>
        <v>0</v>
      </c>
      <c r="K123" s="33">
        <v>0</v>
      </c>
      <c r="L123" s="33">
        <v>0</v>
      </c>
      <c r="M123" s="33">
        <v>7</v>
      </c>
      <c r="N123" s="45">
        <v>59</v>
      </c>
      <c r="O123" s="44">
        <v>101</v>
      </c>
      <c r="P123" s="33">
        <v>0</v>
      </c>
      <c r="Q123" s="46">
        <f t="shared" si="8"/>
        <v>0.34763445693847894</v>
      </c>
      <c r="R123" s="33">
        <v>4</v>
      </c>
      <c r="S123" s="33">
        <f t="shared" si="11"/>
        <v>83.25</v>
      </c>
      <c r="T123" s="45">
        <f t="shared" si="13"/>
        <v>79.431905864197532</v>
      </c>
      <c r="U123" s="33">
        <v>2</v>
      </c>
      <c r="V123" s="33">
        <v>3</v>
      </c>
      <c r="W123" s="33">
        <v>1</v>
      </c>
      <c r="X123" s="33">
        <v>1</v>
      </c>
      <c r="Y123" s="46">
        <v>2.67</v>
      </c>
      <c r="Z123" s="33">
        <v>1</v>
      </c>
      <c r="AA123" s="33">
        <v>3</v>
      </c>
      <c r="AB123" s="33">
        <v>386</v>
      </c>
      <c r="AC123" s="33">
        <f t="shared" si="9"/>
        <v>96.5</v>
      </c>
      <c r="AD123" s="33">
        <v>0</v>
      </c>
      <c r="AE123" s="33">
        <v>2</v>
      </c>
      <c r="AG123" s="33">
        <v>1.74</v>
      </c>
      <c r="AH123" s="33">
        <v>2.6</v>
      </c>
      <c r="AI123" s="33">
        <v>2.4</v>
      </c>
      <c r="AJ123" s="33">
        <v>2.27</v>
      </c>
      <c r="AL123" s="33">
        <v>248832</v>
      </c>
      <c r="AM123" s="91">
        <v>197652</v>
      </c>
      <c r="AN123" s="103">
        <v>184</v>
      </c>
      <c r="AO123" s="33">
        <v>85</v>
      </c>
      <c r="AP123" s="33">
        <v>49</v>
      </c>
      <c r="AQ123" s="104">
        <v>15</v>
      </c>
      <c r="AR123" s="86"/>
    </row>
    <row r="124" spans="1:44" s="33" customFormat="1" x14ac:dyDescent="0.25">
      <c r="A124" s="33">
        <v>124</v>
      </c>
      <c r="B124" s="42">
        <v>42004</v>
      </c>
      <c r="C124" s="33" t="s">
        <v>239</v>
      </c>
      <c r="D124" s="43">
        <v>0.40486111111111112</v>
      </c>
      <c r="F124" s="33">
        <v>687441</v>
      </c>
      <c r="G124" s="33">
        <v>9363737</v>
      </c>
      <c r="H124" s="33">
        <v>2</v>
      </c>
      <c r="I124" s="33">
        <v>0</v>
      </c>
      <c r="J124" s="44">
        <f t="shared" si="12"/>
        <v>0</v>
      </c>
      <c r="K124" s="33">
        <v>0</v>
      </c>
      <c r="L124" s="33">
        <v>0</v>
      </c>
      <c r="M124" s="33">
        <v>7</v>
      </c>
      <c r="N124" s="45">
        <v>323</v>
      </c>
      <c r="O124" s="44">
        <v>191</v>
      </c>
      <c r="P124" s="33">
        <v>0</v>
      </c>
      <c r="Q124" s="46">
        <f t="shared" ref="Q124:Q146" si="14">16/((2.2828*(AG124+AI124)*(AH124+AJ124)))</f>
        <v>0.43587641829977591</v>
      </c>
      <c r="R124" s="33">
        <v>2</v>
      </c>
      <c r="S124" s="33">
        <f t="shared" si="11"/>
        <v>46.5</v>
      </c>
      <c r="T124" s="45">
        <f t="shared" si="13"/>
        <v>81.218251671810705</v>
      </c>
      <c r="U124" s="33">
        <v>2</v>
      </c>
      <c r="V124" s="33">
        <v>2</v>
      </c>
      <c r="W124" s="33">
        <v>1</v>
      </c>
      <c r="X124" s="33">
        <v>1</v>
      </c>
      <c r="Y124" s="46">
        <v>4</v>
      </c>
      <c r="Z124" s="33">
        <v>1</v>
      </c>
      <c r="AA124" s="33">
        <v>3</v>
      </c>
      <c r="AB124" s="33">
        <v>0</v>
      </c>
      <c r="AC124" s="33">
        <f t="shared" si="9"/>
        <v>0</v>
      </c>
      <c r="AD124" s="33">
        <v>1</v>
      </c>
      <c r="AE124" s="33">
        <v>0</v>
      </c>
      <c r="AG124" s="33">
        <v>2.41</v>
      </c>
      <c r="AH124" s="33">
        <v>2.6</v>
      </c>
      <c r="AI124" s="33">
        <v>1.6</v>
      </c>
      <c r="AJ124" s="33">
        <v>1.41</v>
      </c>
      <c r="AL124" s="33">
        <v>248832</v>
      </c>
      <c r="AM124" s="91">
        <v>202097</v>
      </c>
      <c r="AN124" s="103">
        <v>23</v>
      </c>
      <c r="AO124" s="33">
        <v>26</v>
      </c>
      <c r="AP124" s="33">
        <v>63</v>
      </c>
      <c r="AQ124" s="104">
        <v>74</v>
      </c>
      <c r="AR124" s="86"/>
    </row>
    <row r="125" spans="1:44" s="33" customFormat="1" x14ac:dyDescent="0.25">
      <c r="A125" s="33">
        <v>125</v>
      </c>
      <c r="B125" s="42">
        <v>42004</v>
      </c>
      <c r="C125" s="33" t="s">
        <v>240</v>
      </c>
      <c r="D125" s="43">
        <v>0.42499999999999999</v>
      </c>
      <c r="F125" s="33">
        <v>687633</v>
      </c>
      <c r="G125" s="33">
        <v>9363745</v>
      </c>
      <c r="H125" s="33">
        <v>2</v>
      </c>
      <c r="I125" s="33">
        <v>1</v>
      </c>
      <c r="J125" s="44">
        <f t="shared" si="12"/>
        <v>0.14285714285714285</v>
      </c>
      <c r="K125" s="33">
        <v>1</v>
      </c>
      <c r="L125" s="33">
        <v>0</v>
      </c>
      <c r="M125" s="33">
        <v>6</v>
      </c>
      <c r="N125" s="45">
        <v>108</v>
      </c>
      <c r="O125" s="44">
        <v>265</v>
      </c>
      <c r="P125" s="33">
        <v>0</v>
      </c>
      <c r="Q125" s="46">
        <f t="shared" si="14"/>
        <v>0.42939547099163289</v>
      </c>
      <c r="R125" s="33">
        <v>2</v>
      </c>
      <c r="S125" s="33">
        <f t="shared" si="11"/>
        <v>35</v>
      </c>
      <c r="T125" s="45">
        <f t="shared" si="13"/>
        <v>65.167663323045261</v>
      </c>
      <c r="U125" s="33">
        <v>4</v>
      </c>
      <c r="V125" s="33">
        <v>1</v>
      </c>
      <c r="W125" s="33">
        <v>1</v>
      </c>
      <c r="X125" s="33">
        <v>2</v>
      </c>
      <c r="Y125" s="46">
        <f>1.4/4</f>
        <v>0.35</v>
      </c>
      <c r="Z125" s="33" t="s">
        <v>178</v>
      </c>
      <c r="AA125" s="33">
        <v>3</v>
      </c>
      <c r="AB125" s="33">
        <v>600</v>
      </c>
      <c r="AC125" s="33">
        <f t="shared" si="9"/>
        <v>150</v>
      </c>
      <c r="AD125" s="33">
        <v>0</v>
      </c>
      <c r="AE125" s="33">
        <v>1</v>
      </c>
      <c r="AG125" s="33">
        <v>2.8</v>
      </c>
      <c r="AH125" s="33">
        <v>1.6</v>
      </c>
      <c r="AI125" s="33">
        <v>2.79</v>
      </c>
      <c r="AJ125" s="33">
        <v>1.32</v>
      </c>
      <c r="AL125" s="33">
        <v>248832</v>
      </c>
      <c r="AM125" s="91">
        <v>162158</v>
      </c>
      <c r="AN125" s="103">
        <v>32</v>
      </c>
      <c r="AO125" s="33">
        <v>22</v>
      </c>
      <c r="AP125" s="33">
        <v>24</v>
      </c>
      <c r="AQ125" s="104">
        <v>62</v>
      </c>
      <c r="AR125" s="86"/>
    </row>
    <row r="126" spans="1:44" s="33" customFormat="1" x14ac:dyDescent="0.25">
      <c r="A126" s="33">
        <v>126</v>
      </c>
      <c r="B126" s="42">
        <v>42004</v>
      </c>
      <c r="C126" s="33" t="s">
        <v>241</v>
      </c>
      <c r="D126" s="43">
        <v>0.44791666666666669</v>
      </c>
      <c r="F126" s="33">
        <v>687633</v>
      </c>
      <c r="G126" s="33">
        <v>9363448</v>
      </c>
      <c r="H126" s="33">
        <v>2</v>
      </c>
      <c r="I126" s="33">
        <v>5</v>
      </c>
      <c r="J126" s="44">
        <f t="shared" si="12"/>
        <v>0.7142857142857143</v>
      </c>
      <c r="K126" s="33">
        <v>1</v>
      </c>
      <c r="L126" s="33">
        <v>0</v>
      </c>
      <c r="M126" s="33">
        <v>7</v>
      </c>
      <c r="N126" s="45">
        <v>68</v>
      </c>
      <c r="O126" s="44">
        <v>274</v>
      </c>
      <c r="P126" s="33">
        <v>0</v>
      </c>
      <c r="Q126" s="46">
        <f t="shared" si="14"/>
        <v>0.9014941083889263</v>
      </c>
      <c r="R126" s="33">
        <v>2</v>
      </c>
      <c r="S126" s="33">
        <f t="shared" si="11"/>
        <v>47.5</v>
      </c>
      <c r="T126" s="45">
        <f t="shared" si="13"/>
        <v>76.111593364197532</v>
      </c>
      <c r="U126" s="33">
        <v>2</v>
      </c>
      <c r="V126" s="33">
        <v>2</v>
      </c>
      <c r="W126" s="33">
        <v>1</v>
      </c>
      <c r="X126" s="33">
        <v>1</v>
      </c>
      <c r="Y126" s="46">
        <v>4.75</v>
      </c>
      <c r="Z126" s="33">
        <v>1</v>
      </c>
      <c r="AA126" s="33">
        <v>3</v>
      </c>
      <c r="AB126" s="33">
        <v>1</v>
      </c>
      <c r="AC126" s="33">
        <f t="shared" si="9"/>
        <v>0.25</v>
      </c>
      <c r="AD126" s="33">
        <v>1</v>
      </c>
      <c r="AE126" s="33">
        <v>0</v>
      </c>
      <c r="AG126" s="33">
        <v>2.97</v>
      </c>
      <c r="AH126" s="33">
        <v>1.6</v>
      </c>
      <c r="AI126" s="33">
        <v>0.44</v>
      </c>
      <c r="AJ126" s="33">
        <v>0.68</v>
      </c>
      <c r="AL126" s="33">
        <v>248832</v>
      </c>
      <c r="AM126" s="91">
        <v>189390</v>
      </c>
      <c r="AN126" s="103">
        <v>17</v>
      </c>
      <c r="AO126" s="33">
        <v>39</v>
      </c>
      <c r="AP126" s="33">
        <v>114</v>
      </c>
      <c r="AQ126" s="104">
        <v>20</v>
      </c>
      <c r="AR126" s="86"/>
    </row>
    <row r="127" spans="1:44" s="33" customFormat="1" x14ac:dyDescent="0.25">
      <c r="A127" s="33">
        <v>127</v>
      </c>
      <c r="B127" s="42">
        <v>42004</v>
      </c>
      <c r="C127" s="33" t="s">
        <v>242</v>
      </c>
      <c r="D127" s="43">
        <v>0.4777777777777778</v>
      </c>
      <c r="F127" s="33">
        <v>687574</v>
      </c>
      <c r="G127" s="33">
        <v>9363168</v>
      </c>
      <c r="H127" s="33">
        <v>2</v>
      </c>
      <c r="I127" s="33">
        <v>1</v>
      </c>
      <c r="J127" s="44">
        <f t="shared" si="12"/>
        <v>0.14285714285714285</v>
      </c>
      <c r="K127" s="33">
        <v>1</v>
      </c>
      <c r="L127" s="33">
        <v>0</v>
      </c>
      <c r="M127" s="33">
        <v>7</v>
      </c>
      <c r="N127" s="45">
        <v>33</v>
      </c>
      <c r="O127" s="44">
        <v>204</v>
      </c>
      <c r="P127" s="33">
        <v>0</v>
      </c>
      <c r="Q127" s="46">
        <f t="shared" si="14"/>
        <v>9.195110756766485E-2</v>
      </c>
      <c r="R127" s="33">
        <v>3</v>
      </c>
      <c r="S127" s="33">
        <f>SUM(AN127:AQ127)/4</f>
        <v>26.75</v>
      </c>
      <c r="T127" s="45">
        <f t="shared" si="13"/>
        <v>85.888470936213992</v>
      </c>
      <c r="U127" s="33">
        <v>2</v>
      </c>
      <c r="V127" s="33">
        <v>2</v>
      </c>
      <c r="W127" s="33">
        <v>1</v>
      </c>
      <c r="X127" s="33">
        <v>1</v>
      </c>
      <c r="Y127" s="33">
        <v>1.65</v>
      </c>
      <c r="Z127" s="33">
        <v>1</v>
      </c>
      <c r="AA127" s="33">
        <v>3</v>
      </c>
      <c r="AB127" s="33">
        <v>4</v>
      </c>
      <c r="AC127" s="33">
        <f t="shared" si="9"/>
        <v>1</v>
      </c>
      <c r="AD127" s="33">
        <v>2</v>
      </c>
      <c r="AE127" s="33">
        <v>2</v>
      </c>
      <c r="AG127" s="33">
        <v>3.19</v>
      </c>
      <c r="AH127" s="33">
        <v>2.11</v>
      </c>
      <c r="AI127" s="33">
        <v>4.8</v>
      </c>
      <c r="AJ127" s="33">
        <v>7.43</v>
      </c>
      <c r="AL127" s="33">
        <v>248832</v>
      </c>
      <c r="AM127" s="91">
        <v>213718</v>
      </c>
      <c r="AN127" s="103">
        <v>31</v>
      </c>
      <c r="AO127" s="33">
        <v>22</v>
      </c>
      <c r="AP127" s="33">
        <v>30</v>
      </c>
      <c r="AQ127" s="104">
        <v>24</v>
      </c>
      <c r="AR127" s="86"/>
    </row>
    <row r="128" spans="1:44" s="33" customFormat="1" x14ac:dyDescent="0.25">
      <c r="A128" s="33">
        <v>128</v>
      </c>
      <c r="B128" s="42">
        <v>42004</v>
      </c>
      <c r="C128" s="33" t="s">
        <v>243</v>
      </c>
      <c r="D128" s="43">
        <v>0.49305555555555558</v>
      </c>
      <c r="F128" s="33">
        <v>687585</v>
      </c>
      <c r="G128" s="33">
        <v>9362870</v>
      </c>
      <c r="H128" s="33">
        <v>2</v>
      </c>
      <c r="I128" s="33">
        <v>0</v>
      </c>
      <c r="J128" s="44">
        <f t="shared" si="12"/>
        <v>0</v>
      </c>
      <c r="K128" s="33">
        <v>0</v>
      </c>
      <c r="L128" s="33">
        <v>0</v>
      </c>
      <c r="M128" s="33">
        <v>5</v>
      </c>
      <c r="N128" s="45">
        <v>32</v>
      </c>
      <c r="O128" s="44">
        <v>240</v>
      </c>
      <c r="P128" s="33">
        <v>0</v>
      </c>
      <c r="Q128" s="46">
        <f t="shared" si="14"/>
        <v>0.92747603465690431</v>
      </c>
      <c r="R128" s="33">
        <v>1</v>
      </c>
      <c r="S128" s="33">
        <f t="shared" si="11"/>
        <v>82.25</v>
      </c>
      <c r="T128" s="45">
        <f t="shared" si="13"/>
        <v>42.83613040123457</v>
      </c>
      <c r="U128" s="33">
        <v>4</v>
      </c>
      <c r="V128" s="33">
        <v>1</v>
      </c>
      <c r="W128" s="33">
        <v>1</v>
      </c>
      <c r="X128" s="33">
        <v>5</v>
      </c>
      <c r="Y128" s="46">
        <v>1.5</v>
      </c>
      <c r="Z128" s="33">
        <v>1</v>
      </c>
      <c r="AA128" s="33">
        <v>2</v>
      </c>
      <c r="AB128" s="33">
        <v>0</v>
      </c>
      <c r="AC128" s="33">
        <f t="shared" si="9"/>
        <v>0</v>
      </c>
      <c r="AD128" s="33">
        <v>3</v>
      </c>
      <c r="AE128" s="33">
        <v>3</v>
      </c>
      <c r="AG128" s="33">
        <v>1.34</v>
      </c>
      <c r="AH128" s="33">
        <v>0.65</v>
      </c>
      <c r="AI128" s="33">
        <v>1.96</v>
      </c>
      <c r="AJ128" s="33">
        <v>1.64</v>
      </c>
      <c r="AL128" s="33">
        <v>248832</v>
      </c>
      <c r="AM128" s="91">
        <v>106590</v>
      </c>
      <c r="AN128" s="103">
        <v>68</v>
      </c>
      <c r="AO128" s="33">
        <v>99</v>
      </c>
      <c r="AP128" s="33">
        <v>96</v>
      </c>
      <c r="AQ128" s="104">
        <v>66</v>
      </c>
      <c r="AR128" s="86"/>
    </row>
    <row r="129" spans="1:44" s="33" customFormat="1" x14ac:dyDescent="0.25">
      <c r="A129" s="33">
        <v>129</v>
      </c>
      <c r="B129" s="42">
        <v>42004</v>
      </c>
      <c r="C129" s="33" t="s">
        <v>244</v>
      </c>
      <c r="D129" s="43">
        <v>0.52986111111111112</v>
      </c>
      <c r="F129" s="33">
        <v>686908</v>
      </c>
      <c r="G129" s="33">
        <v>9363103</v>
      </c>
      <c r="H129" s="33">
        <v>2</v>
      </c>
      <c r="I129" s="33">
        <v>1</v>
      </c>
      <c r="J129" s="44">
        <f t="shared" si="12"/>
        <v>0.14285714285714285</v>
      </c>
      <c r="K129" s="33">
        <v>1</v>
      </c>
      <c r="L129" s="33">
        <v>0</v>
      </c>
      <c r="M129" s="33">
        <v>6</v>
      </c>
      <c r="N129" s="45">
        <v>224</v>
      </c>
      <c r="O129" s="44">
        <v>208</v>
      </c>
      <c r="P129" s="33">
        <v>0</v>
      </c>
      <c r="Q129" s="46">
        <f t="shared" si="14"/>
        <v>0.195131180733989</v>
      </c>
      <c r="R129" s="33">
        <v>3</v>
      </c>
      <c r="S129" s="33">
        <f>SUM(AN129:AQ129)/4</f>
        <v>60.25</v>
      </c>
      <c r="T129" s="45">
        <f t="shared" si="13"/>
        <v>83.743248456790127</v>
      </c>
      <c r="U129" s="33">
        <v>3</v>
      </c>
      <c r="V129" s="33">
        <v>2</v>
      </c>
      <c r="W129" s="33">
        <v>1</v>
      </c>
      <c r="X129" s="33">
        <v>5</v>
      </c>
      <c r="Y129" s="46">
        <f>0.7/4</f>
        <v>0.17499999999999999</v>
      </c>
      <c r="Z129" s="33">
        <v>1</v>
      </c>
      <c r="AA129" s="33">
        <v>1</v>
      </c>
      <c r="AB129" s="33">
        <v>0</v>
      </c>
      <c r="AC129" s="33">
        <f t="shared" ref="AC129:AC145" si="15">AB129/4</f>
        <v>0</v>
      </c>
      <c r="AD129" s="33">
        <v>1</v>
      </c>
      <c r="AE129" s="33">
        <v>3</v>
      </c>
      <c r="AG129" s="33">
        <v>4.4000000000000004</v>
      </c>
      <c r="AH129" s="33">
        <v>2.88</v>
      </c>
      <c r="AI129" s="33">
        <v>2.39</v>
      </c>
      <c r="AJ129" s="33">
        <v>2.41</v>
      </c>
      <c r="AL129" s="33">
        <v>248832</v>
      </c>
      <c r="AM129" s="91">
        <v>208380</v>
      </c>
      <c r="AN129" s="103">
        <v>80</v>
      </c>
      <c r="AO129" s="33">
        <v>50</v>
      </c>
      <c r="AP129" s="33">
        <v>58</v>
      </c>
      <c r="AQ129" s="104">
        <v>53</v>
      </c>
      <c r="AR129" s="86"/>
    </row>
    <row r="130" spans="1:44" s="33" customFormat="1" x14ac:dyDescent="0.25">
      <c r="A130" s="33">
        <v>130</v>
      </c>
      <c r="B130" s="42">
        <v>42005</v>
      </c>
      <c r="C130" s="33" t="s">
        <v>245</v>
      </c>
      <c r="D130" s="43">
        <v>0.36874999999999997</v>
      </c>
      <c r="F130" s="33">
        <v>676445</v>
      </c>
      <c r="G130" s="33">
        <v>9354196</v>
      </c>
      <c r="H130" s="33">
        <v>2</v>
      </c>
      <c r="I130" s="33">
        <v>0</v>
      </c>
      <c r="J130" s="44">
        <f t="shared" si="12"/>
        <v>0</v>
      </c>
      <c r="K130" s="33">
        <v>0</v>
      </c>
      <c r="L130" s="33">
        <v>0</v>
      </c>
      <c r="M130" s="33">
        <v>7</v>
      </c>
      <c r="N130" s="45">
        <v>162</v>
      </c>
      <c r="O130" s="44">
        <v>101</v>
      </c>
      <c r="P130" s="33">
        <v>0</v>
      </c>
      <c r="Q130" s="46">
        <f t="shared" si="14"/>
        <v>0.33075998536611984</v>
      </c>
      <c r="R130" s="33">
        <v>1</v>
      </c>
      <c r="S130" s="33">
        <f t="shared" si="11"/>
        <v>21.625</v>
      </c>
      <c r="T130" s="45">
        <f t="shared" si="13"/>
        <v>84.205809542181072</v>
      </c>
      <c r="U130" s="33">
        <v>3</v>
      </c>
      <c r="V130" s="33">
        <v>3</v>
      </c>
      <c r="W130" s="33">
        <v>1</v>
      </c>
      <c r="X130" s="33">
        <v>1</v>
      </c>
      <c r="Y130" s="46">
        <v>3.25</v>
      </c>
      <c r="Z130" s="33">
        <v>1</v>
      </c>
      <c r="AA130" s="33">
        <v>3</v>
      </c>
      <c r="AB130" s="33">
        <v>4</v>
      </c>
      <c r="AC130" s="33">
        <f t="shared" si="15"/>
        <v>1</v>
      </c>
      <c r="AD130" s="33">
        <v>0</v>
      </c>
      <c r="AE130" s="33">
        <v>0</v>
      </c>
      <c r="AG130" s="33">
        <v>4.08</v>
      </c>
      <c r="AH130" s="33">
        <v>2.58</v>
      </c>
      <c r="AI130" s="33">
        <v>2.08</v>
      </c>
      <c r="AJ130" s="33">
        <v>0.86</v>
      </c>
      <c r="AL130" s="33">
        <v>248832</v>
      </c>
      <c r="AM130" s="91">
        <v>209531</v>
      </c>
      <c r="AN130" s="103">
        <v>24</v>
      </c>
      <c r="AO130" s="33">
        <v>39</v>
      </c>
      <c r="AP130" s="33">
        <v>13</v>
      </c>
      <c r="AQ130" s="104">
        <v>10.5</v>
      </c>
      <c r="AR130" s="86"/>
    </row>
    <row r="131" spans="1:44" s="33" customFormat="1" x14ac:dyDescent="0.25">
      <c r="A131" s="33">
        <v>131</v>
      </c>
      <c r="B131" s="42">
        <v>42005</v>
      </c>
      <c r="C131" s="33" t="s">
        <v>246</v>
      </c>
      <c r="D131" s="43">
        <v>0.38472222222222219</v>
      </c>
      <c r="F131" s="33">
        <v>676734</v>
      </c>
      <c r="G131" s="33">
        <v>9354004</v>
      </c>
      <c r="H131" s="33">
        <v>2</v>
      </c>
      <c r="I131" s="33">
        <v>0</v>
      </c>
      <c r="J131" s="44">
        <f t="shared" si="12"/>
        <v>0</v>
      </c>
      <c r="K131" s="33">
        <v>0</v>
      </c>
      <c r="L131" s="33">
        <v>0</v>
      </c>
      <c r="M131" s="33">
        <v>7</v>
      </c>
      <c r="N131" s="45">
        <v>283</v>
      </c>
      <c r="O131" s="44">
        <v>126</v>
      </c>
      <c r="P131" s="33">
        <v>0</v>
      </c>
      <c r="Q131" s="46">
        <f t="shared" si="14"/>
        <v>0.21840135840403296</v>
      </c>
      <c r="R131" s="33">
        <v>2</v>
      </c>
      <c r="S131" s="33">
        <f t="shared" si="11"/>
        <v>38.25</v>
      </c>
      <c r="T131" s="45">
        <f t="shared" si="13"/>
        <v>77.537053112139915</v>
      </c>
      <c r="U131" s="33">
        <v>2</v>
      </c>
      <c r="V131" s="33">
        <v>3</v>
      </c>
      <c r="W131" s="33">
        <v>1</v>
      </c>
      <c r="X131" s="33">
        <v>1</v>
      </c>
      <c r="Y131" s="46">
        <v>3.75</v>
      </c>
      <c r="Z131" s="33">
        <v>1</v>
      </c>
      <c r="AA131" s="33">
        <v>3</v>
      </c>
      <c r="AB131" s="33">
        <v>4</v>
      </c>
      <c r="AC131" s="33">
        <f t="shared" si="15"/>
        <v>1</v>
      </c>
      <c r="AD131" s="33">
        <v>0</v>
      </c>
      <c r="AE131" s="33">
        <v>0</v>
      </c>
      <c r="AG131" s="33">
        <v>1.83</v>
      </c>
      <c r="AH131" s="33">
        <v>2.31</v>
      </c>
      <c r="AI131" s="33">
        <v>3.85</v>
      </c>
      <c r="AJ131" s="33">
        <v>3.34</v>
      </c>
      <c r="AL131" s="33">
        <v>248832</v>
      </c>
      <c r="AM131" s="91">
        <v>192937</v>
      </c>
      <c r="AN131" s="103">
        <v>78</v>
      </c>
      <c r="AO131" s="33">
        <v>21</v>
      </c>
      <c r="AP131" s="33">
        <v>30</v>
      </c>
      <c r="AQ131" s="104">
        <v>24</v>
      </c>
      <c r="AR131" s="86"/>
    </row>
    <row r="132" spans="1:44" s="33" customFormat="1" x14ac:dyDescent="0.25">
      <c r="A132" s="33">
        <v>132</v>
      </c>
      <c r="B132" s="42">
        <v>42005</v>
      </c>
      <c r="C132" s="33" t="s">
        <v>247</v>
      </c>
      <c r="D132" s="43">
        <v>0.40347222222222223</v>
      </c>
      <c r="F132" s="33">
        <v>677033</v>
      </c>
      <c r="G132" s="33">
        <v>9354200</v>
      </c>
      <c r="H132" s="33">
        <v>2</v>
      </c>
      <c r="I132" s="33">
        <v>1</v>
      </c>
      <c r="J132" s="44">
        <f t="shared" si="12"/>
        <v>0.14285714285714285</v>
      </c>
      <c r="K132" s="33">
        <v>1</v>
      </c>
      <c r="L132" s="33">
        <v>0</v>
      </c>
      <c r="M132" s="33">
        <v>7</v>
      </c>
      <c r="N132" s="45">
        <v>319</v>
      </c>
      <c r="O132" s="44">
        <v>164</v>
      </c>
      <c r="P132" s="33">
        <v>0</v>
      </c>
      <c r="Q132" s="46">
        <f t="shared" si="14"/>
        <v>0.89844336690537685</v>
      </c>
      <c r="R132" s="33">
        <v>3</v>
      </c>
      <c r="S132" s="33">
        <f t="shared" si="11"/>
        <v>58.75</v>
      </c>
      <c r="T132" s="45">
        <f t="shared" si="13"/>
        <v>82.040091306584358</v>
      </c>
      <c r="U132" s="33">
        <v>1</v>
      </c>
      <c r="V132" s="33">
        <v>3</v>
      </c>
      <c r="W132" s="33">
        <v>1</v>
      </c>
      <c r="X132" s="33">
        <v>1</v>
      </c>
      <c r="Y132" s="46">
        <v>2.75</v>
      </c>
      <c r="Z132" s="33">
        <v>1</v>
      </c>
      <c r="AA132" s="33">
        <v>3</v>
      </c>
      <c r="AB132" s="33">
        <v>14</v>
      </c>
      <c r="AC132" s="33">
        <f t="shared" si="15"/>
        <v>3.5</v>
      </c>
      <c r="AD132" s="33">
        <v>0</v>
      </c>
      <c r="AE132" s="33">
        <v>0</v>
      </c>
      <c r="AG132" s="33">
        <v>2.36</v>
      </c>
      <c r="AH132" s="33">
        <v>0.8</v>
      </c>
      <c r="AI132" s="33">
        <v>1.58</v>
      </c>
      <c r="AJ132" s="33">
        <v>1.18</v>
      </c>
      <c r="AL132" s="33">
        <v>248832</v>
      </c>
      <c r="AM132" s="91">
        <v>204142</v>
      </c>
      <c r="AN132" s="103">
        <v>170</v>
      </c>
      <c r="AO132" s="33">
        <v>31</v>
      </c>
      <c r="AP132" s="33">
        <v>20</v>
      </c>
      <c r="AQ132" s="104">
        <v>14</v>
      </c>
      <c r="AR132" s="86"/>
    </row>
    <row r="133" spans="1:44" s="33" customFormat="1" x14ac:dyDescent="0.25">
      <c r="A133" s="33">
        <v>133</v>
      </c>
      <c r="B133" s="42">
        <v>42005</v>
      </c>
      <c r="C133" s="33" t="s">
        <v>248</v>
      </c>
      <c r="D133" s="43">
        <v>0.4291666666666667</v>
      </c>
      <c r="F133" s="33">
        <v>676723</v>
      </c>
      <c r="G133" s="33">
        <v>9354294</v>
      </c>
      <c r="H133" s="33">
        <v>2</v>
      </c>
      <c r="I133" s="33">
        <v>1</v>
      </c>
      <c r="J133" s="44">
        <f t="shared" si="12"/>
        <v>0.14285714285714285</v>
      </c>
      <c r="K133" s="33">
        <v>1</v>
      </c>
      <c r="L133" s="33">
        <v>0</v>
      </c>
      <c r="M133" s="33">
        <v>7</v>
      </c>
      <c r="N133" s="45">
        <v>197</v>
      </c>
      <c r="O133" s="44">
        <v>182</v>
      </c>
      <c r="P133" s="33">
        <v>0</v>
      </c>
      <c r="Q133" s="46">
        <f t="shared" si="14"/>
        <v>0.49742636077770858</v>
      </c>
      <c r="R133" s="33">
        <v>1</v>
      </c>
      <c r="S133" s="33">
        <f t="shared" si="11"/>
        <v>29.25</v>
      </c>
      <c r="T133" s="45">
        <f t="shared" si="13"/>
        <v>80.924479166666657</v>
      </c>
      <c r="U133" s="33">
        <v>2</v>
      </c>
      <c r="V133" s="33">
        <v>3</v>
      </c>
      <c r="W133" s="33">
        <v>1</v>
      </c>
      <c r="X133" s="33">
        <v>1</v>
      </c>
      <c r="Y133" s="46">
        <v>3.75</v>
      </c>
      <c r="Z133" s="33">
        <v>1</v>
      </c>
      <c r="AA133" s="33">
        <v>3</v>
      </c>
      <c r="AB133" s="33">
        <v>0</v>
      </c>
      <c r="AC133" s="33">
        <f t="shared" si="15"/>
        <v>0</v>
      </c>
      <c r="AD133" s="33">
        <v>0</v>
      </c>
      <c r="AE133" s="33">
        <v>0</v>
      </c>
      <c r="AG133" s="33">
        <v>1.82</v>
      </c>
      <c r="AH133" s="33">
        <v>2.12</v>
      </c>
      <c r="AI133" s="33">
        <v>2.2999999999999998</v>
      </c>
      <c r="AJ133" s="33">
        <v>1.3</v>
      </c>
      <c r="AL133" s="33">
        <v>248832</v>
      </c>
      <c r="AM133" s="91">
        <v>201366</v>
      </c>
      <c r="AN133" s="103">
        <v>15</v>
      </c>
      <c r="AO133" s="33">
        <v>55</v>
      </c>
      <c r="AP133" s="33">
        <v>16</v>
      </c>
      <c r="AQ133" s="104">
        <v>31</v>
      </c>
      <c r="AR133" s="86"/>
    </row>
    <row r="134" spans="1:44" s="33" customFormat="1" x14ac:dyDescent="0.25">
      <c r="A134" s="33">
        <v>134</v>
      </c>
      <c r="B134" s="42">
        <v>42005</v>
      </c>
      <c r="C134" s="33" t="s">
        <v>249</v>
      </c>
      <c r="D134" s="43">
        <v>0.4604166666666667</v>
      </c>
      <c r="F134" s="33">
        <v>676067</v>
      </c>
      <c r="G134" s="33">
        <v>9354344</v>
      </c>
      <c r="H134" s="33">
        <v>2</v>
      </c>
      <c r="I134" s="33">
        <v>0</v>
      </c>
      <c r="J134" s="44">
        <f t="shared" si="12"/>
        <v>0</v>
      </c>
      <c r="K134" s="33">
        <v>0</v>
      </c>
      <c r="L134" s="33">
        <v>0</v>
      </c>
      <c r="M134" s="33">
        <v>7</v>
      </c>
      <c r="N134" s="45">
        <v>205</v>
      </c>
      <c r="O134" s="44">
        <v>110</v>
      </c>
      <c r="P134" s="33">
        <v>0</v>
      </c>
      <c r="Q134" s="46">
        <f t="shared" si="14"/>
        <v>0.74680735561333</v>
      </c>
      <c r="R134" s="33">
        <v>1</v>
      </c>
      <c r="S134" s="33">
        <f t="shared" si="11"/>
        <v>28</v>
      </c>
      <c r="T134" s="45">
        <f t="shared" si="13"/>
        <v>82.689525462962962</v>
      </c>
      <c r="U134" s="33">
        <v>1</v>
      </c>
      <c r="V134" s="33">
        <v>3</v>
      </c>
      <c r="W134" s="33">
        <v>1</v>
      </c>
      <c r="X134" s="33">
        <v>1</v>
      </c>
      <c r="Y134" s="46">
        <v>4.25</v>
      </c>
      <c r="Z134" s="33">
        <v>1</v>
      </c>
      <c r="AA134" s="33">
        <v>2</v>
      </c>
      <c r="AB134" s="33">
        <v>0</v>
      </c>
      <c r="AC134" s="33">
        <f t="shared" si="15"/>
        <v>0</v>
      </c>
      <c r="AD134" s="33">
        <v>0</v>
      </c>
      <c r="AE134" s="33">
        <v>0</v>
      </c>
      <c r="AG134" s="33">
        <v>0.78</v>
      </c>
      <c r="AH134" s="33">
        <v>0.94</v>
      </c>
      <c r="AI134" s="33">
        <v>3.18</v>
      </c>
      <c r="AJ134" s="33">
        <v>1.43</v>
      </c>
      <c r="AL134" s="33">
        <v>248832</v>
      </c>
      <c r="AM134" s="91">
        <v>205758</v>
      </c>
      <c r="AN134" s="103">
        <v>22</v>
      </c>
      <c r="AO134" s="33">
        <v>23</v>
      </c>
      <c r="AP134" s="33">
        <v>33</v>
      </c>
      <c r="AQ134" s="104">
        <v>34</v>
      </c>
      <c r="AR134" s="86"/>
    </row>
    <row r="135" spans="1:44" s="33" customFormat="1" x14ac:dyDescent="0.25">
      <c r="A135" s="33">
        <v>135</v>
      </c>
      <c r="B135" s="42">
        <v>42005</v>
      </c>
      <c r="C135" s="33" t="s">
        <v>250</v>
      </c>
      <c r="D135" s="43">
        <v>0.4861111111111111</v>
      </c>
      <c r="F135" s="33">
        <v>675826</v>
      </c>
      <c r="G135" s="33">
        <v>9354054</v>
      </c>
      <c r="H135" s="33">
        <v>2</v>
      </c>
      <c r="I135" s="33">
        <v>2</v>
      </c>
      <c r="J135" s="44">
        <f t="shared" si="12"/>
        <v>0.2857142857142857</v>
      </c>
      <c r="K135" s="33">
        <v>1</v>
      </c>
      <c r="L135" s="33">
        <v>0</v>
      </c>
      <c r="M135" s="33">
        <v>7</v>
      </c>
      <c r="N135" s="45">
        <v>178</v>
      </c>
      <c r="O135" s="44">
        <v>110</v>
      </c>
      <c r="P135" s="33">
        <v>0</v>
      </c>
      <c r="Q135" s="46">
        <f t="shared" si="14"/>
        <v>0.51005242431028597</v>
      </c>
      <c r="R135" s="33">
        <v>2</v>
      </c>
      <c r="S135" s="33">
        <f t="shared" si="11"/>
        <v>27.987500000000001</v>
      </c>
      <c r="T135" s="45">
        <f t="shared" si="13"/>
        <v>85.392152134773653</v>
      </c>
      <c r="U135" s="33" t="s">
        <v>178</v>
      </c>
      <c r="V135" s="33" t="s">
        <v>178</v>
      </c>
      <c r="W135" s="33" t="s">
        <v>178</v>
      </c>
      <c r="X135" s="33" t="s">
        <v>178</v>
      </c>
      <c r="Y135" s="46">
        <v>6.5</v>
      </c>
      <c r="Z135" s="33" t="s">
        <v>178</v>
      </c>
      <c r="AA135" s="33" t="s">
        <v>178</v>
      </c>
      <c r="AB135" s="33">
        <v>1</v>
      </c>
      <c r="AC135" s="33">
        <f t="shared" si="15"/>
        <v>0.25</v>
      </c>
      <c r="AD135" s="33">
        <v>0</v>
      </c>
      <c r="AE135" s="33">
        <v>0</v>
      </c>
      <c r="AG135" s="33">
        <v>0.86</v>
      </c>
      <c r="AH135" s="33">
        <v>1.38</v>
      </c>
      <c r="AI135" s="33">
        <v>2.7</v>
      </c>
      <c r="AJ135" s="33">
        <v>2.48</v>
      </c>
      <c r="AL135" s="33">
        <v>248832</v>
      </c>
      <c r="AM135" s="91">
        <v>212483</v>
      </c>
      <c r="AN135" s="103">
        <v>7.95</v>
      </c>
      <c r="AO135" s="33">
        <v>19</v>
      </c>
      <c r="AP135" s="33">
        <v>16</v>
      </c>
      <c r="AQ135" s="104">
        <v>69</v>
      </c>
      <c r="AR135" s="86"/>
    </row>
    <row r="136" spans="1:44" s="33" customFormat="1" x14ac:dyDescent="0.25">
      <c r="A136" s="33">
        <v>136</v>
      </c>
      <c r="B136" s="42">
        <v>42005</v>
      </c>
      <c r="C136" s="33" t="s">
        <v>251</v>
      </c>
      <c r="D136" s="43">
        <v>0.52638888888888891</v>
      </c>
      <c r="F136" s="33">
        <v>676102</v>
      </c>
      <c r="G136" s="33">
        <v>9354694</v>
      </c>
      <c r="H136" s="33">
        <v>2</v>
      </c>
      <c r="I136" s="33">
        <v>1</v>
      </c>
      <c r="J136" s="44">
        <f t="shared" si="12"/>
        <v>0.14285714285714285</v>
      </c>
      <c r="K136" s="33">
        <v>1</v>
      </c>
      <c r="L136" s="33">
        <v>0</v>
      </c>
      <c r="M136" s="33">
        <v>7</v>
      </c>
      <c r="N136" s="45">
        <v>175</v>
      </c>
      <c r="O136" s="44">
        <v>113</v>
      </c>
      <c r="P136" s="33">
        <v>0</v>
      </c>
      <c r="Q136" s="46">
        <f t="shared" si="14"/>
        <v>0.91518396473228758</v>
      </c>
      <c r="R136" s="33">
        <v>2</v>
      </c>
      <c r="S136" s="33">
        <f t="shared" si="11"/>
        <v>31.25</v>
      </c>
      <c r="T136" s="45">
        <f t="shared" si="13"/>
        <v>82.412229938271608</v>
      </c>
      <c r="U136" s="33">
        <v>3</v>
      </c>
      <c r="V136" s="33">
        <v>1</v>
      </c>
      <c r="W136" s="33">
        <v>1</v>
      </c>
      <c r="X136" s="33">
        <v>1</v>
      </c>
      <c r="Y136" s="46">
        <v>3.75</v>
      </c>
      <c r="Z136" s="33">
        <v>1</v>
      </c>
      <c r="AA136" s="33">
        <v>2</v>
      </c>
      <c r="AB136" s="33">
        <v>2</v>
      </c>
      <c r="AC136" s="33">
        <f t="shared" si="15"/>
        <v>0.5</v>
      </c>
      <c r="AD136" s="33">
        <v>0</v>
      </c>
      <c r="AE136" s="33">
        <v>0</v>
      </c>
      <c r="AG136" s="33">
        <v>2.2599999999999998</v>
      </c>
      <c r="AH136" s="33">
        <v>1.58</v>
      </c>
      <c r="AI136" s="33">
        <v>0.63</v>
      </c>
      <c r="AJ136" s="33">
        <v>1.07</v>
      </c>
      <c r="AL136" s="33">
        <v>248832</v>
      </c>
      <c r="AM136" s="91">
        <v>205068</v>
      </c>
      <c r="AN136" s="103">
        <v>40</v>
      </c>
      <c r="AO136" s="33">
        <v>27</v>
      </c>
      <c r="AP136" s="33">
        <v>20</v>
      </c>
      <c r="AQ136" s="104">
        <v>38</v>
      </c>
      <c r="AR136" s="86"/>
    </row>
    <row r="137" spans="1:44" s="33" customFormat="1" x14ac:dyDescent="0.25">
      <c r="A137" s="33">
        <v>137</v>
      </c>
      <c r="B137" s="42">
        <v>42005</v>
      </c>
      <c r="C137" s="33" t="s">
        <v>252</v>
      </c>
      <c r="D137" s="43">
        <v>0.56180555555555556</v>
      </c>
      <c r="F137" s="33">
        <v>675800</v>
      </c>
      <c r="G137" s="33">
        <v>9354454</v>
      </c>
      <c r="H137" s="33">
        <v>2</v>
      </c>
      <c r="I137" s="33">
        <v>0</v>
      </c>
      <c r="J137" s="44">
        <f t="shared" si="12"/>
        <v>0</v>
      </c>
      <c r="K137" s="33">
        <v>0</v>
      </c>
      <c r="L137" s="33">
        <v>0</v>
      </c>
      <c r="M137" s="33">
        <v>7</v>
      </c>
      <c r="N137" s="45">
        <v>285</v>
      </c>
      <c r="O137" s="44">
        <v>186</v>
      </c>
      <c r="P137" s="33">
        <v>0</v>
      </c>
      <c r="Q137" s="46">
        <f t="shared" si="14"/>
        <v>0.76620494926562444</v>
      </c>
      <c r="R137" s="33">
        <v>3</v>
      </c>
      <c r="S137" s="33">
        <f t="shared" si="11"/>
        <v>64</v>
      </c>
      <c r="T137" s="45">
        <f t="shared" si="13"/>
        <v>80.886702674897109</v>
      </c>
      <c r="U137" s="33">
        <v>3</v>
      </c>
      <c r="V137" s="33">
        <v>3</v>
      </c>
      <c r="W137" s="33">
        <v>1</v>
      </c>
      <c r="X137" s="33">
        <v>1</v>
      </c>
      <c r="Y137" s="46">
        <v>3.5</v>
      </c>
      <c r="Z137" s="33">
        <v>1</v>
      </c>
      <c r="AA137" s="33">
        <v>2</v>
      </c>
      <c r="AB137" s="33">
        <v>0</v>
      </c>
      <c r="AC137" s="33">
        <f t="shared" si="15"/>
        <v>0</v>
      </c>
      <c r="AD137" s="33">
        <v>0</v>
      </c>
      <c r="AE137" s="33">
        <v>1</v>
      </c>
      <c r="AG137" s="33">
        <v>1.63</v>
      </c>
      <c r="AH137" s="33">
        <v>1.26</v>
      </c>
      <c r="AI137" s="33">
        <v>1.34</v>
      </c>
      <c r="AJ137" s="33">
        <v>1.82</v>
      </c>
      <c r="AL137" s="33">
        <v>248832</v>
      </c>
      <c r="AM137" s="91">
        <v>201272</v>
      </c>
      <c r="AN137" s="103">
        <v>33</v>
      </c>
      <c r="AO137" s="33">
        <v>41</v>
      </c>
      <c r="AP137" s="33">
        <v>160</v>
      </c>
      <c r="AQ137" s="104">
        <v>22</v>
      </c>
      <c r="AR137" s="86"/>
    </row>
    <row r="138" spans="1:44" s="33" customFormat="1" x14ac:dyDescent="0.25">
      <c r="A138" s="33">
        <v>138</v>
      </c>
      <c r="B138" s="42">
        <v>42005</v>
      </c>
      <c r="C138" s="33" t="s">
        <v>253</v>
      </c>
      <c r="D138" s="43">
        <v>0.56111111111111112</v>
      </c>
      <c r="F138" s="33">
        <v>690719</v>
      </c>
      <c r="G138" s="33">
        <v>9356370</v>
      </c>
      <c r="H138" s="33">
        <v>2</v>
      </c>
      <c r="I138" s="33">
        <v>0</v>
      </c>
      <c r="J138" s="44">
        <f t="shared" si="12"/>
        <v>0</v>
      </c>
      <c r="K138" s="33">
        <v>0</v>
      </c>
      <c r="L138" s="33">
        <v>0</v>
      </c>
      <c r="M138" s="33">
        <v>6</v>
      </c>
      <c r="N138" s="45">
        <v>200</v>
      </c>
      <c r="O138" s="44">
        <v>45</v>
      </c>
      <c r="P138" s="33">
        <v>0</v>
      </c>
      <c r="Q138" s="46">
        <f t="shared" si="14"/>
        <v>9.3039637367816203E-2</v>
      </c>
      <c r="R138" s="33">
        <v>3</v>
      </c>
      <c r="S138" s="33">
        <f t="shared" si="11"/>
        <v>58.75</v>
      </c>
      <c r="T138" s="45">
        <f t="shared" si="13"/>
        <v>83.058047196502059</v>
      </c>
      <c r="U138" s="33">
        <v>3</v>
      </c>
      <c r="V138" s="33">
        <v>2</v>
      </c>
      <c r="W138" s="33">
        <v>1</v>
      </c>
      <c r="X138" s="33">
        <v>1</v>
      </c>
      <c r="Y138" s="46">
        <v>2.5</v>
      </c>
      <c r="Z138" s="33">
        <v>1</v>
      </c>
      <c r="AA138" s="33">
        <v>3</v>
      </c>
      <c r="AB138" s="33">
        <v>5</v>
      </c>
      <c r="AC138" s="33">
        <f t="shared" si="15"/>
        <v>1.25</v>
      </c>
      <c r="AD138" s="33">
        <v>0</v>
      </c>
      <c r="AE138" s="33">
        <v>0</v>
      </c>
      <c r="AG138" s="33">
        <v>3.7</v>
      </c>
      <c r="AH138" s="33">
        <v>3.56</v>
      </c>
      <c r="AI138" s="33">
        <v>4.18</v>
      </c>
      <c r="AJ138" s="33">
        <v>6</v>
      </c>
      <c r="AL138" s="33">
        <v>248832</v>
      </c>
      <c r="AM138" s="91">
        <v>206675</v>
      </c>
      <c r="AN138" s="103">
        <v>104</v>
      </c>
      <c r="AO138" s="33">
        <v>59</v>
      </c>
      <c r="AP138" s="33">
        <v>38</v>
      </c>
      <c r="AQ138" s="104">
        <v>34</v>
      </c>
      <c r="AR138" s="86"/>
    </row>
    <row r="139" spans="1:44" s="33" customFormat="1" x14ac:dyDescent="0.25">
      <c r="A139" s="33">
        <v>139</v>
      </c>
      <c r="B139" s="42">
        <v>42005</v>
      </c>
      <c r="C139" s="33" t="s">
        <v>254</v>
      </c>
      <c r="D139" s="43">
        <v>0.57361111111111118</v>
      </c>
      <c r="F139" s="33">
        <v>690506</v>
      </c>
      <c r="G139" s="33">
        <v>9356619</v>
      </c>
      <c r="H139" s="33">
        <v>2</v>
      </c>
      <c r="I139" s="33">
        <v>0</v>
      </c>
      <c r="J139" s="44">
        <f t="shared" si="12"/>
        <v>0</v>
      </c>
      <c r="K139" s="33">
        <v>0</v>
      </c>
      <c r="L139" s="33">
        <v>0</v>
      </c>
      <c r="M139" s="33">
        <v>5</v>
      </c>
      <c r="N139" s="45">
        <v>112</v>
      </c>
      <c r="O139" s="44">
        <v>86</v>
      </c>
      <c r="P139" s="33">
        <v>0</v>
      </c>
      <c r="Q139" s="46">
        <f t="shared" si="14"/>
        <v>0.94694882105250555</v>
      </c>
      <c r="R139" s="33">
        <v>4</v>
      </c>
      <c r="S139" s="33">
        <f t="shared" si="11"/>
        <v>161.875</v>
      </c>
      <c r="T139" s="45">
        <f t="shared" si="13"/>
        <v>82.165878986625515</v>
      </c>
      <c r="U139" s="33">
        <v>3</v>
      </c>
      <c r="V139" s="33">
        <v>3</v>
      </c>
      <c r="W139" s="33">
        <v>1</v>
      </c>
      <c r="X139" s="33">
        <v>1</v>
      </c>
      <c r="Y139" s="46">
        <v>2.38</v>
      </c>
      <c r="Z139" s="33">
        <v>1</v>
      </c>
      <c r="AA139" s="33">
        <v>3</v>
      </c>
      <c r="AB139" s="33">
        <v>12</v>
      </c>
      <c r="AC139" s="33">
        <f t="shared" si="15"/>
        <v>3</v>
      </c>
      <c r="AD139" s="33">
        <v>1</v>
      </c>
      <c r="AE139" s="33">
        <v>3</v>
      </c>
      <c r="AG139" s="33">
        <v>1.33</v>
      </c>
      <c r="AH139" s="33">
        <v>1.78</v>
      </c>
      <c r="AI139" s="33">
        <v>1.24</v>
      </c>
      <c r="AJ139" s="33">
        <v>1.1000000000000001</v>
      </c>
      <c r="AL139" s="33">
        <v>248832</v>
      </c>
      <c r="AM139" s="91">
        <v>204455</v>
      </c>
      <c r="AN139" s="103">
        <v>29.5</v>
      </c>
      <c r="AO139" s="33">
        <v>111</v>
      </c>
      <c r="AP139" s="33">
        <v>447</v>
      </c>
      <c r="AQ139" s="104">
        <v>60</v>
      </c>
      <c r="AR139" s="86"/>
    </row>
    <row r="140" spans="1:44" s="33" customFormat="1" x14ac:dyDescent="0.25">
      <c r="A140" s="33">
        <v>140</v>
      </c>
      <c r="B140" s="42">
        <v>42005</v>
      </c>
      <c r="C140" s="33" t="s">
        <v>255</v>
      </c>
      <c r="D140" s="43">
        <v>0.59375</v>
      </c>
      <c r="F140" s="33">
        <v>690360</v>
      </c>
      <c r="G140" s="33">
        <v>9356900</v>
      </c>
      <c r="H140" s="33">
        <v>2</v>
      </c>
      <c r="I140" s="33">
        <v>0</v>
      </c>
      <c r="J140" s="44">
        <f t="shared" si="12"/>
        <v>0</v>
      </c>
      <c r="K140" s="33">
        <v>0</v>
      </c>
      <c r="L140" s="33">
        <v>0</v>
      </c>
      <c r="M140" s="33">
        <v>5</v>
      </c>
      <c r="N140" s="45">
        <v>15</v>
      </c>
      <c r="O140" s="44">
        <v>90</v>
      </c>
      <c r="P140" s="33">
        <v>0</v>
      </c>
      <c r="Q140" s="46">
        <f t="shared" si="14"/>
        <v>0.3936277880434812</v>
      </c>
      <c r="R140" s="33">
        <v>2</v>
      </c>
      <c r="S140" s="33">
        <f t="shared" si="11"/>
        <v>38.375</v>
      </c>
      <c r="T140" s="45">
        <f t="shared" si="13"/>
        <v>70.770238554526756</v>
      </c>
      <c r="U140" s="33">
        <v>4</v>
      </c>
      <c r="V140" s="33">
        <v>1</v>
      </c>
      <c r="W140" s="33">
        <v>1</v>
      </c>
      <c r="X140" s="33">
        <v>1</v>
      </c>
      <c r="Y140" s="46">
        <v>3</v>
      </c>
      <c r="Z140" s="33">
        <v>1</v>
      </c>
      <c r="AA140" s="33">
        <v>2</v>
      </c>
      <c r="AB140" s="33">
        <v>2</v>
      </c>
      <c r="AC140" s="33">
        <f t="shared" si="15"/>
        <v>0.5</v>
      </c>
      <c r="AD140" s="33">
        <v>2</v>
      </c>
      <c r="AE140" s="33">
        <v>2</v>
      </c>
      <c r="AG140" s="33">
        <v>1.67</v>
      </c>
      <c r="AH140" s="33">
        <v>2.5299999999999998</v>
      </c>
      <c r="AI140" s="33">
        <v>1.4</v>
      </c>
      <c r="AJ140" s="33">
        <v>3.27</v>
      </c>
      <c r="AL140" s="33">
        <v>248832</v>
      </c>
      <c r="AM140" s="91">
        <v>176099</v>
      </c>
      <c r="AN140" s="103">
        <v>20.5</v>
      </c>
      <c r="AO140" s="33">
        <v>43</v>
      </c>
      <c r="AP140" s="33">
        <v>32</v>
      </c>
      <c r="AQ140" s="104">
        <v>58</v>
      </c>
      <c r="AR140" s="86"/>
    </row>
    <row r="141" spans="1:44" s="76" customFormat="1" x14ac:dyDescent="0.25">
      <c r="A141" s="76">
        <v>141</v>
      </c>
      <c r="B141" s="77">
        <v>41646</v>
      </c>
      <c r="C141" s="76" t="s">
        <v>257</v>
      </c>
      <c r="D141" s="76" t="s">
        <v>178</v>
      </c>
      <c r="H141" s="76">
        <v>1</v>
      </c>
      <c r="K141" s="76">
        <v>0</v>
      </c>
      <c r="L141" s="76">
        <v>0</v>
      </c>
      <c r="M141" s="76">
        <v>7</v>
      </c>
      <c r="N141" s="78"/>
      <c r="O141" s="75">
        <v>263</v>
      </c>
      <c r="P141" s="76">
        <v>0</v>
      </c>
      <c r="Q141" s="79">
        <f t="shared" si="14"/>
        <v>0.37494978836474752</v>
      </c>
      <c r="R141" s="76">
        <v>2</v>
      </c>
      <c r="S141" s="76">
        <f t="shared" si="11"/>
        <v>33</v>
      </c>
      <c r="T141" s="78"/>
      <c r="U141" s="76">
        <v>3</v>
      </c>
      <c r="V141" s="76">
        <v>3</v>
      </c>
      <c r="W141" s="76">
        <v>1</v>
      </c>
      <c r="X141" s="76">
        <v>1</v>
      </c>
      <c r="Y141" s="79">
        <v>2.25</v>
      </c>
      <c r="Z141" s="76">
        <v>1</v>
      </c>
      <c r="AA141" s="76">
        <v>3</v>
      </c>
      <c r="AB141" s="76">
        <v>20</v>
      </c>
      <c r="AC141" s="76">
        <f t="shared" si="15"/>
        <v>5</v>
      </c>
      <c r="AD141" s="76">
        <v>0</v>
      </c>
      <c r="AE141" s="76">
        <v>0</v>
      </c>
      <c r="AG141" s="76">
        <v>4.4800000000000004</v>
      </c>
      <c r="AH141" s="76">
        <v>1.53</v>
      </c>
      <c r="AI141" s="76">
        <v>1.1000000000000001</v>
      </c>
      <c r="AJ141" s="76">
        <v>1.82</v>
      </c>
      <c r="AM141" s="98"/>
      <c r="AN141" s="113">
        <v>33</v>
      </c>
      <c r="AO141" s="76">
        <v>48</v>
      </c>
      <c r="AP141" s="76">
        <v>27</v>
      </c>
      <c r="AQ141" s="114">
        <v>24</v>
      </c>
      <c r="AR141" s="100"/>
    </row>
    <row r="142" spans="1:44" s="76" customFormat="1" x14ac:dyDescent="0.25">
      <c r="A142" s="76">
        <v>142</v>
      </c>
      <c r="B142" s="77">
        <v>41646</v>
      </c>
      <c r="C142" s="76" t="s">
        <v>258</v>
      </c>
      <c r="D142" s="76" t="s">
        <v>178</v>
      </c>
      <c r="H142" s="76">
        <v>1</v>
      </c>
      <c r="K142" s="76">
        <v>0</v>
      </c>
      <c r="L142" s="76">
        <v>0</v>
      </c>
      <c r="M142" s="76">
        <v>5</v>
      </c>
      <c r="N142" s="78"/>
      <c r="O142" s="75">
        <v>251</v>
      </c>
      <c r="P142" s="76">
        <v>0</v>
      </c>
      <c r="Q142" s="79">
        <f t="shared" si="14"/>
        <v>0.50243271640876175</v>
      </c>
      <c r="R142" s="76">
        <v>2</v>
      </c>
      <c r="S142" s="76">
        <f t="shared" si="11"/>
        <v>41.5</v>
      </c>
      <c r="T142" s="78"/>
      <c r="U142" s="76">
        <v>4</v>
      </c>
      <c r="V142" s="76">
        <v>1</v>
      </c>
      <c r="W142" s="76">
        <v>2</v>
      </c>
      <c r="X142" s="76">
        <v>1</v>
      </c>
      <c r="Y142" s="79">
        <v>4.13</v>
      </c>
      <c r="Z142" s="76">
        <v>1</v>
      </c>
      <c r="AA142" s="76">
        <v>3</v>
      </c>
      <c r="AB142" s="76">
        <v>3</v>
      </c>
      <c r="AC142" s="76">
        <f t="shared" si="15"/>
        <v>0.75</v>
      </c>
      <c r="AD142" s="76">
        <v>2</v>
      </c>
      <c r="AE142" s="76">
        <v>2</v>
      </c>
      <c r="AG142" s="76">
        <v>0.88</v>
      </c>
      <c r="AH142" s="76">
        <v>3</v>
      </c>
      <c r="AI142" s="76">
        <v>0.67</v>
      </c>
      <c r="AJ142" s="76">
        <v>6</v>
      </c>
      <c r="AM142" s="98"/>
      <c r="AN142" s="113">
        <v>40</v>
      </c>
      <c r="AO142" s="76">
        <v>28</v>
      </c>
      <c r="AP142" s="76">
        <v>76</v>
      </c>
      <c r="AQ142" s="114">
        <v>22</v>
      </c>
      <c r="AR142" s="100"/>
    </row>
    <row r="143" spans="1:44" s="76" customFormat="1" x14ac:dyDescent="0.25">
      <c r="A143" s="76">
        <v>143</v>
      </c>
      <c r="B143" s="77">
        <v>41646</v>
      </c>
      <c r="C143" s="76" t="s">
        <v>259</v>
      </c>
      <c r="D143" s="76" t="s">
        <v>178</v>
      </c>
      <c r="H143" s="76">
        <v>1</v>
      </c>
      <c r="K143" s="76">
        <v>0</v>
      </c>
      <c r="L143" s="76">
        <v>0</v>
      </c>
      <c r="M143" s="76">
        <v>5</v>
      </c>
      <c r="N143" s="78"/>
      <c r="O143" s="75">
        <v>222</v>
      </c>
      <c r="P143" s="76">
        <v>0</v>
      </c>
      <c r="Q143" s="79">
        <f t="shared" si="14"/>
        <v>0.28075725408590735</v>
      </c>
      <c r="R143" s="76">
        <v>3</v>
      </c>
      <c r="S143" s="76">
        <f t="shared" si="11"/>
        <v>38</v>
      </c>
      <c r="T143" s="78"/>
      <c r="U143" s="76">
        <v>4</v>
      </c>
      <c r="V143" s="76">
        <v>1</v>
      </c>
      <c r="W143" s="76">
        <v>4</v>
      </c>
      <c r="X143" s="76">
        <v>1</v>
      </c>
      <c r="Y143" s="79">
        <v>2.25</v>
      </c>
      <c r="Z143" s="76">
        <v>1</v>
      </c>
      <c r="AA143" s="76">
        <v>3</v>
      </c>
      <c r="AB143" s="76">
        <v>375</v>
      </c>
      <c r="AC143" s="76">
        <f t="shared" si="15"/>
        <v>93.75</v>
      </c>
      <c r="AD143" s="76">
        <v>0</v>
      </c>
      <c r="AE143" s="76">
        <v>0</v>
      </c>
      <c r="AG143" s="76">
        <v>4.2</v>
      </c>
      <c r="AH143" s="76">
        <v>3.41</v>
      </c>
      <c r="AI143" s="76">
        <v>1.36</v>
      </c>
      <c r="AJ143" s="76">
        <v>1.08</v>
      </c>
      <c r="AM143" s="98"/>
      <c r="AN143" s="113">
        <v>64</v>
      </c>
      <c r="AO143" s="76">
        <v>53</v>
      </c>
      <c r="AP143" s="76">
        <v>18</v>
      </c>
      <c r="AQ143" s="114">
        <v>17</v>
      </c>
      <c r="AR143" s="100"/>
    </row>
    <row r="144" spans="1:44" s="76" customFormat="1" x14ac:dyDescent="0.25">
      <c r="A144" s="76">
        <v>144</v>
      </c>
      <c r="B144" s="77">
        <v>41646</v>
      </c>
      <c r="C144" s="76" t="s">
        <v>260</v>
      </c>
      <c r="D144" s="80">
        <v>0.46180555555555558</v>
      </c>
      <c r="H144" s="76">
        <v>1</v>
      </c>
      <c r="K144" s="76">
        <v>0</v>
      </c>
      <c r="L144" s="76">
        <v>0</v>
      </c>
      <c r="M144" s="76">
        <v>5</v>
      </c>
      <c r="N144" s="78"/>
      <c r="O144" s="75" t="s">
        <v>178</v>
      </c>
      <c r="P144" s="76">
        <v>0</v>
      </c>
      <c r="Q144" s="79">
        <f t="shared" si="14"/>
        <v>0.43894739308989617</v>
      </c>
      <c r="R144" s="76">
        <v>2</v>
      </c>
      <c r="S144" s="76">
        <f t="shared" si="11"/>
        <v>49</v>
      </c>
      <c r="T144" s="78"/>
      <c r="U144" s="76">
        <v>4</v>
      </c>
      <c r="V144" s="76">
        <v>2</v>
      </c>
      <c r="W144" s="76">
        <v>1</v>
      </c>
      <c r="X144" s="76">
        <v>5</v>
      </c>
      <c r="Y144" s="79">
        <v>1.88</v>
      </c>
      <c r="Z144" s="76">
        <v>1</v>
      </c>
      <c r="AA144" s="76">
        <v>3</v>
      </c>
      <c r="AB144" s="76">
        <v>0</v>
      </c>
      <c r="AC144" s="76">
        <f t="shared" si="15"/>
        <v>0</v>
      </c>
      <c r="AD144" s="76">
        <v>1</v>
      </c>
      <c r="AE144" s="76">
        <v>1</v>
      </c>
      <c r="AG144" s="76">
        <v>1.8</v>
      </c>
      <c r="AH144" s="76">
        <v>2.58</v>
      </c>
      <c r="AI144" s="76">
        <v>2.38</v>
      </c>
      <c r="AJ144" s="76">
        <v>1.24</v>
      </c>
      <c r="AM144" s="98"/>
      <c r="AN144" s="113">
        <v>38</v>
      </c>
      <c r="AO144" s="76">
        <v>66</v>
      </c>
      <c r="AP144" s="76">
        <v>32</v>
      </c>
      <c r="AQ144" s="114">
        <v>60</v>
      </c>
      <c r="AR144" s="100"/>
    </row>
    <row r="145" spans="1:44" s="76" customFormat="1" x14ac:dyDescent="0.25">
      <c r="A145" s="76">
        <v>145</v>
      </c>
      <c r="B145" s="77">
        <v>41646</v>
      </c>
      <c r="C145" s="76" t="s">
        <v>261</v>
      </c>
      <c r="D145" s="80">
        <v>0.47916666666666669</v>
      </c>
      <c r="H145" s="76">
        <v>1</v>
      </c>
      <c r="K145" s="76">
        <v>0</v>
      </c>
      <c r="L145" s="76">
        <v>0</v>
      </c>
      <c r="M145" s="76">
        <v>5</v>
      </c>
      <c r="N145" s="78"/>
      <c r="O145" s="75">
        <v>215</v>
      </c>
      <c r="P145" s="76">
        <v>0</v>
      </c>
      <c r="Q145" s="79">
        <f t="shared" si="14"/>
        <v>0.16499767870953239</v>
      </c>
      <c r="R145" s="76">
        <v>2</v>
      </c>
      <c r="S145" s="76">
        <f t="shared" si="11"/>
        <v>64</v>
      </c>
      <c r="T145" s="78"/>
      <c r="U145" s="76">
        <v>3</v>
      </c>
      <c r="V145" s="76">
        <v>1</v>
      </c>
      <c r="W145" s="76">
        <v>1</v>
      </c>
      <c r="X145" s="76">
        <v>1</v>
      </c>
      <c r="Y145" s="79">
        <v>0.55000000000000004</v>
      </c>
      <c r="Z145" s="76">
        <v>3</v>
      </c>
      <c r="AA145" s="76">
        <v>3</v>
      </c>
      <c r="AB145" s="76">
        <v>0</v>
      </c>
      <c r="AC145" s="76">
        <f t="shared" si="15"/>
        <v>0</v>
      </c>
      <c r="AD145" s="76">
        <v>0</v>
      </c>
      <c r="AE145" s="76">
        <v>3</v>
      </c>
      <c r="AG145" s="76">
        <v>2.38</v>
      </c>
      <c r="AH145" s="76">
        <v>2.95</v>
      </c>
      <c r="AI145" s="76">
        <v>2.97</v>
      </c>
      <c r="AJ145" s="76">
        <v>4.99</v>
      </c>
      <c r="AM145" s="98"/>
      <c r="AN145" s="113">
        <v>89</v>
      </c>
      <c r="AO145" s="76">
        <v>18</v>
      </c>
      <c r="AP145" s="76">
        <v>104</v>
      </c>
      <c r="AQ145" s="114">
        <v>45</v>
      </c>
      <c r="AR145" s="100"/>
    </row>
    <row r="146" spans="1:44" s="76" customFormat="1" x14ac:dyDescent="0.25">
      <c r="A146" s="76">
        <v>146</v>
      </c>
      <c r="B146" s="77">
        <v>42012</v>
      </c>
      <c r="C146" s="76" t="s">
        <v>262</v>
      </c>
      <c r="D146" s="80">
        <v>0.41111111111111115</v>
      </c>
      <c r="H146" s="76">
        <v>1</v>
      </c>
      <c r="K146" s="76">
        <v>0</v>
      </c>
      <c r="L146" s="76">
        <v>0</v>
      </c>
      <c r="M146" s="76">
        <v>7</v>
      </c>
      <c r="N146" s="78"/>
      <c r="O146" s="75"/>
      <c r="P146" s="76">
        <v>0</v>
      </c>
      <c r="Q146" s="79">
        <f t="shared" si="14"/>
        <v>0.311231633832248</v>
      </c>
      <c r="S146" s="76">
        <f t="shared" ref="S146" si="16">SUM(AN146:AQ146)/4</f>
        <v>46.75</v>
      </c>
      <c r="T146" s="78"/>
      <c r="Y146" s="79"/>
      <c r="AG146" s="76">
        <v>1.73</v>
      </c>
      <c r="AH146" s="76">
        <v>0</v>
      </c>
      <c r="AI146" s="76">
        <v>3.9</v>
      </c>
      <c r="AJ146" s="76">
        <v>4</v>
      </c>
      <c r="AM146" s="98"/>
      <c r="AN146" s="113">
        <v>39</v>
      </c>
      <c r="AO146" s="76">
        <v>54</v>
      </c>
      <c r="AP146" s="76">
        <v>24</v>
      </c>
      <c r="AQ146" s="114">
        <v>70</v>
      </c>
      <c r="AR146" s="100"/>
    </row>
    <row r="147" spans="1:44" s="83" customFormat="1" ht="15.75" thickBot="1" x14ac:dyDescent="0.3">
      <c r="A147" s="21"/>
      <c r="B147" s="81"/>
      <c r="C147" s="21"/>
      <c r="D147" s="82"/>
      <c r="H147" s="21"/>
      <c r="K147" s="89" t="s">
        <v>263</v>
      </c>
      <c r="L147" s="90" t="s">
        <v>264</v>
      </c>
      <c r="M147" s="21"/>
      <c r="N147" s="84"/>
      <c r="O147" s="85"/>
      <c r="P147" s="21"/>
      <c r="Q147" s="59"/>
      <c r="R147" s="21"/>
      <c r="S147" s="21"/>
      <c r="T147" s="84"/>
      <c r="U147" s="21"/>
      <c r="V147" s="21"/>
      <c r="W147" s="21"/>
      <c r="X147" s="21"/>
      <c r="Y147" s="59"/>
      <c r="Z147" s="21"/>
      <c r="AA147" s="21"/>
      <c r="AB147" s="21"/>
      <c r="AC147" s="21"/>
      <c r="AD147" s="21"/>
      <c r="AE147" s="21"/>
      <c r="AG147" s="21"/>
      <c r="AH147" s="21"/>
      <c r="AI147" s="21"/>
      <c r="AJ147" s="21"/>
      <c r="AN147" s="115"/>
      <c r="AO147" s="101"/>
      <c r="AP147" s="101"/>
      <c r="AQ147" s="116"/>
    </row>
    <row r="148" spans="1:44" ht="15.75" thickBot="1" x14ac:dyDescent="0.3">
      <c r="K148" s="87">
        <f>COUNTIF(K2:K146,0)</f>
        <v>100</v>
      </c>
      <c r="L148" s="88">
        <f>COUNTIF(K2:K146,1)</f>
        <v>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23" workbookViewId="0">
      <selection activeCell="C11" sqref="C11"/>
    </sheetView>
  </sheetViews>
  <sheetFormatPr defaultRowHeight="15" x14ac:dyDescent="0.25"/>
  <cols>
    <col min="1" max="1" width="15.5703125" customWidth="1"/>
    <col min="2" max="2" width="22.85546875" customWidth="1"/>
    <col min="4" max="4" width="15.42578125" customWidth="1"/>
    <col min="7" max="7" width="20.42578125" customWidth="1"/>
    <col min="8" max="8" width="18.5703125" customWidth="1"/>
  </cols>
  <sheetData>
    <row r="1" spans="1:8" ht="15.75" thickBot="1" x14ac:dyDescent="0.3">
      <c r="A1" s="1" t="s">
        <v>0</v>
      </c>
      <c r="B1" s="2" t="s">
        <v>1</v>
      </c>
      <c r="C1" s="127" t="s">
        <v>2</v>
      </c>
      <c r="D1" s="128"/>
      <c r="G1" t="s">
        <v>110</v>
      </c>
    </row>
    <row r="2" spans="1:8" ht="15.75" thickBot="1" x14ac:dyDescent="0.3">
      <c r="A2" s="3" t="s">
        <v>3</v>
      </c>
      <c r="B2" s="4" t="s">
        <v>4</v>
      </c>
      <c r="C2" s="129" t="s">
        <v>5</v>
      </c>
      <c r="D2" s="130"/>
      <c r="G2" s="16" t="s">
        <v>108</v>
      </c>
      <c r="H2" s="20" t="s">
        <v>109</v>
      </c>
    </row>
    <row r="3" spans="1:8" ht="26.25" thickBot="1" x14ac:dyDescent="0.3">
      <c r="A3" s="5" t="s">
        <v>6</v>
      </c>
      <c r="B3" s="6" t="s">
        <v>7</v>
      </c>
      <c r="C3" s="125" t="s">
        <v>8</v>
      </c>
      <c r="D3" s="126"/>
      <c r="G3" s="16" t="s">
        <v>111</v>
      </c>
      <c r="H3" s="18" t="s">
        <v>113</v>
      </c>
    </row>
    <row r="4" spans="1:8" ht="22.5" customHeight="1" thickBot="1" x14ac:dyDescent="0.3">
      <c r="A4" s="122" t="s">
        <v>9</v>
      </c>
      <c r="B4" s="122" t="s">
        <v>10</v>
      </c>
      <c r="C4" s="131" t="s">
        <v>11</v>
      </c>
      <c r="D4" s="132"/>
      <c r="G4" s="17" t="s">
        <v>112</v>
      </c>
      <c r="H4" s="19" t="s">
        <v>114</v>
      </c>
    </row>
    <row r="5" spans="1:8" ht="15.75" thickBot="1" x14ac:dyDescent="0.3">
      <c r="A5" s="124"/>
      <c r="B5" s="124"/>
      <c r="C5" s="133" t="s">
        <v>12</v>
      </c>
      <c r="D5" s="134"/>
      <c r="G5" s="21" t="s">
        <v>115</v>
      </c>
      <c r="H5" s="21" t="s">
        <v>116</v>
      </c>
    </row>
    <row r="6" spans="1:8" ht="15.75" thickBot="1" x14ac:dyDescent="0.3">
      <c r="A6" s="10" t="s">
        <v>13</v>
      </c>
      <c r="B6" s="11" t="s">
        <v>14</v>
      </c>
      <c r="C6" s="135" t="s">
        <v>15</v>
      </c>
      <c r="D6" s="136"/>
    </row>
    <row r="7" spans="1:8" ht="15.75" thickBot="1" x14ac:dyDescent="0.3">
      <c r="A7" s="10" t="s">
        <v>16</v>
      </c>
      <c r="B7" s="11" t="s">
        <v>17</v>
      </c>
      <c r="C7" s="135" t="s">
        <v>18</v>
      </c>
      <c r="D7" s="136"/>
    </row>
    <row r="8" spans="1:8" ht="15.75" thickBot="1" x14ac:dyDescent="0.3">
      <c r="A8" s="5" t="s">
        <v>19</v>
      </c>
      <c r="B8" s="6" t="s">
        <v>20</v>
      </c>
      <c r="C8" s="125" t="s">
        <v>21</v>
      </c>
      <c r="D8" s="126"/>
    </row>
    <row r="9" spans="1:8" ht="26.25" thickBot="1" x14ac:dyDescent="0.3">
      <c r="A9" s="26" t="s">
        <v>188</v>
      </c>
      <c r="B9" s="30" t="s">
        <v>189</v>
      </c>
      <c r="C9" s="28" t="s">
        <v>192</v>
      </c>
      <c r="D9" s="29"/>
    </row>
    <row r="10" spans="1:8" ht="15.75" thickBot="1" x14ac:dyDescent="0.3">
      <c r="A10" s="31" t="s">
        <v>190</v>
      </c>
      <c r="B10" s="27" t="s">
        <v>191</v>
      </c>
      <c r="C10" s="32" t="s">
        <v>192</v>
      </c>
      <c r="D10" s="27"/>
    </row>
    <row r="11" spans="1:8" ht="38.25" x14ac:dyDescent="0.25">
      <c r="A11" s="123" t="s">
        <v>22</v>
      </c>
      <c r="B11" s="123" t="s">
        <v>23</v>
      </c>
      <c r="C11" s="7" t="s">
        <v>24</v>
      </c>
      <c r="D11" s="9" t="s">
        <v>28</v>
      </c>
    </row>
    <row r="12" spans="1:8" ht="38.25" x14ac:dyDescent="0.25">
      <c r="A12" s="123"/>
      <c r="B12" s="123"/>
      <c r="C12" s="7" t="s">
        <v>25</v>
      </c>
      <c r="D12" s="9" t="s">
        <v>29</v>
      </c>
    </row>
    <row r="13" spans="1:8" ht="38.25" x14ac:dyDescent="0.25">
      <c r="A13" s="123"/>
      <c r="B13" s="123"/>
      <c r="C13" s="7" t="s">
        <v>26</v>
      </c>
      <c r="D13" s="9" t="s">
        <v>30</v>
      </c>
    </row>
    <row r="14" spans="1:8" ht="39" thickBot="1" x14ac:dyDescent="0.3">
      <c r="A14" s="124"/>
      <c r="B14" s="124"/>
      <c r="C14" s="8" t="s">
        <v>27</v>
      </c>
      <c r="D14" s="22" t="s">
        <v>117</v>
      </c>
      <c r="E14" t="s">
        <v>185</v>
      </c>
    </row>
    <row r="15" spans="1:8" ht="63.75" customHeight="1" thickBot="1" x14ac:dyDescent="0.3">
      <c r="A15" s="5" t="s">
        <v>31</v>
      </c>
      <c r="B15" s="6" t="s">
        <v>32</v>
      </c>
      <c r="C15" s="125" t="s">
        <v>33</v>
      </c>
      <c r="D15" s="126"/>
    </row>
    <row r="16" spans="1:8" ht="18" customHeight="1" x14ac:dyDescent="0.25">
      <c r="A16" s="122" t="s">
        <v>34</v>
      </c>
      <c r="B16" s="122" t="s">
        <v>35</v>
      </c>
      <c r="C16" s="131" t="s">
        <v>36</v>
      </c>
      <c r="D16" s="132"/>
    </row>
    <row r="17" spans="1:5" ht="25.5" customHeight="1" x14ac:dyDescent="0.25">
      <c r="A17" s="123"/>
      <c r="B17" s="123"/>
      <c r="C17" s="143" t="s">
        <v>37</v>
      </c>
      <c r="D17" s="144"/>
    </row>
    <row r="18" spans="1:5" ht="15" customHeight="1" x14ac:dyDescent="0.25">
      <c r="A18" s="123"/>
      <c r="B18" s="123"/>
      <c r="C18" s="143" t="s">
        <v>38</v>
      </c>
      <c r="D18" s="144"/>
    </row>
    <row r="19" spans="1:5" ht="15.75" customHeight="1" thickBot="1" x14ac:dyDescent="0.3">
      <c r="A19" s="124"/>
      <c r="B19" s="124"/>
      <c r="C19" s="133" t="s">
        <v>39</v>
      </c>
      <c r="D19" s="134"/>
    </row>
    <row r="20" spans="1:5" ht="15" customHeight="1" x14ac:dyDescent="0.25">
      <c r="A20" s="137" t="s">
        <v>77</v>
      </c>
      <c r="B20" s="140" t="s">
        <v>78</v>
      </c>
      <c r="C20" s="145" t="s">
        <v>79</v>
      </c>
      <c r="D20" s="146"/>
    </row>
    <row r="21" spans="1:5" x14ac:dyDescent="0.25">
      <c r="A21" s="138"/>
      <c r="B21" s="141"/>
      <c r="C21" s="147"/>
      <c r="D21" s="148"/>
    </row>
    <row r="22" spans="1:5" x14ac:dyDescent="0.25">
      <c r="A22" s="138"/>
      <c r="B22" s="141"/>
      <c r="C22" s="147"/>
      <c r="D22" s="148"/>
    </row>
    <row r="23" spans="1:5" ht="15.75" thickBot="1" x14ac:dyDescent="0.3">
      <c r="A23" s="139"/>
      <c r="B23" s="142"/>
      <c r="C23" s="149"/>
      <c r="D23" s="150"/>
    </row>
    <row r="24" spans="1:5" ht="15" customHeight="1" x14ac:dyDescent="0.25">
      <c r="A24" s="122" t="s">
        <v>40</v>
      </c>
      <c r="B24" s="122" t="s">
        <v>41</v>
      </c>
      <c r="C24" s="131" t="s">
        <v>42</v>
      </c>
      <c r="D24" s="132"/>
      <c r="E24" t="s">
        <v>81</v>
      </c>
    </row>
    <row r="25" spans="1:5" ht="15" customHeight="1" x14ac:dyDescent="0.25">
      <c r="A25" s="123"/>
      <c r="B25" s="123"/>
      <c r="C25" s="143" t="s">
        <v>43</v>
      </c>
      <c r="D25" s="144"/>
    </row>
    <row r="26" spans="1:5" ht="15" customHeight="1" x14ac:dyDescent="0.25">
      <c r="A26" s="123"/>
      <c r="B26" s="123"/>
      <c r="C26" s="143" t="s">
        <v>44</v>
      </c>
      <c r="D26" s="144"/>
    </row>
    <row r="27" spans="1:5" ht="15" customHeight="1" x14ac:dyDescent="0.25">
      <c r="A27" s="123"/>
      <c r="B27" s="123"/>
      <c r="C27" s="143" t="s">
        <v>45</v>
      </c>
      <c r="D27" s="144"/>
    </row>
    <row r="28" spans="1:5" ht="25.5" customHeight="1" thickBot="1" x14ac:dyDescent="0.3">
      <c r="A28" s="124"/>
      <c r="B28" s="124"/>
      <c r="C28" s="133" t="s">
        <v>46</v>
      </c>
      <c r="D28" s="134"/>
    </row>
    <row r="29" spans="1:5" ht="26.25" thickBot="1" x14ac:dyDescent="0.3">
      <c r="A29" s="5" t="s">
        <v>47</v>
      </c>
      <c r="B29" s="6" t="s">
        <v>48</v>
      </c>
      <c r="C29" s="125" t="s">
        <v>49</v>
      </c>
      <c r="D29" s="126"/>
    </row>
    <row r="30" spans="1:5" ht="15.75" thickBot="1" x14ac:dyDescent="0.3">
      <c r="A30" s="5" t="s">
        <v>50</v>
      </c>
      <c r="B30" s="6" t="s">
        <v>51</v>
      </c>
      <c r="C30" s="125" t="s">
        <v>49</v>
      </c>
      <c r="D30" s="126"/>
    </row>
    <row r="31" spans="1:5" ht="26.25" thickBot="1" x14ac:dyDescent="0.3">
      <c r="A31" s="5" t="s">
        <v>52</v>
      </c>
      <c r="B31" s="6" t="s">
        <v>53</v>
      </c>
      <c r="C31" s="125" t="s">
        <v>49</v>
      </c>
      <c r="D31" s="126"/>
    </row>
    <row r="32" spans="1:5" ht="30.75" customHeight="1" thickBot="1" x14ac:dyDescent="0.3">
      <c r="A32" s="5" t="s">
        <v>54</v>
      </c>
      <c r="B32" s="6" t="s">
        <v>55</v>
      </c>
      <c r="C32" s="125" t="s">
        <v>56</v>
      </c>
      <c r="D32" s="126"/>
    </row>
    <row r="33" spans="1:4" ht="15" customHeight="1" x14ac:dyDescent="0.25">
      <c r="A33" s="122" t="s">
        <v>57</v>
      </c>
      <c r="B33" s="122" t="s">
        <v>58</v>
      </c>
      <c r="C33" s="131" t="s">
        <v>59</v>
      </c>
      <c r="D33" s="132"/>
    </row>
    <row r="34" spans="1:4" ht="15" customHeight="1" x14ac:dyDescent="0.25">
      <c r="A34" s="123"/>
      <c r="B34" s="123"/>
      <c r="C34" s="143" t="s">
        <v>60</v>
      </c>
      <c r="D34" s="144"/>
    </row>
    <row r="35" spans="1:4" ht="15.75" customHeight="1" thickBot="1" x14ac:dyDescent="0.3">
      <c r="A35" s="124"/>
      <c r="B35" s="124"/>
      <c r="C35" s="133" t="s">
        <v>61</v>
      </c>
      <c r="D35" s="134"/>
    </row>
    <row r="36" spans="1:4" x14ac:dyDescent="0.25">
      <c r="A36" s="122" t="s">
        <v>62</v>
      </c>
      <c r="B36" s="122" t="s">
        <v>63</v>
      </c>
      <c r="C36" s="131" t="s">
        <v>64</v>
      </c>
      <c r="D36" s="132"/>
    </row>
    <row r="37" spans="1:4" x14ac:dyDescent="0.25">
      <c r="A37" s="123"/>
      <c r="B37" s="123"/>
      <c r="C37" s="143" t="s">
        <v>65</v>
      </c>
      <c r="D37" s="144"/>
    </row>
    <row r="38" spans="1:4" ht="15.75" thickBot="1" x14ac:dyDescent="0.3">
      <c r="A38" s="124"/>
      <c r="B38" s="124"/>
      <c r="C38" s="133" t="s">
        <v>66</v>
      </c>
      <c r="D38" s="134"/>
    </row>
    <row r="39" spans="1:4" ht="76.5" customHeight="1" thickBot="1" x14ac:dyDescent="0.3">
      <c r="A39" s="5" t="s">
        <v>67</v>
      </c>
      <c r="B39" s="6" t="s">
        <v>68</v>
      </c>
      <c r="C39" s="125" t="s">
        <v>69</v>
      </c>
      <c r="D39" s="126"/>
    </row>
    <row r="40" spans="1:4" ht="25.5" customHeight="1" x14ac:dyDescent="0.25">
      <c r="A40" s="122" t="s">
        <v>70</v>
      </c>
      <c r="B40" s="122" t="s">
        <v>71</v>
      </c>
      <c r="C40" s="131" t="s">
        <v>72</v>
      </c>
      <c r="D40" s="132"/>
    </row>
    <row r="41" spans="1:4" ht="15" customHeight="1" x14ac:dyDescent="0.25">
      <c r="A41" s="123"/>
      <c r="B41" s="123"/>
      <c r="C41" s="143" t="s">
        <v>85</v>
      </c>
      <c r="D41" s="144"/>
    </row>
    <row r="42" spans="1:4" ht="15" customHeight="1" x14ac:dyDescent="0.25">
      <c r="A42" s="123"/>
      <c r="B42" s="123"/>
      <c r="C42" s="143" t="s">
        <v>86</v>
      </c>
      <c r="D42" s="144"/>
    </row>
    <row r="43" spans="1:4" ht="15" customHeight="1" x14ac:dyDescent="0.25">
      <c r="A43" s="123"/>
      <c r="B43" s="123"/>
      <c r="C43" s="143" t="s">
        <v>87</v>
      </c>
      <c r="D43" s="144"/>
    </row>
    <row r="44" spans="1:4" ht="15.75" customHeight="1" thickBot="1" x14ac:dyDescent="0.3">
      <c r="A44" s="124"/>
      <c r="B44" s="124"/>
      <c r="C44" s="133" t="s">
        <v>88</v>
      </c>
      <c r="D44" s="134"/>
    </row>
    <row r="45" spans="1:4" ht="48" customHeight="1" x14ac:dyDescent="0.25">
      <c r="A45" s="122" t="s">
        <v>73</v>
      </c>
      <c r="B45" s="122" t="s">
        <v>74</v>
      </c>
      <c r="C45" s="131" t="s">
        <v>75</v>
      </c>
      <c r="D45" s="132"/>
    </row>
    <row r="46" spans="1:4" ht="15.75" thickBot="1" x14ac:dyDescent="0.3">
      <c r="A46" s="124"/>
      <c r="B46" s="124"/>
      <c r="C46" s="133"/>
      <c r="D46" s="134"/>
    </row>
  </sheetData>
  <mergeCells count="54">
    <mergeCell ref="C20:D23"/>
    <mergeCell ref="C19:D19"/>
    <mergeCell ref="C18:D18"/>
    <mergeCell ref="C17:D17"/>
    <mergeCell ref="C16:D16"/>
    <mergeCell ref="C28:D28"/>
    <mergeCell ref="C27:D27"/>
    <mergeCell ref="C26:D26"/>
    <mergeCell ref="C25:D25"/>
    <mergeCell ref="C24:D24"/>
    <mergeCell ref="C40:D40"/>
    <mergeCell ref="C36:D36"/>
    <mergeCell ref="C35:D35"/>
    <mergeCell ref="C34:D34"/>
    <mergeCell ref="C33:D33"/>
    <mergeCell ref="C37:D37"/>
    <mergeCell ref="C38:D38"/>
    <mergeCell ref="C39:D39"/>
    <mergeCell ref="C45:D46"/>
    <mergeCell ref="C44:D44"/>
    <mergeCell ref="C43:D43"/>
    <mergeCell ref="C42:D42"/>
    <mergeCell ref="C41:D41"/>
    <mergeCell ref="A45:A46"/>
    <mergeCell ref="B45:B46"/>
    <mergeCell ref="A20:A23"/>
    <mergeCell ref="B20:B23"/>
    <mergeCell ref="A40:A44"/>
    <mergeCell ref="B40:B44"/>
    <mergeCell ref="A36:A38"/>
    <mergeCell ref="B36:B38"/>
    <mergeCell ref="A24:A28"/>
    <mergeCell ref="B24:B28"/>
    <mergeCell ref="C29:D29"/>
    <mergeCell ref="C30:D30"/>
    <mergeCell ref="C31:D31"/>
    <mergeCell ref="C32:D32"/>
    <mergeCell ref="A33:A35"/>
    <mergeCell ref="B33:B35"/>
    <mergeCell ref="A16:A19"/>
    <mergeCell ref="B16:B19"/>
    <mergeCell ref="C15:D15"/>
    <mergeCell ref="C1:D1"/>
    <mergeCell ref="C2:D2"/>
    <mergeCell ref="C3:D3"/>
    <mergeCell ref="A4:A5"/>
    <mergeCell ref="B4:B5"/>
    <mergeCell ref="C4:D4"/>
    <mergeCell ref="C5:D5"/>
    <mergeCell ref="C6:D6"/>
    <mergeCell ref="C7:D7"/>
    <mergeCell ref="C8:D8"/>
    <mergeCell ref="A11:A14"/>
    <mergeCell ref="B11:B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1"/>
  <sheetViews>
    <sheetView topLeftCell="A72" zoomScale="73" zoomScaleNormal="73" workbookViewId="0">
      <selection activeCell="F2" sqref="F2:F101"/>
    </sheetView>
  </sheetViews>
  <sheetFormatPr defaultRowHeight="15" x14ac:dyDescent="0.25"/>
  <sheetData>
    <row r="1" spans="1:24" s="12" customFormat="1" x14ac:dyDescent="0.25">
      <c r="A1" s="12" t="s">
        <v>92</v>
      </c>
      <c r="B1" s="12" t="s">
        <v>3</v>
      </c>
      <c r="C1" s="12" t="s">
        <v>80</v>
      </c>
      <c r="D1" s="12" t="s">
        <v>6</v>
      </c>
      <c r="E1" s="12" t="s">
        <v>9</v>
      </c>
      <c r="F1" s="12" t="s">
        <v>108</v>
      </c>
      <c r="G1" s="12" t="s">
        <v>109</v>
      </c>
      <c r="H1" s="12" t="s">
        <v>13</v>
      </c>
      <c r="I1" s="12" t="s">
        <v>16</v>
      </c>
      <c r="J1" s="12" t="s">
        <v>19</v>
      </c>
      <c r="K1" s="12" t="s">
        <v>76</v>
      </c>
      <c r="L1" s="12" t="s">
        <v>31</v>
      </c>
      <c r="M1" s="12" t="s">
        <v>34</v>
      </c>
      <c r="N1" s="12" t="s">
        <v>77</v>
      </c>
      <c r="O1" s="12" t="s">
        <v>40</v>
      </c>
      <c r="P1" s="12" t="s">
        <v>47</v>
      </c>
      <c r="Q1" s="12" t="s">
        <v>50</v>
      </c>
      <c r="R1" s="12" t="s">
        <v>82</v>
      </c>
      <c r="S1" s="13" t="s">
        <v>54</v>
      </c>
      <c r="T1" s="12" t="s">
        <v>57</v>
      </c>
      <c r="U1" s="12" t="s">
        <v>62</v>
      </c>
      <c r="V1" s="12" t="s">
        <v>67</v>
      </c>
      <c r="W1" s="12" t="s">
        <v>70</v>
      </c>
      <c r="X1" s="12" t="s">
        <v>73</v>
      </c>
    </row>
    <row r="2" spans="1:24" x14ac:dyDescent="0.25">
      <c r="F2">
        <v>0</v>
      </c>
      <c r="K2">
        <v>7</v>
      </c>
      <c r="L2">
        <v>0.67</v>
      </c>
      <c r="M2">
        <v>2</v>
      </c>
      <c r="O2">
        <v>3</v>
      </c>
      <c r="P2">
        <v>3</v>
      </c>
      <c r="Q2">
        <v>1</v>
      </c>
      <c r="R2">
        <v>1</v>
      </c>
      <c r="S2" s="14">
        <v>4.75</v>
      </c>
      <c r="T2">
        <v>1</v>
      </c>
      <c r="U2">
        <v>1</v>
      </c>
      <c r="V2">
        <v>24</v>
      </c>
      <c r="W2">
        <v>1</v>
      </c>
      <c r="X2">
        <v>3</v>
      </c>
    </row>
    <row r="3" spans="1:24" x14ac:dyDescent="0.25">
      <c r="F3">
        <v>0</v>
      </c>
      <c r="K3">
        <v>7</v>
      </c>
      <c r="L3">
        <v>0.27</v>
      </c>
      <c r="M3">
        <v>4</v>
      </c>
      <c r="O3">
        <v>3</v>
      </c>
      <c r="P3">
        <v>2</v>
      </c>
      <c r="Q3">
        <v>1</v>
      </c>
      <c r="R3">
        <v>1</v>
      </c>
      <c r="S3" s="14">
        <v>4</v>
      </c>
      <c r="T3">
        <v>1</v>
      </c>
      <c r="U3">
        <v>2</v>
      </c>
      <c r="V3">
        <v>2</v>
      </c>
      <c r="W3">
        <v>1</v>
      </c>
      <c r="X3">
        <v>0</v>
      </c>
    </row>
    <row r="4" spans="1:24" x14ac:dyDescent="0.25">
      <c r="F4">
        <v>1</v>
      </c>
      <c r="K4">
        <v>5</v>
      </c>
      <c r="L4">
        <v>0.08</v>
      </c>
      <c r="M4">
        <v>2</v>
      </c>
      <c r="O4">
        <v>2</v>
      </c>
      <c r="P4">
        <v>2</v>
      </c>
      <c r="Q4">
        <v>5</v>
      </c>
      <c r="R4">
        <v>2</v>
      </c>
      <c r="S4" s="14">
        <v>7.5</v>
      </c>
      <c r="T4">
        <v>2</v>
      </c>
      <c r="U4">
        <v>2</v>
      </c>
      <c r="V4">
        <v>0</v>
      </c>
      <c r="W4">
        <v>0</v>
      </c>
      <c r="X4">
        <v>0</v>
      </c>
    </row>
    <row r="5" spans="1:24" x14ac:dyDescent="0.25">
      <c r="F5">
        <v>0</v>
      </c>
      <c r="K5">
        <v>8</v>
      </c>
      <c r="L5">
        <v>0.62</v>
      </c>
      <c r="M5">
        <v>1</v>
      </c>
      <c r="O5">
        <v>2</v>
      </c>
      <c r="P5">
        <v>2</v>
      </c>
      <c r="Q5">
        <v>1</v>
      </c>
      <c r="R5">
        <v>9</v>
      </c>
      <c r="S5" s="14">
        <v>8</v>
      </c>
      <c r="T5">
        <v>1</v>
      </c>
      <c r="U5">
        <v>2</v>
      </c>
      <c r="V5">
        <v>8</v>
      </c>
      <c r="W5">
        <v>1</v>
      </c>
      <c r="X5">
        <v>0</v>
      </c>
    </row>
    <row r="6" spans="1:24" x14ac:dyDescent="0.25">
      <c r="F6">
        <v>0</v>
      </c>
      <c r="K6">
        <v>6</v>
      </c>
      <c r="L6">
        <v>0.7</v>
      </c>
      <c r="M6">
        <v>2</v>
      </c>
      <c r="O6">
        <v>2</v>
      </c>
      <c r="P6">
        <v>3</v>
      </c>
      <c r="Q6">
        <v>1</v>
      </c>
      <c r="R6">
        <v>1</v>
      </c>
      <c r="S6" s="14">
        <v>12.75</v>
      </c>
      <c r="T6" s="15">
        <v>3</v>
      </c>
      <c r="U6">
        <v>1</v>
      </c>
      <c r="V6">
        <v>51</v>
      </c>
      <c r="W6">
        <v>0</v>
      </c>
      <c r="X6">
        <v>0</v>
      </c>
    </row>
    <row r="7" spans="1:24" x14ac:dyDescent="0.25">
      <c r="F7">
        <v>0</v>
      </c>
      <c r="K7">
        <v>7</v>
      </c>
      <c r="L7">
        <v>0.52</v>
      </c>
      <c r="M7">
        <v>2</v>
      </c>
      <c r="O7">
        <v>4</v>
      </c>
      <c r="P7">
        <v>4</v>
      </c>
      <c r="Q7">
        <v>1</v>
      </c>
      <c r="R7">
        <v>1</v>
      </c>
      <c r="S7" s="14">
        <v>5.25</v>
      </c>
      <c r="T7">
        <v>1</v>
      </c>
      <c r="U7">
        <v>2</v>
      </c>
      <c r="V7">
        <v>25</v>
      </c>
      <c r="W7">
        <v>0</v>
      </c>
      <c r="X7">
        <v>0</v>
      </c>
    </row>
    <row r="8" spans="1:24" x14ac:dyDescent="0.25">
      <c r="F8">
        <v>0</v>
      </c>
      <c r="K8">
        <v>7</v>
      </c>
      <c r="L8">
        <v>0.93</v>
      </c>
      <c r="M8">
        <v>3</v>
      </c>
      <c r="O8">
        <v>4</v>
      </c>
      <c r="P8">
        <v>3</v>
      </c>
      <c r="Q8">
        <v>1</v>
      </c>
      <c r="R8">
        <v>1</v>
      </c>
      <c r="S8" s="14">
        <v>14</v>
      </c>
      <c r="T8">
        <v>1</v>
      </c>
      <c r="U8">
        <v>1</v>
      </c>
      <c r="V8">
        <v>3</v>
      </c>
      <c r="W8">
        <v>0</v>
      </c>
      <c r="X8">
        <v>0</v>
      </c>
    </row>
    <row r="9" spans="1:24" x14ac:dyDescent="0.25">
      <c r="F9">
        <v>0</v>
      </c>
      <c r="K9">
        <v>7</v>
      </c>
      <c r="L9">
        <v>1.47</v>
      </c>
      <c r="M9">
        <v>1</v>
      </c>
      <c r="O9">
        <v>2</v>
      </c>
      <c r="P9">
        <v>4</v>
      </c>
      <c r="Q9">
        <v>1</v>
      </c>
      <c r="R9">
        <v>1</v>
      </c>
      <c r="S9" s="14">
        <v>6</v>
      </c>
      <c r="T9">
        <v>1</v>
      </c>
      <c r="U9">
        <v>3</v>
      </c>
      <c r="V9">
        <v>0</v>
      </c>
      <c r="W9">
        <v>0</v>
      </c>
      <c r="X9">
        <v>0</v>
      </c>
    </row>
    <row r="10" spans="1:24" x14ac:dyDescent="0.25">
      <c r="F10">
        <v>0</v>
      </c>
      <c r="K10">
        <v>7</v>
      </c>
      <c r="L10">
        <v>1.03</v>
      </c>
      <c r="M10">
        <v>4</v>
      </c>
      <c r="O10">
        <v>3</v>
      </c>
      <c r="P10">
        <v>3</v>
      </c>
      <c r="Q10">
        <v>1</v>
      </c>
      <c r="R10">
        <v>1</v>
      </c>
      <c r="S10" s="14">
        <v>4</v>
      </c>
      <c r="T10">
        <v>1</v>
      </c>
      <c r="U10">
        <v>1</v>
      </c>
      <c r="V10">
        <v>0</v>
      </c>
      <c r="W10">
        <v>0</v>
      </c>
      <c r="X10">
        <v>0</v>
      </c>
    </row>
    <row r="11" spans="1:24" x14ac:dyDescent="0.25">
      <c r="F11">
        <v>0</v>
      </c>
      <c r="K11">
        <v>7</v>
      </c>
      <c r="L11">
        <v>1.47</v>
      </c>
      <c r="M11">
        <v>2</v>
      </c>
      <c r="O11">
        <v>3</v>
      </c>
      <c r="P11">
        <v>1</v>
      </c>
      <c r="Q11">
        <v>1</v>
      </c>
      <c r="R11">
        <v>1</v>
      </c>
      <c r="S11" s="14">
        <v>5.4</v>
      </c>
      <c r="T11">
        <v>1</v>
      </c>
      <c r="U11">
        <v>1</v>
      </c>
      <c r="V11">
        <v>0</v>
      </c>
      <c r="W11">
        <v>2</v>
      </c>
      <c r="X11">
        <v>0</v>
      </c>
    </row>
    <row r="12" spans="1:24" x14ac:dyDescent="0.25">
      <c r="F12">
        <v>0</v>
      </c>
      <c r="K12">
        <v>7</v>
      </c>
      <c r="L12">
        <v>3.02</v>
      </c>
      <c r="M12">
        <v>1</v>
      </c>
      <c r="O12">
        <v>2</v>
      </c>
      <c r="P12">
        <v>4</v>
      </c>
      <c r="Q12">
        <v>1</v>
      </c>
      <c r="R12">
        <v>1</v>
      </c>
      <c r="S12" s="14">
        <v>8.25</v>
      </c>
      <c r="T12">
        <v>1</v>
      </c>
      <c r="U12">
        <v>1</v>
      </c>
      <c r="V12">
        <v>0</v>
      </c>
      <c r="W12">
        <v>0</v>
      </c>
      <c r="X12">
        <v>0</v>
      </c>
    </row>
    <row r="13" spans="1:24" x14ac:dyDescent="0.25">
      <c r="F13">
        <v>0</v>
      </c>
      <c r="K13">
        <v>7</v>
      </c>
      <c r="L13">
        <v>0.65</v>
      </c>
      <c r="M13">
        <v>2</v>
      </c>
      <c r="O13">
        <v>2</v>
      </c>
      <c r="P13">
        <v>3</v>
      </c>
      <c r="Q13">
        <v>1</v>
      </c>
      <c r="R13">
        <v>1</v>
      </c>
      <c r="S13" s="14">
        <v>5.25</v>
      </c>
      <c r="T13">
        <v>1</v>
      </c>
      <c r="U13">
        <v>1</v>
      </c>
      <c r="V13">
        <v>0</v>
      </c>
      <c r="W13">
        <v>0</v>
      </c>
      <c r="X13">
        <v>0</v>
      </c>
    </row>
    <row r="14" spans="1:24" x14ac:dyDescent="0.25">
      <c r="F14">
        <v>0</v>
      </c>
      <c r="K14">
        <v>7</v>
      </c>
      <c r="L14">
        <v>4.3</v>
      </c>
      <c r="M14">
        <v>3</v>
      </c>
      <c r="O14">
        <v>3</v>
      </c>
      <c r="P14">
        <v>4</v>
      </c>
      <c r="Q14">
        <v>1</v>
      </c>
      <c r="R14">
        <v>1</v>
      </c>
      <c r="S14" s="14">
        <v>7</v>
      </c>
      <c r="T14">
        <v>1</v>
      </c>
      <c r="U14">
        <v>1</v>
      </c>
      <c r="V14">
        <v>0</v>
      </c>
      <c r="W14">
        <v>0</v>
      </c>
      <c r="X14">
        <v>0</v>
      </c>
    </row>
    <row r="15" spans="1:24" x14ac:dyDescent="0.25">
      <c r="F15">
        <v>1</v>
      </c>
      <c r="K15">
        <v>5</v>
      </c>
      <c r="L15">
        <v>4.5</v>
      </c>
      <c r="M15">
        <v>1</v>
      </c>
      <c r="O15">
        <v>1</v>
      </c>
      <c r="P15">
        <v>1</v>
      </c>
      <c r="Q15">
        <v>2</v>
      </c>
      <c r="R15">
        <v>1</v>
      </c>
      <c r="S15" s="14">
        <v>8.6</v>
      </c>
      <c r="T15">
        <v>2</v>
      </c>
      <c r="U15">
        <v>1</v>
      </c>
      <c r="V15">
        <v>0</v>
      </c>
      <c r="W15">
        <v>2</v>
      </c>
      <c r="X15">
        <v>3</v>
      </c>
    </row>
    <row r="16" spans="1:24" x14ac:dyDescent="0.25">
      <c r="F16">
        <v>1</v>
      </c>
      <c r="K16">
        <v>5</v>
      </c>
      <c r="L16">
        <v>0.37</v>
      </c>
      <c r="M16">
        <v>2</v>
      </c>
      <c r="O16">
        <v>3</v>
      </c>
      <c r="P16">
        <v>1</v>
      </c>
      <c r="Q16">
        <v>5</v>
      </c>
      <c r="R16">
        <v>1</v>
      </c>
      <c r="S16" s="14">
        <v>12.5</v>
      </c>
      <c r="T16">
        <v>2</v>
      </c>
      <c r="U16">
        <v>1</v>
      </c>
      <c r="V16">
        <v>0</v>
      </c>
      <c r="W16">
        <v>0</v>
      </c>
      <c r="X16">
        <v>0</v>
      </c>
    </row>
    <row r="17" spans="6:24" x14ac:dyDescent="0.25">
      <c r="F17">
        <v>0</v>
      </c>
      <c r="K17">
        <v>7</v>
      </c>
      <c r="L17">
        <v>0.87</v>
      </c>
      <c r="M17">
        <v>1</v>
      </c>
      <c r="O17">
        <v>2</v>
      </c>
      <c r="P17">
        <v>4</v>
      </c>
      <c r="Q17">
        <v>1</v>
      </c>
      <c r="R17">
        <v>1</v>
      </c>
      <c r="S17" s="14">
        <v>7</v>
      </c>
      <c r="T17">
        <v>1</v>
      </c>
      <c r="U17">
        <v>1</v>
      </c>
      <c r="V17">
        <v>0</v>
      </c>
      <c r="W17">
        <v>0</v>
      </c>
      <c r="X17">
        <v>0</v>
      </c>
    </row>
    <row r="18" spans="6:24" x14ac:dyDescent="0.25">
      <c r="F18">
        <v>0</v>
      </c>
      <c r="K18">
        <v>7</v>
      </c>
      <c r="L18">
        <v>0.16</v>
      </c>
      <c r="M18">
        <v>4</v>
      </c>
      <c r="O18">
        <v>1</v>
      </c>
      <c r="P18">
        <v>1</v>
      </c>
      <c r="Q18">
        <v>1</v>
      </c>
      <c r="R18">
        <v>1</v>
      </c>
      <c r="S18" s="14">
        <v>11.75</v>
      </c>
      <c r="T18">
        <v>1</v>
      </c>
      <c r="U18">
        <v>1</v>
      </c>
      <c r="V18">
        <v>0</v>
      </c>
      <c r="W18">
        <v>0</v>
      </c>
      <c r="X18">
        <v>0</v>
      </c>
    </row>
    <row r="19" spans="6:24" x14ac:dyDescent="0.25">
      <c r="F19">
        <v>0</v>
      </c>
      <c r="K19">
        <v>7</v>
      </c>
      <c r="L19">
        <v>0.05</v>
      </c>
      <c r="M19">
        <v>4</v>
      </c>
      <c r="O19">
        <v>2</v>
      </c>
      <c r="P19">
        <v>2</v>
      </c>
      <c r="Q19">
        <v>1</v>
      </c>
      <c r="R19">
        <v>1</v>
      </c>
      <c r="S19" s="14">
        <v>10</v>
      </c>
      <c r="T19">
        <v>1</v>
      </c>
      <c r="U19">
        <v>2</v>
      </c>
      <c r="V19">
        <v>1</v>
      </c>
      <c r="W19">
        <v>0</v>
      </c>
      <c r="X19">
        <v>0</v>
      </c>
    </row>
    <row r="20" spans="6:24" x14ac:dyDescent="0.25">
      <c r="F20">
        <v>0</v>
      </c>
      <c r="K20">
        <v>7</v>
      </c>
      <c r="L20">
        <v>0.38</v>
      </c>
      <c r="M20">
        <v>2</v>
      </c>
      <c r="O20">
        <v>2</v>
      </c>
      <c r="P20">
        <v>3</v>
      </c>
      <c r="Q20">
        <v>1</v>
      </c>
      <c r="R20">
        <v>1</v>
      </c>
      <c r="S20" s="14">
        <v>3.75</v>
      </c>
      <c r="T20">
        <v>1</v>
      </c>
      <c r="U20">
        <v>1</v>
      </c>
      <c r="V20">
        <v>21</v>
      </c>
      <c r="W20">
        <v>0</v>
      </c>
      <c r="X20">
        <v>0</v>
      </c>
    </row>
    <row r="21" spans="6:24" x14ac:dyDescent="0.25">
      <c r="F21">
        <v>0</v>
      </c>
      <c r="K21">
        <v>7</v>
      </c>
      <c r="L21">
        <v>0.42</v>
      </c>
      <c r="M21">
        <v>2</v>
      </c>
      <c r="O21">
        <v>2</v>
      </c>
      <c r="P21">
        <v>3</v>
      </c>
      <c r="Q21">
        <v>1</v>
      </c>
      <c r="R21">
        <v>1</v>
      </c>
      <c r="S21" s="14">
        <v>6.75</v>
      </c>
      <c r="T21">
        <v>1</v>
      </c>
      <c r="U21">
        <v>1</v>
      </c>
      <c r="V21">
        <v>23</v>
      </c>
      <c r="W21">
        <v>0</v>
      </c>
      <c r="X21">
        <v>0</v>
      </c>
    </row>
    <row r="22" spans="6:24" x14ac:dyDescent="0.25">
      <c r="F22">
        <v>0</v>
      </c>
      <c r="K22">
        <v>7</v>
      </c>
      <c r="L22">
        <v>0.67</v>
      </c>
      <c r="M22">
        <v>2</v>
      </c>
      <c r="O22">
        <v>3</v>
      </c>
      <c r="P22">
        <v>3</v>
      </c>
      <c r="Q22">
        <v>1</v>
      </c>
      <c r="R22">
        <v>1</v>
      </c>
      <c r="S22" s="14">
        <v>4.75</v>
      </c>
      <c r="T22">
        <v>1</v>
      </c>
      <c r="U22">
        <v>1</v>
      </c>
      <c r="V22">
        <v>24</v>
      </c>
      <c r="W22">
        <v>1</v>
      </c>
      <c r="X22">
        <v>3</v>
      </c>
    </row>
    <row r="23" spans="6:24" x14ac:dyDescent="0.25">
      <c r="F23">
        <v>0</v>
      </c>
      <c r="K23">
        <v>7</v>
      </c>
      <c r="L23">
        <v>0.27</v>
      </c>
      <c r="M23">
        <v>4</v>
      </c>
      <c r="O23">
        <v>3</v>
      </c>
      <c r="P23">
        <v>2</v>
      </c>
      <c r="Q23">
        <v>1</v>
      </c>
      <c r="R23">
        <v>1</v>
      </c>
      <c r="S23" s="14">
        <v>4</v>
      </c>
      <c r="T23">
        <v>1</v>
      </c>
      <c r="U23">
        <v>2</v>
      </c>
      <c r="V23">
        <v>2</v>
      </c>
      <c r="W23">
        <v>1</v>
      </c>
      <c r="X23">
        <v>0</v>
      </c>
    </row>
    <row r="24" spans="6:24" x14ac:dyDescent="0.25">
      <c r="F24">
        <v>1</v>
      </c>
      <c r="K24">
        <v>5</v>
      </c>
      <c r="L24">
        <v>0.08</v>
      </c>
      <c r="M24">
        <v>2</v>
      </c>
      <c r="O24">
        <v>2</v>
      </c>
      <c r="P24">
        <v>2</v>
      </c>
      <c r="Q24">
        <v>5</v>
      </c>
      <c r="R24">
        <v>2</v>
      </c>
      <c r="S24" s="14">
        <v>7.5</v>
      </c>
      <c r="T24">
        <v>2</v>
      </c>
      <c r="U24">
        <v>2</v>
      </c>
      <c r="V24">
        <v>0</v>
      </c>
      <c r="W24">
        <v>0</v>
      </c>
      <c r="X24">
        <v>0</v>
      </c>
    </row>
    <row r="25" spans="6:24" x14ac:dyDescent="0.25">
      <c r="F25">
        <v>0</v>
      </c>
      <c r="K25">
        <v>8</v>
      </c>
      <c r="L25">
        <v>0.62</v>
      </c>
      <c r="M25">
        <v>1</v>
      </c>
      <c r="O25">
        <v>2</v>
      </c>
      <c r="P25">
        <v>2</v>
      </c>
      <c r="Q25">
        <v>1</v>
      </c>
      <c r="R25">
        <v>9</v>
      </c>
      <c r="S25" s="14">
        <v>8</v>
      </c>
      <c r="T25">
        <v>1</v>
      </c>
      <c r="U25">
        <v>2</v>
      </c>
      <c r="V25">
        <v>8</v>
      </c>
      <c r="W25">
        <v>1</v>
      </c>
      <c r="X25">
        <v>0</v>
      </c>
    </row>
    <row r="26" spans="6:24" x14ac:dyDescent="0.25">
      <c r="F26">
        <v>0</v>
      </c>
      <c r="K26">
        <v>6</v>
      </c>
      <c r="L26">
        <v>0.7</v>
      </c>
      <c r="M26">
        <v>2</v>
      </c>
      <c r="O26">
        <v>2</v>
      </c>
      <c r="P26">
        <v>3</v>
      </c>
      <c r="Q26">
        <v>1</v>
      </c>
      <c r="R26">
        <v>1</v>
      </c>
      <c r="S26" s="14">
        <v>12.75</v>
      </c>
      <c r="T26" s="15">
        <v>3</v>
      </c>
      <c r="U26">
        <v>1</v>
      </c>
      <c r="V26">
        <v>51</v>
      </c>
      <c r="W26">
        <v>0</v>
      </c>
      <c r="X26">
        <v>0</v>
      </c>
    </row>
    <row r="27" spans="6:24" x14ac:dyDescent="0.25">
      <c r="F27">
        <v>0</v>
      </c>
      <c r="K27">
        <v>7</v>
      </c>
      <c r="L27">
        <v>0.52</v>
      </c>
      <c r="M27">
        <v>2</v>
      </c>
      <c r="O27">
        <v>4</v>
      </c>
      <c r="P27">
        <v>4</v>
      </c>
      <c r="Q27">
        <v>1</v>
      </c>
      <c r="R27">
        <v>1</v>
      </c>
      <c r="S27" s="14">
        <v>5.25</v>
      </c>
      <c r="T27">
        <v>1</v>
      </c>
      <c r="U27">
        <v>2</v>
      </c>
      <c r="V27">
        <v>25</v>
      </c>
      <c r="W27">
        <v>0</v>
      </c>
      <c r="X27">
        <v>0</v>
      </c>
    </row>
    <row r="28" spans="6:24" x14ac:dyDescent="0.25">
      <c r="F28">
        <v>0</v>
      </c>
      <c r="K28">
        <v>7</v>
      </c>
      <c r="L28">
        <v>0.93</v>
      </c>
      <c r="M28">
        <v>3</v>
      </c>
      <c r="O28">
        <v>4</v>
      </c>
      <c r="P28">
        <v>3</v>
      </c>
      <c r="Q28">
        <v>1</v>
      </c>
      <c r="R28">
        <v>1</v>
      </c>
      <c r="S28" s="14">
        <v>14</v>
      </c>
      <c r="T28">
        <v>1</v>
      </c>
      <c r="U28">
        <v>1</v>
      </c>
      <c r="V28">
        <v>3</v>
      </c>
      <c r="W28">
        <v>0</v>
      </c>
      <c r="X28">
        <v>0</v>
      </c>
    </row>
    <row r="29" spans="6:24" x14ac:dyDescent="0.25">
      <c r="F29">
        <v>0</v>
      </c>
      <c r="K29">
        <v>7</v>
      </c>
      <c r="L29">
        <v>1.47</v>
      </c>
      <c r="M29">
        <v>1</v>
      </c>
      <c r="O29">
        <v>2</v>
      </c>
      <c r="P29">
        <v>4</v>
      </c>
      <c r="Q29">
        <v>1</v>
      </c>
      <c r="R29">
        <v>1</v>
      </c>
      <c r="S29" s="14">
        <v>6</v>
      </c>
      <c r="T29">
        <v>1</v>
      </c>
      <c r="U29">
        <v>3</v>
      </c>
      <c r="V29">
        <v>0</v>
      </c>
      <c r="W29">
        <v>0</v>
      </c>
      <c r="X29">
        <v>0</v>
      </c>
    </row>
    <row r="30" spans="6:24" x14ac:dyDescent="0.25">
      <c r="F30">
        <v>0</v>
      </c>
      <c r="K30">
        <v>7</v>
      </c>
      <c r="L30">
        <v>1.03</v>
      </c>
      <c r="M30">
        <v>4</v>
      </c>
      <c r="O30">
        <v>3</v>
      </c>
      <c r="P30">
        <v>3</v>
      </c>
      <c r="Q30">
        <v>1</v>
      </c>
      <c r="R30">
        <v>1</v>
      </c>
      <c r="S30" s="14">
        <v>4</v>
      </c>
      <c r="T30">
        <v>1</v>
      </c>
      <c r="U30">
        <v>1</v>
      </c>
      <c r="V30">
        <v>0</v>
      </c>
      <c r="W30">
        <v>0</v>
      </c>
      <c r="X30">
        <v>0</v>
      </c>
    </row>
    <row r="31" spans="6:24" x14ac:dyDescent="0.25">
      <c r="F31">
        <v>0</v>
      </c>
      <c r="K31">
        <v>7</v>
      </c>
      <c r="L31">
        <v>1.47</v>
      </c>
      <c r="M31">
        <v>2</v>
      </c>
      <c r="O31">
        <v>3</v>
      </c>
      <c r="P31">
        <v>1</v>
      </c>
      <c r="Q31">
        <v>1</v>
      </c>
      <c r="R31">
        <v>1</v>
      </c>
      <c r="S31" s="14">
        <v>5.4</v>
      </c>
      <c r="T31">
        <v>1</v>
      </c>
      <c r="U31">
        <v>1</v>
      </c>
      <c r="V31">
        <v>0</v>
      </c>
      <c r="W31">
        <v>2</v>
      </c>
      <c r="X31">
        <v>0</v>
      </c>
    </row>
    <row r="32" spans="6:24" x14ac:dyDescent="0.25">
      <c r="F32">
        <v>0</v>
      </c>
      <c r="K32">
        <v>7</v>
      </c>
      <c r="L32">
        <v>3.02</v>
      </c>
      <c r="M32">
        <v>1</v>
      </c>
      <c r="O32">
        <v>2</v>
      </c>
      <c r="P32">
        <v>4</v>
      </c>
      <c r="Q32">
        <v>1</v>
      </c>
      <c r="R32">
        <v>1</v>
      </c>
      <c r="S32" s="14">
        <v>8.25</v>
      </c>
      <c r="T32">
        <v>1</v>
      </c>
      <c r="U32">
        <v>1</v>
      </c>
      <c r="V32">
        <v>0</v>
      </c>
      <c r="W32">
        <v>0</v>
      </c>
      <c r="X32">
        <v>0</v>
      </c>
    </row>
    <row r="33" spans="6:24" x14ac:dyDescent="0.25">
      <c r="F33">
        <v>0</v>
      </c>
      <c r="K33">
        <v>7</v>
      </c>
      <c r="L33">
        <v>0.65</v>
      </c>
      <c r="M33">
        <v>2</v>
      </c>
      <c r="O33">
        <v>2</v>
      </c>
      <c r="P33">
        <v>3</v>
      </c>
      <c r="Q33">
        <v>1</v>
      </c>
      <c r="R33">
        <v>1</v>
      </c>
      <c r="S33" s="14">
        <v>5.25</v>
      </c>
      <c r="T33">
        <v>1</v>
      </c>
      <c r="U33">
        <v>1</v>
      </c>
      <c r="V33">
        <v>0</v>
      </c>
      <c r="W33">
        <v>0</v>
      </c>
      <c r="X33">
        <v>0</v>
      </c>
    </row>
    <row r="34" spans="6:24" x14ac:dyDescent="0.25">
      <c r="F34">
        <v>0</v>
      </c>
      <c r="K34">
        <v>7</v>
      </c>
      <c r="L34">
        <v>4.3</v>
      </c>
      <c r="M34">
        <v>3</v>
      </c>
      <c r="O34">
        <v>3</v>
      </c>
      <c r="P34">
        <v>4</v>
      </c>
      <c r="Q34">
        <v>1</v>
      </c>
      <c r="R34">
        <v>1</v>
      </c>
      <c r="S34" s="14">
        <v>7</v>
      </c>
      <c r="T34">
        <v>1</v>
      </c>
      <c r="U34">
        <v>1</v>
      </c>
      <c r="V34">
        <v>0</v>
      </c>
      <c r="W34">
        <v>0</v>
      </c>
      <c r="X34">
        <v>0</v>
      </c>
    </row>
    <row r="35" spans="6:24" x14ac:dyDescent="0.25">
      <c r="F35">
        <v>1</v>
      </c>
      <c r="K35">
        <v>5</v>
      </c>
      <c r="L35">
        <v>4.5</v>
      </c>
      <c r="M35">
        <v>1</v>
      </c>
      <c r="O35">
        <v>1</v>
      </c>
      <c r="P35">
        <v>1</v>
      </c>
      <c r="Q35">
        <v>2</v>
      </c>
      <c r="R35">
        <v>1</v>
      </c>
      <c r="S35" s="14">
        <v>8.6</v>
      </c>
      <c r="T35">
        <v>2</v>
      </c>
      <c r="U35">
        <v>1</v>
      </c>
      <c r="V35">
        <v>0</v>
      </c>
      <c r="W35">
        <v>2</v>
      </c>
      <c r="X35">
        <v>3</v>
      </c>
    </row>
    <row r="36" spans="6:24" x14ac:dyDescent="0.25">
      <c r="F36">
        <v>1</v>
      </c>
      <c r="K36">
        <v>5</v>
      </c>
      <c r="L36">
        <v>0.37</v>
      </c>
      <c r="M36">
        <v>2</v>
      </c>
      <c r="O36">
        <v>3</v>
      </c>
      <c r="P36">
        <v>1</v>
      </c>
      <c r="Q36">
        <v>5</v>
      </c>
      <c r="R36">
        <v>1</v>
      </c>
      <c r="S36" s="14">
        <v>12.5</v>
      </c>
      <c r="T36">
        <v>2</v>
      </c>
      <c r="U36">
        <v>1</v>
      </c>
      <c r="V36">
        <v>0</v>
      </c>
      <c r="W36">
        <v>0</v>
      </c>
      <c r="X36">
        <v>0</v>
      </c>
    </row>
    <row r="37" spans="6:24" x14ac:dyDescent="0.25">
      <c r="F37">
        <v>0</v>
      </c>
      <c r="K37">
        <v>7</v>
      </c>
      <c r="L37">
        <v>0.87</v>
      </c>
      <c r="M37">
        <v>1</v>
      </c>
      <c r="O37">
        <v>2</v>
      </c>
      <c r="P37">
        <v>4</v>
      </c>
      <c r="Q37">
        <v>1</v>
      </c>
      <c r="R37">
        <v>1</v>
      </c>
      <c r="S37" s="14">
        <v>7</v>
      </c>
      <c r="T37">
        <v>1</v>
      </c>
      <c r="U37">
        <v>1</v>
      </c>
      <c r="V37">
        <v>0</v>
      </c>
      <c r="W37">
        <v>0</v>
      </c>
      <c r="X37">
        <v>0</v>
      </c>
    </row>
    <row r="38" spans="6:24" x14ac:dyDescent="0.25">
      <c r="F38">
        <v>0</v>
      </c>
      <c r="K38">
        <v>7</v>
      </c>
      <c r="L38">
        <v>0.16</v>
      </c>
      <c r="M38">
        <v>4</v>
      </c>
      <c r="O38">
        <v>1</v>
      </c>
      <c r="P38">
        <v>1</v>
      </c>
      <c r="Q38">
        <v>1</v>
      </c>
      <c r="R38">
        <v>1</v>
      </c>
      <c r="S38" s="14">
        <v>11.75</v>
      </c>
      <c r="T38">
        <v>1</v>
      </c>
      <c r="U38">
        <v>1</v>
      </c>
      <c r="V38">
        <v>0</v>
      </c>
      <c r="W38">
        <v>0</v>
      </c>
      <c r="X38">
        <v>0</v>
      </c>
    </row>
    <row r="39" spans="6:24" x14ac:dyDescent="0.25">
      <c r="F39">
        <v>0</v>
      </c>
      <c r="K39">
        <v>7</v>
      </c>
      <c r="L39">
        <v>0.05</v>
      </c>
      <c r="M39">
        <v>4</v>
      </c>
      <c r="O39">
        <v>2</v>
      </c>
      <c r="P39">
        <v>2</v>
      </c>
      <c r="Q39">
        <v>1</v>
      </c>
      <c r="R39">
        <v>1</v>
      </c>
      <c r="S39" s="14">
        <v>10</v>
      </c>
      <c r="T39">
        <v>1</v>
      </c>
      <c r="U39">
        <v>2</v>
      </c>
      <c r="V39">
        <v>1</v>
      </c>
      <c r="W39">
        <v>0</v>
      </c>
      <c r="X39">
        <v>0</v>
      </c>
    </row>
    <row r="40" spans="6:24" x14ac:dyDescent="0.25">
      <c r="F40">
        <v>0</v>
      </c>
      <c r="K40">
        <v>7</v>
      </c>
      <c r="L40">
        <v>0.38</v>
      </c>
      <c r="M40">
        <v>2</v>
      </c>
      <c r="O40">
        <v>2</v>
      </c>
      <c r="P40">
        <v>3</v>
      </c>
      <c r="Q40">
        <v>1</v>
      </c>
      <c r="R40">
        <v>1</v>
      </c>
      <c r="S40" s="14">
        <v>3.75</v>
      </c>
      <c r="T40">
        <v>1</v>
      </c>
      <c r="U40">
        <v>1</v>
      </c>
      <c r="V40">
        <v>21</v>
      </c>
      <c r="W40">
        <v>0</v>
      </c>
      <c r="X40">
        <v>0</v>
      </c>
    </row>
    <row r="41" spans="6:24" x14ac:dyDescent="0.25">
      <c r="F41">
        <v>0</v>
      </c>
      <c r="K41">
        <v>7</v>
      </c>
      <c r="L41">
        <v>0.42</v>
      </c>
      <c r="M41">
        <v>2</v>
      </c>
      <c r="O41">
        <v>2</v>
      </c>
      <c r="P41">
        <v>3</v>
      </c>
      <c r="Q41">
        <v>1</v>
      </c>
      <c r="R41">
        <v>1</v>
      </c>
      <c r="S41" s="14">
        <v>6.75</v>
      </c>
      <c r="T41">
        <v>1</v>
      </c>
      <c r="U41">
        <v>1</v>
      </c>
      <c r="V41">
        <v>23</v>
      </c>
      <c r="W41">
        <v>0</v>
      </c>
      <c r="X41">
        <v>0</v>
      </c>
    </row>
    <row r="42" spans="6:24" x14ac:dyDescent="0.25">
      <c r="F42">
        <v>0</v>
      </c>
      <c r="K42">
        <v>7</v>
      </c>
      <c r="L42">
        <v>0.67</v>
      </c>
      <c r="M42">
        <v>2</v>
      </c>
      <c r="O42">
        <v>3</v>
      </c>
      <c r="P42">
        <v>3</v>
      </c>
      <c r="Q42">
        <v>1</v>
      </c>
      <c r="R42">
        <v>1</v>
      </c>
      <c r="S42" s="14">
        <v>4.75</v>
      </c>
      <c r="T42">
        <v>1</v>
      </c>
      <c r="U42">
        <v>1</v>
      </c>
      <c r="V42">
        <v>24</v>
      </c>
      <c r="W42">
        <v>1</v>
      </c>
      <c r="X42">
        <v>3</v>
      </c>
    </row>
    <row r="43" spans="6:24" x14ac:dyDescent="0.25">
      <c r="F43">
        <v>1</v>
      </c>
      <c r="K43">
        <v>7</v>
      </c>
      <c r="L43">
        <v>0.27</v>
      </c>
      <c r="M43">
        <v>4</v>
      </c>
      <c r="O43">
        <v>3</v>
      </c>
      <c r="P43">
        <v>2</v>
      </c>
      <c r="Q43">
        <v>1</v>
      </c>
      <c r="R43">
        <v>1</v>
      </c>
      <c r="S43" s="14">
        <v>4</v>
      </c>
      <c r="T43">
        <v>1</v>
      </c>
      <c r="U43">
        <v>2</v>
      </c>
      <c r="V43">
        <v>2</v>
      </c>
      <c r="W43">
        <v>1</v>
      </c>
      <c r="X43">
        <v>0</v>
      </c>
    </row>
    <row r="44" spans="6:24" x14ac:dyDescent="0.25">
      <c r="F44">
        <v>1</v>
      </c>
      <c r="K44">
        <v>5</v>
      </c>
      <c r="L44">
        <v>0.08</v>
      </c>
      <c r="M44">
        <v>2</v>
      </c>
      <c r="O44">
        <v>2</v>
      </c>
      <c r="P44">
        <v>2</v>
      </c>
      <c r="Q44">
        <v>5</v>
      </c>
      <c r="R44">
        <v>2</v>
      </c>
      <c r="S44" s="14">
        <v>7.5</v>
      </c>
      <c r="T44">
        <v>2</v>
      </c>
      <c r="U44">
        <v>2</v>
      </c>
      <c r="V44">
        <v>0</v>
      </c>
      <c r="W44">
        <v>0</v>
      </c>
      <c r="X44">
        <v>0</v>
      </c>
    </row>
    <row r="45" spans="6:24" x14ac:dyDescent="0.25">
      <c r="F45">
        <v>0</v>
      </c>
      <c r="K45">
        <v>8</v>
      </c>
      <c r="L45">
        <v>0.62</v>
      </c>
      <c r="M45">
        <v>1</v>
      </c>
      <c r="O45">
        <v>2</v>
      </c>
      <c r="P45">
        <v>2</v>
      </c>
      <c r="Q45">
        <v>1</v>
      </c>
      <c r="R45">
        <v>9</v>
      </c>
      <c r="S45" s="14">
        <v>8</v>
      </c>
      <c r="T45">
        <v>1</v>
      </c>
      <c r="U45">
        <v>2</v>
      </c>
      <c r="V45">
        <v>8</v>
      </c>
      <c r="W45">
        <v>1</v>
      </c>
      <c r="X45">
        <v>0</v>
      </c>
    </row>
    <row r="46" spans="6:24" x14ac:dyDescent="0.25">
      <c r="F46">
        <v>0</v>
      </c>
      <c r="K46">
        <v>6</v>
      </c>
      <c r="L46">
        <v>0.7</v>
      </c>
      <c r="M46">
        <v>2</v>
      </c>
      <c r="O46">
        <v>2</v>
      </c>
      <c r="P46">
        <v>3</v>
      </c>
      <c r="Q46">
        <v>1</v>
      </c>
      <c r="R46">
        <v>1</v>
      </c>
      <c r="S46" s="14">
        <v>12.75</v>
      </c>
      <c r="T46" s="15">
        <v>3</v>
      </c>
      <c r="U46">
        <v>1</v>
      </c>
      <c r="V46">
        <v>51</v>
      </c>
      <c r="W46">
        <v>0</v>
      </c>
      <c r="X46">
        <v>0</v>
      </c>
    </row>
    <row r="47" spans="6:24" x14ac:dyDescent="0.25">
      <c r="F47">
        <v>1</v>
      </c>
      <c r="K47">
        <v>7</v>
      </c>
      <c r="L47">
        <v>0.52</v>
      </c>
      <c r="M47">
        <v>2</v>
      </c>
      <c r="O47">
        <v>4</v>
      </c>
      <c r="P47">
        <v>4</v>
      </c>
      <c r="Q47">
        <v>1</v>
      </c>
      <c r="R47">
        <v>1</v>
      </c>
      <c r="S47" s="14">
        <v>5.25</v>
      </c>
      <c r="T47">
        <v>1</v>
      </c>
      <c r="U47">
        <v>2</v>
      </c>
      <c r="V47">
        <v>25</v>
      </c>
      <c r="W47">
        <v>0</v>
      </c>
      <c r="X47">
        <v>0</v>
      </c>
    </row>
    <row r="48" spans="6:24" x14ac:dyDescent="0.25">
      <c r="F48">
        <v>0</v>
      </c>
      <c r="K48">
        <v>7</v>
      </c>
      <c r="L48">
        <v>0.93</v>
      </c>
      <c r="M48">
        <v>3</v>
      </c>
      <c r="O48">
        <v>4</v>
      </c>
      <c r="P48">
        <v>3</v>
      </c>
      <c r="Q48">
        <v>1</v>
      </c>
      <c r="R48">
        <v>1</v>
      </c>
      <c r="S48" s="14">
        <v>14</v>
      </c>
      <c r="T48">
        <v>1</v>
      </c>
      <c r="U48">
        <v>1</v>
      </c>
      <c r="V48">
        <v>3</v>
      </c>
      <c r="W48">
        <v>0</v>
      </c>
      <c r="X48">
        <v>0</v>
      </c>
    </row>
    <row r="49" spans="6:24" x14ac:dyDescent="0.25">
      <c r="F49">
        <v>0</v>
      </c>
      <c r="K49">
        <v>7</v>
      </c>
      <c r="L49">
        <v>1.47</v>
      </c>
      <c r="M49">
        <v>1</v>
      </c>
      <c r="O49">
        <v>2</v>
      </c>
      <c r="P49">
        <v>4</v>
      </c>
      <c r="Q49">
        <v>1</v>
      </c>
      <c r="R49">
        <v>1</v>
      </c>
      <c r="S49" s="14">
        <v>6</v>
      </c>
      <c r="T49">
        <v>1</v>
      </c>
      <c r="U49">
        <v>3</v>
      </c>
      <c r="V49">
        <v>0</v>
      </c>
      <c r="W49">
        <v>0</v>
      </c>
      <c r="X49">
        <v>0</v>
      </c>
    </row>
    <row r="50" spans="6:24" x14ac:dyDescent="0.25">
      <c r="F50">
        <v>0</v>
      </c>
      <c r="K50">
        <v>7</v>
      </c>
      <c r="L50">
        <v>1.03</v>
      </c>
      <c r="M50">
        <v>4</v>
      </c>
      <c r="O50">
        <v>3</v>
      </c>
      <c r="P50">
        <v>3</v>
      </c>
      <c r="Q50">
        <v>1</v>
      </c>
      <c r="R50">
        <v>1</v>
      </c>
      <c r="S50" s="14">
        <v>4</v>
      </c>
      <c r="T50">
        <v>1</v>
      </c>
      <c r="U50">
        <v>1</v>
      </c>
      <c r="V50">
        <v>0</v>
      </c>
      <c r="W50">
        <v>0</v>
      </c>
      <c r="X50">
        <v>0</v>
      </c>
    </row>
    <row r="51" spans="6:24" x14ac:dyDescent="0.25">
      <c r="F51">
        <v>1</v>
      </c>
      <c r="K51">
        <v>7</v>
      </c>
      <c r="L51">
        <v>1.47</v>
      </c>
      <c r="M51">
        <v>2</v>
      </c>
      <c r="O51">
        <v>3</v>
      </c>
      <c r="P51">
        <v>1</v>
      </c>
      <c r="Q51">
        <v>1</v>
      </c>
      <c r="R51">
        <v>1</v>
      </c>
      <c r="S51" s="14">
        <v>5.4</v>
      </c>
      <c r="T51">
        <v>1</v>
      </c>
      <c r="U51">
        <v>1</v>
      </c>
      <c r="V51">
        <v>0</v>
      </c>
      <c r="W51">
        <v>2</v>
      </c>
      <c r="X51">
        <v>0</v>
      </c>
    </row>
    <row r="52" spans="6:24" x14ac:dyDescent="0.25">
      <c r="F52">
        <v>0</v>
      </c>
      <c r="K52">
        <v>7</v>
      </c>
      <c r="L52">
        <v>3.02</v>
      </c>
      <c r="M52">
        <v>1</v>
      </c>
      <c r="O52">
        <v>2</v>
      </c>
      <c r="P52">
        <v>4</v>
      </c>
      <c r="Q52">
        <v>1</v>
      </c>
      <c r="R52">
        <v>1</v>
      </c>
      <c r="S52" s="14">
        <v>8.25</v>
      </c>
      <c r="T52">
        <v>1</v>
      </c>
      <c r="U52">
        <v>1</v>
      </c>
      <c r="V52">
        <v>0</v>
      </c>
      <c r="W52">
        <v>0</v>
      </c>
      <c r="X52">
        <v>0</v>
      </c>
    </row>
    <row r="53" spans="6:24" x14ac:dyDescent="0.25">
      <c r="F53">
        <v>1</v>
      </c>
      <c r="K53">
        <v>7</v>
      </c>
      <c r="L53">
        <v>0.65</v>
      </c>
      <c r="M53">
        <v>2</v>
      </c>
      <c r="O53">
        <v>2</v>
      </c>
      <c r="P53">
        <v>3</v>
      </c>
      <c r="Q53">
        <v>1</v>
      </c>
      <c r="R53">
        <v>1</v>
      </c>
      <c r="S53" s="14">
        <v>5.25</v>
      </c>
      <c r="T53">
        <v>1</v>
      </c>
      <c r="U53">
        <v>1</v>
      </c>
      <c r="V53">
        <v>0</v>
      </c>
      <c r="W53">
        <v>0</v>
      </c>
      <c r="X53">
        <v>0</v>
      </c>
    </row>
    <row r="54" spans="6:24" x14ac:dyDescent="0.25">
      <c r="F54">
        <v>0</v>
      </c>
      <c r="K54">
        <v>7</v>
      </c>
      <c r="L54">
        <v>4.3</v>
      </c>
      <c r="M54">
        <v>3</v>
      </c>
      <c r="O54">
        <v>3</v>
      </c>
      <c r="P54">
        <v>4</v>
      </c>
      <c r="Q54">
        <v>1</v>
      </c>
      <c r="R54">
        <v>1</v>
      </c>
      <c r="S54" s="14">
        <v>7</v>
      </c>
      <c r="T54">
        <v>1</v>
      </c>
      <c r="U54">
        <v>1</v>
      </c>
      <c r="V54">
        <v>0</v>
      </c>
      <c r="W54">
        <v>0</v>
      </c>
      <c r="X54">
        <v>0</v>
      </c>
    </row>
    <row r="55" spans="6:24" x14ac:dyDescent="0.25">
      <c r="F55">
        <v>1</v>
      </c>
      <c r="K55">
        <v>5</v>
      </c>
      <c r="L55">
        <v>4.5</v>
      </c>
      <c r="M55">
        <v>1</v>
      </c>
      <c r="O55">
        <v>1</v>
      </c>
      <c r="P55">
        <v>1</v>
      </c>
      <c r="Q55">
        <v>2</v>
      </c>
      <c r="R55">
        <v>1</v>
      </c>
      <c r="S55" s="14">
        <v>8.6</v>
      </c>
      <c r="T55">
        <v>2</v>
      </c>
      <c r="U55">
        <v>1</v>
      </c>
      <c r="V55">
        <v>0</v>
      </c>
      <c r="W55">
        <v>2</v>
      </c>
      <c r="X55">
        <v>3</v>
      </c>
    </row>
    <row r="56" spans="6:24" x14ac:dyDescent="0.25">
      <c r="F56">
        <v>1</v>
      </c>
      <c r="K56">
        <v>5</v>
      </c>
      <c r="L56">
        <v>0.37</v>
      </c>
      <c r="M56">
        <v>2</v>
      </c>
      <c r="O56">
        <v>3</v>
      </c>
      <c r="P56">
        <v>1</v>
      </c>
      <c r="Q56">
        <v>5</v>
      </c>
      <c r="R56">
        <v>1</v>
      </c>
      <c r="S56" s="14">
        <v>12.5</v>
      </c>
      <c r="T56">
        <v>2</v>
      </c>
      <c r="U56">
        <v>1</v>
      </c>
      <c r="V56">
        <v>0</v>
      </c>
      <c r="W56">
        <v>0</v>
      </c>
      <c r="X56">
        <v>0</v>
      </c>
    </row>
    <row r="57" spans="6:24" x14ac:dyDescent="0.25">
      <c r="F57">
        <v>0</v>
      </c>
      <c r="K57">
        <v>7</v>
      </c>
      <c r="L57">
        <v>0.87</v>
      </c>
      <c r="M57">
        <v>1</v>
      </c>
      <c r="O57">
        <v>2</v>
      </c>
      <c r="P57">
        <v>4</v>
      </c>
      <c r="Q57">
        <v>1</v>
      </c>
      <c r="R57">
        <v>1</v>
      </c>
      <c r="S57" s="14">
        <v>7</v>
      </c>
      <c r="T57">
        <v>1</v>
      </c>
      <c r="U57">
        <v>1</v>
      </c>
      <c r="V57">
        <v>0</v>
      </c>
      <c r="W57">
        <v>0</v>
      </c>
      <c r="X57">
        <v>0</v>
      </c>
    </row>
    <row r="58" spans="6:24" x14ac:dyDescent="0.25">
      <c r="F58">
        <v>0</v>
      </c>
      <c r="K58">
        <v>7</v>
      </c>
      <c r="L58">
        <v>0.16</v>
      </c>
      <c r="M58">
        <v>4</v>
      </c>
      <c r="O58">
        <v>1</v>
      </c>
      <c r="P58">
        <v>1</v>
      </c>
      <c r="Q58">
        <v>1</v>
      </c>
      <c r="R58">
        <v>1</v>
      </c>
      <c r="S58" s="14">
        <v>11.75</v>
      </c>
      <c r="T58">
        <v>1</v>
      </c>
      <c r="U58">
        <v>1</v>
      </c>
      <c r="V58">
        <v>0</v>
      </c>
      <c r="W58">
        <v>0</v>
      </c>
      <c r="X58">
        <v>0</v>
      </c>
    </row>
    <row r="59" spans="6:24" x14ac:dyDescent="0.25">
      <c r="F59">
        <v>0</v>
      </c>
      <c r="K59">
        <v>7</v>
      </c>
      <c r="L59">
        <v>0.05</v>
      </c>
      <c r="M59">
        <v>4</v>
      </c>
      <c r="O59">
        <v>2</v>
      </c>
      <c r="P59">
        <v>2</v>
      </c>
      <c r="Q59">
        <v>1</v>
      </c>
      <c r="R59">
        <v>1</v>
      </c>
      <c r="S59" s="14">
        <v>10</v>
      </c>
      <c r="T59">
        <v>1</v>
      </c>
      <c r="U59">
        <v>2</v>
      </c>
      <c r="V59">
        <v>1</v>
      </c>
      <c r="W59">
        <v>0</v>
      </c>
      <c r="X59">
        <v>0</v>
      </c>
    </row>
    <row r="60" spans="6:24" x14ac:dyDescent="0.25">
      <c r="F60">
        <v>0</v>
      </c>
      <c r="K60">
        <v>7</v>
      </c>
      <c r="L60">
        <v>0.38</v>
      </c>
      <c r="M60">
        <v>2</v>
      </c>
      <c r="O60">
        <v>2</v>
      </c>
      <c r="P60">
        <v>3</v>
      </c>
      <c r="Q60">
        <v>1</v>
      </c>
      <c r="R60">
        <v>1</v>
      </c>
      <c r="S60" s="14">
        <v>3.75</v>
      </c>
      <c r="T60">
        <v>1</v>
      </c>
      <c r="U60">
        <v>1</v>
      </c>
      <c r="V60">
        <v>21</v>
      </c>
      <c r="W60">
        <v>0</v>
      </c>
      <c r="X60">
        <v>0</v>
      </c>
    </row>
    <row r="61" spans="6:24" x14ac:dyDescent="0.25">
      <c r="F61">
        <v>0</v>
      </c>
      <c r="K61">
        <v>7</v>
      </c>
      <c r="L61">
        <v>0.42</v>
      </c>
      <c r="M61">
        <v>2</v>
      </c>
      <c r="O61">
        <v>2</v>
      </c>
      <c r="P61">
        <v>3</v>
      </c>
      <c r="Q61">
        <v>1</v>
      </c>
      <c r="R61">
        <v>1</v>
      </c>
      <c r="S61" s="14">
        <v>6.75</v>
      </c>
      <c r="T61">
        <v>1</v>
      </c>
      <c r="U61">
        <v>1</v>
      </c>
      <c r="V61">
        <v>23</v>
      </c>
      <c r="W61">
        <v>0</v>
      </c>
      <c r="X61">
        <v>0</v>
      </c>
    </row>
    <row r="62" spans="6:24" x14ac:dyDescent="0.25">
      <c r="F62">
        <v>0</v>
      </c>
      <c r="K62">
        <v>7</v>
      </c>
      <c r="L62">
        <v>0.67</v>
      </c>
      <c r="M62">
        <v>2</v>
      </c>
      <c r="O62">
        <v>3</v>
      </c>
      <c r="P62">
        <v>3</v>
      </c>
      <c r="Q62">
        <v>1</v>
      </c>
      <c r="R62">
        <v>1</v>
      </c>
      <c r="S62" s="14">
        <v>4.75</v>
      </c>
      <c r="T62">
        <v>1</v>
      </c>
      <c r="U62">
        <v>1</v>
      </c>
      <c r="V62">
        <v>24</v>
      </c>
      <c r="W62">
        <v>1</v>
      </c>
      <c r="X62">
        <v>3</v>
      </c>
    </row>
    <row r="63" spans="6:24" x14ac:dyDescent="0.25">
      <c r="F63">
        <v>0</v>
      </c>
      <c r="K63">
        <v>7</v>
      </c>
      <c r="L63">
        <v>0.27</v>
      </c>
      <c r="M63">
        <v>4</v>
      </c>
      <c r="O63">
        <v>3</v>
      </c>
      <c r="P63">
        <v>2</v>
      </c>
      <c r="Q63">
        <v>1</v>
      </c>
      <c r="R63">
        <v>1</v>
      </c>
      <c r="S63" s="14">
        <v>4</v>
      </c>
      <c r="T63">
        <v>1</v>
      </c>
      <c r="U63">
        <v>2</v>
      </c>
      <c r="V63">
        <v>2</v>
      </c>
      <c r="W63">
        <v>1</v>
      </c>
      <c r="X63">
        <v>0</v>
      </c>
    </row>
    <row r="64" spans="6:24" x14ac:dyDescent="0.25">
      <c r="F64">
        <v>1</v>
      </c>
      <c r="K64">
        <v>5</v>
      </c>
      <c r="L64">
        <v>0.08</v>
      </c>
      <c r="M64">
        <v>2</v>
      </c>
      <c r="O64">
        <v>2</v>
      </c>
      <c r="P64">
        <v>2</v>
      </c>
      <c r="Q64">
        <v>5</v>
      </c>
      <c r="R64">
        <v>2</v>
      </c>
      <c r="S64" s="14">
        <v>7.5</v>
      </c>
      <c r="T64">
        <v>2</v>
      </c>
      <c r="U64">
        <v>2</v>
      </c>
      <c r="V64">
        <v>0</v>
      </c>
      <c r="W64">
        <v>0</v>
      </c>
      <c r="X64">
        <v>0</v>
      </c>
    </row>
    <row r="65" spans="6:24" x14ac:dyDescent="0.25">
      <c r="F65">
        <v>0</v>
      </c>
      <c r="K65">
        <v>8</v>
      </c>
      <c r="L65">
        <v>0.62</v>
      </c>
      <c r="M65">
        <v>1</v>
      </c>
      <c r="O65">
        <v>2</v>
      </c>
      <c r="P65">
        <v>2</v>
      </c>
      <c r="Q65">
        <v>1</v>
      </c>
      <c r="R65">
        <v>9</v>
      </c>
      <c r="S65" s="14">
        <v>8</v>
      </c>
      <c r="T65">
        <v>1</v>
      </c>
      <c r="U65">
        <v>2</v>
      </c>
      <c r="V65">
        <v>8</v>
      </c>
      <c r="W65">
        <v>1</v>
      </c>
      <c r="X65">
        <v>0</v>
      </c>
    </row>
    <row r="66" spans="6:24" x14ac:dyDescent="0.25">
      <c r="F66">
        <v>0</v>
      </c>
      <c r="K66">
        <v>6</v>
      </c>
      <c r="L66">
        <v>0.7</v>
      </c>
      <c r="M66">
        <v>2</v>
      </c>
      <c r="O66">
        <v>2</v>
      </c>
      <c r="P66">
        <v>3</v>
      </c>
      <c r="Q66">
        <v>1</v>
      </c>
      <c r="R66">
        <v>1</v>
      </c>
      <c r="S66" s="14">
        <v>12.75</v>
      </c>
      <c r="T66" s="15">
        <v>3</v>
      </c>
      <c r="U66">
        <v>1</v>
      </c>
      <c r="V66">
        <v>51</v>
      </c>
      <c r="W66">
        <v>0</v>
      </c>
      <c r="X66">
        <v>0</v>
      </c>
    </row>
    <row r="67" spans="6:24" x14ac:dyDescent="0.25">
      <c r="F67">
        <v>0</v>
      </c>
      <c r="K67">
        <v>7</v>
      </c>
      <c r="L67">
        <v>0.52</v>
      </c>
      <c r="M67">
        <v>2</v>
      </c>
      <c r="O67">
        <v>4</v>
      </c>
      <c r="P67">
        <v>4</v>
      </c>
      <c r="Q67">
        <v>1</v>
      </c>
      <c r="R67">
        <v>1</v>
      </c>
      <c r="S67" s="14">
        <v>5.25</v>
      </c>
      <c r="T67">
        <v>1</v>
      </c>
      <c r="U67">
        <v>2</v>
      </c>
      <c r="V67">
        <v>25</v>
      </c>
      <c r="W67">
        <v>0</v>
      </c>
      <c r="X67">
        <v>0</v>
      </c>
    </row>
    <row r="68" spans="6:24" x14ac:dyDescent="0.25">
      <c r="F68">
        <v>0</v>
      </c>
      <c r="K68">
        <v>7</v>
      </c>
      <c r="L68">
        <v>0.93</v>
      </c>
      <c r="M68">
        <v>3</v>
      </c>
      <c r="O68">
        <v>4</v>
      </c>
      <c r="P68">
        <v>3</v>
      </c>
      <c r="Q68">
        <v>1</v>
      </c>
      <c r="R68">
        <v>1</v>
      </c>
      <c r="S68" s="14">
        <v>14</v>
      </c>
      <c r="T68">
        <v>1</v>
      </c>
      <c r="U68">
        <v>1</v>
      </c>
      <c r="V68">
        <v>3</v>
      </c>
      <c r="W68">
        <v>0</v>
      </c>
      <c r="X68">
        <v>0</v>
      </c>
    </row>
    <row r="69" spans="6:24" x14ac:dyDescent="0.25">
      <c r="F69">
        <v>0</v>
      </c>
      <c r="K69">
        <v>7</v>
      </c>
      <c r="L69">
        <v>1.47</v>
      </c>
      <c r="M69">
        <v>1</v>
      </c>
      <c r="O69">
        <v>2</v>
      </c>
      <c r="P69">
        <v>4</v>
      </c>
      <c r="Q69">
        <v>1</v>
      </c>
      <c r="R69">
        <v>1</v>
      </c>
      <c r="S69" s="14">
        <v>6</v>
      </c>
      <c r="T69">
        <v>1</v>
      </c>
      <c r="U69">
        <v>3</v>
      </c>
      <c r="V69">
        <v>0</v>
      </c>
      <c r="W69">
        <v>0</v>
      </c>
      <c r="X69">
        <v>0</v>
      </c>
    </row>
    <row r="70" spans="6:24" x14ac:dyDescent="0.25">
      <c r="F70">
        <v>0</v>
      </c>
      <c r="K70">
        <v>7</v>
      </c>
      <c r="L70">
        <v>1.03</v>
      </c>
      <c r="M70">
        <v>4</v>
      </c>
      <c r="O70">
        <v>3</v>
      </c>
      <c r="P70">
        <v>3</v>
      </c>
      <c r="Q70">
        <v>1</v>
      </c>
      <c r="R70">
        <v>1</v>
      </c>
      <c r="S70" s="14">
        <v>4</v>
      </c>
      <c r="T70">
        <v>1</v>
      </c>
      <c r="U70">
        <v>1</v>
      </c>
      <c r="V70">
        <v>0</v>
      </c>
      <c r="W70">
        <v>0</v>
      </c>
      <c r="X70">
        <v>0</v>
      </c>
    </row>
    <row r="71" spans="6:24" x14ac:dyDescent="0.25">
      <c r="F71">
        <v>0</v>
      </c>
      <c r="K71">
        <v>7</v>
      </c>
      <c r="L71">
        <v>1.47</v>
      </c>
      <c r="M71">
        <v>2</v>
      </c>
      <c r="O71">
        <v>3</v>
      </c>
      <c r="P71">
        <v>1</v>
      </c>
      <c r="Q71">
        <v>1</v>
      </c>
      <c r="R71">
        <v>1</v>
      </c>
      <c r="S71" s="14">
        <v>5.4</v>
      </c>
      <c r="T71">
        <v>1</v>
      </c>
      <c r="U71">
        <v>1</v>
      </c>
      <c r="V71">
        <v>0</v>
      </c>
      <c r="W71">
        <v>2</v>
      </c>
      <c r="X71">
        <v>0</v>
      </c>
    </row>
    <row r="72" spans="6:24" x14ac:dyDescent="0.25">
      <c r="F72">
        <v>0</v>
      </c>
      <c r="K72">
        <v>7</v>
      </c>
      <c r="L72">
        <v>3.02</v>
      </c>
      <c r="M72">
        <v>1</v>
      </c>
      <c r="O72">
        <v>2</v>
      </c>
      <c r="P72">
        <v>4</v>
      </c>
      <c r="Q72">
        <v>1</v>
      </c>
      <c r="R72">
        <v>1</v>
      </c>
      <c r="S72" s="14">
        <v>8.25</v>
      </c>
      <c r="T72">
        <v>1</v>
      </c>
      <c r="U72">
        <v>1</v>
      </c>
      <c r="V72">
        <v>0</v>
      </c>
      <c r="W72">
        <v>0</v>
      </c>
      <c r="X72">
        <v>0</v>
      </c>
    </row>
    <row r="73" spans="6:24" x14ac:dyDescent="0.25">
      <c r="F73">
        <v>0</v>
      </c>
      <c r="K73">
        <v>7</v>
      </c>
      <c r="L73">
        <v>0.65</v>
      </c>
      <c r="M73">
        <v>2</v>
      </c>
      <c r="O73">
        <v>2</v>
      </c>
      <c r="P73">
        <v>3</v>
      </c>
      <c r="Q73">
        <v>1</v>
      </c>
      <c r="R73">
        <v>1</v>
      </c>
      <c r="S73" s="14">
        <v>5.25</v>
      </c>
      <c r="T73">
        <v>1</v>
      </c>
      <c r="U73">
        <v>1</v>
      </c>
      <c r="V73">
        <v>0</v>
      </c>
      <c r="W73">
        <v>0</v>
      </c>
      <c r="X73">
        <v>0</v>
      </c>
    </row>
    <row r="74" spans="6:24" x14ac:dyDescent="0.25">
      <c r="F74">
        <v>0</v>
      </c>
      <c r="K74">
        <v>7</v>
      </c>
      <c r="L74">
        <v>4.3</v>
      </c>
      <c r="M74">
        <v>3</v>
      </c>
      <c r="O74">
        <v>3</v>
      </c>
      <c r="P74">
        <v>4</v>
      </c>
      <c r="Q74">
        <v>1</v>
      </c>
      <c r="R74">
        <v>1</v>
      </c>
      <c r="S74" s="14">
        <v>7</v>
      </c>
      <c r="T74">
        <v>1</v>
      </c>
      <c r="U74">
        <v>1</v>
      </c>
      <c r="V74">
        <v>0</v>
      </c>
      <c r="W74">
        <v>0</v>
      </c>
      <c r="X74">
        <v>0</v>
      </c>
    </row>
    <row r="75" spans="6:24" x14ac:dyDescent="0.25">
      <c r="F75">
        <v>1</v>
      </c>
      <c r="K75">
        <v>5</v>
      </c>
      <c r="L75">
        <v>4.5</v>
      </c>
      <c r="M75">
        <v>1</v>
      </c>
      <c r="O75">
        <v>1</v>
      </c>
      <c r="P75">
        <v>1</v>
      </c>
      <c r="Q75">
        <v>2</v>
      </c>
      <c r="R75">
        <v>1</v>
      </c>
      <c r="S75" s="14">
        <v>8.6</v>
      </c>
      <c r="T75">
        <v>2</v>
      </c>
      <c r="U75">
        <v>1</v>
      </c>
      <c r="V75">
        <v>0</v>
      </c>
      <c r="W75">
        <v>2</v>
      </c>
      <c r="X75">
        <v>3</v>
      </c>
    </row>
    <row r="76" spans="6:24" x14ac:dyDescent="0.25">
      <c r="F76">
        <v>1</v>
      </c>
      <c r="K76">
        <v>5</v>
      </c>
      <c r="L76">
        <v>0.37</v>
      </c>
      <c r="M76">
        <v>2</v>
      </c>
      <c r="O76">
        <v>3</v>
      </c>
      <c r="P76">
        <v>1</v>
      </c>
      <c r="Q76">
        <v>5</v>
      </c>
      <c r="R76">
        <v>1</v>
      </c>
      <c r="S76" s="14">
        <v>12.5</v>
      </c>
      <c r="T76">
        <v>2</v>
      </c>
      <c r="U76">
        <v>1</v>
      </c>
      <c r="V76">
        <v>0</v>
      </c>
      <c r="W76">
        <v>0</v>
      </c>
      <c r="X76">
        <v>0</v>
      </c>
    </row>
    <row r="77" spans="6:24" x14ac:dyDescent="0.25">
      <c r="F77">
        <v>0</v>
      </c>
      <c r="K77">
        <v>7</v>
      </c>
      <c r="L77">
        <v>0.87</v>
      </c>
      <c r="M77">
        <v>1</v>
      </c>
      <c r="O77">
        <v>2</v>
      </c>
      <c r="P77">
        <v>4</v>
      </c>
      <c r="Q77">
        <v>1</v>
      </c>
      <c r="R77">
        <v>1</v>
      </c>
      <c r="S77" s="14">
        <v>7</v>
      </c>
      <c r="T77">
        <v>1</v>
      </c>
      <c r="U77">
        <v>1</v>
      </c>
      <c r="V77">
        <v>0</v>
      </c>
      <c r="W77">
        <v>0</v>
      </c>
      <c r="X77">
        <v>0</v>
      </c>
    </row>
    <row r="78" spans="6:24" x14ac:dyDescent="0.25">
      <c r="F78">
        <v>0</v>
      </c>
      <c r="K78">
        <v>7</v>
      </c>
      <c r="L78">
        <v>0.16</v>
      </c>
      <c r="M78">
        <v>4</v>
      </c>
      <c r="O78">
        <v>1</v>
      </c>
      <c r="P78">
        <v>1</v>
      </c>
      <c r="Q78">
        <v>1</v>
      </c>
      <c r="R78">
        <v>1</v>
      </c>
      <c r="S78" s="14">
        <v>11.75</v>
      </c>
      <c r="T78">
        <v>1</v>
      </c>
      <c r="U78">
        <v>1</v>
      </c>
      <c r="V78">
        <v>0</v>
      </c>
      <c r="W78">
        <v>0</v>
      </c>
      <c r="X78">
        <v>0</v>
      </c>
    </row>
    <row r="79" spans="6:24" x14ac:dyDescent="0.25">
      <c r="F79">
        <v>0</v>
      </c>
      <c r="K79">
        <v>7</v>
      </c>
      <c r="L79">
        <v>0.05</v>
      </c>
      <c r="M79">
        <v>4</v>
      </c>
      <c r="O79">
        <v>2</v>
      </c>
      <c r="P79">
        <v>2</v>
      </c>
      <c r="Q79">
        <v>1</v>
      </c>
      <c r="R79">
        <v>1</v>
      </c>
      <c r="S79" s="14">
        <v>10</v>
      </c>
      <c r="T79">
        <v>1</v>
      </c>
      <c r="U79">
        <v>2</v>
      </c>
      <c r="V79">
        <v>1</v>
      </c>
      <c r="W79">
        <v>0</v>
      </c>
      <c r="X79">
        <v>0</v>
      </c>
    </row>
    <row r="80" spans="6:24" x14ac:dyDescent="0.25">
      <c r="F80">
        <v>0</v>
      </c>
      <c r="K80">
        <v>7</v>
      </c>
      <c r="L80">
        <v>0.38</v>
      </c>
      <c r="M80">
        <v>2</v>
      </c>
      <c r="O80">
        <v>2</v>
      </c>
      <c r="P80">
        <v>3</v>
      </c>
      <c r="Q80">
        <v>1</v>
      </c>
      <c r="R80">
        <v>1</v>
      </c>
      <c r="S80" s="14">
        <v>3.75</v>
      </c>
      <c r="T80">
        <v>1</v>
      </c>
      <c r="U80">
        <v>1</v>
      </c>
      <c r="V80">
        <v>21</v>
      </c>
      <c r="W80">
        <v>0</v>
      </c>
      <c r="X80">
        <v>0</v>
      </c>
    </row>
    <row r="81" spans="6:24" x14ac:dyDescent="0.25">
      <c r="F81">
        <v>0</v>
      </c>
      <c r="K81">
        <v>7</v>
      </c>
      <c r="L81">
        <v>0.42</v>
      </c>
      <c r="M81">
        <v>2</v>
      </c>
      <c r="O81">
        <v>2</v>
      </c>
      <c r="P81">
        <v>3</v>
      </c>
      <c r="Q81">
        <v>1</v>
      </c>
      <c r="R81">
        <v>1</v>
      </c>
      <c r="S81" s="14">
        <v>6.75</v>
      </c>
      <c r="T81">
        <v>1</v>
      </c>
      <c r="U81">
        <v>1</v>
      </c>
      <c r="V81">
        <v>23</v>
      </c>
      <c r="W81">
        <v>0</v>
      </c>
      <c r="X81">
        <v>0</v>
      </c>
    </row>
    <row r="82" spans="6:24" x14ac:dyDescent="0.25">
      <c r="F82">
        <v>0</v>
      </c>
      <c r="K82">
        <v>7</v>
      </c>
      <c r="L82">
        <v>0.67</v>
      </c>
      <c r="M82">
        <v>2</v>
      </c>
      <c r="O82">
        <v>3</v>
      </c>
      <c r="P82">
        <v>3</v>
      </c>
      <c r="Q82">
        <v>1</v>
      </c>
      <c r="R82">
        <v>1</v>
      </c>
      <c r="S82" s="14">
        <v>4.75</v>
      </c>
      <c r="T82">
        <v>1</v>
      </c>
      <c r="U82">
        <v>1</v>
      </c>
      <c r="V82">
        <v>24</v>
      </c>
      <c r="W82">
        <v>1</v>
      </c>
      <c r="X82">
        <v>3</v>
      </c>
    </row>
    <row r="83" spans="6:24" x14ac:dyDescent="0.25">
      <c r="F83">
        <v>0</v>
      </c>
      <c r="K83">
        <v>7</v>
      </c>
      <c r="L83">
        <v>0.27</v>
      </c>
      <c r="M83">
        <v>4</v>
      </c>
      <c r="O83">
        <v>3</v>
      </c>
      <c r="P83">
        <v>2</v>
      </c>
      <c r="Q83">
        <v>1</v>
      </c>
      <c r="R83">
        <v>1</v>
      </c>
      <c r="S83" s="14">
        <v>4</v>
      </c>
      <c r="T83">
        <v>1</v>
      </c>
      <c r="U83">
        <v>2</v>
      </c>
      <c r="V83">
        <v>2</v>
      </c>
      <c r="W83">
        <v>1</v>
      </c>
      <c r="X83">
        <v>0</v>
      </c>
    </row>
    <row r="84" spans="6:24" x14ac:dyDescent="0.25">
      <c r="F84">
        <v>1</v>
      </c>
      <c r="K84">
        <v>5</v>
      </c>
      <c r="L84">
        <v>0.08</v>
      </c>
      <c r="M84">
        <v>2</v>
      </c>
      <c r="O84">
        <v>2</v>
      </c>
      <c r="P84">
        <v>2</v>
      </c>
      <c r="Q84">
        <v>5</v>
      </c>
      <c r="R84">
        <v>2</v>
      </c>
      <c r="S84" s="14">
        <v>7.5</v>
      </c>
      <c r="T84">
        <v>2</v>
      </c>
      <c r="U84">
        <v>2</v>
      </c>
      <c r="V84">
        <v>0</v>
      </c>
      <c r="W84">
        <v>0</v>
      </c>
      <c r="X84">
        <v>0</v>
      </c>
    </row>
    <row r="85" spans="6:24" x14ac:dyDescent="0.25">
      <c r="F85">
        <v>0</v>
      </c>
      <c r="K85">
        <v>8</v>
      </c>
      <c r="L85">
        <v>0.62</v>
      </c>
      <c r="M85">
        <v>1</v>
      </c>
      <c r="O85">
        <v>2</v>
      </c>
      <c r="P85">
        <v>2</v>
      </c>
      <c r="Q85">
        <v>1</v>
      </c>
      <c r="R85">
        <v>9</v>
      </c>
      <c r="S85" s="14">
        <v>8</v>
      </c>
      <c r="T85">
        <v>1</v>
      </c>
      <c r="U85">
        <v>2</v>
      </c>
      <c r="V85">
        <v>8</v>
      </c>
      <c r="W85">
        <v>1</v>
      </c>
      <c r="X85">
        <v>0</v>
      </c>
    </row>
    <row r="86" spans="6:24" x14ac:dyDescent="0.25">
      <c r="F86">
        <v>0</v>
      </c>
      <c r="K86">
        <v>6</v>
      </c>
      <c r="L86">
        <v>0.7</v>
      </c>
      <c r="M86">
        <v>2</v>
      </c>
      <c r="O86">
        <v>2</v>
      </c>
      <c r="P86">
        <v>3</v>
      </c>
      <c r="Q86">
        <v>1</v>
      </c>
      <c r="R86">
        <v>1</v>
      </c>
      <c r="S86" s="14">
        <v>12.75</v>
      </c>
      <c r="T86" s="15">
        <v>3</v>
      </c>
      <c r="U86">
        <v>1</v>
      </c>
      <c r="V86">
        <v>51</v>
      </c>
      <c r="W86">
        <v>0</v>
      </c>
      <c r="X86">
        <v>0</v>
      </c>
    </row>
    <row r="87" spans="6:24" x14ac:dyDescent="0.25">
      <c r="F87">
        <v>1</v>
      </c>
      <c r="K87">
        <v>7</v>
      </c>
      <c r="L87">
        <v>0.52</v>
      </c>
      <c r="M87">
        <v>2</v>
      </c>
      <c r="O87">
        <v>4</v>
      </c>
      <c r="P87">
        <v>4</v>
      </c>
      <c r="Q87">
        <v>1</v>
      </c>
      <c r="R87">
        <v>1</v>
      </c>
      <c r="S87" s="14">
        <v>5.25</v>
      </c>
      <c r="T87">
        <v>1</v>
      </c>
      <c r="U87">
        <v>2</v>
      </c>
      <c r="V87">
        <v>25</v>
      </c>
      <c r="W87">
        <v>0</v>
      </c>
      <c r="X87">
        <v>0</v>
      </c>
    </row>
    <row r="88" spans="6:24" x14ac:dyDescent="0.25">
      <c r="F88">
        <v>0</v>
      </c>
      <c r="K88">
        <v>7</v>
      </c>
      <c r="L88">
        <v>0.93</v>
      </c>
      <c r="M88">
        <v>3</v>
      </c>
      <c r="O88">
        <v>4</v>
      </c>
      <c r="P88">
        <v>3</v>
      </c>
      <c r="Q88">
        <v>1</v>
      </c>
      <c r="R88">
        <v>1</v>
      </c>
      <c r="S88" s="14">
        <v>14</v>
      </c>
      <c r="T88">
        <v>1</v>
      </c>
      <c r="U88">
        <v>1</v>
      </c>
      <c r="V88">
        <v>3</v>
      </c>
      <c r="W88">
        <v>0</v>
      </c>
      <c r="X88">
        <v>0</v>
      </c>
    </row>
    <row r="89" spans="6:24" x14ac:dyDescent="0.25">
      <c r="F89">
        <v>0</v>
      </c>
      <c r="K89">
        <v>7</v>
      </c>
      <c r="L89">
        <v>1.47</v>
      </c>
      <c r="M89">
        <v>1</v>
      </c>
      <c r="O89">
        <v>2</v>
      </c>
      <c r="P89">
        <v>4</v>
      </c>
      <c r="Q89">
        <v>1</v>
      </c>
      <c r="R89">
        <v>1</v>
      </c>
      <c r="S89" s="14">
        <v>6</v>
      </c>
      <c r="T89">
        <v>1</v>
      </c>
      <c r="U89">
        <v>3</v>
      </c>
      <c r="V89">
        <v>0</v>
      </c>
      <c r="W89">
        <v>0</v>
      </c>
      <c r="X89">
        <v>0</v>
      </c>
    </row>
    <row r="90" spans="6:24" x14ac:dyDescent="0.25">
      <c r="F90">
        <v>0</v>
      </c>
      <c r="K90">
        <v>7</v>
      </c>
      <c r="L90">
        <v>1.03</v>
      </c>
      <c r="M90">
        <v>4</v>
      </c>
      <c r="O90">
        <v>3</v>
      </c>
      <c r="P90">
        <v>3</v>
      </c>
      <c r="Q90">
        <v>1</v>
      </c>
      <c r="R90">
        <v>1</v>
      </c>
      <c r="S90" s="14">
        <v>4</v>
      </c>
      <c r="T90">
        <v>1</v>
      </c>
      <c r="U90">
        <v>1</v>
      </c>
      <c r="V90">
        <v>0</v>
      </c>
      <c r="W90">
        <v>0</v>
      </c>
      <c r="X90">
        <v>0</v>
      </c>
    </row>
    <row r="91" spans="6:24" x14ac:dyDescent="0.25">
      <c r="F91">
        <v>0</v>
      </c>
      <c r="K91">
        <v>7</v>
      </c>
      <c r="L91">
        <v>1.47</v>
      </c>
      <c r="M91">
        <v>2</v>
      </c>
      <c r="O91">
        <v>3</v>
      </c>
      <c r="P91">
        <v>1</v>
      </c>
      <c r="Q91">
        <v>1</v>
      </c>
      <c r="R91">
        <v>1</v>
      </c>
      <c r="S91" s="14">
        <v>5.4</v>
      </c>
      <c r="T91">
        <v>1</v>
      </c>
      <c r="U91">
        <v>1</v>
      </c>
      <c r="V91">
        <v>0</v>
      </c>
      <c r="W91">
        <v>2</v>
      </c>
      <c r="X91">
        <v>0</v>
      </c>
    </row>
    <row r="92" spans="6:24" x14ac:dyDescent="0.25">
      <c r="F92">
        <v>0</v>
      </c>
      <c r="K92">
        <v>7</v>
      </c>
      <c r="L92">
        <v>3.02</v>
      </c>
      <c r="M92">
        <v>1</v>
      </c>
      <c r="O92">
        <v>2</v>
      </c>
      <c r="P92">
        <v>4</v>
      </c>
      <c r="Q92">
        <v>1</v>
      </c>
      <c r="R92">
        <v>1</v>
      </c>
      <c r="S92" s="14">
        <v>8.25</v>
      </c>
      <c r="T92">
        <v>1</v>
      </c>
      <c r="U92">
        <v>1</v>
      </c>
      <c r="V92">
        <v>0</v>
      </c>
      <c r="W92">
        <v>0</v>
      </c>
      <c r="X92">
        <v>0</v>
      </c>
    </row>
    <row r="93" spans="6:24" x14ac:dyDescent="0.25">
      <c r="F93">
        <v>0</v>
      </c>
      <c r="K93">
        <v>7</v>
      </c>
      <c r="L93">
        <v>0.65</v>
      </c>
      <c r="M93">
        <v>2</v>
      </c>
      <c r="O93">
        <v>2</v>
      </c>
      <c r="P93">
        <v>3</v>
      </c>
      <c r="Q93">
        <v>1</v>
      </c>
      <c r="R93">
        <v>1</v>
      </c>
      <c r="S93" s="14">
        <v>5.25</v>
      </c>
      <c r="T93">
        <v>1</v>
      </c>
      <c r="U93">
        <v>1</v>
      </c>
      <c r="V93">
        <v>0</v>
      </c>
      <c r="W93">
        <v>0</v>
      </c>
      <c r="X93">
        <v>0</v>
      </c>
    </row>
    <row r="94" spans="6:24" x14ac:dyDescent="0.25">
      <c r="F94">
        <v>0</v>
      </c>
      <c r="K94">
        <v>7</v>
      </c>
      <c r="L94">
        <v>4.3</v>
      </c>
      <c r="M94">
        <v>3</v>
      </c>
      <c r="O94">
        <v>3</v>
      </c>
      <c r="P94">
        <v>4</v>
      </c>
      <c r="Q94">
        <v>1</v>
      </c>
      <c r="R94">
        <v>1</v>
      </c>
      <c r="S94" s="14">
        <v>7</v>
      </c>
      <c r="T94">
        <v>1</v>
      </c>
      <c r="U94">
        <v>1</v>
      </c>
      <c r="V94">
        <v>0</v>
      </c>
      <c r="W94">
        <v>0</v>
      </c>
      <c r="X94">
        <v>0</v>
      </c>
    </row>
    <row r="95" spans="6:24" x14ac:dyDescent="0.25">
      <c r="F95">
        <v>1</v>
      </c>
      <c r="K95">
        <v>5</v>
      </c>
      <c r="L95">
        <v>4.5</v>
      </c>
      <c r="M95">
        <v>1</v>
      </c>
      <c r="O95">
        <v>1</v>
      </c>
      <c r="P95">
        <v>1</v>
      </c>
      <c r="Q95">
        <v>2</v>
      </c>
      <c r="R95">
        <v>1</v>
      </c>
      <c r="S95" s="14">
        <v>8.6</v>
      </c>
      <c r="T95">
        <v>2</v>
      </c>
      <c r="U95">
        <v>1</v>
      </c>
      <c r="V95">
        <v>0</v>
      </c>
      <c r="W95">
        <v>2</v>
      </c>
      <c r="X95">
        <v>3</v>
      </c>
    </row>
    <row r="96" spans="6:24" x14ac:dyDescent="0.25">
      <c r="F96">
        <v>1</v>
      </c>
      <c r="K96">
        <v>5</v>
      </c>
      <c r="L96">
        <v>0.37</v>
      </c>
      <c r="M96">
        <v>2</v>
      </c>
      <c r="O96">
        <v>3</v>
      </c>
      <c r="P96">
        <v>1</v>
      </c>
      <c r="Q96">
        <v>5</v>
      </c>
      <c r="R96">
        <v>1</v>
      </c>
      <c r="S96" s="14">
        <v>12.5</v>
      </c>
      <c r="T96">
        <v>2</v>
      </c>
      <c r="U96">
        <v>1</v>
      </c>
      <c r="V96">
        <v>0</v>
      </c>
      <c r="W96">
        <v>0</v>
      </c>
      <c r="X96">
        <v>0</v>
      </c>
    </row>
    <row r="97" spans="6:24" x14ac:dyDescent="0.25">
      <c r="F97">
        <v>0</v>
      </c>
      <c r="K97">
        <v>7</v>
      </c>
      <c r="L97">
        <v>0.87</v>
      </c>
      <c r="M97">
        <v>1</v>
      </c>
      <c r="O97">
        <v>2</v>
      </c>
      <c r="P97">
        <v>4</v>
      </c>
      <c r="Q97">
        <v>1</v>
      </c>
      <c r="R97">
        <v>1</v>
      </c>
      <c r="S97" s="14">
        <v>7</v>
      </c>
      <c r="T97">
        <v>1</v>
      </c>
      <c r="U97">
        <v>1</v>
      </c>
      <c r="V97">
        <v>0</v>
      </c>
      <c r="W97">
        <v>0</v>
      </c>
      <c r="X97">
        <v>0</v>
      </c>
    </row>
    <row r="98" spans="6:24" x14ac:dyDescent="0.25">
      <c r="F98">
        <v>0</v>
      </c>
      <c r="K98">
        <v>7</v>
      </c>
      <c r="L98">
        <v>0.16</v>
      </c>
      <c r="M98">
        <v>4</v>
      </c>
      <c r="O98">
        <v>1</v>
      </c>
      <c r="P98">
        <v>1</v>
      </c>
      <c r="Q98">
        <v>1</v>
      </c>
      <c r="R98">
        <v>1</v>
      </c>
      <c r="S98" s="14">
        <v>11.75</v>
      </c>
      <c r="T98">
        <v>1</v>
      </c>
      <c r="U98">
        <v>1</v>
      </c>
      <c r="V98">
        <v>0</v>
      </c>
      <c r="W98">
        <v>0</v>
      </c>
      <c r="X98">
        <v>0</v>
      </c>
    </row>
    <row r="99" spans="6:24" x14ac:dyDescent="0.25">
      <c r="F99">
        <v>0</v>
      </c>
      <c r="K99">
        <v>7</v>
      </c>
      <c r="L99">
        <v>0.05</v>
      </c>
      <c r="M99">
        <v>4</v>
      </c>
      <c r="O99">
        <v>2</v>
      </c>
      <c r="P99">
        <v>2</v>
      </c>
      <c r="Q99">
        <v>1</v>
      </c>
      <c r="R99">
        <v>1</v>
      </c>
      <c r="S99" s="14">
        <v>10</v>
      </c>
      <c r="T99">
        <v>1</v>
      </c>
      <c r="U99">
        <v>2</v>
      </c>
      <c r="V99">
        <v>1</v>
      </c>
      <c r="W99">
        <v>0</v>
      </c>
      <c r="X99">
        <v>0</v>
      </c>
    </row>
    <row r="100" spans="6:24" x14ac:dyDescent="0.25">
      <c r="F100">
        <v>0</v>
      </c>
      <c r="K100">
        <v>7</v>
      </c>
      <c r="L100">
        <v>0.38</v>
      </c>
      <c r="M100">
        <v>2</v>
      </c>
      <c r="O100">
        <v>2</v>
      </c>
      <c r="P100">
        <v>3</v>
      </c>
      <c r="Q100">
        <v>1</v>
      </c>
      <c r="R100">
        <v>1</v>
      </c>
      <c r="S100" s="14">
        <v>3.75</v>
      </c>
      <c r="T100">
        <v>1</v>
      </c>
      <c r="U100">
        <v>1</v>
      </c>
      <c r="V100">
        <v>21</v>
      </c>
      <c r="W100">
        <v>0</v>
      </c>
      <c r="X100">
        <v>0</v>
      </c>
    </row>
    <row r="101" spans="6:24" x14ac:dyDescent="0.25">
      <c r="F101">
        <v>0</v>
      </c>
      <c r="K101">
        <v>7</v>
      </c>
      <c r="L101">
        <v>0.42</v>
      </c>
      <c r="M101">
        <v>2</v>
      </c>
      <c r="O101">
        <v>2</v>
      </c>
      <c r="P101">
        <v>3</v>
      </c>
      <c r="Q101">
        <v>1</v>
      </c>
      <c r="R101">
        <v>1</v>
      </c>
      <c r="S101" s="14">
        <v>6.75</v>
      </c>
      <c r="T101">
        <v>1</v>
      </c>
      <c r="U101">
        <v>1</v>
      </c>
      <c r="V101">
        <v>23</v>
      </c>
      <c r="W101">
        <v>0</v>
      </c>
      <c r="X101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tabSelected="1" workbookViewId="0">
      <selection activeCell="D7" sqref="D7"/>
    </sheetView>
  </sheetViews>
  <sheetFormatPr defaultRowHeight="15" x14ac:dyDescent="0.25"/>
  <sheetData>
    <row r="1" spans="1:4" x14ac:dyDescent="0.25">
      <c r="A1" t="s">
        <v>267</v>
      </c>
      <c r="B1" t="s">
        <v>268</v>
      </c>
      <c r="C1" t="s">
        <v>269</v>
      </c>
      <c r="D1" t="s">
        <v>270</v>
      </c>
    </row>
    <row r="2" spans="1:4" x14ac:dyDescent="0.25">
      <c r="A2" s="33">
        <v>0.14285714285714285</v>
      </c>
      <c r="B2">
        <f>_xlfn.STDEV.P(A2:A106)</f>
        <v>0.35895168760686774</v>
      </c>
      <c r="C2">
        <f>B2/(SQRT(104))</f>
        <v>3.5198108837393847E-2</v>
      </c>
      <c r="D2">
        <f>(C2/104)*100</f>
        <v>3.3844335420571005E-2</v>
      </c>
    </row>
    <row r="3" spans="1:4" x14ac:dyDescent="0.25">
      <c r="A3" s="33">
        <v>0.14285714285714285</v>
      </c>
    </row>
    <row r="4" spans="1:4" x14ac:dyDescent="0.25">
      <c r="A4" s="33">
        <v>0</v>
      </c>
    </row>
    <row r="5" spans="1:4" x14ac:dyDescent="0.25">
      <c r="A5" s="33">
        <v>0</v>
      </c>
    </row>
    <row r="6" spans="1:4" x14ac:dyDescent="0.25">
      <c r="A6" s="33">
        <v>0</v>
      </c>
    </row>
    <row r="7" spans="1:4" x14ac:dyDescent="0.25">
      <c r="A7" s="33">
        <v>0</v>
      </c>
    </row>
    <row r="8" spans="1:4" x14ac:dyDescent="0.25">
      <c r="A8" s="33">
        <v>0</v>
      </c>
    </row>
    <row r="9" spans="1:4" x14ac:dyDescent="0.25">
      <c r="A9" s="33">
        <v>0</v>
      </c>
    </row>
    <row r="10" spans="1:4" x14ac:dyDescent="0.25">
      <c r="A10" s="33">
        <v>0</v>
      </c>
    </row>
    <row r="11" spans="1:4" x14ac:dyDescent="0.25">
      <c r="A11" s="33">
        <v>0</v>
      </c>
    </row>
    <row r="12" spans="1:4" x14ac:dyDescent="0.25">
      <c r="A12" s="33">
        <v>0.14285714285714285</v>
      </c>
    </row>
    <row r="13" spans="1:4" x14ac:dyDescent="0.25">
      <c r="A13" s="33">
        <v>0.14285714285714285</v>
      </c>
    </row>
    <row r="14" spans="1:4" x14ac:dyDescent="0.25">
      <c r="A14" s="33">
        <v>0.2857142857142857</v>
      </c>
    </row>
    <row r="15" spans="1:4" x14ac:dyDescent="0.25">
      <c r="A15" s="33">
        <v>0</v>
      </c>
    </row>
    <row r="16" spans="1:4" x14ac:dyDescent="0.25">
      <c r="A16" s="33">
        <v>0</v>
      </c>
    </row>
    <row r="17" spans="1:1" x14ac:dyDescent="0.25">
      <c r="A17" s="33">
        <v>0.2857142857142857</v>
      </c>
    </row>
    <row r="18" spans="1:1" x14ac:dyDescent="0.25">
      <c r="A18" s="33">
        <v>0</v>
      </c>
    </row>
    <row r="19" spans="1:1" x14ac:dyDescent="0.25">
      <c r="A19" s="33">
        <v>0.14285714285714285</v>
      </c>
    </row>
    <row r="20" spans="1:1" x14ac:dyDescent="0.25">
      <c r="A20" s="33">
        <v>0.2857142857142857</v>
      </c>
    </row>
    <row r="21" spans="1:1" x14ac:dyDescent="0.25">
      <c r="A21" s="33">
        <v>0.5714285714285714</v>
      </c>
    </row>
    <row r="22" spans="1:1" x14ac:dyDescent="0.25">
      <c r="A22" s="33">
        <v>0.5714285714285714</v>
      </c>
    </row>
    <row r="23" spans="1:1" x14ac:dyDescent="0.25">
      <c r="A23" s="33">
        <v>0</v>
      </c>
    </row>
    <row r="24" spans="1:1" x14ac:dyDescent="0.25">
      <c r="A24" s="33">
        <v>0.2857142857142857</v>
      </c>
    </row>
    <row r="25" spans="1:1" x14ac:dyDescent="0.25">
      <c r="A25" s="33">
        <v>0</v>
      </c>
    </row>
    <row r="26" spans="1:1" x14ac:dyDescent="0.25">
      <c r="A26" s="33">
        <v>0</v>
      </c>
    </row>
    <row r="27" spans="1:1" x14ac:dyDescent="0.25">
      <c r="A27" s="33">
        <v>0</v>
      </c>
    </row>
    <row r="28" spans="1:1" x14ac:dyDescent="0.25">
      <c r="A28" s="33">
        <v>0</v>
      </c>
    </row>
    <row r="29" spans="1:1" x14ac:dyDescent="0.25">
      <c r="A29" s="33">
        <v>0</v>
      </c>
    </row>
    <row r="30" spans="1:1" x14ac:dyDescent="0.25">
      <c r="A30" s="33">
        <v>0.14285714285714285</v>
      </c>
    </row>
    <row r="31" spans="1:1" x14ac:dyDescent="0.25">
      <c r="A31" s="33">
        <v>0</v>
      </c>
    </row>
    <row r="32" spans="1:1" x14ac:dyDescent="0.25">
      <c r="A32" s="33">
        <v>0</v>
      </c>
    </row>
    <row r="33" spans="1:1" x14ac:dyDescent="0.25">
      <c r="A33" s="33">
        <v>0</v>
      </c>
    </row>
    <row r="34" spans="1:1" x14ac:dyDescent="0.25">
      <c r="A34" s="33">
        <v>0</v>
      </c>
    </row>
    <row r="35" spans="1:1" x14ac:dyDescent="0.25">
      <c r="A35" s="33">
        <v>0</v>
      </c>
    </row>
    <row r="36" spans="1:1" x14ac:dyDescent="0.25">
      <c r="A36" s="33">
        <v>0.14285714285714285</v>
      </c>
    </row>
    <row r="37" spans="1:1" x14ac:dyDescent="0.25">
      <c r="A37" s="33">
        <v>0</v>
      </c>
    </row>
    <row r="38" spans="1:1" x14ac:dyDescent="0.25">
      <c r="A38" s="33">
        <v>0</v>
      </c>
    </row>
    <row r="39" spans="1:1" x14ac:dyDescent="0.25">
      <c r="A39" s="33">
        <v>0</v>
      </c>
    </row>
    <row r="40" spans="1:1" x14ac:dyDescent="0.25">
      <c r="A40" s="33">
        <v>0.42857142857142855</v>
      </c>
    </row>
    <row r="41" spans="1:1" x14ac:dyDescent="0.25">
      <c r="A41" s="33">
        <v>0.2857142857142857</v>
      </c>
    </row>
    <row r="42" spans="1:1" x14ac:dyDescent="0.25">
      <c r="A42" s="33">
        <v>0</v>
      </c>
    </row>
    <row r="43" spans="1:1" x14ac:dyDescent="0.25">
      <c r="A43" s="44">
        <v>0</v>
      </c>
    </row>
    <row r="44" spans="1:1" x14ac:dyDescent="0.25">
      <c r="A44" s="44">
        <v>0</v>
      </c>
    </row>
    <row r="45" spans="1:1" x14ac:dyDescent="0.25">
      <c r="A45" s="44">
        <v>0.7142857142857143</v>
      </c>
    </row>
    <row r="46" spans="1:1" x14ac:dyDescent="0.25">
      <c r="A46" s="44">
        <v>0.2857142857142857</v>
      </c>
    </row>
    <row r="47" spans="1:1" x14ac:dyDescent="0.25">
      <c r="A47" s="44">
        <v>0</v>
      </c>
    </row>
    <row r="48" spans="1:1" x14ac:dyDescent="0.25">
      <c r="A48" s="44">
        <v>0.14285714285714285</v>
      </c>
    </row>
    <row r="49" spans="1:1" x14ac:dyDescent="0.25">
      <c r="A49" s="44">
        <v>0</v>
      </c>
    </row>
    <row r="50" spans="1:1" x14ac:dyDescent="0.25">
      <c r="A50" s="44">
        <v>0</v>
      </c>
    </row>
    <row r="51" spans="1:1" x14ac:dyDescent="0.25">
      <c r="A51" s="44">
        <v>0</v>
      </c>
    </row>
    <row r="52" spans="1:1" x14ac:dyDescent="0.25">
      <c r="A52" s="44">
        <v>0.14285714285714285</v>
      </c>
    </row>
    <row r="53" spans="1:1" x14ac:dyDescent="0.25">
      <c r="A53" s="44">
        <v>0</v>
      </c>
    </row>
    <row r="54" spans="1:1" x14ac:dyDescent="0.25">
      <c r="A54" s="44">
        <v>0</v>
      </c>
    </row>
    <row r="55" spans="1:1" x14ac:dyDescent="0.25">
      <c r="A55" s="44">
        <v>0</v>
      </c>
    </row>
    <row r="56" spans="1:1" x14ac:dyDescent="0.25">
      <c r="A56" s="44">
        <v>0</v>
      </c>
    </row>
    <row r="57" spans="1:1" x14ac:dyDescent="0.25">
      <c r="A57" s="44">
        <v>0.14285714285714285</v>
      </c>
    </row>
    <row r="58" spans="1:1" x14ac:dyDescent="0.25">
      <c r="A58" s="44">
        <v>0</v>
      </c>
    </row>
    <row r="59" spans="1:1" x14ac:dyDescent="0.25">
      <c r="A59" s="44">
        <v>0</v>
      </c>
    </row>
    <row r="60" spans="1:1" x14ac:dyDescent="0.25">
      <c r="A60" s="44">
        <v>0</v>
      </c>
    </row>
    <row r="61" spans="1:1" x14ac:dyDescent="0.25">
      <c r="A61" s="44">
        <v>0.2857142857142857</v>
      </c>
    </row>
    <row r="62" spans="1:1" x14ac:dyDescent="0.25">
      <c r="A62" s="54">
        <v>0.5714285714285714</v>
      </c>
    </row>
    <row r="63" spans="1:1" x14ac:dyDescent="0.25">
      <c r="A63" s="54">
        <v>1.1428571428571428</v>
      </c>
    </row>
    <row r="64" spans="1:1" x14ac:dyDescent="0.25">
      <c r="A64" s="44">
        <v>3</v>
      </c>
    </row>
    <row r="65" spans="1:1" x14ac:dyDescent="0.25">
      <c r="A65" s="44">
        <v>0</v>
      </c>
    </row>
    <row r="66" spans="1:1" x14ac:dyDescent="0.25">
      <c r="A66" s="44">
        <v>0.14285714285714285</v>
      </c>
    </row>
    <row r="67" spans="1:1" x14ac:dyDescent="0.25">
      <c r="A67" s="44">
        <v>0.42857142857142855</v>
      </c>
    </row>
    <row r="68" spans="1:1" x14ac:dyDescent="0.25">
      <c r="A68" s="44">
        <v>0.2857142857142857</v>
      </c>
    </row>
    <row r="69" spans="1:1" x14ac:dyDescent="0.25">
      <c r="A69" s="44">
        <v>0</v>
      </c>
    </row>
    <row r="70" spans="1:1" x14ac:dyDescent="0.25">
      <c r="A70" s="44">
        <v>0.14285714285714285</v>
      </c>
    </row>
    <row r="71" spans="1:1" x14ac:dyDescent="0.25">
      <c r="A71" s="44">
        <v>0.2857142857142857</v>
      </c>
    </row>
    <row r="72" spans="1:1" x14ac:dyDescent="0.25">
      <c r="A72" s="44">
        <v>0</v>
      </c>
    </row>
    <row r="73" spans="1:1" x14ac:dyDescent="0.25">
      <c r="A73" s="44">
        <v>0.42857142857142855</v>
      </c>
    </row>
    <row r="74" spans="1:1" x14ac:dyDescent="0.25">
      <c r="A74" s="44">
        <v>0</v>
      </c>
    </row>
    <row r="75" spans="1:1" x14ac:dyDescent="0.25">
      <c r="A75" s="44">
        <v>0.14285714285714285</v>
      </c>
    </row>
    <row r="76" spans="1:1" x14ac:dyDescent="0.25">
      <c r="A76" s="44">
        <v>0</v>
      </c>
    </row>
    <row r="77" spans="1:1" x14ac:dyDescent="0.25">
      <c r="A77" s="44">
        <v>0.14285714285714285</v>
      </c>
    </row>
    <row r="78" spans="1:1" x14ac:dyDescent="0.25">
      <c r="A78" s="44">
        <v>0.42857142857142855</v>
      </c>
    </row>
    <row r="79" spans="1:1" x14ac:dyDescent="0.25">
      <c r="A79" s="64">
        <v>0.7142857142857143</v>
      </c>
    </row>
    <row r="80" spans="1:1" x14ac:dyDescent="0.25">
      <c r="A80" s="64">
        <v>0.42857142857142855</v>
      </c>
    </row>
    <row r="81" spans="1:1" x14ac:dyDescent="0.25">
      <c r="A81" s="64">
        <v>0.42857142857142855</v>
      </c>
    </row>
    <row r="82" spans="1:1" x14ac:dyDescent="0.25">
      <c r="A82" s="64">
        <v>1.1428571428571428</v>
      </c>
    </row>
    <row r="83" spans="1:1" x14ac:dyDescent="0.25">
      <c r="A83" s="64">
        <v>0.14285714285714285</v>
      </c>
    </row>
    <row r="84" spans="1:1" x14ac:dyDescent="0.25">
      <c r="A84" s="44">
        <v>0</v>
      </c>
    </row>
    <row r="85" spans="1:1" x14ac:dyDescent="0.25">
      <c r="A85" s="73">
        <v>0</v>
      </c>
    </row>
    <row r="86" spans="1:1" x14ac:dyDescent="0.25">
      <c r="A86" s="44">
        <v>0</v>
      </c>
    </row>
    <row r="87" spans="1:1" x14ac:dyDescent="0.25">
      <c r="A87" s="44">
        <v>0</v>
      </c>
    </row>
    <row r="88" spans="1:1" x14ac:dyDescent="0.25">
      <c r="A88" s="44">
        <v>0</v>
      </c>
    </row>
    <row r="89" spans="1:1" x14ac:dyDescent="0.25">
      <c r="A89" s="44">
        <v>0</v>
      </c>
    </row>
    <row r="90" spans="1:1" x14ac:dyDescent="0.25">
      <c r="A90" s="44">
        <v>0</v>
      </c>
    </row>
    <row r="91" spans="1:1" x14ac:dyDescent="0.25">
      <c r="A91" s="44">
        <v>0.14285714285714285</v>
      </c>
    </row>
    <row r="92" spans="1:1" x14ac:dyDescent="0.25">
      <c r="A92" s="44">
        <v>0.7142857142857143</v>
      </c>
    </row>
    <row r="93" spans="1:1" x14ac:dyDescent="0.25">
      <c r="A93" s="44">
        <v>0.14285714285714285</v>
      </c>
    </row>
    <row r="94" spans="1:1" x14ac:dyDescent="0.25">
      <c r="A94" s="44">
        <v>0</v>
      </c>
    </row>
    <row r="95" spans="1:1" x14ac:dyDescent="0.25">
      <c r="A95" s="44">
        <v>0.14285714285714285</v>
      </c>
    </row>
    <row r="96" spans="1:1" x14ac:dyDescent="0.25">
      <c r="A96" s="44">
        <v>0</v>
      </c>
    </row>
    <row r="97" spans="1:1" x14ac:dyDescent="0.25">
      <c r="A97" s="44">
        <v>0</v>
      </c>
    </row>
    <row r="98" spans="1:1" x14ac:dyDescent="0.25">
      <c r="A98" s="44">
        <v>0.14285714285714285</v>
      </c>
    </row>
    <row r="99" spans="1:1" x14ac:dyDescent="0.25">
      <c r="A99" s="44">
        <v>0.14285714285714285</v>
      </c>
    </row>
    <row r="100" spans="1:1" x14ac:dyDescent="0.25">
      <c r="A100" s="44">
        <v>0</v>
      </c>
    </row>
    <row r="101" spans="1:1" x14ac:dyDescent="0.25">
      <c r="A101" s="44">
        <v>0.2857142857142857</v>
      </c>
    </row>
    <row r="102" spans="1:1" x14ac:dyDescent="0.25">
      <c r="A102" s="44">
        <v>0.14285714285714285</v>
      </c>
    </row>
    <row r="103" spans="1:1" x14ac:dyDescent="0.25">
      <c r="A103" s="44">
        <v>0</v>
      </c>
    </row>
    <row r="104" spans="1:1" x14ac:dyDescent="0.25">
      <c r="A104" s="44">
        <v>0</v>
      </c>
    </row>
    <row r="105" spans="1:1" x14ac:dyDescent="0.25">
      <c r="A105" s="44">
        <v>0</v>
      </c>
    </row>
    <row r="106" spans="1:1" x14ac:dyDescent="0.25">
      <c r="A106" s="4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Datasheet</vt:lpstr>
      <vt:lpstr>Encoding</vt:lpstr>
      <vt:lpstr>Testdatasheetlogisticregression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rademaker</dc:creator>
  <cp:lastModifiedBy>mark rademaker</cp:lastModifiedBy>
  <dcterms:created xsi:type="dcterms:W3CDTF">2014-10-27T15:31:18Z</dcterms:created>
  <dcterms:modified xsi:type="dcterms:W3CDTF">2015-03-14T11:09:23Z</dcterms:modified>
</cp:coreProperties>
</file>