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980" windowHeight="9855"/>
  </bookViews>
  <sheets>
    <sheet name="Sheet1" sheetId="1" r:id="rId1"/>
    <sheet name="Range parameters" sheetId="2" r:id="rId2"/>
    <sheet name="Sheet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Q30" i="1" l="1"/>
  <c r="Q29" i="1"/>
  <c r="Q28" i="1"/>
  <c r="Q27" i="1"/>
  <c r="Q19" i="1"/>
  <c r="U26" i="1"/>
  <c r="U16" i="1"/>
  <c r="Q26" i="1"/>
  <c r="Q16" i="1"/>
  <c r="P13" i="1"/>
  <c r="Q20" i="1" l="1"/>
  <c r="N3" i="2"/>
  <c r="AC3" i="2"/>
  <c r="O3" i="2"/>
  <c r="J3" i="2"/>
  <c r="L65" i="2" l="1"/>
  <c r="L64" i="2"/>
  <c r="G64" i="2"/>
  <c r="L63" i="2"/>
  <c r="G63" i="2"/>
  <c r="L62" i="2"/>
  <c r="G62" i="2"/>
  <c r="S61" i="2"/>
  <c r="L61" i="2"/>
  <c r="G61" i="2"/>
  <c r="S60" i="2"/>
  <c r="L60" i="2"/>
  <c r="G60" i="2"/>
  <c r="S59" i="2"/>
  <c r="T59" i="2" s="1"/>
  <c r="R59" i="2"/>
  <c r="L59" i="2"/>
  <c r="G59" i="2"/>
  <c r="R58" i="2"/>
  <c r="S58" i="2" s="1"/>
  <c r="T58" i="2" s="1"/>
  <c r="L58" i="2"/>
  <c r="G58" i="2"/>
  <c r="R57" i="2"/>
  <c r="S57" i="2" s="1"/>
  <c r="T57" i="2" s="1"/>
  <c r="L57" i="2"/>
  <c r="G57" i="2"/>
  <c r="R56" i="2"/>
  <c r="S56" i="2" s="1"/>
  <c r="T56" i="2" s="1"/>
  <c r="L56" i="2"/>
  <c r="G56" i="2"/>
  <c r="R55" i="2"/>
  <c r="S55" i="2" s="1"/>
  <c r="T55" i="2" s="1"/>
  <c r="L55" i="2"/>
  <c r="G55" i="2"/>
  <c r="R54" i="2"/>
  <c r="S54" i="2" s="1"/>
  <c r="T54" i="2" s="1"/>
  <c r="L54" i="2"/>
  <c r="G54" i="2"/>
  <c r="S53" i="2"/>
  <c r="T53" i="2" s="1"/>
  <c r="R53" i="2"/>
  <c r="L53" i="2"/>
  <c r="G53" i="2"/>
  <c r="S52" i="2"/>
  <c r="T52" i="2" s="1"/>
  <c r="R52" i="2"/>
  <c r="L52" i="2"/>
  <c r="G52" i="2"/>
  <c r="S51" i="2"/>
  <c r="T51" i="2" s="1"/>
  <c r="R51" i="2"/>
  <c r="L51" i="2"/>
  <c r="G51" i="2"/>
  <c r="R50" i="2"/>
  <c r="S50" i="2" s="1"/>
  <c r="T50" i="2" s="1"/>
  <c r="L50" i="2"/>
  <c r="G50" i="2"/>
  <c r="R49" i="2"/>
  <c r="S49" i="2" s="1"/>
  <c r="T49" i="2" s="1"/>
  <c r="L49" i="2"/>
  <c r="G49" i="2"/>
  <c r="R48" i="2"/>
  <c r="S48" i="2" s="1"/>
  <c r="T48" i="2" s="1"/>
  <c r="L48" i="2"/>
  <c r="G48" i="2"/>
  <c r="R47" i="2"/>
  <c r="S47" i="2" s="1"/>
  <c r="T47" i="2" s="1"/>
  <c r="L47" i="2"/>
  <c r="G47" i="2"/>
  <c r="R46" i="2"/>
  <c r="S46" i="2" s="1"/>
  <c r="T46" i="2" s="1"/>
  <c r="L46" i="2"/>
  <c r="G46" i="2"/>
  <c r="S45" i="2"/>
  <c r="T45" i="2" s="1"/>
  <c r="R45" i="2"/>
  <c r="L45" i="2"/>
  <c r="G45" i="2"/>
  <c r="S44" i="2"/>
  <c r="T44" i="2" s="1"/>
  <c r="R44" i="2"/>
  <c r="L44" i="2"/>
  <c r="G44" i="2"/>
  <c r="S43" i="2"/>
  <c r="T43" i="2" s="1"/>
  <c r="R43" i="2"/>
  <c r="L43" i="2"/>
  <c r="G43" i="2"/>
  <c r="R42" i="2"/>
  <c r="S42" i="2" s="1"/>
  <c r="T42" i="2" s="1"/>
  <c r="L42" i="2"/>
  <c r="G42" i="2"/>
  <c r="R41" i="2"/>
  <c r="S41" i="2" s="1"/>
  <c r="T41" i="2" s="1"/>
  <c r="L41" i="2"/>
  <c r="G41" i="2"/>
  <c r="R40" i="2"/>
  <c r="S40" i="2" s="1"/>
  <c r="T40" i="2" s="1"/>
  <c r="L40" i="2"/>
  <c r="G40" i="2"/>
  <c r="R39" i="2"/>
  <c r="S39" i="2" s="1"/>
  <c r="T39" i="2" s="1"/>
  <c r="L39" i="2"/>
  <c r="G39" i="2"/>
  <c r="R38" i="2"/>
  <c r="S38" i="2" s="1"/>
  <c r="T38" i="2" s="1"/>
  <c r="L38" i="2"/>
  <c r="G38" i="2"/>
  <c r="S37" i="2"/>
  <c r="T37" i="2" s="1"/>
  <c r="R37" i="2"/>
  <c r="L37" i="2"/>
  <c r="G37" i="2"/>
  <c r="S36" i="2"/>
  <c r="T36" i="2" s="1"/>
  <c r="R36" i="2"/>
  <c r="L36" i="2"/>
  <c r="G36" i="2"/>
  <c r="S35" i="2"/>
  <c r="T35" i="2" s="1"/>
  <c r="R35" i="2"/>
  <c r="L35" i="2"/>
  <c r="G35" i="2"/>
  <c r="R34" i="2"/>
  <c r="S34" i="2" s="1"/>
  <c r="T34" i="2" s="1"/>
  <c r="L34" i="2"/>
  <c r="G34" i="2"/>
  <c r="R33" i="2"/>
  <c r="S33" i="2" s="1"/>
  <c r="T33" i="2" s="1"/>
  <c r="L33" i="2"/>
  <c r="G33" i="2"/>
  <c r="R32" i="2"/>
  <c r="S32" i="2" s="1"/>
  <c r="T32" i="2" s="1"/>
  <c r="L32" i="2"/>
  <c r="G32" i="2"/>
  <c r="R31" i="2"/>
  <c r="S31" i="2" s="1"/>
  <c r="T31" i="2" s="1"/>
  <c r="L31" i="2"/>
  <c r="G31" i="2"/>
  <c r="R30" i="2"/>
  <c r="S30" i="2" s="1"/>
  <c r="T30" i="2" s="1"/>
  <c r="L30" i="2"/>
  <c r="G30" i="2"/>
  <c r="S29" i="2"/>
  <c r="T29" i="2" s="1"/>
  <c r="R29" i="2"/>
  <c r="L29" i="2"/>
  <c r="G29" i="2"/>
  <c r="S28" i="2"/>
  <c r="T28" i="2" s="1"/>
  <c r="R28" i="2"/>
  <c r="L28" i="2"/>
  <c r="G28" i="2"/>
  <c r="S27" i="2"/>
  <c r="T27" i="2" s="1"/>
  <c r="R27" i="2"/>
  <c r="L27" i="2"/>
  <c r="G27" i="2"/>
  <c r="R26" i="2"/>
  <c r="S26" i="2" s="1"/>
  <c r="T26" i="2" s="1"/>
  <c r="L26" i="2"/>
  <c r="G26" i="2"/>
  <c r="R25" i="2"/>
  <c r="S25" i="2" s="1"/>
  <c r="T25" i="2" s="1"/>
  <c r="L25" i="2"/>
  <c r="G25" i="2"/>
  <c r="R24" i="2"/>
  <c r="S24" i="2" s="1"/>
  <c r="T24" i="2" s="1"/>
  <c r="L24" i="2"/>
  <c r="G24" i="2"/>
  <c r="R23" i="2"/>
  <c r="S23" i="2" s="1"/>
  <c r="T23" i="2" s="1"/>
  <c r="L23" i="2"/>
  <c r="G23" i="2"/>
  <c r="R22" i="2"/>
  <c r="S22" i="2" s="1"/>
  <c r="T22" i="2" s="1"/>
  <c r="L22" i="2"/>
  <c r="G22" i="2"/>
  <c r="S21" i="2"/>
  <c r="T21" i="2" s="1"/>
  <c r="R21" i="2"/>
  <c r="L21" i="2"/>
  <c r="G21" i="2"/>
  <c r="S20" i="2"/>
  <c r="T20" i="2" s="1"/>
  <c r="R20" i="2"/>
  <c r="L20" i="2"/>
  <c r="G20" i="2"/>
  <c r="S19" i="2"/>
  <c r="T19" i="2" s="1"/>
  <c r="R19" i="2"/>
  <c r="L19" i="2"/>
  <c r="G19" i="2"/>
  <c r="R18" i="2"/>
  <c r="S18" i="2" s="1"/>
  <c r="T18" i="2" s="1"/>
  <c r="L18" i="2"/>
  <c r="G18" i="2"/>
  <c r="R17" i="2"/>
  <c r="S17" i="2" s="1"/>
  <c r="T17" i="2" s="1"/>
  <c r="L17" i="2"/>
  <c r="G17" i="2"/>
  <c r="R16" i="2"/>
  <c r="S16" i="2" s="1"/>
  <c r="T16" i="2" s="1"/>
  <c r="L16" i="2"/>
  <c r="G16" i="2"/>
  <c r="R15" i="2"/>
  <c r="S15" i="2" s="1"/>
  <c r="T15" i="2" s="1"/>
  <c r="L15" i="2"/>
  <c r="G15" i="2"/>
  <c r="R14" i="2"/>
  <c r="S14" i="2" s="1"/>
  <c r="T14" i="2" s="1"/>
  <c r="L14" i="2"/>
  <c r="G14" i="2"/>
  <c r="S13" i="2"/>
  <c r="T13" i="2" s="1"/>
  <c r="R13" i="2"/>
  <c r="L13" i="2"/>
  <c r="G13" i="2"/>
  <c r="S12" i="2"/>
  <c r="T12" i="2" s="1"/>
  <c r="R12" i="2"/>
  <c r="L12" i="2"/>
  <c r="G12" i="2"/>
  <c r="S11" i="2"/>
  <c r="T11" i="2" s="1"/>
  <c r="R11" i="2"/>
  <c r="L11" i="2"/>
  <c r="G11" i="2"/>
  <c r="R10" i="2"/>
  <c r="S10" i="2" s="1"/>
  <c r="T10" i="2" s="1"/>
  <c r="L10" i="2"/>
  <c r="G10" i="2"/>
  <c r="R9" i="2"/>
  <c r="S9" i="2" s="1"/>
  <c r="T9" i="2" s="1"/>
  <c r="L9" i="2"/>
  <c r="G9" i="2"/>
  <c r="R8" i="2"/>
  <c r="S8" i="2" s="1"/>
  <c r="T8" i="2" s="1"/>
  <c r="L8" i="2"/>
  <c r="G8" i="2"/>
  <c r="BF7" i="2"/>
  <c r="R7" i="2"/>
  <c r="S7" i="2" s="1"/>
  <c r="T7" i="2" s="1"/>
  <c r="L7" i="2"/>
  <c r="G7" i="2"/>
  <c r="AD6" i="2"/>
  <c r="AE6" i="2" s="1"/>
  <c r="AF6" i="2" s="1"/>
  <c r="R6" i="2"/>
  <c r="S6" i="2" s="1"/>
  <c r="T6" i="2" s="1"/>
  <c r="L6" i="2"/>
  <c r="G6" i="2"/>
  <c r="AE5" i="2"/>
  <c r="AF5" i="2" s="1"/>
  <c r="R5" i="2"/>
  <c r="S5" i="2" s="1"/>
  <c r="T5" i="2" s="1"/>
  <c r="L5" i="2"/>
  <c r="G5" i="2"/>
  <c r="AK4" i="2"/>
  <c r="AH4" i="2"/>
  <c r="AE4" i="2"/>
  <c r="AF4" i="2" s="1"/>
  <c r="AD4" i="2"/>
  <c r="R4" i="2"/>
  <c r="S4" i="2" s="1"/>
  <c r="T4" i="2" s="1"/>
  <c r="L4" i="2"/>
  <c r="G4" i="2"/>
  <c r="R3" i="2"/>
  <c r="S3" i="2" s="1"/>
  <c r="M3" i="2"/>
  <c r="L3" i="2"/>
  <c r="G3" i="2"/>
  <c r="H3" i="2" s="1"/>
  <c r="I3" i="2" s="1"/>
  <c r="T3" i="2" l="1"/>
  <c r="AA3" i="2"/>
  <c r="AB3" i="2" s="1"/>
  <c r="Z3" i="2"/>
  <c r="V3" i="2" l="1"/>
  <c r="W3" i="2" s="1"/>
  <c r="U3" i="2"/>
  <c r="X3" i="2" l="1"/>
  <c r="X4" i="2" s="1"/>
  <c r="U4" i="2"/>
  <c r="Y3" i="2"/>
  <c r="Y4" i="2" s="1"/>
  <c r="N8" i="1" l="1"/>
  <c r="L11" i="1" l="1"/>
  <c r="P11" i="1" s="1"/>
  <c r="L12" i="1" l="1"/>
  <c r="L8" i="1"/>
  <c r="P8" i="1" s="1"/>
  <c r="L7" i="1"/>
  <c r="Q17" i="1" l="1"/>
  <c r="U17" i="1" s="1"/>
  <c r="L10" i="1"/>
  <c r="P12" i="1"/>
  <c r="Q18" i="1"/>
  <c r="U18" i="1" s="1"/>
  <c r="L16" i="1"/>
  <c r="H9" i="1"/>
  <c r="C11" i="1"/>
  <c r="C12" i="1"/>
  <c r="C16" i="1" s="1"/>
  <c r="E8" i="1"/>
  <c r="C8" i="1" s="1"/>
  <c r="C7" i="1"/>
  <c r="Q22" i="1" l="1"/>
  <c r="L20" i="1"/>
  <c r="L21" i="1" s="1"/>
  <c r="L23" i="1"/>
  <c r="M16" i="1"/>
  <c r="L25" i="1"/>
  <c r="L18" i="1"/>
  <c r="C18" i="1"/>
  <c r="Q21" i="1" l="1"/>
  <c r="M18" i="1"/>
</calcChain>
</file>

<file path=xl/sharedStrings.xml><?xml version="1.0" encoding="utf-8"?>
<sst xmlns="http://schemas.openxmlformats.org/spreadsheetml/2006/main" count="196" uniqueCount="120">
  <si>
    <t>y</t>
  </si>
  <si>
    <t>T</t>
  </si>
  <si>
    <t>v</t>
  </si>
  <si>
    <t>r</t>
  </si>
  <si>
    <t>th</t>
  </si>
  <si>
    <t>g</t>
  </si>
  <si>
    <t>D</t>
  </si>
  <si>
    <t>N</t>
  </si>
  <si>
    <t>UNITS</t>
  </si>
  <si>
    <t>time</t>
  </si>
  <si>
    <t>days</t>
  </si>
  <si>
    <t>distance</t>
  </si>
  <si>
    <t>km</t>
  </si>
  <si>
    <t>hours</t>
  </si>
  <si>
    <t>proportion of time active</t>
  </si>
  <si>
    <t>number of records</t>
  </si>
  <si>
    <t>detection angle</t>
  </si>
  <si>
    <t>group size</t>
  </si>
  <si>
    <t>density</t>
  </si>
  <si>
    <t>area</t>
  </si>
  <si>
    <t>population size</t>
  </si>
  <si>
    <t>A</t>
  </si>
  <si>
    <t>angle</t>
  </si>
  <si>
    <t>half degrees</t>
  </si>
  <si>
    <t>radians</t>
  </si>
  <si>
    <t>seconds</t>
  </si>
  <si>
    <t>metres</t>
  </si>
  <si>
    <t>degrees</t>
  </si>
  <si>
    <t>p</t>
  </si>
  <si>
    <t>detection radius</t>
  </si>
  <si>
    <t>camera time</t>
  </si>
  <si>
    <t>speed while active</t>
  </si>
  <si>
    <t>Day range</t>
  </si>
  <si>
    <t>without  g</t>
  </si>
  <si>
    <t>*g</t>
  </si>
  <si>
    <t>S.E.</t>
  </si>
  <si>
    <t>y=</t>
  </si>
  <si>
    <t xml:space="preserve">width of animals covered path </t>
  </si>
  <si>
    <t>if circular area</t>
  </si>
  <si>
    <t>if camera</t>
  </si>
  <si>
    <t>n photographs</t>
  </si>
  <si>
    <t>Partial differentation</t>
  </si>
  <si>
    <t>D/V</t>
  </si>
  <si>
    <t>D/R</t>
  </si>
  <si>
    <r>
      <t>D/</t>
    </r>
    <r>
      <rPr>
        <sz val="11"/>
        <color theme="1"/>
        <rFont val="Calibri"/>
        <family val="2"/>
      </rPr>
      <t>θ</t>
    </r>
  </si>
  <si>
    <t>S.E. D</t>
  </si>
  <si>
    <t>S.E.%</t>
  </si>
  <si>
    <t>Camera detection data Bawean warty pigs</t>
  </si>
  <si>
    <t>Area</t>
  </si>
  <si>
    <t>CTID</t>
  </si>
  <si>
    <t>VID</t>
  </si>
  <si>
    <t>DVI</t>
  </si>
  <si>
    <t>TVI</t>
  </si>
  <si>
    <t>AD</t>
  </si>
  <si>
    <t>Radians</t>
  </si>
  <si>
    <t>SD</t>
  </si>
  <si>
    <t>RD</t>
  </si>
  <si>
    <t>RD/Km</t>
  </si>
  <si>
    <t>DT</t>
  </si>
  <si>
    <t>SMV m/s</t>
  </si>
  <si>
    <t>km/h</t>
  </si>
  <si>
    <t>Km/day</t>
  </si>
  <si>
    <t>LOG</t>
  </si>
  <si>
    <t>Mean log</t>
  </si>
  <si>
    <t>CI Lower</t>
  </si>
  <si>
    <t>CI upper</t>
  </si>
  <si>
    <t>Geomean</t>
  </si>
  <si>
    <t>Speed of movement</t>
  </si>
  <si>
    <t>Effective Detection angle</t>
  </si>
  <si>
    <t>Effective Detection angle in radians</t>
  </si>
  <si>
    <t>Effective Detection  distance</t>
  </si>
  <si>
    <t>Average group size</t>
  </si>
  <si>
    <t>Trap rate (excluding extra wallow cams a3C08, a3C09 &amp; random wallow cam a4C01)</t>
  </si>
  <si>
    <t>V00004</t>
  </si>
  <si>
    <t>m/s</t>
  </si>
  <si>
    <t>Km/h</t>
  </si>
  <si>
    <t>Km/day-1</t>
  </si>
  <si>
    <t>(N.videos/camera hrs)*24</t>
  </si>
  <si>
    <t>V00000</t>
  </si>
  <si>
    <t>V00001</t>
  </si>
  <si>
    <t>N=57</t>
  </si>
  <si>
    <t>N=63</t>
  </si>
  <si>
    <t>N=127</t>
  </si>
  <si>
    <t>N=92</t>
  </si>
  <si>
    <t>V00005</t>
  </si>
  <si>
    <t>V00006</t>
  </si>
  <si>
    <t>V00026</t>
  </si>
  <si>
    <t>V00027</t>
  </si>
  <si>
    <t>V00029</t>
  </si>
  <si>
    <t>V00007</t>
  </si>
  <si>
    <t>V00002</t>
  </si>
  <si>
    <t>V00003</t>
  </si>
  <si>
    <t>V00011</t>
  </si>
  <si>
    <t>V00012</t>
  </si>
  <si>
    <t>V00014</t>
  </si>
  <si>
    <t>V00019</t>
  </si>
  <si>
    <t>V00022</t>
  </si>
  <si>
    <t>V0006</t>
  </si>
  <si>
    <t>V0009</t>
  </si>
  <si>
    <t>V0010</t>
  </si>
  <si>
    <t>V0013</t>
  </si>
  <si>
    <t>V0004</t>
  </si>
  <si>
    <t>V0005</t>
  </si>
  <si>
    <t>V0008</t>
  </si>
  <si>
    <t>V00016</t>
  </si>
  <si>
    <t>V00010</t>
  </si>
  <si>
    <t>V00008</t>
  </si>
  <si>
    <t>V00090</t>
  </si>
  <si>
    <t xml:space="preserve">SD </t>
  </si>
  <si>
    <t>S.E.D%</t>
  </si>
  <si>
    <t>UCI</t>
  </si>
  <si>
    <t>LCI</t>
  </si>
  <si>
    <t>withoutg</t>
  </si>
  <si>
    <t>(D/V*S.E.V)^2</t>
  </si>
  <si>
    <t>(D/R*S.E.R)^2</t>
  </si>
  <si>
    <t>(D/R*S.E.θ)^2</t>
  </si>
  <si>
    <t>D/g</t>
  </si>
  <si>
    <t>S.E.D*g</t>
  </si>
  <si>
    <t>S.E.D*g%</t>
  </si>
  <si>
    <t>D/g*S.E.g)^2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</si>
</sst>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0"/>
    <numFmt numFmtId="166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164" fontId="0" fillId="0" borderId="0" xfId="0" applyNumberFormat="1"/>
    <xf numFmtId="164" fontId="0" fillId="0" borderId="0" xfId="0" applyNumberFormat="1" applyFont="1"/>
    <xf numFmtId="2" fontId="0" fillId="0" borderId="0" xfId="0" applyNumberFormat="1"/>
    <xf numFmtId="164" fontId="1" fillId="0" borderId="0" xfId="0" applyNumberFormat="1" applyFont="1"/>
    <xf numFmtId="0" fontId="0" fillId="0" borderId="2" xfId="0" applyBorder="1"/>
    <xf numFmtId="165" fontId="0" fillId="0" borderId="0" xfId="0" applyNumberFormat="1"/>
    <xf numFmtId="0" fontId="4" fillId="0" borderId="0" xfId="0" applyFont="1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0" fillId="0" borderId="7" xfId="0" applyBorder="1"/>
    <xf numFmtId="0" fontId="1" fillId="0" borderId="8" xfId="0" applyFont="1" applyBorder="1"/>
    <xf numFmtId="0" fontId="1" fillId="0" borderId="0" xfId="0" applyFont="1" applyBorder="1"/>
    <xf numFmtId="0" fontId="1" fillId="0" borderId="2" xfId="0" applyFont="1" applyBorder="1"/>
    <xf numFmtId="0" fontId="1" fillId="0" borderId="10" xfId="0" applyFont="1" applyBorder="1"/>
    <xf numFmtId="0" fontId="1" fillId="0" borderId="10" xfId="0" applyFont="1" applyFill="1" applyBorder="1"/>
    <xf numFmtId="0" fontId="1" fillId="0" borderId="11" xfId="0" applyFont="1" applyBorder="1" applyAlignment="1">
      <alignment wrapText="1"/>
    </xf>
    <xf numFmtId="15" fontId="0" fillId="0" borderId="0" xfId="0" applyNumberFormat="1"/>
    <xf numFmtId="20" fontId="0" fillId="0" borderId="0" xfId="0" applyNumberFormat="1"/>
    <xf numFmtId="0" fontId="0" fillId="0" borderId="8" xfId="0" applyBorder="1"/>
    <xf numFmtId="0" fontId="0" fillId="0" borderId="0" xfId="0" applyBorder="1"/>
    <xf numFmtId="166" fontId="0" fillId="0" borderId="12" xfId="0" applyNumberFormat="1" applyBorder="1"/>
    <xf numFmtId="166" fontId="0" fillId="0" borderId="0" xfId="0" applyNumberFormat="1" applyBorder="1"/>
    <xf numFmtId="166" fontId="1" fillId="0" borderId="10" xfId="0" applyNumberFormat="1" applyFont="1" applyBorder="1"/>
    <xf numFmtId="0" fontId="1" fillId="0" borderId="13" xfId="0" applyFont="1" applyBorder="1"/>
    <xf numFmtId="0" fontId="0" fillId="0" borderId="13" xfId="0" applyBorder="1"/>
    <xf numFmtId="2" fontId="0" fillId="0" borderId="11" xfId="0" applyNumberFormat="1" applyBorder="1"/>
    <xf numFmtId="0" fontId="0" fillId="0" borderId="12" xfId="0" applyBorder="1"/>
    <xf numFmtId="0" fontId="0" fillId="0" borderId="13" xfId="0" applyFill="1" applyBorder="1"/>
    <xf numFmtId="0" fontId="0" fillId="0" borderId="9" xfId="0" applyBorder="1"/>
    <xf numFmtId="0" fontId="0" fillId="0" borderId="6" xfId="0" applyBorder="1"/>
    <xf numFmtId="0" fontId="0" fillId="0" borderId="13" xfId="0" applyBorder="1" applyAlignment="1"/>
    <xf numFmtId="0" fontId="0" fillId="0" borderId="7" xfId="0" applyBorder="1" applyAlignment="1"/>
    <xf numFmtId="166" fontId="0" fillId="0" borderId="0" xfId="0" applyNumberFormat="1"/>
    <xf numFmtId="0" fontId="0" fillId="0" borderId="0" xfId="0" applyFill="1"/>
    <xf numFmtId="15" fontId="0" fillId="0" borderId="0" xfId="0" applyNumberFormat="1" applyFill="1"/>
    <xf numFmtId="20" fontId="0" fillId="0" borderId="0" xfId="0" applyNumberFormat="1" applyFill="1"/>
    <xf numFmtId="0" fontId="0" fillId="0" borderId="0" xfId="0" applyFill="1" applyBorder="1"/>
    <xf numFmtId="0" fontId="0" fillId="0" borderId="2" xfId="0" applyFill="1" applyBorder="1"/>
    <xf numFmtId="0" fontId="0" fillId="0" borderId="8" xfId="0" applyFill="1" applyBorder="1"/>
    <xf numFmtId="0" fontId="0" fillId="2" borderId="0" xfId="0" applyFill="1"/>
    <xf numFmtId="15" fontId="0" fillId="2" borderId="0" xfId="0" applyNumberFormat="1" applyFill="1"/>
    <xf numFmtId="20" fontId="0" fillId="2" borderId="0" xfId="0" applyNumberFormat="1" applyFill="1"/>
    <xf numFmtId="0" fontId="0" fillId="2" borderId="0" xfId="0" applyFill="1" applyBorder="1"/>
    <xf numFmtId="0" fontId="0" fillId="2" borderId="2" xfId="0" applyFill="1" applyBorder="1"/>
    <xf numFmtId="2" fontId="0" fillId="2" borderId="0" xfId="0" applyNumberFormat="1" applyFill="1" applyBorder="1"/>
    <xf numFmtId="0" fontId="0" fillId="2" borderId="8" xfId="0" applyFill="1" applyBorder="1"/>
    <xf numFmtId="2" fontId="0" fillId="2" borderId="0" xfId="0" applyNumberFormat="1" applyFill="1"/>
    <xf numFmtId="166" fontId="0" fillId="0" borderId="0" xfId="0" applyNumberFormat="1" applyFill="1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mera%20trapping%20digital%20data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sheet Independent videos"/>
      <sheetName val="Average Gsize Wallow"/>
      <sheetName val="Average Gsize non Wallow"/>
      <sheetName val="Camera detection data BWP"/>
      <sheetName val="Encoding"/>
      <sheetName val="Activity pattern"/>
      <sheetName val="Camera detection data LTmacaqu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J7" workbookViewId="0">
      <selection activeCell="Q29" sqref="Q29"/>
    </sheetView>
  </sheetViews>
  <sheetFormatPr defaultRowHeight="15" x14ac:dyDescent="0.25"/>
  <cols>
    <col min="1" max="1" width="23.5703125" hidden="1" customWidth="1"/>
    <col min="2" max="3" width="0" hidden="1" customWidth="1"/>
    <col min="4" max="4" width="12.7109375" hidden="1" customWidth="1"/>
    <col min="5" max="9" width="0" hidden="1" customWidth="1"/>
    <col min="10" max="10" width="23.5703125" bestFit="1" customWidth="1"/>
    <col min="12" max="12" width="12" bestFit="1" customWidth="1"/>
    <col min="16" max="16" width="9.140625" style="4"/>
    <col min="17" max="17" width="11.5703125" style="4" bestFit="1" customWidth="1"/>
    <col min="19" max="19" width="6.5703125" bestFit="1" customWidth="1"/>
    <col min="20" max="20" width="13.42578125" bestFit="1" customWidth="1"/>
  </cols>
  <sheetData>
    <row r="1" spans="1:21" x14ac:dyDescent="0.25">
      <c r="B1" s="1" t="s">
        <v>8</v>
      </c>
      <c r="K1" s="1" t="s">
        <v>8</v>
      </c>
    </row>
    <row r="2" spans="1:21" x14ac:dyDescent="0.25">
      <c r="B2" s="1" t="s">
        <v>9</v>
      </c>
      <c r="C2" t="s">
        <v>10</v>
      </c>
      <c r="D2" t="s">
        <v>13</v>
      </c>
      <c r="E2" t="s">
        <v>25</v>
      </c>
      <c r="K2" s="1" t="s">
        <v>9</v>
      </c>
      <c r="L2" t="s">
        <v>10</v>
      </c>
      <c r="M2" t="s">
        <v>13</v>
      </c>
      <c r="N2" t="s">
        <v>25</v>
      </c>
    </row>
    <row r="3" spans="1:21" x14ac:dyDescent="0.25">
      <c r="B3" s="1" t="s">
        <v>11</v>
      </c>
      <c r="C3" t="s">
        <v>12</v>
      </c>
      <c r="E3" t="s">
        <v>26</v>
      </c>
      <c r="K3" s="1" t="s">
        <v>11</v>
      </c>
      <c r="L3" t="s">
        <v>12</v>
      </c>
      <c r="N3" t="s">
        <v>26</v>
      </c>
    </row>
    <row r="4" spans="1:21" x14ac:dyDescent="0.25">
      <c r="B4" s="1" t="s">
        <v>22</v>
      </c>
      <c r="C4" t="s">
        <v>24</v>
      </c>
      <c r="D4" t="s">
        <v>27</v>
      </c>
      <c r="E4" t="s">
        <v>23</v>
      </c>
      <c r="K4" s="1" t="s">
        <v>22</v>
      </c>
      <c r="L4" t="s">
        <v>24</v>
      </c>
      <c r="M4" t="s">
        <v>27</v>
      </c>
      <c r="N4" t="s">
        <v>23</v>
      </c>
    </row>
    <row r="6" spans="1:21" x14ac:dyDescent="0.25">
      <c r="A6" t="s">
        <v>15</v>
      </c>
      <c r="B6" s="2" t="s">
        <v>0</v>
      </c>
      <c r="C6">
        <v>92</v>
      </c>
      <c r="J6" t="s">
        <v>15</v>
      </c>
      <c r="K6" s="2" t="s">
        <v>0</v>
      </c>
      <c r="L6">
        <v>92</v>
      </c>
      <c r="O6" t="s">
        <v>35</v>
      </c>
      <c r="P6" s="4" t="s">
        <v>46</v>
      </c>
    </row>
    <row r="7" spans="1:21" x14ac:dyDescent="0.25">
      <c r="A7" t="s">
        <v>30</v>
      </c>
      <c r="B7" s="2" t="s">
        <v>1</v>
      </c>
      <c r="C7">
        <f>D7/24</f>
        <v>669.625</v>
      </c>
      <c r="D7">
        <v>16071</v>
      </c>
      <c r="J7" t="s">
        <v>30</v>
      </c>
      <c r="K7" s="2" t="s">
        <v>1</v>
      </c>
      <c r="L7" s="4">
        <f>M7/24</f>
        <v>669.625</v>
      </c>
      <c r="M7">
        <v>16071</v>
      </c>
      <c r="Q7" s="7"/>
    </row>
    <row r="8" spans="1:21" x14ac:dyDescent="0.25">
      <c r="A8" t="s">
        <v>31</v>
      </c>
      <c r="B8" s="2" t="s">
        <v>2</v>
      </c>
      <c r="C8">
        <f>E8*60^2*24/1000</f>
        <v>20.808895960433045</v>
      </c>
      <c r="E8">
        <f>5.74E-36^(1/57)</f>
        <v>0.24084370324575285</v>
      </c>
      <c r="J8" t="s">
        <v>31</v>
      </c>
      <c r="K8" s="2" t="s">
        <v>2</v>
      </c>
      <c r="L8" s="4">
        <f>N8*60^2*24/1000</f>
        <v>20.808895960433045</v>
      </c>
      <c r="N8">
        <f>5.74E-36^(1/57)</f>
        <v>0.24084370324575285</v>
      </c>
      <c r="O8">
        <v>3.71</v>
      </c>
      <c r="P8" s="4">
        <f>(O8/L8)*100</f>
        <v>17.828913206420744</v>
      </c>
    </row>
    <row r="9" spans="1:21" x14ac:dyDescent="0.25">
      <c r="A9" t="s">
        <v>14</v>
      </c>
      <c r="B9" s="2" t="s">
        <v>28</v>
      </c>
      <c r="C9">
        <v>0.35</v>
      </c>
      <c r="H9">
        <f>0.14*177.5*1.29</f>
        <v>32.0565</v>
      </c>
      <c r="J9" t="s">
        <v>14</v>
      </c>
      <c r="K9" s="2" t="s">
        <v>28</v>
      </c>
      <c r="L9" s="6">
        <v>0.47</v>
      </c>
    </row>
    <row r="10" spans="1:21" x14ac:dyDescent="0.25">
      <c r="B10" s="2"/>
      <c r="J10" t="s">
        <v>32</v>
      </c>
      <c r="K10" s="3" t="s">
        <v>2</v>
      </c>
      <c r="L10" s="5">
        <f>L8*L9</f>
        <v>9.7801811014035298</v>
      </c>
      <c r="O10">
        <v>4.1000000000000002E-2</v>
      </c>
    </row>
    <row r="11" spans="1:21" x14ac:dyDescent="0.25">
      <c r="A11" t="s">
        <v>29</v>
      </c>
      <c r="B11" s="2" t="s">
        <v>3</v>
      </c>
      <c r="C11">
        <f>E11/1000</f>
        <v>3.8999999999999998E-3</v>
      </c>
      <c r="E11">
        <v>3.9</v>
      </c>
      <c r="J11" t="s">
        <v>29</v>
      </c>
      <c r="K11" s="2" t="s">
        <v>3</v>
      </c>
      <c r="L11" s="4">
        <f>N11/1000</f>
        <v>3.8999999999999998E-3</v>
      </c>
      <c r="N11">
        <v>3.9</v>
      </c>
      <c r="O11">
        <v>2.9E-4</v>
      </c>
      <c r="P11" s="4">
        <f>(O11/L11)*100</f>
        <v>7.4358974358974361</v>
      </c>
    </row>
    <row r="12" spans="1:21" x14ac:dyDescent="0.25">
      <c r="A12" t="s">
        <v>16</v>
      </c>
      <c r="B12" s="2" t="s">
        <v>4</v>
      </c>
      <c r="C12">
        <f>D12*PI()/180</f>
        <v>0.39200094999792645</v>
      </c>
      <c r="D12">
        <v>22.46</v>
      </c>
      <c r="J12" t="s">
        <v>16</v>
      </c>
      <c r="K12" s="2" t="s">
        <v>4</v>
      </c>
      <c r="L12" s="4">
        <f>N12*PI()/180</f>
        <v>0.39200094999792645</v>
      </c>
      <c r="N12">
        <v>22.46</v>
      </c>
      <c r="O12">
        <v>3.3000000000000002E-2</v>
      </c>
      <c r="P12" s="4">
        <f>(O12/L12)*100</f>
        <v>8.4183469453771895</v>
      </c>
    </row>
    <row r="13" spans="1:21" x14ac:dyDescent="0.25">
      <c r="A13" t="s">
        <v>17</v>
      </c>
      <c r="B13" s="2" t="s">
        <v>5</v>
      </c>
      <c r="C13">
        <v>1.29</v>
      </c>
      <c r="J13" t="s">
        <v>17</v>
      </c>
      <c r="K13" s="2" t="s">
        <v>5</v>
      </c>
      <c r="L13">
        <v>2.1800000000000002</v>
      </c>
      <c r="O13">
        <v>0.1701</v>
      </c>
      <c r="P13" s="4">
        <f>O13/L13*100</f>
        <v>7.8027522935779814</v>
      </c>
    </row>
    <row r="14" spans="1:21" x14ac:dyDescent="0.25">
      <c r="B14" s="2"/>
      <c r="K14" s="2"/>
    </row>
    <row r="15" spans="1:21" x14ac:dyDescent="0.25">
      <c r="B15" s="2"/>
      <c r="K15" s="2"/>
      <c r="L15" t="s">
        <v>33</v>
      </c>
      <c r="M15" t="s">
        <v>34</v>
      </c>
      <c r="P15" s="7" t="s">
        <v>41</v>
      </c>
    </row>
    <row r="16" spans="1:21" x14ac:dyDescent="0.25">
      <c r="A16" t="s">
        <v>18</v>
      </c>
      <c r="B16" s="2" t="s">
        <v>6</v>
      </c>
      <c r="C16">
        <f>C6*C13*PI()/(PRODUCT(C7:C11)*(2+C12))</f>
        <v>8.1950708567057529</v>
      </c>
      <c r="J16" t="s">
        <v>18</v>
      </c>
      <c r="K16" s="2" t="s">
        <v>6</v>
      </c>
      <c r="L16">
        <f>(L6/(L7*0.47)*((PI()/(L8*L11*(2+L12)))))</f>
        <v>4.7307847597674639</v>
      </c>
      <c r="M16">
        <f>L16*2.18</f>
        <v>10.313110776293072</v>
      </c>
      <c r="P16" s="4" t="s">
        <v>42</v>
      </c>
      <c r="Q16" s="4">
        <f>-((L6/(L7*0.47)))*((PI()/((L8^2)*L11*(2+L12))))</f>
        <v>-0.22734434199501927</v>
      </c>
      <c r="R16" s="9"/>
      <c r="T16" t="s">
        <v>113</v>
      </c>
      <c r="U16" s="4">
        <f>(Q16*O8)^2</f>
        <v>0.71140370010349252</v>
      </c>
    </row>
    <row r="17" spans="1:21" x14ac:dyDescent="0.25">
      <c r="A17" t="s">
        <v>19</v>
      </c>
      <c r="B17" s="2" t="s">
        <v>21</v>
      </c>
      <c r="C17">
        <v>46</v>
      </c>
      <c r="J17" t="s">
        <v>19</v>
      </c>
      <c r="K17" s="2" t="s">
        <v>21</v>
      </c>
      <c r="L17">
        <v>46</v>
      </c>
      <c r="M17">
        <v>46</v>
      </c>
      <c r="P17" s="4" t="s">
        <v>43</v>
      </c>
      <c r="Q17" s="4">
        <f>-((L6/(L7*0.47)))*((PI()/(L8*(L11^2)*(2+L12))))</f>
        <v>-1213.0217332737091</v>
      </c>
      <c r="R17" s="9"/>
      <c r="S17" s="4"/>
      <c r="T17" t="s">
        <v>114</v>
      </c>
      <c r="U17">
        <f>(Q17*O11)^2</f>
        <v>0.12374656710566513</v>
      </c>
    </row>
    <row r="18" spans="1:21" x14ac:dyDescent="0.25">
      <c r="A18" t="s">
        <v>20</v>
      </c>
      <c r="B18" s="2" t="s">
        <v>7</v>
      </c>
      <c r="C18">
        <f>C16*C17</f>
        <v>376.97325940846463</v>
      </c>
      <c r="J18" t="s">
        <v>20</v>
      </c>
      <c r="K18" s="2" t="s">
        <v>7</v>
      </c>
      <c r="L18">
        <f>L16*L17</f>
        <v>217.61609894930334</v>
      </c>
      <c r="M18">
        <f>M16*M17</f>
        <v>474.40309570948136</v>
      </c>
      <c r="P18" s="4" t="s">
        <v>44</v>
      </c>
      <c r="Q18" s="4">
        <f>-((L6/(L7*0.47)))*((PI()/(L8*L11*(2+L12)^2)))</f>
        <v>-1.9777520405130131</v>
      </c>
      <c r="R18" s="9"/>
      <c r="T18" t="s">
        <v>115</v>
      </c>
      <c r="U18">
        <f>(Q18*O12)^2</f>
        <v>4.2596269126574382E-3</v>
      </c>
    </row>
    <row r="19" spans="1:21" x14ac:dyDescent="0.25">
      <c r="P19" s="4" t="s">
        <v>45</v>
      </c>
      <c r="Q19" s="4">
        <f>SQRT(U16+U17+U18)</f>
        <v>0.91619315328254614</v>
      </c>
    </row>
    <row r="20" spans="1:21" x14ac:dyDescent="0.25">
      <c r="H20" t="s">
        <v>38</v>
      </c>
      <c r="J20" t="s">
        <v>37</v>
      </c>
      <c r="L20" s="4">
        <f>L10*L7*(2*L11)*(L16*46)</f>
        <v>11116.400359292104</v>
      </c>
      <c r="P20" s="4" t="s">
        <v>109</v>
      </c>
      <c r="Q20" s="4">
        <f>(0.9139/4.73078476)*100</f>
        <v>19.318147968329889</v>
      </c>
    </row>
    <row r="21" spans="1:21" x14ac:dyDescent="0.25">
      <c r="K21" t="s">
        <v>36</v>
      </c>
      <c r="L21">
        <f>L20/46</f>
        <v>241.66087737591531</v>
      </c>
      <c r="O21" t="s">
        <v>112</v>
      </c>
      <c r="P21" s="4" t="s">
        <v>110</v>
      </c>
      <c r="Q21" s="4">
        <f>L16+(2*Q19)</f>
        <v>6.563171066332556</v>
      </c>
    </row>
    <row r="22" spans="1:21" x14ac:dyDescent="0.25">
      <c r="L22" s="4"/>
      <c r="P22" s="4" t="s">
        <v>111</v>
      </c>
      <c r="Q22" s="4">
        <f>L16-(2*Q19)</f>
        <v>2.8983984532023719</v>
      </c>
    </row>
    <row r="23" spans="1:21" x14ac:dyDescent="0.25">
      <c r="K23" t="s">
        <v>36</v>
      </c>
      <c r="L23">
        <f>(2*L11)*L7*L10*L16</f>
        <v>241.66087737591531</v>
      </c>
    </row>
    <row r="25" spans="1:21" x14ac:dyDescent="0.25">
      <c r="H25" t="s">
        <v>39</v>
      </c>
      <c r="J25" t="s">
        <v>40</v>
      </c>
      <c r="L25">
        <f>((2+L12)/PI())*L11*L7*L10*L16</f>
        <v>91.999999999999972</v>
      </c>
    </row>
    <row r="26" spans="1:21" x14ac:dyDescent="0.25">
      <c r="P26" s="4" t="s">
        <v>116</v>
      </c>
      <c r="Q26" s="4">
        <f>-((L6/(L7*0.47)))*((PI()/((L8)*L11*(2+L12)*L13^2)))</f>
        <v>-0.99545172118665604</v>
      </c>
      <c r="T26" t="s">
        <v>119</v>
      </c>
      <c r="U26">
        <f>(Q26*O13)^2</f>
        <v>2.8671408663904011E-2</v>
      </c>
    </row>
    <row r="27" spans="1:21" x14ac:dyDescent="0.25">
      <c r="P27" s="4" t="s">
        <v>117</v>
      </c>
      <c r="Q27" s="4">
        <f>SQRT(U16+U17+U18+U26)</f>
        <v>0.93170880793610578</v>
      </c>
    </row>
    <row r="28" spans="1:21" x14ac:dyDescent="0.25">
      <c r="P28" s="4" t="s">
        <v>118</v>
      </c>
      <c r="Q28" s="4">
        <f>Q27/M16*100</f>
        <v>9.0342170092639851</v>
      </c>
    </row>
    <row r="29" spans="1:21" x14ac:dyDescent="0.25">
      <c r="O29" t="s">
        <v>34</v>
      </c>
      <c r="P29" s="4" t="s">
        <v>110</v>
      </c>
      <c r="Q29" s="4">
        <f>M16+(2*Q27)</f>
        <v>12.176528392165284</v>
      </c>
    </row>
    <row r="30" spans="1:21" x14ac:dyDescent="0.25">
      <c r="P30" s="4" t="s">
        <v>111</v>
      </c>
      <c r="Q30" s="4">
        <f>M16-(2*Q27)</f>
        <v>8.4496931604208605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362"/>
  <sheetViews>
    <sheetView topLeftCell="F1" workbookViewId="0">
      <selection activeCell="H3" sqref="H3"/>
    </sheetView>
  </sheetViews>
  <sheetFormatPr defaultRowHeight="15" x14ac:dyDescent="0.25"/>
  <cols>
    <col min="1" max="3" width="9.140625" customWidth="1"/>
    <col min="4" max="4" width="9.7109375" customWidth="1"/>
    <col min="5" max="5" width="9.140625" customWidth="1"/>
    <col min="6" max="6" width="9.140625" style="23" customWidth="1"/>
    <col min="7" max="9" width="9.140625" style="24" customWidth="1"/>
    <col min="10" max="10" width="9.140625" style="8" customWidth="1"/>
    <col min="11" max="11" width="9.140625" style="23"/>
    <col min="12" max="14" width="9.140625" style="24"/>
    <col min="15" max="15" width="9.140625" style="8"/>
    <col min="16" max="20" width="9.140625" customWidth="1"/>
    <col min="21" max="21" width="11.7109375" customWidth="1"/>
    <col min="22" max="25" width="12.85546875" customWidth="1"/>
    <col min="26" max="26" width="12" bestFit="1" customWidth="1"/>
    <col min="27" max="29" width="12" customWidth="1"/>
    <col min="31" max="32" width="9.140625" style="37" customWidth="1"/>
    <col min="33" max="33" width="23.7109375" bestFit="1" customWidth="1"/>
    <col min="34" max="34" width="33" bestFit="1" customWidth="1"/>
    <col min="35" max="35" width="26.85546875" bestFit="1" customWidth="1"/>
    <col min="36" max="36" width="18" bestFit="1" customWidth="1"/>
    <col min="37" max="37" width="31.7109375" bestFit="1" customWidth="1"/>
  </cols>
  <sheetData>
    <row r="1" spans="1:58" ht="21" x14ac:dyDescent="0.35">
      <c r="B1" s="10" t="s">
        <v>47</v>
      </c>
      <c r="C1" s="10"/>
      <c r="D1" s="10"/>
      <c r="E1" s="10"/>
      <c r="F1" s="11"/>
      <c r="G1" s="12"/>
      <c r="H1" s="12"/>
      <c r="I1" s="12"/>
      <c r="J1" s="13"/>
      <c r="K1" s="11"/>
      <c r="L1" s="12"/>
      <c r="M1" s="12"/>
      <c r="N1" s="12"/>
      <c r="O1" s="13"/>
      <c r="P1" s="10"/>
      <c r="Q1" s="10"/>
      <c r="R1" s="10"/>
      <c r="S1" s="10"/>
      <c r="T1" s="10"/>
      <c r="U1" s="10"/>
      <c r="V1" s="10"/>
      <c r="W1" s="10"/>
      <c r="X1" s="10"/>
      <c r="Y1" s="10"/>
      <c r="AE1" s="53"/>
      <c r="AF1" s="53"/>
      <c r="AG1" s="54"/>
      <c r="AH1" s="54"/>
      <c r="AI1" s="54"/>
      <c r="AJ1" s="54"/>
      <c r="AK1" s="14"/>
    </row>
    <row r="2" spans="1:58" ht="45" x14ac:dyDescent="0.2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5" t="s">
        <v>53</v>
      </c>
      <c r="G2" s="16" t="s">
        <v>54</v>
      </c>
      <c r="H2" s="16" t="s">
        <v>108</v>
      </c>
      <c r="I2" s="16" t="s">
        <v>35</v>
      </c>
      <c r="J2" s="17" t="s">
        <v>46</v>
      </c>
      <c r="K2" s="15" t="s">
        <v>56</v>
      </c>
      <c r="L2" s="16" t="s">
        <v>57</v>
      </c>
      <c r="M2" s="16" t="s">
        <v>55</v>
      </c>
      <c r="N2" s="16" t="s">
        <v>35</v>
      </c>
      <c r="O2" s="17" t="s">
        <v>46</v>
      </c>
      <c r="P2" s="1" t="s">
        <v>58</v>
      </c>
      <c r="Q2" s="1" t="s">
        <v>59</v>
      </c>
      <c r="R2" s="1" t="s">
        <v>60</v>
      </c>
      <c r="S2" s="1" t="s">
        <v>61</v>
      </c>
      <c r="T2" s="1" t="s">
        <v>62</v>
      </c>
      <c r="U2" s="1" t="s">
        <v>63</v>
      </c>
      <c r="V2" s="1" t="s">
        <v>55</v>
      </c>
      <c r="W2" s="1" t="s">
        <v>35</v>
      </c>
      <c r="X2" s="1" t="s">
        <v>64</v>
      </c>
      <c r="Y2" s="1" t="s">
        <v>65</v>
      </c>
      <c r="Z2" s="1" t="s">
        <v>66</v>
      </c>
      <c r="AA2" s="1" t="s">
        <v>55</v>
      </c>
      <c r="AB2" s="1" t="s">
        <v>35</v>
      </c>
      <c r="AC2" s="1" t="s">
        <v>46</v>
      </c>
      <c r="AD2" s="55" t="s">
        <v>67</v>
      </c>
      <c r="AE2" s="56"/>
      <c r="AF2" s="57"/>
      <c r="AG2" s="18" t="s">
        <v>68</v>
      </c>
      <c r="AH2" s="18" t="s">
        <v>69</v>
      </c>
      <c r="AI2" s="18" t="s">
        <v>70</v>
      </c>
      <c r="AJ2" s="19" t="s">
        <v>71</v>
      </c>
      <c r="AK2" s="20" t="s">
        <v>72</v>
      </c>
    </row>
    <row r="3" spans="1:58" x14ac:dyDescent="0.25">
      <c r="A3">
        <v>1</v>
      </c>
      <c r="B3">
        <v>1</v>
      </c>
      <c r="C3" t="s">
        <v>73</v>
      </c>
      <c r="D3" s="21">
        <v>41950</v>
      </c>
      <c r="E3" s="22">
        <v>0.27708333333333335</v>
      </c>
      <c r="F3" s="23">
        <v>60</v>
      </c>
      <c r="G3" s="24">
        <f>RADIANS(F3)</f>
        <v>1.0471975511965976</v>
      </c>
      <c r="H3" s="24">
        <f>_xlfn.STDEV.P(G3:G64)</f>
        <v>0.2600987821992603</v>
      </c>
      <c r="I3" s="24">
        <f>H3/SQRT(62)</f>
        <v>3.3032578371900947E-2</v>
      </c>
      <c r="J3" s="8">
        <f>I3/0.392*100</f>
        <v>8.4266781560971804</v>
      </c>
      <c r="K3" s="23">
        <v>5.3</v>
      </c>
      <c r="L3" s="24">
        <f>K3/1000</f>
        <v>5.3E-3</v>
      </c>
      <c r="M3" s="24">
        <f>_xlfn.STDEV.P(L3:L65)</f>
        <v>2.369220950294139E-3</v>
      </c>
      <c r="N3" s="24">
        <f>M3/SQRT(65)</f>
        <v>2.9386569175292581E-4</v>
      </c>
      <c r="O3" s="8">
        <f>N3/0.0039*100</f>
        <v>7.535017737254508</v>
      </c>
      <c r="P3">
        <v>2.5</v>
      </c>
      <c r="Q3">
        <v>8.5999999999999993E-2</v>
      </c>
      <c r="R3" s="25">
        <f>Q3*60*60/1000</f>
        <v>0.30959999999999999</v>
      </c>
      <c r="S3" s="25">
        <f>(R3*24)</f>
        <v>7.4303999999999997</v>
      </c>
      <c r="T3" s="26">
        <f>LOG(S3)</f>
        <v>0.87101219372246097</v>
      </c>
      <c r="U3" s="26">
        <f>AVERAGE(T3:T59)</f>
        <v>1.3182500912755479</v>
      </c>
      <c r="V3" s="26">
        <f>_xlfn.STDEV.P(T3:T59)</f>
        <v>0.39540939615970677</v>
      </c>
      <c r="W3" s="26">
        <f>V3/SQRT(59)</f>
        <v>5.1477918677617383E-2</v>
      </c>
      <c r="X3" s="26">
        <f>U3-(2*W3)</f>
        <v>1.2152942539203131</v>
      </c>
      <c r="Y3" s="26">
        <f>U3+(2*W3)</f>
        <v>1.4212059286307828</v>
      </c>
      <c r="Z3" s="2">
        <f>GEOMEAN(S3:S59)</f>
        <v>20.808946387313547</v>
      </c>
      <c r="AA3" s="2">
        <f>_xlfn.STDEV.P(S3:S59)</f>
        <v>28.063473312560184</v>
      </c>
      <c r="AB3" s="2">
        <f>AA3/SQRT(57)</f>
        <v>3.7170978454117294</v>
      </c>
      <c r="AC3" s="2">
        <f>AB3/Z3*100</f>
        <v>17.862979586885324</v>
      </c>
      <c r="AD3" s="18" t="s">
        <v>74</v>
      </c>
      <c r="AE3" s="27" t="s">
        <v>75</v>
      </c>
      <c r="AF3" s="27" t="s">
        <v>76</v>
      </c>
      <c r="AG3" s="28"/>
      <c r="AH3" s="28"/>
      <c r="AI3" s="28"/>
      <c r="AJ3" s="29"/>
      <c r="AK3" s="28" t="s">
        <v>77</v>
      </c>
    </row>
    <row r="4" spans="1:58" x14ac:dyDescent="0.25">
      <c r="A4">
        <v>1</v>
      </c>
      <c r="B4">
        <v>2</v>
      </c>
      <c r="C4" t="s">
        <v>78</v>
      </c>
      <c r="D4" s="21">
        <v>41947</v>
      </c>
      <c r="E4" s="22">
        <v>0.15694444444444444</v>
      </c>
      <c r="F4" s="23">
        <v>10</v>
      </c>
      <c r="G4" s="24">
        <f t="shared" ref="G4:G64" si="0">RADIANS(F4)</f>
        <v>0.17453292519943295</v>
      </c>
      <c r="K4" s="23">
        <v>10.5</v>
      </c>
      <c r="L4" s="24">
        <f t="shared" ref="L4:L65" si="1">K4/1000</f>
        <v>1.0500000000000001E-2</v>
      </c>
      <c r="P4">
        <v>1.5</v>
      </c>
      <c r="Q4">
        <v>0.11</v>
      </c>
      <c r="R4" s="25">
        <f t="shared" ref="R4:R59" si="2">Q4*60*60/1000</f>
        <v>0.39600000000000002</v>
      </c>
      <c r="S4" s="25">
        <f t="shared" ref="S4:S61" si="3">(R4*24)</f>
        <v>9.5040000000000013</v>
      </c>
      <c r="T4" s="26">
        <f t="shared" ref="T4:T59" si="4">LOG(S4)</f>
        <v>0.97790642763711844</v>
      </c>
      <c r="U4" s="26">
        <f>10^U3</f>
        <v>20.80894638731354</v>
      </c>
      <c r="V4" s="26"/>
      <c r="W4" s="26"/>
      <c r="X4" s="26">
        <f>10^X3</f>
        <v>16.417017227448241</v>
      </c>
      <c r="Y4" s="26">
        <f>10^Y3</f>
        <v>26.375817467384962</v>
      </c>
      <c r="AD4" s="30">
        <f>AVERAGE((Q3:Q59))</f>
        <v>0.34994073700998912</v>
      </c>
      <c r="AE4" s="25">
        <f>AD4*60*60/1000</f>
        <v>1.2597866532359607</v>
      </c>
      <c r="AF4" s="25">
        <f>(AE4*24)*0.1</f>
        <v>3.023487967766306</v>
      </c>
      <c r="AG4" s="31">
        <v>11.23</v>
      </c>
      <c r="AH4" s="31">
        <f>RADIANS(11.23)</f>
        <v>0.19600047499896323</v>
      </c>
      <c r="AI4" s="31">
        <v>3.9</v>
      </c>
      <c r="AJ4" s="32"/>
      <c r="AK4" s="29">
        <f>(92/16071.48)*24</f>
        <v>0.13738622703074016</v>
      </c>
    </row>
    <row r="5" spans="1:58" x14ac:dyDescent="0.25">
      <c r="A5">
        <v>1</v>
      </c>
      <c r="B5">
        <v>11</v>
      </c>
      <c r="C5" t="s">
        <v>79</v>
      </c>
      <c r="D5" s="21">
        <v>41951</v>
      </c>
      <c r="E5" s="22">
        <v>0.25833333333333336</v>
      </c>
      <c r="F5" s="23">
        <v>20</v>
      </c>
      <c r="G5" s="24">
        <f t="shared" si="0"/>
        <v>0.3490658503988659</v>
      </c>
      <c r="K5" s="23">
        <v>2.2999999999999998</v>
      </c>
      <c r="L5" s="24">
        <f t="shared" si="1"/>
        <v>2.3E-3</v>
      </c>
      <c r="P5">
        <v>4</v>
      </c>
      <c r="Q5">
        <v>0.25</v>
      </c>
      <c r="R5" s="25">
        <f t="shared" si="2"/>
        <v>0.9</v>
      </c>
      <c r="S5" s="25">
        <f t="shared" si="3"/>
        <v>21.6</v>
      </c>
      <c r="T5" s="26">
        <f t="shared" si="4"/>
        <v>1.3344537511509309</v>
      </c>
      <c r="U5" s="26"/>
      <c r="V5" s="26"/>
      <c r="W5" s="26"/>
      <c r="X5" s="26"/>
      <c r="Y5" s="26"/>
      <c r="AD5" s="33" t="s">
        <v>80</v>
      </c>
      <c r="AE5" s="25" t="e">
        <f t="shared" ref="AE5:AE6" si="5">AD5*60*60/1000</f>
        <v>#VALUE!</v>
      </c>
      <c r="AF5" s="25" t="e">
        <f t="shared" ref="AF5" si="6">(AE5*24)*0.1</f>
        <v>#VALUE!</v>
      </c>
      <c r="AG5" s="34" t="s">
        <v>81</v>
      </c>
      <c r="AH5" s="34"/>
      <c r="AI5" s="14"/>
      <c r="AJ5" s="35" t="s">
        <v>82</v>
      </c>
      <c r="AK5" s="36" t="s">
        <v>83</v>
      </c>
    </row>
    <row r="6" spans="1:58" x14ac:dyDescent="0.25">
      <c r="A6">
        <v>1</v>
      </c>
      <c r="B6">
        <v>12</v>
      </c>
      <c r="C6" t="s">
        <v>73</v>
      </c>
      <c r="D6" s="21">
        <v>41952</v>
      </c>
      <c r="E6" s="22">
        <v>0.9868055555555556</v>
      </c>
      <c r="F6" s="23">
        <v>5</v>
      </c>
      <c r="G6" s="24">
        <f t="shared" si="0"/>
        <v>8.7266462599716474E-2</v>
      </c>
      <c r="K6" s="23">
        <v>6.4</v>
      </c>
      <c r="L6" s="24">
        <f t="shared" si="1"/>
        <v>6.4000000000000003E-3</v>
      </c>
      <c r="P6">
        <v>2.2000000000000002</v>
      </c>
      <c r="Q6">
        <v>0.44</v>
      </c>
      <c r="R6" s="25">
        <f t="shared" si="2"/>
        <v>1.5840000000000001</v>
      </c>
      <c r="S6" s="25">
        <f t="shared" si="3"/>
        <v>38.016000000000005</v>
      </c>
      <c r="T6" s="26">
        <f t="shared" si="4"/>
        <v>1.5799664189650808</v>
      </c>
      <c r="U6" s="26"/>
      <c r="V6" s="26"/>
      <c r="W6" s="26"/>
      <c r="X6" s="26"/>
      <c r="Y6" s="26"/>
      <c r="AD6">
        <f>GEOMEAN(Q3:Q59)</f>
        <v>0.24084428689020312</v>
      </c>
      <c r="AE6" s="25">
        <f t="shared" si="5"/>
        <v>0.86703943280473117</v>
      </c>
      <c r="AF6" s="25">
        <f>(AE6*24)</f>
        <v>20.808946387313547</v>
      </c>
    </row>
    <row r="7" spans="1:58" x14ac:dyDescent="0.25">
      <c r="A7">
        <v>1</v>
      </c>
      <c r="B7">
        <v>13</v>
      </c>
      <c r="C7" t="s">
        <v>73</v>
      </c>
      <c r="D7" s="21">
        <v>41951</v>
      </c>
      <c r="E7" s="22">
        <v>0.21249999999999999</v>
      </c>
      <c r="F7" s="23">
        <v>40</v>
      </c>
      <c r="G7" s="24">
        <f t="shared" si="0"/>
        <v>0.69813170079773179</v>
      </c>
      <c r="K7" s="23">
        <v>3.43</v>
      </c>
      <c r="L7" s="24">
        <f t="shared" si="1"/>
        <v>3.4300000000000003E-3</v>
      </c>
      <c r="P7">
        <v>3.6</v>
      </c>
      <c r="Q7">
        <v>0.12</v>
      </c>
      <c r="R7" s="25">
        <f t="shared" si="2"/>
        <v>0.43199999999999994</v>
      </c>
      <c r="S7" s="25">
        <f t="shared" si="3"/>
        <v>10.367999999999999</v>
      </c>
      <c r="T7" s="26">
        <f t="shared" si="4"/>
        <v>1.0156949885265181</v>
      </c>
      <c r="U7" s="26"/>
      <c r="V7" s="26"/>
      <c r="W7" s="26"/>
      <c r="X7" s="26"/>
      <c r="Y7" s="26"/>
      <c r="BF7" t="e">
        <f>'[1]Camera detection data BWP'!#REF!=VALUE(BF4/BG4)</f>
        <v>#REF!</v>
      </c>
    </row>
    <row r="8" spans="1:58" x14ac:dyDescent="0.25">
      <c r="A8">
        <v>1</v>
      </c>
      <c r="B8">
        <v>13</v>
      </c>
      <c r="C8" t="s">
        <v>84</v>
      </c>
      <c r="D8" s="21">
        <v>41954</v>
      </c>
      <c r="E8" s="22">
        <v>0.1388888888888889</v>
      </c>
      <c r="F8" s="23">
        <v>20</v>
      </c>
      <c r="G8" s="24">
        <f t="shared" si="0"/>
        <v>0.3490658503988659</v>
      </c>
      <c r="K8" s="23">
        <v>4.9000000000000004</v>
      </c>
      <c r="L8" s="24">
        <f t="shared" si="1"/>
        <v>4.9000000000000007E-3</v>
      </c>
      <c r="P8">
        <v>3.5</v>
      </c>
      <c r="Q8">
        <v>0.11600000000000001</v>
      </c>
      <c r="R8" s="25">
        <f t="shared" si="2"/>
        <v>0.41760000000000003</v>
      </c>
      <c r="S8" s="25">
        <f t="shared" si="3"/>
        <v>10.022400000000001</v>
      </c>
      <c r="T8" s="26">
        <f t="shared" si="4"/>
        <v>1.0009717317058118</v>
      </c>
      <c r="U8" s="26"/>
      <c r="V8" s="26"/>
      <c r="W8" s="26"/>
      <c r="X8" s="26"/>
      <c r="Y8" s="26"/>
    </row>
    <row r="9" spans="1:58" x14ac:dyDescent="0.25">
      <c r="A9">
        <v>1</v>
      </c>
      <c r="B9">
        <v>13</v>
      </c>
      <c r="C9" t="s">
        <v>85</v>
      </c>
      <c r="D9" s="21">
        <v>41954</v>
      </c>
      <c r="E9" s="22">
        <v>0.13958333333333334</v>
      </c>
      <c r="F9" s="23">
        <v>30</v>
      </c>
      <c r="G9" s="24">
        <f t="shared" si="0"/>
        <v>0.52359877559829882</v>
      </c>
      <c r="K9" s="23">
        <v>5.25</v>
      </c>
      <c r="L9" s="24">
        <f t="shared" si="1"/>
        <v>5.2500000000000003E-3</v>
      </c>
      <c r="P9">
        <v>2</v>
      </c>
      <c r="Q9">
        <v>6.7000000000000004E-2</v>
      </c>
      <c r="R9" s="25">
        <f t="shared" si="2"/>
        <v>0.24120000000000003</v>
      </c>
      <c r="S9" s="25">
        <f t="shared" si="3"/>
        <v>5.7888000000000002</v>
      </c>
      <c r="T9" s="26">
        <f t="shared" si="4"/>
        <v>0.76258854517971975</v>
      </c>
      <c r="U9" s="26"/>
      <c r="V9" s="26"/>
      <c r="W9" s="26"/>
      <c r="X9" s="26"/>
      <c r="Y9" s="26"/>
    </row>
    <row r="10" spans="1:58" x14ac:dyDescent="0.25">
      <c r="A10">
        <v>1</v>
      </c>
      <c r="B10">
        <v>22</v>
      </c>
      <c r="C10" t="s">
        <v>86</v>
      </c>
      <c r="D10" s="21">
        <v>41952</v>
      </c>
      <c r="E10" s="22">
        <v>0.80763888888888891</v>
      </c>
      <c r="F10" s="23">
        <v>60</v>
      </c>
      <c r="G10" s="24">
        <f t="shared" si="0"/>
        <v>1.0471975511965976</v>
      </c>
      <c r="K10" s="23">
        <v>3.59</v>
      </c>
      <c r="L10" s="24">
        <f t="shared" si="1"/>
        <v>3.5899999999999999E-3</v>
      </c>
      <c r="P10">
        <v>5.6</v>
      </c>
      <c r="Q10">
        <v>0.187</v>
      </c>
      <c r="R10" s="25">
        <f t="shared" si="2"/>
        <v>0.67320000000000002</v>
      </c>
      <c r="S10" s="25">
        <f t="shared" si="3"/>
        <v>16.1568</v>
      </c>
      <c r="T10" s="26">
        <f t="shared" si="4"/>
        <v>1.2083553490153922</v>
      </c>
      <c r="U10" s="26"/>
      <c r="V10" s="26"/>
      <c r="W10" s="26"/>
      <c r="X10" s="26"/>
      <c r="Y10" s="26"/>
    </row>
    <row r="11" spans="1:58" x14ac:dyDescent="0.25">
      <c r="A11">
        <v>1</v>
      </c>
      <c r="B11">
        <v>22</v>
      </c>
      <c r="C11" t="s">
        <v>87</v>
      </c>
      <c r="D11" s="21">
        <v>41952</v>
      </c>
      <c r="E11" s="22">
        <v>0.80833333333333324</v>
      </c>
      <c r="F11" s="23">
        <v>10</v>
      </c>
      <c r="G11" s="24">
        <f t="shared" si="0"/>
        <v>0.17453292519943295</v>
      </c>
      <c r="K11" s="23">
        <v>5.99</v>
      </c>
      <c r="L11" s="24">
        <f t="shared" si="1"/>
        <v>5.9900000000000005E-3</v>
      </c>
      <c r="P11">
        <v>1.3</v>
      </c>
      <c r="Q11">
        <v>0.26</v>
      </c>
      <c r="R11" s="25">
        <f t="shared" si="2"/>
        <v>0.93600000000000017</v>
      </c>
      <c r="S11" s="25">
        <f t="shared" si="3"/>
        <v>22.464000000000006</v>
      </c>
      <c r="T11" s="26">
        <f t="shared" si="4"/>
        <v>1.3514870904497114</v>
      </c>
      <c r="U11" s="26"/>
      <c r="V11" s="26"/>
      <c r="W11" s="26"/>
      <c r="X11" s="26"/>
      <c r="Y11" s="26"/>
    </row>
    <row r="12" spans="1:58" x14ac:dyDescent="0.25">
      <c r="A12">
        <v>1</v>
      </c>
      <c r="B12">
        <v>22</v>
      </c>
      <c r="C12" t="s">
        <v>88</v>
      </c>
      <c r="D12" s="21">
        <v>41953</v>
      </c>
      <c r="E12" s="22">
        <v>0.85069444444444453</v>
      </c>
      <c r="F12" s="23">
        <v>20</v>
      </c>
      <c r="G12" s="24">
        <f t="shared" si="0"/>
        <v>0.3490658503988659</v>
      </c>
      <c r="K12" s="23">
        <v>5.8</v>
      </c>
      <c r="L12" s="24">
        <f t="shared" si="1"/>
        <v>5.7999999999999996E-3</v>
      </c>
      <c r="P12">
        <v>6</v>
      </c>
      <c r="Q12">
        <v>0.2</v>
      </c>
      <c r="R12" s="25">
        <f t="shared" si="2"/>
        <v>0.72</v>
      </c>
      <c r="S12" s="25">
        <f t="shared" si="3"/>
        <v>17.28</v>
      </c>
      <c r="T12" s="26">
        <f t="shared" si="4"/>
        <v>1.2375437381428744</v>
      </c>
      <c r="U12" s="26"/>
      <c r="V12" s="26"/>
      <c r="W12" s="26"/>
      <c r="X12" s="26"/>
      <c r="Y12" s="26"/>
    </row>
    <row r="13" spans="1:58" x14ac:dyDescent="0.25">
      <c r="A13">
        <v>1</v>
      </c>
      <c r="B13">
        <v>16</v>
      </c>
      <c r="C13" t="s">
        <v>78</v>
      </c>
      <c r="D13" s="21">
        <v>41952</v>
      </c>
      <c r="E13" s="22">
        <v>0.63680555555555551</v>
      </c>
      <c r="F13" s="23">
        <v>40</v>
      </c>
      <c r="G13" s="24">
        <f t="shared" si="0"/>
        <v>0.69813170079773179</v>
      </c>
      <c r="K13" s="23">
        <v>0.8</v>
      </c>
      <c r="L13" s="24">
        <f t="shared" si="1"/>
        <v>8.0000000000000004E-4</v>
      </c>
      <c r="P13">
        <v>10.3</v>
      </c>
      <c r="Q13">
        <v>1.47</v>
      </c>
      <c r="R13" s="25">
        <f t="shared" si="2"/>
        <v>5.2919999999999998</v>
      </c>
      <c r="S13" s="25">
        <f t="shared" si="3"/>
        <v>127.008</v>
      </c>
      <c r="T13" s="26">
        <f t="shared" si="4"/>
        <v>2.1038310772270692</v>
      </c>
      <c r="U13" s="26"/>
      <c r="V13" s="26"/>
      <c r="W13" s="26"/>
      <c r="X13" s="26"/>
      <c r="Y13" s="26"/>
    </row>
    <row r="14" spans="1:58" x14ac:dyDescent="0.25">
      <c r="A14">
        <v>1</v>
      </c>
      <c r="B14">
        <v>16</v>
      </c>
      <c r="C14" t="s">
        <v>79</v>
      </c>
      <c r="D14" s="21">
        <v>41953</v>
      </c>
      <c r="E14" s="22">
        <v>0.15902777777777777</v>
      </c>
      <c r="F14" s="23">
        <v>40</v>
      </c>
      <c r="G14" s="24">
        <f t="shared" si="0"/>
        <v>0.69813170079773179</v>
      </c>
      <c r="K14" s="23">
        <v>0.8</v>
      </c>
      <c r="L14" s="24">
        <f t="shared" si="1"/>
        <v>8.0000000000000004E-4</v>
      </c>
      <c r="P14">
        <v>9.1</v>
      </c>
      <c r="Q14">
        <v>1.82</v>
      </c>
      <c r="R14" s="25">
        <f t="shared" si="2"/>
        <v>6.5519999999999996</v>
      </c>
      <c r="S14" s="25">
        <f t="shared" si="3"/>
        <v>157.24799999999999</v>
      </c>
      <c r="T14" s="26">
        <f t="shared" si="4"/>
        <v>2.1965851304639679</v>
      </c>
      <c r="U14" s="26"/>
      <c r="V14" s="26"/>
      <c r="W14" s="26"/>
      <c r="X14" s="26"/>
      <c r="Y14" s="26"/>
    </row>
    <row r="15" spans="1:58" x14ac:dyDescent="0.25">
      <c r="A15">
        <v>1</v>
      </c>
      <c r="B15">
        <v>18</v>
      </c>
      <c r="C15" t="s">
        <v>85</v>
      </c>
      <c r="D15" s="21">
        <v>41958</v>
      </c>
      <c r="E15" s="22">
        <v>0.10208333333333335</v>
      </c>
      <c r="F15" s="23">
        <v>20</v>
      </c>
      <c r="G15" s="24">
        <f t="shared" si="0"/>
        <v>0.3490658503988659</v>
      </c>
      <c r="K15" s="23">
        <v>5.3</v>
      </c>
      <c r="L15" s="24">
        <f t="shared" si="1"/>
        <v>5.3E-3</v>
      </c>
      <c r="P15">
        <v>1.6</v>
      </c>
      <c r="Q15">
        <v>0.2</v>
      </c>
      <c r="R15" s="25">
        <f t="shared" si="2"/>
        <v>0.72</v>
      </c>
      <c r="S15" s="25">
        <f t="shared" si="3"/>
        <v>17.28</v>
      </c>
      <c r="T15" s="26">
        <f t="shared" si="4"/>
        <v>1.2375437381428744</v>
      </c>
      <c r="U15" s="26"/>
      <c r="V15" s="26"/>
      <c r="W15" s="26"/>
      <c r="X15" s="26"/>
      <c r="Y15" s="26"/>
    </row>
    <row r="16" spans="1:58" x14ac:dyDescent="0.25">
      <c r="A16">
        <v>1</v>
      </c>
      <c r="B16">
        <v>18</v>
      </c>
      <c r="C16" t="s">
        <v>89</v>
      </c>
      <c r="D16" s="21">
        <v>41958</v>
      </c>
      <c r="E16" s="22">
        <v>0.10277777777777779</v>
      </c>
      <c r="F16" s="23">
        <v>30</v>
      </c>
      <c r="G16" s="24">
        <f t="shared" si="0"/>
        <v>0.52359877559829882</v>
      </c>
      <c r="K16" s="23">
        <v>4.9000000000000004</v>
      </c>
      <c r="L16" s="24">
        <f t="shared" si="1"/>
        <v>4.9000000000000007E-3</v>
      </c>
      <c r="P16">
        <v>2.8</v>
      </c>
      <c r="Q16">
        <v>0.2</v>
      </c>
      <c r="R16" s="25">
        <f t="shared" si="2"/>
        <v>0.72</v>
      </c>
      <c r="S16" s="25">
        <f t="shared" si="3"/>
        <v>17.28</v>
      </c>
      <c r="T16" s="26">
        <f t="shared" si="4"/>
        <v>1.2375437381428744</v>
      </c>
      <c r="U16" s="26"/>
      <c r="V16" s="26"/>
      <c r="W16" s="26"/>
      <c r="X16" s="26"/>
      <c r="Y16" s="26"/>
    </row>
    <row r="17" spans="1:32" x14ac:dyDescent="0.25">
      <c r="A17">
        <v>1</v>
      </c>
      <c r="B17">
        <v>19</v>
      </c>
      <c r="C17" t="s">
        <v>90</v>
      </c>
      <c r="D17" s="21">
        <v>41952</v>
      </c>
      <c r="E17" s="22">
        <v>0.8340277777777777</v>
      </c>
      <c r="F17" s="23">
        <v>15</v>
      </c>
      <c r="G17" s="24">
        <f t="shared" si="0"/>
        <v>0.26179938779914941</v>
      </c>
      <c r="K17" s="23">
        <v>3.7</v>
      </c>
      <c r="L17" s="24">
        <f t="shared" si="1"/>
        <v>3.7000000000000002E-3</v>
      </c>
      <c r="P17">
        <v>6.4</v>
      </c>
      <c r="Q17">
        <v>0.57999999999999996</v>
      </c>
      <c r="R17" s="25">
        <f t="shared" si="2"/>
        <v>2.0880000000000001</v>
      </c>
      <c r="S17" s="25">
        <f t="shared" si="3"/>
        <v>50.112000000000002</v>
      </c>
      <c r="T17" s="26">
        <f t="shared" si="4"/>
        <v>1.6999417360418305</v>
      </c>
      <c r="U17" s="26"/>
      <c r="V17" s="26"/>
      <c r="W17" s="26"/>
      <c r="X17" s="26"/>
      <c r="Y17" s="26"/>
    </row>
    <row r="18" spans="1:32" x14ac:dyDescent="0.25">
      <c r="A18">
        <v>1</v>
      </c>
      <c r="B18">
        <v>19</v>
      </c>
      <c r="C18" t="s">
        <v>91</v>
      </c>
      <c r="D18" s="21">
        <v>41958</v>
      </c>
      <c r="E18" s="22">
        <v>0.27013888888888887</v>
      </c>
      <c r="F18" s="23">
        <v>10</v>
      </c>
      <c r="G18" s="24">
        <f t="shared" si="0"/>
        <v>0.17453292519943295</v>
      </c>
      <c r="K18" s="23">
        <v>2</v>
      </c>
      <c r="L18" s="24">
        <f t="shared" si="1"/>
        <v>2E-3</v>
      </c>
      <c r="P18">
        <v>5.3</v>
      </c>
      <c r="Q18">
        <v>0.53</v>
      </c>
      <c r="R18" s="25">
        <f t="shared" si="2"/>
        <v>1.9079999999999999</v>
      </c>
      <c r="S18" s="25">
        <f t="shared" si="3"/>
        <v>45.792000000000002</v>
      </c>
      <c r="T18" s="26">
        <f t="shared" si="4"/>
        <v>1.6607896120796823</v>
      </c>
      <c r="U18" s="26"/>
      <c r="V18" s="26"/>
      <c r="W18" s="26"/>
      <c r="X18" s="26"/>
      <c r="Y18" s="26"/>
    </row>
    <row r="19" spans="1:32" x14ac:dyDescent="0.25">
      <c r="A19">
        <v>1</v>
      </c>
      <c r="B19">
        <v>20</v>
      </c>
      <c r="C19" t="s">
        <v>78</v>
      </c>
      <c r="D19" s="21">
        <v>41952</v>
      </c>
      <c r="E19" s="22">
        <v>0.82916666666666661</v>
      </c>
      <c r="F19" s="23">
        <v>45</v>
      </c>
      <c r="G19" s="24">
        <f t="shared" si="0"/>
        <v>0.78539816339744828</v>
      </c>
      <c r="K19" s="23">
        <v>2.5</v>
      </c>
      <c r="L19" s="24">
        <f t="shared" si="1"/>
        <v>2.5000000000000001E-3</v>
      </c>
      <c r="P19">
        <v>3.7</v>
      </c>
      <c r="Q19">
        <v>0.46</v>
      </c>
      <c r="R19" s="25">
        <f t="shared" si="2"/>
        <v>1.6559999999999999</v>
      </c>
      <c r="S19" s="25">
        <f t="shared" si="3"/>
        <v>39.744</v>
      </c>
      <c r="T19" s="26">
        <f t="shared" si="4"/>
        <v>1.5992715741604673</v>
      </c>
      <c r="U19" s="26"/>
      <c r="V19" s="26"/>
      <c r="W19" s="26"/>
      <c r="X19" s="26"/>
      <c r="Y19" s="26"/>
    </row>
    <row r="20" spans="1:32" x14ac:dyDescent="0.25">
      <c r="A20">
        <v>1</v>
      </c>
      <c r="B20">
        <v>20</v>
      </c>
      <c r="C20" t="s">
        <v>79</v>
      </c>
      <c r="D20" s="21">
        <v>41952</v>
      </c>
      <c r="E20" s="22">
        <v>0.96875</v>
      </c>
      <c r="F20" s="23">
        <v>40</v>
      </c>
      <c r="G20" s="24">
        <f t="shared" si="0"/>
        <v>0.69813170079773179</v>
      </c>
      <c r="K20" s="23">
        <v>1.6</v>
      </c>
      <c r="L20" s="24">
        <f t="shared" si="1"/>
        <v>1.6000000000000001E-3</v>
      </c>
      <c r="P20">
        <v>4.4000000000000004</v>
      </c>
      <c r="Q20">
        <v>0.49</v>
      </c>
      <c r="R20" s="25">
        <f t="shared" si="2"/>
        <v>1.764</v>
      </c>
      <c r="S20" s="25">
        <f t="shared" si="3"/>
        <v>42.335999999999999</v>
      </c>
      <c r="T20" s="26">
        <f t="shared" si="4"/>
        <v>1.626709822507407</v>
      </c>
      <c r="U20" s="26"/>
      <c r="V20" s="26"/>
      <c r="W20" s="26"/>
      <c r="X20" s="26"/>
      <c r="Y20" s="26"/>
    </row>
    <row r="21" spans="1:32" x14ac:dyDescent="0.25">
      <c r="A21">
        <v>1</v>
      </c>
      <c r="B21">
        <v>20</v>
      </c>
      <c r="C21" t="s">
        <v>91</v>
      </c>
      <c r="D21" s="21">
        <v>41953</v>
      </c>
      <c r="E21" s="22">
        <v>0.68888888888888899</v>
      </c>
      <c r="F21" s="23">
        <v>10</v>
      </c>
      <c r="G21" s="24">
        <f t="shared" si="0"/>
        <v>0.17453292519943295</v>
      </c>
      <c r="K21" s="23">
        <v>2.2999999999999998</v>
      </c>
      <c r="L21" s="24">
        <f t="shared" si="1"/>
        <v>2.3E-3</v>
      </c>
      <c r="P21">
        <v>2.4</v>
      </c>
      <c r="Q21">
        <v>0.8</v>
      </c>
      <c r="R21" s="25">
        <f t="shared" si="2"/>
        <v>2.88</v>
      </c>
      <c r="S21" s="25">
        <f t="shared" si="3"/>
        <v>69.12</v>
      </c>
      <c r="T21" s="26">
        <f t="shared" si="4"/>
        <v>1.8396037294708369</v>
      </c>
      <c r="U21" s="26"/>
      <c r="V21" s="26"/>
      <c r="W21" s="26"/>
      <c r="X21" s="26"/>
      <c r="Y21" s="26"/>
    </row>
    <row r="22" spans="1:32" x14ac:dyDescent="0.25">
      <c r="A22">
        <v>2</v>
      </c>
      <c r="B22">
        <v>2</v>
      </c>
      <c r="C22" t="s">
        <v>90</v>
      </c>
      <c r="D22" s="21">
        <v>41964</v>
      </c>
      <c r="E22" s="22">
        <v>0.86388888888888893</v>
      </c>
      <c r="F22" s="23">
        <v>5</v>
      </c>
      <c r="G22" s="24">
        <f t="shared" si="0"/>
        <v>8.7266462599716474E-2</v>
      </c>
      <c r="K22" s="23">
        <v>4</v>
      </c>
      <c r="L22" s="24">
        <f t="shared" si="1"/>
        <v>4.0000000000000001E-3</v>
      </c>
      <c r="P22">
        <v>2.7</v>
      </c>
      <c r="Q22">
        <v>0.09</v>
      </c>
      <c r="R22" s="25">
        <f t="shared" si="2"/>
        <v>0.32399999999999995</v>
      </c>
      <c r="S22" s="25">
        <f t="shared" si="3"/>
        <v>7.7759999999999989</v>
      </c>
      <c r="T22" s="26">
        <f t="shared" si="4"/>
        <v>0.89075625191821806</v>
      </c>
      <c r="U22" s="26"/>
      <c r="V22" s="26"/>
      <c r="W22" s="26"/>
      <c r="X22" s="26"/>
      <c r="Y22" s="26"/>
    </row>
    <row r="23" spans="1:32" x14ac:dyDescent="0.25">
      <c r="A23">
        <v>2</v>
      </c>
      <c r="B23">
        <v>2</v>
      </c>
      <c r="C23" t="s">
        <v>84</v>
      </c>
      <c r="D23" s="21">
        <v>41965</v>
      </c>
      <c r="E23" s="22">
        <v>3.4027777777777775E-2</v>
      </c>
      <c r="F23" s="23">
        <v>10</v>
      </c>
      <c r="G23" s="24">
        <f t="shared" si="0"/>
        <v>0.17453292519943295</v>
      </c>
      <c r="K23" s="23">
        <v>4.5</v>
      </c>
      <c r="L23" s="24">
        <f t="shared" si="1"/>
        <v>4.4999999999999997E-3</v>
      </c>
      <c r="P23">
        <v>3.73</v>
      </c>
      <c r="Q23">
        <v>0.46</v>
      </c>
      <c r="R23" s="25">
        <f t="shared" si="2"/>
        <v>1.6559999999999999</v>
      </c>
      <c r="S23" s="25">
        <f t="shared" si="3"/>
        <v>39.744</v>
      </c>
      <c r="T23" s="26">
        <f t="shared" si="4"/>
        <v>1.5992715741604673</v>
      </c>
      <c r="U23" s="26"/>
      <c r="V23" s="26"/>
      <c r="W23" s="26"/>
      <c r="X23" s="26"/>
      <c r="Y23" s="26"/>
    </row>
    <row r="24" spans="1:32" x14ac:dyDescent="0.25">
      <c r="A24">
        <v>2</v>
      </c>
      <c r="B24">
        <v>8</v>
      </c>
      <c r="C24" t="s">
        <v>73</v>
      </c>
      <c r="D24" s="21">
        <v>41968</v>
      </c>
      <c r="E24" s="22">
        <v>0.5708333333333333</v>
      </c>
      <c r="F24" s="23">
        <v>5</v>
      </c>
      <c r="G24" s="24">
        <f t="shared" si="0"/>
        <v>8.7266462599716474E-2</v>
      </c>
      <c r="K24" s="23">
        <v>5.72</v>
      </c>
      <c r="L24" s="24">
        <f t="shared" si="1"/>
        <v>5.7199999999999994E-3</v>
      </c>
      <c r="P24">
        <v>4.5599999999999996</v>
      </c>
      <c r="Q24">
        <v>0.18</v>
      </c>
      <c r="R24" s="25">
        <f t="shared" si="2"/>
        <v>0.64799999999999991</v>
      </c>
      <c r="S24" s="25">
        <f t="shared" si="3"/>
        <v>15.551999999999998</v>
      </c>
      <c r="T24" s="26">
        <f t="shared" si="4"/>
        <v>1.1917862475821992</v>
      </c>
      <c r="U24" s="26"/>
      <c r="V24" s="26"/>
      <c r="W24" s="26"/>
      <c r="X24" s="26"/>
      <c r="Y24" s="26"/>
    </row>
    <row r="25" spans="1:32" x14ac:dyDescent="0.25">
      <c r="A25">
        <v>2</v>
      </c>
      <c r="B25">
        <v>14</v>
      </c>
      <c r="C25" t="s">
        <v>92</v>
      </c>
      <c r="D25" s="21">
        <v>41969</v>
      </c>
      <c r="E25" s="22">
        <v>0.98263888888888884</v>
      </c>
      <c r="F25" s="23">
        <v>10</v>
      </c>
      <c r="G25" s="24">
        <f t="shared" si="0"/>
        <v>0.17453292519943295</v>
      </c>
      <c r="K25" s="23">
        <v>1.1000000000000001</v>
      </c>
      <c r="L25" s="24">
        <f t="shared" si="1"/>
        <v>1.1000000000000001E-3</v>
      </c>
      <c r="P25">
        <v>0.9</v>
      </c>
      <c r="Q25">
        <v>0.23</v>
      </c>
      <c r="R25" s="25">
        <f t="shared" si="2"/>
        <v>0.82799999999999996</v>
      </c>
      <c r="S25" s="25">
        <f t="shared" si="3"/>
        <v>19.872</v>
      </c>
      <c r="T25" s="26">
        <f t="shared" si="4"/>
        <v>1.2982415784964862</v>
      </c>
      <c r="U25" s="26"/>
      <c r="V25" s="26"/>
      <c r="W25" s="26"/>
      <c r="X25" s="26"/>
      <c r="Y25" s="26"/>
    </row>
    <row r="26" spans="1:32" x14ac:dyDescent="0.25">
      <c r="A26">
        <v>2</v>
      </c>
      <c r="B26">
        <v>14</v>
      </c>
      <c r="C26" t="s">
        <v>93</v>
      </c>
      <c r="D26" s="21">
        <v>41969</v>
      </c>
      <c r="E26" s="22">
        <v>0.98958333333333337</v>
      </c>
      <c r="F26" s="23">
        <v>30</v>
      </c>
      <c r="G26" s="24">
        <f t="shared" si="0"/>
        <v>0.52359877559829882</v>
      </c>
      <c r="K26" s="23">
        <v>1.7</v>
      </c>
      <c r="L26" s="24">
        <f t="shared" si="1"/>
        <v>1.6999999999999999E-3</v>
      </c>
      <c r="P26">
        <v>2.2999999999999998</v>
      </c>
      <c r="Q26">
        <v>0.38</v>
      </c>
      <c r="R26" s="25">
        <f t="shared" si="2"/>
        <v>1.3680000000000001</v>
      </c>
      <c r="S26" s="25">
        <f t="shared" si="3"/>
        <v>32.832000000000001</v>
      </c>
      <c r="T26" s="26">
        <f t="shared" si="4"/>
        <v>1.5162973390957035</v>
      </c>
      <c r="U26" s="26"/>
      <c r="V26" s="26"/>
      <c r="W26" s="26"/>
      <c r="X26" s="26"/>
      <c r="Y26" s="26"/>
    </row>
    <row r="27" spans="1:32" x14ac:dyDescent="0.25">
      <c r="A27">
        <v>2</v>
      </c>
      <c r="B27">
        <v>18</v>
      </c>
      <c r="C27" t="s">
        <v>94</v>
      </c>
      <c r="D27" s="21">
        <v>41965</v>
      </c>
      <c r="E27" s="22">
        <v>0.40347222222222223</v>
      </c>
      <c r="F27" s="23">
        <v>5</v>
      </c>
      <c r="G27" s="24">
        <f t="shared" si="0"/>
        <v>8.7266462599716474E-2</v>
      </c>
      <c r="K27" s="23">
        <v>9.6</v>
      </c>
      <c r="L27" s="24">
        <f t="shared" si="1"/>
        <v>9.5999999999999992E-3</v>
      </c>
      <c r="P27">
        <v>3.8</v>
      </c>
      <c r="Q27">
        <v>0.42</v>
      </c>
      <c r="R27" s="25">
        <f t="shared" si="2"/>
        <v>1.512</v>
      </c>
      <c r="S27" s="25">
        <f t="shared" si="3"/>
        <v>36.287999999999997</v>
      </c>
      <c r="T27" s="26">
        <f t="shared" si="4"/>
        <v>1.5597630328767937</v>
      </c>
      <c r="U27" s="26"/>
      <c r="V27" s="26"/>
      <c r="W27" s="26"/>
      <c r="X27" s="26"/>
      <c r="Y27" s="26"/>
    </row>
    <row r="28" spans="1:32" x14ac:dyDescent="0.25">
      <c r="A28">
        <v>2</v>
      </c>
      <c r="B28">
        <v>18</v>
      </c>
      <c r="C28" t="s">
        <v>95</v>
      </c>
      <c r="D28" s="21">
        <v>41968</v>
      </c>
      <c r="E28" s="22">
        <v>0.87916666666666676</v>
      </c>
      <c r="F28" s="23">
        <v>30</v>
      </c>
      <c r="G28" s="24">
        <f t="shared" si="0"/>
        <v>0.52359877559829882</v>
      </c>
      <c r="K28" s="23">
        <v>5.7</v>
      </c>
      <c r="L28" s="24">
        <f t="shared" si="1"/>
        <v>5.7000000000000002E-3</v>
      </c>
      <c r="P28">
        <v>1.8</v>
      </c>
      <c r="Q28">
        <v>0.36</v>
      </c>
      <c r="R28" s="25">
        <f t="shared" si="2"/>
        <v>1.2959999999999998</v>
      </c>
      <c r="S28" s="25">
        <f t="shared" si="3"/>
        <v>31.103999999999996</v>
      </c>
      <c r="T28" s="26">
        <f t="shared" si="4"/>
        <v>1.4928162432461805</v>
      </c>
      <c r="U28" s="26"/>
      <c r="V28" s="26"/>
      <c r="W28" s="26"/>
      <c r="X28" s="26"/>
      <c r="Y28" s="26"/>
    </row>
    <row r="29" spans="1:32" x14ac:dyDescent="0.25">
      <c r="A29">
        <v>2</v>
      </c>
      <c r="B29">
        <v>18</v>
      </c>
      <c r="C29" t="s">
        <v>96</v>
      </c>
      <c r="D29" s="21">
        <v>41970</v>
      </c>
      <c r="E29" s="22">
        <v>0.74513888888888891</v>
      </c>
      <c r="F29" s="23">
        <v>15</v>
      </c>
      <c r="G29" s="24">
        <f t="shared" si="0"/>
        <v>0.26179938779914941</v>
      </c>
      <c r="K29" s="23">
        <v>3.4</v>
      </c>
      <c r="L29" s="24">
        <f t="shared" si="1"/>
        <v>3.3999999999999998E-3</v>
      </c>
      <c r="P29">
        <v>0.3</v>
      </c>
      <c r="Q29">
        <v>0.03</v>
      </c>
      <c r="R29" s="25">
        <f t="shared" si="2"/>
        <v>0.10799999999999998</v>
      </c>
      <c r="S29" s="25">
        <f t="shared" si="3"/>
        <v>2.5919999999999996</v>
      </c>
      <c r="T29" s="26">
        <f t="shared" si="4"/>
        <v>0.41363499719855568</v>
      </c>
      <c r="U29" s="26"/>
      <c r="V29" s="26"/>
      <c r="W29" s="26"/>
      <c r="X29" s="26"/>
      <c r="Y29" s="26"/>
    </row>
    <row r="30" spans="1:32" x14ac:dyDescent="0.25">
      <c r="A30">
        <v>2</v>
      </c>
      <c r="B30">
        <v>19</v>
      </c>
      <c r="C30" t="s">
        <v>97</v>
      </c>
      <c r="D30" s="21">
        <v>41966</v>
      </c>
      <c r="E30" s="22">
        <v>0.79236111111111107</v>
      </c>
      <c r="F30" s="23">
        <v>0</v>
      </c>
      <c r="G30" s="24">
        <f t="shared" si="0"/>
        <v>0</v>
      </c>
      <c r="K30" s="23">
        <v>2.5</v>
      </c>
      <c r="L30" s="24">
        <f t="shared" si="1"/>
        <v>2.5000000000000001E-3</v>
      </c>
      <c r="P30">
        <v>0.9</v>
      </c>
      <c r="Q30">
        <v>0.9</v>
      </c>
      <c r="R30" s="25">
        <f t="shared" si="2"/>
        <v>3.24</v>
      </c>
      <c r="S30" s="25">
        <f t="shared" si="3"/>
        <v>77.760000000000005</v>
      </c>
      <c r="T30" s="26">
        <f t="shared" si="4"/>
        <v>1.8907562519182182</v>
      </c>
      <c r="U30" s="26"/>
      <c r="V30" s="26"/>
      <c r="W30" s="26"/>
      <c r="X30" s="26"/>
      <c r="Y30" s="26"/>
    </row>
    <row r="31" spans="1:32" x14ac:dyDescent="0.25">
      <c r="A31">
        <v>3</v>
      </c>
      <c r="B31">
        <v>3</v>
      </c>
      <c r="C31" s="38" t="s">
        <v>98</v>
      </c>
      <c r="D31" s="39">
        <v>41979</v>
      </c>
      <c r="E31" s="40">
        <v>0.73402777777777783</v>
      </c>
      <c r="F31" s="23">
        <v>0</v>
      </c>
      <c r="G31" s="24">
        <f t="shared" si="0"/>
        <v>0</v>
      </c>
      <c r="H31" s="41"/>
      <c r="I31" s="41"/>
      <c r="J31" s="42"/>
      <c r="K31" s="23">
        <v>1.8</v>
      </c>
      <c r="L31" s="24">
        <f t="shared" si="1"/>
        <v>1.8E-3</v>
      </c>
      <c r="M31" s="41"/>
      <c r="N31" s="41"/>
      <c r="O31" s="42"/>
      <c r="P31" s="38">
        <v>4.0999999999999996</v>
      </c>
      <c r="Q31" s="38">
        <v>0.34</v>
      </c>
      <c r="R31" s="25">
        <f t="shared" si="2"/>
        <v>1.2240000000000002</v>
      </c>
      <c r="S31" s="25">
        <f t="shared" si="3"/>
        <v>29.376000000000005</v>
      </c>
      <c r="T31" s="26">
        <f t="shared" si="4"/>
        <v>1.4679926595211485</v>
      </c>
      <c r="U31" s="26"/>
      <c r="V31" s="26"/>
      <c r="W31" s="26"/>
      <c r="X31" s="26"/>
      <c r="Y31" s="26"/>
      <c r="AE31"/>
      <c r="AF31"/>
    </row>
    <row r="32" spans="1:32" x14ac:dyDescent="0.25">
      <c r="A32">
        <v>3</v>
      </c>
      <c r="B32">
        <v>3</v>
      </c>
      <c r="C32" s="38" t="s">
        <v>99</v>
      </c>
      <c r="D32" s="39">
        <v>41979</v>
      </c>
      <c r="E32" s="40">
        <v>0.85416666666666663</v>
      </c>
      <c r="F32" s="43">
        <v>30</v>
      </c>
      <c r="G32" s="24">
        <f t="shared" si="0"/>
        <v>0.52359877559829882</v>
      </c>
      <c r="H32" s="41"/>
      <c r="I32" s="41"/>
      <c r="J32" s="42"/>
      <c r="K32" s="43">
        <v>3.4</v>
      </c>
      <c r="L32" s="24">
        <f t="shared" si="1"/>
        <v>3.3999999999999998E-3</v>
      </c>
      <c r="M32" s="41"/>
      <c r="N32" s="41"/>
      <c r="O32" s="42"/>
      <c r="P32" s="38">
        <v>5.6</v>
      </c>
      <c r="Q32" s="38">
        <v>0.51</v>
      </c>
      <c r="R32" s="25">
        <f t="shared" si="2"/>
        <v>1.8360000000000001</v>
      </c>
      <c r="S32" s="25">
        <f t="shared" si="3"/>
        <v>44.064</v>
      </c>
      <c r="T32" s="26">
        <f t="shared" si="4"/>
        <v>1.6440839185768297</v>
      </c>
      <c r="U32" s="26"/>
      <c r="V32" s="26"/>
      <c r="W32" s="26"/>
      <c r="X32" s="26"/>
      <c r="Y32" s="26"/>
      <c r="AE32"/>
      <c r="AF32"/>
    </row>
    <row r="33" spans="1:32" x14ac:dyDescent="0.25">
      <c r="A33">
        <v>3</v>
      </c>
      <c r="B33">
        <v>3</v>
      </c>
      <c r="C33" s="38" t="s">
        <v>100</v>
      </c>
      <c r="D33" s="39">
        <v>41980</v>
      </c>
      <c r="E33" s="40">
        <v>0.80555555555555547</v>
      </c>
      <c r="F33" s="43">
        <v>35</v>
      </c>
      <c r="G33" s="24">
        <f t="shared" si="0"/>
        <v>0.6108652381980153</v>
      </c>
      <c r="H33" s="41"/>
      <c r="I33" s="41"/>
      <c r="J33" s="42"/>
      <c r="K33" s="43">
        <v>1</v>
      </c>
      <c r="L33" s="24">
        <f t="shared" si="1"/>
        <v>1E-3</v>
      </c>
      <c r="M33" s="41"/>
      <c r="N33" s="41"/>
      <c r="O33" s="42"/>
      <c r="P33" s="41">
        <v>4.5999999999999996</v>
      </c>
      <c r="Q33" s="41">
        <v>0.26</v>
      </c>
      <c r="R33" s="25">
        <f t="shared" si="2"/>
        <v>0.93600000000000017</v>
      </c>
      <c r="S33" s="25">
        <f t="shared" si="3"/>
        <v>22.464000000000006</v>
      </c>
      <c r="T33" s="26">
        <f t="shared" si="4"/>
        <v>1.3514870904497114</v>
      </c>
      <c r="U33" s="26"/>
      <c r="V33" s="26"/>
      <c r="W33" s="26"/>
      <c r="X33" s="26"/>
      <c r="Y33" s="26"/>
      <c r="AE33"/>
      <c r="AF33"/>
    </row>
    <row r="34" spans="1:32" x14ac:dyDescent="0.25">
      <c r="A34">
        <v>3</v>
      </c>
      <c r="B34">
        <v>4</v>
      </c>
      <c r="C34" s="38" t="s">
        <v>101</v>
      </c>
      <c r="D34" s="39">
        <v>41977</v>
      </c>
      <c r="E34" s="40">
        <v>0.76388888888888884</v>
      </c>
      <c r="F34" s="43">
        <v>10</v>
      </c>
      <c r="G34" s="24">
        <f t="shared" si="0"/>
        <v>0.17453292519943295</v>
      </c>
      <c r="H34" s="41"/>
      <c r="I34" s="41"/>
      <c r="J34" s="42"/>
      <c r="K34" s="43">
        <v>4.5999999999999996</v>
      </c>
      <c r="L34" s="24">
        <f t="shared" si="1"/>
        <v>4.5999999999999999E-3</v>
      </c>
      <c r="M34" s="41"/>
      <c r="N34" s="41"/>
      <c r="O34" s="42"/>
      <c r="P34" s="41">
        <v>5.4</v>
      </c>
      <c r="Q34" s="41">
        <v>0.22</v>
      </c>
      <c r="R34" s="25">
        <f t="shared" si="2"/>
        <v>0.79200000000000004</v>
      </c>
      <c r="S34" s="25">
        <f t="shared" si="3"/>
        <v>19.008000000000003</v>
      </c>
      <c r="T34" s="26">
        <f t="shared" si="4"/>
        <v>1.2789364233010996</v>
      </c>
      <c r="U34" s="26"/>
      <c r="V34" s="26"/>
      <c r="W34" s="26"/>
      <c r="X34" s="26"/>
      <c r="Y34" s="26"/>
    </row>
    <row r="35" spans="1:32" x14ac:dyDescent="0.25">
      <c r="A35">
        <v>3</v>
      </c>
      <c r="B35">
        <v>4</v>
      </c>
      <c r="C35" s="38" t="s">
        <v>102</v>
      </c>
      <c r="D35" s="39">
        <v>41978</v>
      </c>
      <c r="E35" s="40">
        <v>0.18124999999999999</v>
      </c>
      <c r="F35" s="43">
        <v>5</v>
      </c>
      <c r="G35" s="24">
        <f t="shared" si="0"/>
        <v>8.7266462599716474E-2</v>
      </c>
      <c r="H35" s="41"/>
      <c r="I35" s="41"/>
      <c r="J35" s="42"/>
      <c r="K35" s="43">
        <v>2.23</v>
      </c>
      <c r="L35" s="24">
        <f t="shared" si="1"/>
        <v>2.2299999999999998E-3</v>
      </c>
      <c r="M35" s="41"/>
      <c r="N35" s="41"/>
      <c r="O35" s="42"/>
      <c r="P35" s="41">
        <v>4.5</v>
      </c>
      <c r="Q35" s="41">
        <v>0.38</v>
      </c>
      <c r="R35" s="25">
        <f t="shared" si="2"/>
        <v>1.3680000000000001</v>
      </c>
      <c r="S35" s="25">
        <f t="shared" si="3"/>
        <v>32.832000000000001</v>
      </c>
      <c r="T35" s="26">
        <f t="shared" si="4"/>
        <v>1.5162973390957035</v>
      </c>
      <c r="U35" s="26"/>
      <c r="V35" s="26"/>
      <c r="W35" s="26"/>
      <c r="X35" s="26"/>
      <c r="Y35" s="26"/>
    </row>
    <row r="36" spans="1:32" x14ac:dyDescent="0.25">
      <c r="A36">
        <v>3</v>
      </c>
      <c r="B36">
        <v>6</v>
      </c>
      <c r="C36" s="38" t="s">
        <v>102</v>
      </c>
      <c r="D36" s="39">
        <v>41979</v>
      </c>
      <c r="E36" s="22">
        <v>0.21666666666666667</v>
      </c>
      <c r="F36" s="43">
        <v>35</v>
      </c>
      <c r="G36" s="24">
        <f t="shared" si="0"/>
        <v>0.6108652381980153</v>
      </c>
      <c r="H36" s="41"/>
      <c r="I36" s="41"/>
      <c r="J36" s="42"/>
      <c r="K36" s="43">
        <v>4.66</v>
      </c>
      <c r="L36" s="24">
        <f t="shared" si="1"/>
        <v>4.6600000000000001E-3</v>
      </c>
      <c r="M36" s="41"/>
      <c r="N36" s="41"/>
      <c r="O36" s="42"/>
      <c r="P36" s="41">
        <v>5</v>
      </c>
      <c r="Q36" s="41">
        <v>0.06</v>
      </c>
      <c r="R36" s="25">
        <f t="shared" si="2"/>
        <v>0.21599999999999997</v>
      </c>
      <c r="S36" s="25">
        <f t="shared" si="3"/>
        <v>5.1839999999999993</v>
      </c>
      <c r="T36" s="26">
        <f t="shared" si="4"/>
        <v>0.71466499286253682</v>
      </c>
      <c r="U36" s="26"/>
      <c r="V36" s="26"/>
      <c r="W36" s="26"/>
      <c r="X36" s="26"/>
      <c r="Y36" s="26"/>
    </row>
    <row r="37" spans="1:32" x14ac:dyDescent="0.25">
      <c r="A37">
        <v>3</v>
      </c>
      <c r="B37">
        <v>10</v>
      </c>
      <c r="C37" s="41" t="s">
        <v>101</v>
      </c>
      <c r="D37" s="39">
        <v>41985</v>
      </c>
      <c r="E37" s="40">
        <v>0.17500000000000002</v>
      </c>
      <c r="F37" s="43">
        <v>30</v>
      </c>
      <c r="G37" s="24">
        <f t="shared" si="0"/>
        <v>0.52359877559829882</v>
      </c>
      <c r="H37" s="41"/>
      <c r="I37" s="41"/>
      <c r="J37" s="42"/>
      <c r="K37" s="43">
        <v>1.9</v>
      </c>
      <c r="L37" s="24">
        <f t="shared" si="1"/>
        <v>1.9E-3</v>
      </c>
      <c r="M37" s="41"/>
      <c r="N37" s="41"/>
      <c r="O37" s="42"/>
      <c r="P37" s="41">
        <v>3.6</v>
      </c>
      <c r="Q37" s="41">
        <v>0.17</v>
      </c>
      <c r="R37" s="25">
        <f t="shared" si="2"/>
        <v>0.6120000000000001</v>
      </c>
      <c r="S37" s="25">
        <f t="shared" si="3"/>
        <v>14.688000000000002</v>
      </c>
      <c r="T37" s="26">
        <f t="shared" si="4"/>
        <v>1.1669626638571673</v>
      </c>
      <c r="U37" s="26"/>
      <c r="V37" s="26"/>
      <c r="W37" s="26"/>
      <c r="X37" s="26"/>
      <c r="Y37" s="26"/>
    </row>
    <row r="38" spans="1:32" x14ac:dyDescent="0.25">
      <c r="A38">
        <v>3</v>
      </c>
      <c r="B38">
        <v>19</v>
      </c>
      <c r="C38" s="38" t="s">
        <v>103</v>
      </c>
      <c r="D38" s="39">
        <v>41982</v>
      </c>
      <c r="E38" s="40">
        <v>0.93958333333333333</v>
      </c>
      <c r="F38" s="43">
        <v>30</v>
      </c>
      <c r="G38" s="24">
        <f t="shared" si="0"/>
        <v>0.52359877559829882</v>
      </c>
      <c r="H38" s="41"/>
      <c r="I38" s="41"/>
      <c r="J38" s="42"/>
      <c r="K38" s="43">
        <v>1.9</v>
      </c>
      <c r="L38" s="24">
        <f t="shared" si="1"/>
        <v>1.9E-3</v>
      </c>
      <c r="M38" s="41"/>
      <c r="N38" s="41"/>
      <c r="O38" s="42"/>
      <c r="P38" s="41">
        <v>6.37</v>
      </c>
      <c r="Q38" s="41">
        <v>0.64</v>
      </c>
      <c r="R38" s="25">
        <f t="shared" si="2"/>
        <v>2.3039999999999998</v>
      </c>
      <c r="S38" s="25">
        <f t="shared" si="3"/>
        <v>55.295999999999992</v>
      </c>
      <c r="T38" s="26">
        <f t="shared" si="4"/>
        <v>1.7426937164627805</v>
      </c>
      <c r="U38" s="26"/>
      <c r="V38" s="26"/>
      <c r="W38" s="26"/>
      <c r="X38" s="26"/>
      <c r="Y38" s="26"/>
    </row>
    <row r="39" spans="1:32" x14ac:dyDescent="0.25">
      <c r="A39">
        <v>3</v>
      </c>
      <c r="B39">
        <v>19</v>
      </c>
      <c r="C39" s="38" t="s">
        <v>98</v>
      </c>
      <c r="D39" s="39">
        <v>41985</v>
      </c>
      <c r="E39" s="40">
        <v>3.472222222222222E-3</v>
      </c>
      <c r="F39" s="43">
        <v>20</v>
      </c>
      <c r="G39" s="24">
        <f t="shared" si="0"/>
        <v>0.3490658503988659</v>
      </c>
      <c r="H39" s="41"/>
      <c r="I39" s="41"/>
      <c r="J39" s="42"/>
      <c r="K39" s="43">
        <v>3.6</v>
      </c>
      <c r="L39" s="24">
        <f t="shared" si="1"/>
        <v>3.5999999999999999E-3</v>
      </c>
      <c r="M39" s="41"/>
      <c r="N39" s="41"/>
      <c r="O39" s="42"/>
      <c r="P39" s="41">
        <v>3.1</v>
      </c>
      <c r="Q39" s="41">
        <v>0.52</v>
      </c>
      <c r="R39" s="25">
        <f t="shared" si="2"/>
        <v>1.8720000000000003</v>
      </c>
      <c r="S39" s="25">
        <f t="shared" si="3"/>
        <v>44.928000000000011</v>
      </c>
      <c r="T39" s="26">
        <f t="shared" si="4"/>
        <v>1.6525170861136926</v>
      </c>
      <c r="U39" s="26"/>
      <c r="V39" s="26"/>
      <c r="W39" s="26"/>
      <c r="X39" s="26"/>
      <c r="Y39" s="26"/>
    </row>
    <row r="40" spans="1:32" x14ac:dyDescent="0.25">
      <c r="A40">
        <v>4</v>
      </c>
      <c r="B40">
        <v>3</v>
      </c>
      <c r="C40" s="44" t="s">
        <v>104</v>
      </c>
      <c r="D40" s="45">
        <v>41994</v>
      </c>
      <c r="E40" s="46">
        <v>0.35555555555555557</v>
      </c>
      <c r="F40" s="43">
        <v>10</v>
      </c>
      <c r="G40" s="24">
        <f t="shared" si="0"/>
        <v>0.17453292519943295</v>
      </c>
      <c r="H40" s="47"/>
      <c r="I40" s="47"/>
      <c r="J40" s="48"/>
      <c r="K40" s="43">
        <v>4.24</v>
      </c>
      <c r="L40" s="24">
        <f t="shared" si="1"/>
        <v>4.2399999999999998E-3</v>
      </c>
      <c r="M40" s="47"/>
      <c r="N40" s="47"/>
      <c r="O40" s="48"/>
      <c r="P40" s="47">
        <v>6</v>
      </c>
      <c r="Q40" s="49">
        <v>0.4</v>
      </c>
      <c r="R40" s="25">
        <f t="shared" si="2"/>
        <v>1.44</v>
      </c>
      <c r="S40" s="25">
        <f t="shared" si="3"/>
        <v>34.56</v>
      </c>
      <c r="T40" s="26">
        <f t="shared" si="4"/>
        <v>1.5385737338068557</v>
      </c>
      <c r="U40" s="26"/>
      <c r="V40" s="26"/>
      <c r="W40" s="26"/>
      <c r="X40" s="26"/>
      <c r="Y40" s="26"/>
    </row>
    <row r="41" spans="1:32" x14ac:dyDescent="0.25">
      <c r="A41">
        <v>4</v>
      </c>
      <c r="B41">
        <v>4</v>
      </c>
      <c r="C41" s="44" t="s">
        <v>89</v>
      </c>
      <c r="D41" s="45">
        <v>41990</v>
      </c>
      <c r="E41" s="46">
        <v>0.59513888888888888</v>
      </c>
      <c r="F41" s="43">
        <v>40</v>
      </c>
      <c r="G41" s="24">
        <f t="shared" si="0"/>
        <v>0.69813170079773179</v>
      </c>
      <c r="H41" s="47"/>
      <c r="I41" s="47"/>
      <c r="J41" s="48"/>
      <c r="K41" s="43">
        <v>5.2</v>
      </c>
      <c r="L41" s="24">
        <f t="shared" si="1"/>
        <v>5.1999999999999998E-3</v>
      </c>
      <c r="M41" s="47"/>
      <c r="N41" s="47"/>
      <c r="O41" s="48"/>
      <c r="P41" s="47">
        <v>2.5</v>
      </c>
      <c r="Q41" s="49">
        <v>0.12</v>
      </c>
      <c r="R41" s="25">
        <f t="shared" si="2"/>
        <v>0.43199999999999994</v>
      </c>
      <c r="S41" s="25">
        <f t="shared" si="3"/>
        <v>10.367999999999999</v>
      </c>
      <c r="T41" s="26">
        <f t="shared" si="4"/>
        <v>1.0156949885265181</v>
      </c>
      <c r="U41" s="26"/>
      <c r="V41" s="26"/>
      <c r="W41" s="26"/>
      <c r="X41" s="26"/>
      <c r="Y41" s="26"/>
    </row>
    <row r="42" spans="1:32" x14ac:dyDescent="0.25">
      <c r="A42">
        <v>4</v>
      </c>
      <c r="B42">
        <v>4</v>
      </c>
      <c r="C42" s="44" t="s">
        <v>105</v>
      </c>
      <c r="D42" s="45">
        <v>41991</v>
      </c>
      <c r="E42" s="46">
        <v>0.39513888888888887</v>
      </c>
      <c r="F42" s="43">
        <v>5</v>
      </c>
      <c r="G42" s="24">
        <f t="shared" si="0"/>
        <v>8.7266462599716474E-2</v>
      </c>
      <c r="H42" s="47"/>
      <c r="I42" s="47"/>
      <c r="J42" s="48"/>
      <c r="K42" s="43">
        <v>5.7</v>
      </c>
      <c r="L42" s="24">
        <f t="shared" si="1"/>
        <v>5.7000000000000002E-3</v>
      </c>
      <c r="M42" s="47"/>
      <c r="N42" s="47"/>
      <c r="O42" s="48"/>
      <c r="P42" s="47">
        <v>3</v>
      </c>
      <c r="Q42" s="49">
        <v>0.2</v>
      </c>
      <c r="R42" s="25">
        <f t="shared" si="2"/>
        <v>0.72</v>
      </c>
      <c r="S42" s="25">
        <f t="shared" si="3"/>
        <v>17.28</v>
      </c>
      <c r="T42" s="26">
        <f t="shared" si="4"/>
        <v>1.2375437381428744</v>
      </c>
      <c r="U42" s="26"/>
      <c r="V42" s="26"/>
      <c r="W42" s="26"/>
      <c r="X42" s="26"/>
      <c r="Y42" s="26"/>
    </row>
    <row r="43" spans="1:32" x14ac:dyDescent="0.25">
      <c r="A43">
        <v>4</v>
      </c>
      <c r="B43">
        <v>8</v>
      </c>
      <c r="C43" s="44" t="s">
        <v>106</v>
      </c>
      <c r="D43" s="45">
        <v>41991</v>
      </c>
      <c r="E43" s="46">
        <v>0.86111111111111116</v>
      </c>
      <c r="F43" s="50">
        <v>15</v>
      </c>
      <c r="G43" s="24">
        <f t="shared" si="0"/>
        <v>0.26179938779914941</v>
      </c>
      <c r="H43" s="47"/>
      <c r="I43" s="47"/>
      <c r="J43" s="48"/>
      <c r="K43" s="50">
        <v>14.2</v>
      </c>
      <c r="L43" s="24">
        <f t="shared" si="1"/>
        <v>1.4199999999999999E-2</v>
      </c>
      <c r="M43" s="47"/>
      <c r="N43" s="47"/>
      <c r="O43" s="48"/>
      <c r="P43" s="47">
        <v>0.7</v>
      </c>
      <c r="Q43" s="51">
        <v>2.3333333333333331E-2</v>
      </c>
      <c r="R43" s="25">
        <f t="shared" si="2"/>
        <v>8.4000000000000005E-2</v>
      </c>
      <c r="S43" s="25">
        <f t="shared" si="3"/>
        <v>2.016</v>
      </c>
      <c r="T43" s="26">
        <f t="shared" si="4"/>
        <v>0.30449052777348767</v>
      </c>
      <c r="U43" s="26"/>
      <c r="V43" s="26"/>
      <c r="W43" s="26"/>
      <c r="X43" s="26"/>
      <c r="Y43" s="26"/>
    </row>
    <row r="44" spans="1:32" x14ac:dyDescent="0.25">
      <c r="A44">
        <v>4</v>
      </c>
      <c r="B44">
        <v>8</v>
      </c>
      <c r="C44" s="44" t="s">
        <v>92</v>
      </c>
      <c r="D44" s="45">
        <v>41993</v>
      </c>
      <c r="E44" s="46">
        <v>0.70486111111111116</v>
      </c>
      <c r="F44" s="50">
        <v>5</v>
      </c>
      <c r="G44" s="24">
        <f t="shared" si="0"/>
        <v>8.7266462599716474E-2</v>
      </c>
      <c r="H44" s="47"/>
      <c r="I44" s="47"/>
      <c r="J44" s="48"/>
      <c r="K44" s="50">
        <v>3.3</v>
      </c>
      <c r="L44" s="24">
        <f t="shared" si="1"/>
        <v>3.3E-3</v>
      </c>
      <c r="M44" s="47"/>
      <c r="N44" s="47"/>
      <c r="O44" s="48"/>
      <c r="P44" s="47">
        <v>3.2</v>
      </c>
      <c r="Q44" s="51">
        <v>0.10666666666666667</v>
      </c>
      <c r="R44" s="25">
        <f t="shared" si="2"/>
        <v>0.38400000000000001</v>
      </c>
      <c r="S44" s="25">
        <f t="shared" si="3"/>
        <v>9.2160000000000011</v>
      </c>
      <c r="T44" s="26">
        <f t="shared" si="4"/>
        <v>0.96454246607913685</v>
      </c>
      <c r="U44" s="26"/>
      <c r="V44" s="26"/>
      <c r="W44" s="26"/>
      <c r="X44" s="26"/>
      <c r="Y44" s="26"/>
    </row>
    <row r="45" spans="1:32" x14ac:dyDescent="0.25">
      <c r="A45">
        <v>4</v>
      </c>
      <c r="B45">
        <v>10</v>
      </c>
      <c r="C45" s="44" t="s">
        <v>90</v>
      </c>
      <c r="D45" s="45">
        <v>41991</v>
      </c>
      <c r="E45" s="46">
        <v>0.26944444444444443</v>
      </c>
      <c r="F45" s="50">
        <v>10</v>
      </c>
      <c r="G45" s="24">
        <f t="shared" si="0"/>
        <v>0.17453292519943295</v>
      </c>
      <c r="H45" s="47"/>
      <c r="I45" s="47"/>
      <c r="J45" s="48"/>
      <c r="K45" s="50">
        <v>2.6</v>
      </c>
      <c r="L45" s="24">
        <f t="shared" si="1"/>
        <v>2.5999999999999999E-3</v>
      </c>
      <c r="M45" s="47"/>
      <c r="N45" s="47"/>
      <c r="O45" s="48"/>
      <c r="P45" s="47">
        <v>5.5</v>
      </c>
      <c r="Q45" s="51">
        <v>0.18</v>
      </c>
      <c r="R45" s="25">
        <f t="shared" si="2"/>
        <v>0.64799999999999991</v>
      </c>
      <c r="S45" s="25">
        <f t="shared" si="3"/>
        <v>15.551999999999998</v>
      </c>
      <c r="T45" s="26">
        <f t="shared" si="4"/>
        <v>1.1917862475821992</v>
      </c>
      <c r="U45" s="26"/>
      <c r="V45" s="26"/>
      <c r="W45" s="26"/>
      <c r="X45" s="26"/>
      <c r="Y45" s="26"/>
    </row>
    <row r="46" spans="1:32" x14ac:dyDescent="0.25">
      <c r="A46">
        <v>4</v>
      </c>
      <c r="B46">
        <v>15</v>
      </c>
      <c r="C46" s="44" t="s">
        <v>79</v>
      </c>
      <c r="D46" s="45">
        <v>41992</v>
      </c>
      <c r="E46" s="46">
        <v>0.76180555555555562</v>
      </c>
      <c r="F46" s="50">
        <v>5</v>
      </c>
      <c r="G46" s="24">
        <f t="shared" si="0"/>
        <v>8.7266462599716474E-2</v>
      </c>
      <c r="H46" s="47"/>
      <c r="I46" s="47"/>
      <c r="J46" s="48"/>
      <c r="K46" s="50">
        <v>4.3</v>
      </c>
      <c r="L46" s="24">
        <f t="shared" si="1"/>
        <v>4.3E-3</v>
      </c>
      <c r="M46" s="47"/>
      <c r="N46" s="47"/>
      <c r="O46" s="48"/>
      <c r="P46" s="47">
        <v>2.1</v>
      </c>
      <c r="Q46" s="51">
        <v>0.15</v>
      </c>
      <c r="R46" s="25">
        <f t="shared" si="2"/>
        <v>0.54</v>
      </c>
      <c r="S46" s="25">
        <f t="shared" si="3"/>
        <v>12.96</v>
      </c>
      <c r="T46" s="26">
        <f t="shared" si="4"/>
        <v>1.1126050015345745</v>
      </c>
      <c r="U46" s="26"/>
      <c r="V46" s="26"/>
      <c r="W46" s="26"/>
      <c r="X46" s="26"/>
      <c r="Y46" s="26"/>
    </row>
    <row r="47" spans="1:32" x14ac:dyDescent="0.25">
      <c r="A47">
        <v>4</v>
      </c>
      <c r="B47">
        <v>15</v>
      </c>
      <c r="C47" s="44" t="s">
        <v>90</v>
      </c>
      <c r="D47" s="45">
        <v>41993</v>
      </c>
      <c r="E47" s="46">
        <v>4.5833333333333337E-2</v>
      </c>
      <c r="F47" s="50">
        <v>5</v>
      </c>
      <c r="G47" s="24">
        <f t="shared" si="0"/>
        <v>8.7266462599716474E-2</v>
      </c>
      <c r="H47" s="47"/>
      <c r="I47" s="47"/>
      <c r="J47" s="48"/>
      <c r="K47" s="50">
        <v>2.2999999999999998</v>
      </c>
      <c r="L47" s="24">
        <f t="shared" si="1"/>
        <v>2.3E-3</v>
      </c>
      <c r="M47" s="47"/>
      <c r="N47" s="47"/>
      <c r="O47" s="48"/>
      <c r="P47" s="47">
        <v>5.2</v>
      </c>
      <c r="Q47" s="51">
        <v>0.47272727272727272</v>
      </c>
      <c r="R47" s="25">
        <f t="shared" si="2"/>
        <v>1.7018181818181817</v>
      </c>
      <c r="S47" s="25">
        <f t="shared" si="3"/>
        <v>40.843636363636364</v>
      </c>
      <c r="T47" s="26">
        <f t="shared" si="4"/>
        <v>1.6111244009554675</v>
      </c>
      <c r="U47" s="26"/>
      <c r="V47" s="26"/>
      <c r="W47" s="26"/>
      <c r="X47" s="26"/>
      <c r="Y47" s="26"/>
    </row>
    <row r="48" spans="1:32" x14ac:dyDescent="0.25">
      <c r="A48">
        <v>4</v>
      </c>
      <c r="B48">
        <v>16</v>
      </c>
      <c r="C48" s="44" t="s">
        <v>79</v>
      </c>
      <c r="D48" s="45">
        <v>41994</v>
      </c>
      <c r="E48" s="46">
        <v>0.10555555555555556</v>
      </c>
      <c r="F48" s="50">
        <v>0</v>
      </c>
      <c r="G48" s="24">
        <f t="shared" si="0"/>
        <v>0</v>
      </c>
      <c r="H48" s="47"/>
      <c r="I48" s="47"/>
      <c r="J48" s="48"/>
      <c r="K48" s="50">
        <v>3.1</v>
      </c>
      <c r="L48" s="24">
        <f t="shared" si="1"/>
        <v>3.0999999999999999E-3</v>
      </c>
      <c r="M48" s="47"/>
      <c r="N48" s="47"/>
      <c r="O48" s="48"/>
      <c r="P48" s="47">
        <v>2</v>
      </c>
      <c r="Q48" s="51">
        <v>0.66666666666666663</v>
      </c>
      <c r="R48" s="25">
        <f t="shared" si="2"/>
        <v>2.4</v>
      </c>
      <c r="S48" s="25">
        <f t="shared" si="3"/>
        <v>57.599999999999994</v>
      </c>
      <c r="T48" s="26">
        <f t="shared" si="4"/>
        <v>1.7604224834232121</v>
      </c>
      <c r="U48" s="26"/>
      <c r="V48" s="26"/>
      <c r="W48" s="26"/>
      <c r="X48" s="26"/>
      <c r="Y48" s="26"/>
    </row>
    <row r="49" spans="1:25" x14ac:dyDescent="0.25">
      <c r="A49">
        <v>4</v>
      </c>
      <c r="B49">
        <v>17</v>
      </c>
      <c r="C49" s="44" t="s">
        <v>79</v>
      </c>
      <c r="D49" s="45">
        <v>41994</v>
      </c>
      <c r="E49" s="46">
        <v>0.4375</v>
      </c>
      <c r="F49" s="50">
        <v>15</v>
      </c>
      <c r="G49" s="24">
        <f t="shared" si="0"/>
        <v>0.26179938779914941</v>
      </c>
      <c r="H49" s="47"/>
      <c r="I49" s="47"/>
      <c r="J49" s="48"/>
      <c r="K49" s="50">
        <v>1.98</v>
      </c>
      <c r="L49" s="24">
        <f t="shared" si="1"/>
        <v>1.98E-3</v>
      </c>
      <c r="M49" s="47"/>
      <c r="N49" s="47"/>
      <c r="O49" s="48"/>
      <c r="P49" s="47">
        <v>2</v>
      </c>
      <c r="Q49" s="51">
        <v>0.66666666666666663</v>
      </c>
      <c r="R49" s="25">
        <f t="shared" si="2"/>
        <v>2.4</v>
      </c>
      <c r="S49" s="25">
        <f t="shared" si="3"/>
        <v>57.599999999999994</v>
      </c>
      <c r="T49" s="26">
        <f t="shared" si="4"/>
        <v>1.7604224834232121</v>
      </c>
      <c r="U49" s="26"/>
      <c r="V49" s="26"/>
      <c r="W49" s="26"/>
      <c r="X49" s="26"/>
      <c r="Y49" s="26"/>
    </row>
    <row r="50" spans="1:25" x14ac:dyDescent="0.25">
      <c r="A50">
        <v>4</v>
      </c>
      <c r="B50">
        <v>17</v>
      </c>
      <c r="C50" s="44" t="s">
        <v>79</v>
      </c>
      <c r="D50" s="45">
        <v>41995</v>
      </c>
      <c r="E50" s="46">
        <v>3.125E-2</v>
      </c>
      <c r="F50" s="50">
        <v>5</v>
      </c>
      <c r="G50" s="24">
        <f t="shared" si="0"/>
        <v>8.7266462599716474E-2</v>
      </c>
      <c r="H50" s="47"/>
      <c r="I50" s="47"/>
      <c r="J50" s="48"/>
      <c r="K50" s="50">
        <v>3.3</v>
      </c>
      <c r="L50" s="24">
        <f t="shared" si="1"/>
        <v>3.3E-3</v>
      </c>
      <c r="M50" s="47"/>
      <c r="N50" s="47"/>
      <c r="O50" s="48"/>
      <c r="P50" s="47">
        <v>0.3</v>
      </c>
      <c r="Q50" s="51">
        <v>0.15</v>
      </c>
      <c r="R50" s="25">
        <f t="shared" si="2"/>
        <v>0.54</v>
      </c>
      <c r="S50" s="25">
        <f t="shared" si="3"/>
        <v>12.96</v>
      </c>
      <c r="T50" s="26">
        <f t="shared" si="4"/>
        <v>1.1126050015345745</v>
      </c>
      <c r="U50" s="26"/>
      <c r="V50" s="26"/>
      <c r="W50" s="26"/>
      <c r="X50" s="26"/>
      <c r="Y50" s="26"/>
    </row>
    <row r="51" spans="1:25" x14ac:dyDescent="0.25">
      <c r="A51">
        <v>4</v>
      </c>
      <c r="B51">
        <v>17</v>
      </c>
      <c r="C51" s="44" t="s">
        <v>79</v>
      </c>
      <c r="D51" s="45">
        <v>41996</v>
      </c>
      <c r="E51" s="46">
        <v>0.33333333333333331</v>
      </c>
      <c r="F51" s="50">
        <v>35</v>
      </c>
      <c r="G51" s="24">
        <f t="shared" si="0"/>
        <v>0.6108652381980153</v>
      </c>
      <c r="H51" s="47"/>
      <c r="I51" s="47"/>
      <c r="J51" s="48"/>
      <c r="K51" s="50">
        <v>3.45</v>
      </c>
      <c r="L51" s="24">
        <f t="shared" si="1"/>
        <v>3.4500000000000004E-3</v>
      </c>
      <c r="M51" s="47"/>
      <c r="N51" s="47"/>
      <c r="O51" s="48"/>
      <c r="P51" s="47">
        <v>0.7</v>
      </c>
      <c r="Q51" s="51">
        <v>0.23333333333333331</v>
      </c>
      <c r="R51" s="25">
        <f t="shared" si="2"/>
        <v>0.83999999999999986</v>
      </c>
      <c r="S51" s="25">
        <f t="shared" si="3"/>
        <v>20.159999999999997</v>
      </c>
      <c r="T51" s="26">
        <f t="shared" si="4"/>
        <v>1.3044905277734875</v>
      </c>
      <c r="U51" s="26"/>
      <c r="V51" s="26"/>
      <c r="W51" s="26"/>
      <c r="X51" s="26"/>
      <c r="Y51" s="26"/>
    </row>
    <row r="52" spans="1:25" x14ac:dyDescent="0.25">
      <c r="A52">
        <v>4</v>
      </c>
      <c r="B52">
        <v>17</v>
      </c>
      <c r="C52" s="44" t="s">
        <v>79</v>
      </c>
      <c r="D52" s="45">
        <v>41997</v>
      </c>
      <c r="E52" s="46">
        <v>0.21319444444444444</v>
      </c>
      <c r="F52" s="50">
        <v>5</v>
      </c>
      <c r="G52" s="24">
        <f t="shared" si="0"/>
        <v>8.7266462599716474E-2</v>
      </c>
      <c r="H52" s="47"/>
      <c r="I52" s="47"/>
      <c r="J52" s="48"/>
      <c r="K52" s="50">
        <v>1.8</v>
      </c>
      <c r="L52" s="24">
        <f t="shared" si="1"/>
        <v>1.8E-3</v>
      </c>
      <c r="M52" s="47"/>
      <c r="N52" s="47"/>
      <c r="O52" s="48"/>
      <c r="P52" s="47">
        <v>0.7</v>
      </c>
      <c r="Q52" s="51">
        <v>0.7</v>
      </c>
      <c r="R52" s="25">
        <f t="shared" si="2"/>
        <v>2.52</v>
      </c>
      <c r="S52" s="25">
        <f t="shared" si="3"/>
        <v>60.480000000000004</v>
      </c>
      <c r="T52" s="26">
        <f t="shared" si="4"/>
        <v>1.7816117824931501</v>
      </c>
      <c r="U52" s="26"/>
      <c r="V52" s="26"/>
      <c r="W52" s="26"/>
      <c r="X52" s="26"/>
      <c r="Y52" s="26"/>
    </row>
    <row r="53" spans="1:25" x14ac:dyDescent="0.25">
      <c r="A53">
        <v>4</v>
      </c>
      <c r="B53">
        <v>18</v>
      </c>
      <c r="C53" s="44" t="s">
        <v>79</v>
      </c>
      <c r="D53" s="45">
        <v>41994</v>
      </c>
      <c r="E53" s="46">
        <v>0.27569444444444446</v>
      </c>
      <c r="F53" s="50">
        <v>5</v>
      </c>
      <c r="G53" s="24">
        <f t="shared" si="0"/>
        <v>8.7266462599716474E-2</v>
      </c>
      <c r="H53" s="47"/>
      <c r="I53" s="47"/>
      <c r="J53" s="48"/>
      <c r="K53" s="50">
        <v>2</v>
      </c>
      <c r="L53" s="24">
        <f t="shared" si="1"/>
        <v>2E-3</v>
      </c>
      <c r="M53" s="47"/>
      <c r="N53" s="47"/>
      <c r="O53" s="48"/>
      <c r="P53" s="47">
        <v>5.5</v>
      </c>
      <c r="Q53" s="51">
        <v>0.28947368421052633</v>
      </c>
      <c r="R53" s="25">
        <f t="shared" si="2"/>
        <v>1.0421052631578949</v>
      </c>
      <c r="S53" s="25">
        <f t="shared" si="3"/>
        <v>25.010526315789477</v>
      </c>
      <c r="T53" s="26">
        <f t="shared" si="4"/>
        <v>1.3981228310203082</v>
      </c>
      <c r="U53" s="26"/>
      <c r="V53" s="26"/>
      <c r="W53" s="26"/>
      <c r="X53" s="26"/>
      <c r="Y53" s="26"/>
    </row>
    <row r="54" spans="1:25" x14ac:dyDescent="0.25">
      <c r="A54">
        <v>4</v>
      </c>
      <c r="B54">
        <v>19</v>
      </c>
      <c r="C54" s="44" t="s">
        <v>90</v>
      </c>
      <c r="D54" s="45">
        <v>41994</v>
      </c>
      <c r="E54" s="46">
        <v>6.3888888888888884E-2</v>
      </c>
      <c r="F54" s="50">
        <v>10</v>
      </c>
      <c r="G54" s="24">
        <f t="shared" si="0"/>
        <v>0.17453292519943295</v>
      </c>
      <c r="H54" s="47"/>
      <c r="I54" s="47"/>
      <c r="J54" s="48"/>
      <c r="K54" s="50">
        <v>2.48</v>
      </c>
      <c r="L54" s="24">
        <f t="shared" si="1"/>
        <v>2.48E-3</v>
      </c>
      <c r="M54" s="47"/>
      <c r="N54" s="47"/>
      <c r="O54" s="48"/>
      <c r="P54" s="47">
        <v>3.5</v>
      </c>
      <c r="Q54" s="51">
        <v>0.11666666666666667</v>
      </c>
      <c r="R54" s="25">
        <f t="shared" si="2"/>
        <v>0.42</v>
      </c>
      <c r="S54" s="25">
        <f t="shared" si="3"/>
        <v>10.08</v>
      </c>
      <c r="T54" s="26">
        <f t="shared" si="4"/>
        <v>1.0034605321095065</v>
      </c>
      <c r="U54" s="26"/>
      <c r="V54" s="26"/>
      <c r="W54" s="26"/>
      <c r="X54" s="26"/>
      <c r="Y54" s="26"/>
    </row>
    <row r="55" spans="1:25" x14ac:dyDescent="0.25">
      <c r="A55">
        <v>4</v>
      </c>
      <c r="B55">
        <v>20</v>
      </c>
      <c r="C55" s="44" t="s">
        <v>73</v>
      </c>
      <c r="D55" s="45">
        <v>41994</v>
      </c>
      <c r="E55" s="46">
        <v>0.76041666666666663</v>
      </c>
      <c r="F55" s="50">
        <v>20</v>
      </c>
      <c r="G55" s="24">
        <f t="shared" si="0"/>
        <v>0.3490658503988659</v>
      </c>
      <c r="H55" s="47"/>
      <c r="I55" s="47"/>
      <c r="J55" s="48"/>
      <c r="K55" s="50">
        <v>7</v>
      </c>
      <c r="L55" s="24">
        <f t="shared" si="1"/>
        <v>7.0000000000000001E-3</v>
      </c>
      <c r="M55" s="47"/>
      <c r="N55" s="47"/>
      <c r="O55" s="48"/>
      <c r="P55" s="47">
        <v>0.3</v>
      </c>
      <c r="Q55" s="51">
        <v>0.1</v>
      </c>
      <c r="R55" s="25">
        <f t="shared" si="2"/>
        <v>0.36</v>
      </c>
      <c r="S55" s="25">
        <f t="shared" si="3"/>
        <v>8.64</v>
      </c>
      <c r="T55" s="26">
        <f t="shared" si="4"/>
        <v>0.9365137424788933</v>
      </c>
      <c r="U55" s="26"/>
      <c r="V55" s="26"/>
      <c r="W55" s="26"/>
      <c r="X55" s="26"/>
      <c r="Y55" s="26"/>
    </row>
    <row r="56" spans="1:25" x14ac:dyDescent="0.25">
      <c r="A56">
        <v>6</v>
      </c>
      <c r="B56">
        <v>9</v>
      </c>
      <c r="C56" s="44" t="s">
        <v>91</v>
      </c>
      <c r="D56" s="45">
        <v>42006</v>
      </c>
      <c r="E56" s="46">
        <v>5.8333333333333327E-2</v>
      </c>
      <c r="F56" s="50">
        <v>15</v>
      </c>
      <c r="G56" s="24">
        <f t="shared" si="0"/>
        <v>0.26179938779914941</v>
      </c>
      <c r="H56" s="47"/>
      <c r="I56" s="47"/>
      <c r="J56" s="48"/>
      <c r="K56" s="50">
        <v>1.25</v>
      </c>
      <c r="L56" s="24">
        <f t="shared" si="1"/>
        <v>1.25E-3</v>
      </c>
      <c r="M56" s="47"/>
      <c r="N56" s="47"/>
      <c r="O56" s="48"/>
      <c r="P56" s="47">
        <v>1.88</v>
      </c>
      <c r="Q56" s="51">
        <v>0.47</v>
      </c>
      <c r="R56" s="25">
        <f t="shared" si="2"/>
        <v>1.6919999999999999</v>
      </c>
      <c r="S56" s="25">
        <f t="shared" si="3"/>
        <v>40.607999999999997</v>
      </c>
      <c r="T56" s="26">
        <f t="shared" si="4"/>
        <v>1.6086116004146107</v>
      </c>
      <c r="U56" s="26"/>
      <c r="V56" s="26"/>
      <c r="W56" s="26"/>
      <c r="X56" s="26"/>
      <c r="Y56" s="26"/>
    </row>
    <row r="57" spans="1:25" x14ac:dyDescent="0.25">
      <c r="A57">
        <v>7</v>
      </c>
      <c r="B57">
        <v>18</v>
      </c>
      <c r="C57" s="44" t="s">
        <v>79</v>
      </c>
      <c r="D57" s="45">
        <v>42012</v>
      </c>
      <c r="E57" s="46">
        <v>3.5416666666666666E-2</v>
      </c>
      <c r="F57" s="50">
        <v>0</v>
      </c>
      <c r="G57" s="24">
        <f t="shared" si="0"/>
        <v>0</v>
      </c>
      <c r="H57" s="47"/>
      <c r="I57" s="47"/>
      <c r="J57" s="48"/>
      <c r="K57" s="50">
        <v>2.35</v>
      </c>
      <c r="L57" s="24">
        <f t="shared" si="1"/>
        <v>2.3500000000000001E-3</v>
      </c>
      <c r="M57" s="47"/>
      <c r="N57" s="47"/>
      <c r="O57" s="48"/>
      <c r="P57" s="47">
        <v>1.88</v>
      </c>
      <c r="Q57" s="51">
        <v>6.2666666666666662E-2</v>
      </c>
      <c r="R57" s="25">
        <f t="shared" si="2"/>
        <v>0.22559999999999999</v>
      </c>
      <c r="S57" s="25">
        <f t="shared" si="3"/>
        <v>5.4143999999999997</v>
      </c>
      <c r="T57" s="26">
        <f t="shared" si="4"/>
        <v>0.73355033702291073</v>
      </c>
      <c r="U57" s="26"/>
      <c r="V57" s="26"/>
      <c r="W57" s="26"/>
      <c r="X57" s="26"/>
      <c r="Y57" s="26"/>
    </row>
    <row r="58" spans="1:25" x14ac:dyDescent="0.25">
      <c r="A58">
        <v>7</v>
      </c>
      <c r="B58">
        <v>18</v>
      </c>
      <c r="C58" s="44" t="s">
        <v>91</v>
      </c>
      <c r="D58" s="45">
        <v>42012</v>
      </c>
      <c r="E58" s="46">
        <v>0.17013888888888887</v>
      </c>
      <c r="F58" s="50">
        <v>40</v>
      </c>
      <c r="G58" s="24">
        <f t="shared" si="0"/>
        <v>0.69813170079773179</v>
      </c>
      <c r="H58" s="47"/>
      <c r="I58" s="47"/>
      <c r="J58" s="48"/>
      <c r="K58" s="50">
        <v>1.25</v>
      </c>
      <c r="L58" s="24">
        <f t="shared" si="1"/>
        <v>1.25E-3</v>
      </c>
      <c r="M58" s="47"/>
      <c r="N58" s="47"/>
      <c r="O58" s="48"/>
      <c r="P58" s="47">
        <v>5.0999999999999996</v>
      </c>
      <c r="Q58" s="51">
        <v>0.26842105263157895</v>
      </c>
      <c r="R58" s="25">
        <f t="shared" si="2"/>
        <v>0.96631578947368413</v>
      </c>
      <c r="S58" s="25">
        <f t="shared" si="3"/>
        <v>23.19157894736842</v>
      </c>
      <c r="T58" s="26">
        <f t="shared" si="4"/>
        <v>1.3653303176240006</v>
      </c>
      <c r="U58" s="26"/>
      <c r="V58" s="26"/>
      <c r="W58" s="26"/>
      <c r="X58" s="26"/>
      <c r="Y58" s="26"/>
    </row>
    <row r="59" spans="1:25" x14ac:dyDescent="0.25">
      <c r="A59">
        <v>7</v>
      </c>
      <c r="B59">
        <v>19</v>
      </c>
      <c r="C59" s="44" t="s">
        <v>107</v>
      </c>
      <c r="D59" s="45">
        <v>42008</v>
      </c>
      <c r="E59" s="46">
        <v>0.36180555555555555</v>
      </c>
      <c r="F59" s="50">
        <v>25</v>
      </c>
      <c r="G59" s="24">
        <f t="shared" si="0"/>
        <v>0.43633231299858238</v>
      </c>
      <c r="H59" s="47"/>
      <c r="I59" s="47"/>
      <c r="J59" s="48"/>
      <c r="K59" s="50">
        <v>3</v>
      </c>
      <c r="L59" s="24">
        <f t="shared" si="1"/>
        <v>3.0000000000000001E-3</v>
      </c>
      <c r="M59" s="47"/>
      <c r="N59" s="47"/>
      <c r="O59" s="48"/>
      <c r="P59" s="47">
        <v>0.68</v>
      </c>
      <c r="Q59" s="51">
        <v>3.4000000000000002E-2</v>
      </c>
      <c r="R59" s="25">
        <f t="shared" si="2"/>
        <v>0.12240000000000001</v>
      </c>
      <c r="S59" s="25">
        <f t="shared" si="3"/>
        <v>2.9376000000000002</v>
      </c>
      <c r="T59" s="26">
        <f t="shared" si="4"/>
        <v>0.46799265952114844</v>
      </c>
      <c r="U59" s="26"/>
      <c r="V59" s="26"/>
      <c r="W59" s="26"/>
      <c r="X59" s="26"/>
      <c r="Y59" s="26"/>
    </row>
    <row r="60" spans="1:25" x14ac:dyDescent="0.25">
      <c r="F60" s="50">
        <v>25</v>
      </c>
      <c r="G60" s="24">
        <f t="shared" si="0"/>
        <v>0.43633231299858238</v>
      </c>
      <c r="K60" s="50">
        <v>6.7</v>
      </c>
      <c r="L60" s="24">
        <f t="shared" si="1"/>
        <v>6.7000000000000002E-3</v>
      </c>
      <c r="S60" s="25">
        <f t="shared" si="3"/>
        <v>0</v>
      </c>
      <c r="T60" s="26"/>
    </row>
    <row r="61" spans="1:25" x14ac:dyDescent="0.25">
      <c r="F61" s="50">
        <v>10</v>
      </c>
      <c r="G61" s="24">
        <f t="shared" si="0"/>
        <v>0.17453292519943295</v>
      </c>
      <c r="K61" s="50">
        <v>4.2</v>
      </c>
      <c r="L61" s="24">
        <f t="shared" si="1"/>
        <v>4.2000000000000006E-3</v>
      </c>
      <c r="S61" s="25">
        <f t="shared" si="3"/>
        <v>0</v>
      </c>
      <c r="T61" s="26"/>
    </row>
    <row r="62" spans="1:25" x14ac:dyDescent="0.25">
      <c r="F62" s="50">
        <v>10</v>
      </c>
      <c r="G62" s="24">
        <f t="shared" si="0"/>
        <v>0.17453292519943295</v>
      </c>
      <c r="K62" s="50">
        <v>4.4800000000000004</v>
      </c>
      <c r="L62" s="24">
        <f t="shared" si="1"/>
        <v>4.4800000000000005E-3</v>
      </c>
    </row>
    <row r="63" spans="1:25" x14ac:dyDescent="0.25">
      <c r="F63" s="23">
        <v>5</v>
      </c>
      <c r="G63" s="24">
        <f t="shared" si="0"/>
        <v>8.7266462599716474E-2</v>
      </c>
      <c r="K63" s="50">
        <v>4.4800000000000004</v>
      </c>
      <c r="L63" s="24">
        <f t="shared" si="1"/>
        <v>4.4800000000000005E-3</v>
      </c>
      <c r="T63" s="52"/>
    </row>
    <row r="64" spans="1:25" x14ac:dyDescent="0.25">
      <c r="F64" s="23">
        <v>0</v>
      </c>
      <c r="G64" s="24">
        <f t="shared" si="0"/>
        <v>0</v>
      </c>
      <c r="K64" s="50">
        <v>5.08</v>
      </c>
      <c r="L64" s="24">
        <f t="shared" si="1"/>
        <v>5.0800000000000003E-3</v>
      </c>
    </row>
    <row r="65" spans="6:12" x14ac:dyDescent="0.25">
      <c r="F65"/>
      <c r="K65" s="50">
        <v>1.5</v>
      </c>
      <c r="L65" s="24">
        <f t="shared" si="1"/>
        <v>1.5E-3</v>
      </c>
    </row>
    <row r="66" spans="6:12" x14ac:dyDescent="0.25">
      <c r="F66"/>
    </row>
    <row r="67" spans="6:12" x14ac:dyDescent="0.25">
      <c r="F67"/>
    </row>
    <row r="68" spans="6:12" x14ac:dyDescent="0.25">
      <c r="F68"/>
    </row>
    <row r="69" spans="6:12" x14ac:dyDescent="0.25">
      <c r="F69"/>
    </row>
    <row r="70" spans="6:12" x14ac:dyDescent="0.25">
      <c r="F70"/>
    </row>
    <row r="71" spans="6:12" x14ac:dyDescent="0.25">
      <c r="F71"/>
    </row>
    <row r="72" spans="6:12" x14ac:dyDescent="0.25">
      <c r="F72"/>
    </row>
    <row r="73" spans="6:12" x14ac:dyDescent="0.25">
      <c r="F73"/>
    </row>
    <row r="74" spans="6:12" x14ac:dyDescent="0.25">
      <c r="F74"/>
    </row>
    <row r="75" spans="6:12" x14ac:dyDescent="0.25">
      <c r="F75"/>
    </row>
    <row r="76" spans="6:12" x14ac:dyDescent="0.25">
      <c r="F76"/>
    </row>
    <row r="77" spans="6:12" x14ac:dyDescent="0.25">
      <c r="F77"/>
    </row>
    <row r="78" spans="6:12" x14ac:dyDescent="0.25">
      <c r="F78"/>
    </row>
    <row r="79" spans="6:12" x14ac:dyDescent="0.25">
      <c r="F79"/>
    </row>
    <row r="80" spans="6:12" x14ac:dyDescent="0.25">
      <c r="F80"/>
    </row>
    <row r="81" spans="6:9" x14ac:dyDescent="0.25">
      <c r="F81"/>
      <c r="G81"/>
      <c r="H81"/>
      <c r="I81"/>
    </row>
    <row r="82" spans="6:9" x14ac:dyDescent="0.25">
      <c r="F82"/>
      <c r="G82"/>
      <c r="H82"/>
      <c r="I82"/>
    </row>
    <row r="83" spans="6:9" x14ac:dyDescent="0.25">
      <c r="F83"/>
      <c r="G83"/>
      <c r="H83"/>
      <c r="I83"/>
    </row>
    <row r="84" spans="6:9" x14ac:dyDescent="0.25">
      <c r="F84"/>
      <c r="G84"/>
      <c r="H84"/>
      <c r="I84"/>
    </row>
    <row r="85" spans="6:9" x14ac:dyDescent="0.25">
      <c r="F85"/>
      <c r="G85"/>
      <c r="H85"/>
      <c r="I85"/>
    </row>
    <row r="86" spans="6:9" x14ac:dyDescent="0.25">
      <c r="F86"/>
      <c r="G86"/>
      <c r="H86"/>
      <c r="I86"/>
    </row>
    <row r="87" spans="6:9" x14ac:dyDescent="0.25">
      <c r="F87"/>
      <c r="G87"/>
      <c r="H87"/>
      <c r="I87"/>
    </row>
    <row r="88" spans="6:9" x14ac:dyDescent="0.25">
      <c r="F88"/>
      <c r="G88"/>
      <c r="H88"/>
      <c r="I88"/>
    </row>
    <row r="89" spans="6:9" x14ac:dyDescent="0.25">
      <c r="F89"/>
      <c r="G89"/>
      <c r="H89"/>
      <c r="I89"/>
    </row>
    <row r="90" spans="6:9" x14ac:dyDescent="0.25">
      <c r="F90"/>
      <c r="G90"/>
      <c r="H90"/>
      <c r="I90"/>
    </row>
    <row r="91" spans="6:9" x14ac:dyDescent="0.25">
      <c r="F91"/>
      <c r="G91"/>
      <c r="H91"/>
      <c r="I91"/>
    </row>
    <row r="92" spans="6:9" x14ac:dyDescent="0.25">
      <c r="F92"/>
      <c r="G92"/>
      <c r="H92"/>
      <c r="I92"/>
    </row>
    <row r="93" spans="6:9" x14ac:dyDescent="0.25">
      <c r="F93"/>
      <c r="G93"/>
      <c r="H93"/>
      <c r="I93"/>
    </row>
    <row r="94" spans="6:9" x14ac:dyDescent="0.25">
      <c r="F94"/>
      <c r="G94"/>
      <c r="H94"/>
      <c r="I94"/>
    </row>
    <row r="95" spans="6:9" x14ac:dyDescent="0.25">
      <c r="F95"/>
      <c r="G95"/>
      <c r="H95"/>
      <c r="I95"/>
    </row>
    <row r="96" spans="6:9" x14ac:dyDescent="0.25">
      <c r="F96"/>
      <c r="G96"/>
      <c r="H96"/>
      <c r="I96"/>
    </row>
    <row r="97" spans="6:9" x14ac:dyDescent="0.25">
      <c r="F97"/>
      <c r="G97"/>
      <c r="H97"/>
      <c r="I97"/>
    </row>
    <row r="98" spans="6:9" x14ac:dyDescent="0.25">
      <c r="F98"/>
      <c r="G98"/>
      <c r="H98"/>
      <c r="I98"/>
    </row>
    <row r="99" spans="6:9" x14ac:dyDescent="0.25">
      <c r="F99"/>
      <c r="G99"/>
      <c r="H99"/>
      <c r="I99"/>
    </row>
    <row r="100" spans="6:9" x14ac:dyDescent="0.25">
      <c r="F100"/>
      <c r="G100"/>
      <c r="H100"/>
      <c r="I100"/>
    </row>
    <row r="101" spans="6:9" x14ac:dyDescent="0.25">
      <c r="F101"/>
      <c r="G101"/>
      <c r="H101"/>
      <c r="I101"/>
    </row>
    <row r="102" spans="6:9" x14ac:dyDescent="0.25">
      <c r="F102"/>
      <c r="G102"/>
      <c r="H102"/>
      <c r="I102"/>
    </row>
    <row r="103" spans="6:9" x14ac:dyDescent="0.25">
      <c r="F103"/>
      <c r="G103"/>
      <c r="H103"/>
      <c r="I103"/>
    </row>
    <row r="104" spans="6:9" x14ac:dyDescent="0.25">
      <c r="F104"/>
      <c r="G104"/>
      <c r="H104"/>
      <c r="I104"/>
    </row>
    <row r="105" spans="6:9" x14ac:dyDescent="0.25">
      <c r="F105"/>
      <c r="G105"/>
      <c r="H105"/>
      <c r="I105"/>
    </row>
    <row r="106" spans="6:9" x14ac:dyDescent="0.25">
      <c r="F106"/>
      <c r="G106"/>
      <c r="H106"/>
      <c r="I106"/>
    </row>
    <row r="107" spans="6:9" x14ac:dyDescent="0.25">
      <c r="F107"/>
      <c r="G107"/>
      <c r="H107"/>
      <c r="I107"/>
    </row>
    <row r="108" spans="6:9" x14ac:dyDescent="0.25">
      <c r="F108"/>
      <c r="G108"/>
      <c r="H108"/>
      <c r="I108"/>
    </row>
    <row r="109" spans="6:9" x14ac:dyDescent="0.25">
      <c r="F109"/>
      <c r="G109"/>
      <c r="H109"/>
      <c r="I109"/>
    </row>
    <row r="110" spans="6:9" x14ac:dyDescent="0.25">
      <c r="F110"/>
      <c r="G110"/>
      <c r="H110"/>
      <c r="I110"/>
    </row>
    <row r="111" spans="6:9" x14ac:dyDescent="0.25">
      <c r="F111"/>
      <c r="G111"/>
      <c r="H111"/>
      <c r="I111"/>
    </row>
    <row r="112" spans="6:9" x14ac:dyDescent="0.25">
      <c r="F112"/>
      <c r="G112"/>
      <c r="H112"/>
      <c r="I112"/>
    </row>
    <row r="113" spans="6:9" x14ac:dyDescent="0.25">
      <c r="F113"/>
      <c r="G113"/>
      <c r="H113"/>
      <c r="I113"/>
    </row>
    <row r="114" spans="6:9" x14ac:dyDescent="0.25">
      <c r="F114"/>
      <c r="G114"/>
      <c r="H114"/>
      <c r="I114"/>
    </row>
    <row r="115" spans="6:9" x14ac:dyDescent="0.25">
      <c r="F115"/>
      <c r="G115"/>
      <c r="H115"/>
      <c r="I115"/>
    </row>
    <row r="116" spans="6:9" x14ac:dyDescent="0.25">
      <c r="F116"/>
      <c r="G116"/>
      <c r="H116"/>
      <c r="I116"/>
    </row>
    <row r="117" spans="6:9" x14ac:dyDescent="0.25">
      <c r="F117"/>
      <c r="G117"/>
      <c r="H117"/>
      <c r="I117"/>
    </row>
    <row r="118" spans="6:9" x14ac:dyDescent="0.25">
      <c r="F118"/>
      <c r="G118"/>
      <c r="H118"/>
      <c r="I118"/>
    </row>
    <row r="119" spans="6:9" x14ac:dyDescent="0.25">
      <c r="F119"/>
      <c r="G119"/>
      <c r="H119"/>
      <c r="I119"/>
    </row>
    <row r="120" spans="6:9" x14ac:dyDescent="0.25">
      <c r="F120"/>
      <c r="G120"/>
      <c r="H120"/>
      <c r="I120"/>
    </row>
    <row r="121" spans="6:9" x14ac:dyDescent="0.25">
      <c r="F121"/>
      <c r="G121"/>
      <c r="H121"/>
      <c r="I121"/>
    </row>
    <row r="122" spans="6:9" x14ac:dyDescent="0.25">
      <c r="F122"/>
      <c r="G122"/>
      <c r="H122"/>
      <c r="I122"/>
    </row>
    <row r="123" spans="6:9" x14ac:dyDescent="0.25">
      <c r="F123"/>
      <c r="G123"/>
      <c r="H123"/>
      <c r="I123"/>
    </row>
    <row r="124" spans="6:9" x14ac:dyDescent="0.25">
      <c r="F124"/>
      <c r="G124"/>
      <c r="H124"/>
      <c r="I124"/>
    </row>
    <row r="125" spans="6:9" x14ac:dyDescent="0.25">
      <c r="F125"/>
      <c r="G125"/>
      <c r="H125"/>
      <c r="I125"/>
    </row>
    <row r="126" spans="6:9" x14ac:dyDescent="0.25">
      <c r="F126"/>
      <c r="G126"/>
      <c r="H126"/>
      <c r="I126"/>
    </row>
    <row r="127" spans="6:9" x14ac:dyDescent="0.25">
      <c r="F127"/>
      <c r="G127"/>
      <c r="H127"/>
      <c r="I127"/>
    </row>
    <row r="128" spans="6:9" x14ac:dyDescent="0.25">
      <c r="F128"/>
      <c r="G128"/>
      <c r="H128"/>
      <c r="I128"/>
    </row>
    <row r="129" spans="6:9" x14ac:dyDescent="0.25">
      <c r="F129"/>
      <c r="G129"/>
      <c r="H129"/>
      <c r="I129"/>
    </row>
    <row r="130" spans="6:9" x14ac:dyDescent="0.25">
      <c r="F130"/>
      <c r="G130"/>
      <c r="H130"/>
      <c r="I130"/>
    </row>
    <row r="131" spans="6:9" x14ac:dyDescent="0.25">
      <c r="F131"/>
      <c r="G131"/>
      <c r="H131"/>
      <c r="I131"/>
    </row>
    <row r="132" spans="6:9" x14ac:dyDescent="0.25">
      <c r="F132"/>
      <c r="G132"/>
      <c r="H132"/>
      <c r="I132"/>
    </row>
    <row r="133" spans="6:9" x14ac:dyDescent="0.25">
      <c r="F133"/>
      <c r="G133"/>
      <c r="H133"/>
      <c r="I133"/>
    </row>
    <row r="134" spans="6:9" x14ac:dyDescent="0.25">
      <c r="F134"/>
      <c r="G134"/>
      <c r="H134"/>
      <c r="I134"/>
    </row>
    <row r="135" spans="6:9" x14ac:dyDescent="0.25">
      <c r="F135"/>
      <c r="G135"/>
      <c r="H135"/>
      <c r="I135"/>
    </row>
    <row r="136" spans="6:9" x14ac:dyDescent="0.25">
      <c r="F136"/>
      <c r="G136"/>
      <c r="H136"/>
      <c r="I136"/>
    </row>
    <row r="137" spans="6:9" x14ac:dyDescent="0.25">
      <c r="F137"/>
      <c r="G137"/>
      <c r="H137"/>
      <c r="I137"/>
    </row>
    <row r="138" spans="6:9" x14ac:dyDescent="0.25">
      <c r="F138"/>
      <c r="G138"/>
      <c r="H138"/>
      <c r="I138"/>
    </row>
    <row r="139" spans="6:9" x14ac:dyDescent="0.25">
      <c r="F139"/>
      <c r="G139"/>
      <c r="H139"/>
      <c r="I139"/>
    </row>
    <row r="140" spans="6:9" x14ac:dyDescent="0.25">
      <c r="F140"/>
      <c r="G140"/>
      <c r="H140"/>
      <c r="I140"/>
    </row>
    <row r="141" spans="6:9" x14ac:dyDescent="0.25">
      <c r="F141"/>
      <c r="G141"/>
      <c r="H141"/>
      <c r="I141"/>
    </row>
    <row r="142" spans="6:9" x14ac:dyDescent="0.25">
      <c r="F142"/>
      <c r="G142"/>
      <c r="H142"/>
      <c r="I142"/>
    </row>
    <row r="143" spans="6:9" x14ac:dyDescent="0.25">
      <c r="F143"/>
      <c r="G143"/>
      <c r="H143"/>
      <c r="I143"/>
    </row>
    <row r="144" spans="6:9" x14ac:dyDescent="0.25">
      <c r="F144"/>
      <c r="G144"/>
      <c r="H144"/>
      <c r="I144"/>
    </row>
    <row r="145" spans="6:9" x14ac:dyDescent="0.25">
      <c r="F145"/>
      <c r="G145"/>
      <c r="H145"/>
      <c r="I145"/>
    </row>
    <row r="146" spans="6:9" x14ac:dyDescent="0.25">
      <c r="F146"/>
      <c r="G146"/>
      <c r="H146"/>
      <c r="I146"/>
    </row>
    <row r="147" spans="6:9" x14ac:dyDescent="0.25">
      <c r="F147"/>
      <c r="G147"/>
      <c r="H147"/>
      <c r="I147"/>
    </row>
    <row r="148" spans="6:9" x14ac:dyDescent="0.25">
      <c r="F148"/>
      <c r="G148"/>
      <c r="H148"/>
      <c r="I148"/>
    </row>
    <row r="149" spans="6:9" x14ac:dyDescent="0.25">
      <c r="F149"/>
      <c r="G149"/>
      <c r="H149"/>
      <c r="I149"/>
    </row>
    <row r="150" spans="6:9" x14ac:dyDescent="0.25">
      <c r="F150"/>
      <c r="G150"/>
      <c r="H150"/>
      <c r="I150"/>
    </row>
    <row r="151" spans="6:9" x14ac:dyDescent="0.25">
      <c r="F151"/>
      <c r="G151"/>
      <c r="H151"/>
      <c r="I151"/>
    </row>
    <row r="152" spans="6:9" x14ac:dyDescent="0.25">
      <c r="F152"/>
      <c r="G152"/>
      <c r="H152"/>
      <c r="I152"/>
    </row>
    <row r="153" spans="6:9" x14ac:dyDescent="0.25">
      <c r="F153"/>
      <c r="G153"/>
      <c r="H153"/>
      <c r="I153"/>
    </row>
    <row r="154" spans="6:9" x14ac:dyDescent="0.25">
      <c r="F154"/>
      <c r="G154"/>
      <c r="H154"/>
      <c r="I154"/>
    </row>
    <row r="155" spans="6:9" x14ac:dyDescent="0.25">
      <c r="F155"/>
      <c r="G155"/>
      <c r="H155"/>
      <c r="I155"/>
    </row>
    <row r="156" spans="6:9" x14ac:dyDescent="0.25">
      <c r="F156"/>
      <c r="G156"/>
      <c r="H156"/>
      <c r="I156"/>
    </row>
    <row r="157" spans="6:9" x14ac:dyDescent="0.25">
      <c r="F157"/>
      <c r="G157"/>
      <c r="H157"/>
      <c r="I157"/>
    </row>
    <row r="158" spans="6:9" x14ac:dyDescent="0.25">
      <c r="F158"/>
      <c r="G158"/>
      <c r="H158"/>
      <c r="I158"/>
    </row>
    <row r="159" spans="6:9" x14ac:dyDescent="0.25">
      <c r="F159"/>
      <c r="G159"/>
      <c r="H159"/>
      <c r="I159"/>
    </row>
    <row r="160" spans="6:9" x14ac:dyDescent="0.25">
      <c r="F160"/>
      <c r="G160"/>
      <c r="H160"/>
      <c r="I160"/>
    </row>
    <row r="161" spans="6:9" x14ac:dyDescent="0.25">
      <c r="F161"/>
      <c r="G161"/>
      <c r="H161"/>
      <c r="I161"/>
    </row>
    <row r="162" spans="6:9" x14ac:dyDescent="0.25">
      <c r="F162"/>
      <c r="G162"/>
      <c r="H162"/>
      <c r="I162"/>
    </row>
    <row r="163" spans="6:9" x14ac:dyDescent="0.25">
      <c r="F163"/>
      <c r="G163"/>
      <c r="H163"/>
      <c r="I163"/>
    </row>
    <row r="164" spans="6:9" x14ac:dyDescent="0.25">
      <c r="F164"/>
      <c r="G164"/>
      <c r="H164"/>
      <c r="I164"/>
    </row>
    <row r="165" spans="6:9" x14ac:dyDescent="0.25">
      <c r="F165"/>
      <c r="G165"/>
      <c r="H165"/>
      <c r="I165"/>
    </row>
    <row r="166" spans="6:9" x14ac:dyDescent="0.25">
      <c r="F166"/>
      <c r="G166"/>
      <c r="H166"/>
      <c r="I166"/>
    </row>
    <row r="167" spans="6:9" x14ac:dyDescent="0.25">
      <c r="F167"/>
      <c r="G167"/>
      <c r="H167"/>
      <c r="I167"/>
    </row>
    <row r="168" spans="6:9" x14ac:dyDescent="0.25">
      <c r="F168"/>
      <c r="G168"/>
      <c r="H168"/>
      <c r="I168"/>
    </row>
    <row r="169" spans="6:9" x14ac:dyDescent="0.25">
      <c r="F169"/>
      <c r="G169"/>
      <c r="H169"/>
      <c r="I169"/>
    </row>
    <row r="170" spans="6:9" x14ac:dyDescent="0.25">
      <c r="F170"/>
      <c r="G170"/>
      <c r="H170"/>
      <c r="I170"/>
    </row>
    <row r="171" spans="6:9" x14ac:dyDescent="0.25">
      <c r="F171"/>
      <c r="G171"/>
      <c r="H171"/>
      <c r="I171"/>
    </row>
    <row r="172" spans="6:9" x14ac:dyDescent="0.25">
      <c r="F172"/>
      <c r="G172"/>
      <c r="H172"/>
      <c r="I172"/>
    </row>
    <row r="173" spans="6:9" x14ac:dyDescent="0.25">
      <c r="F173"/>
      <c r="G173"/>
      <c r="H173"/>
      <c r="I173"/>
    </row>
    <row r="174" spans="6:9" x14ac:dyDescent="0.25">
      <c r="F174"/>
      <c r="G174"/>
      <c r="H174"/>
      <c r="I174"/>
    </row>
    <row r="175" spans="6:9" x14ac:dyDescent="0.25">
      <c r="F175"/>
      <c r="G175"/>
      <c r="H175"/>
      <c r="I175"/>
    </row>
    <row r="176" spans="6:9" x14ac:dyDescent="0.25">
      <c r="F176"/>
      <c r="G176"/>
      <c r="H176"/>
      <c r="I176"/>
    </row>
    <row r="177" spans="6:9" x14ac:dyDescent="0.25">
      <c r="F177"/>
      <c r="G177"/>
      <c r="H177"/>
      <c r="I177"/>
    </row>
    <row r="178" spans="6:9" x14ac:dyDescent="0.25">
      <c r="F178"/>
      <c r="G178"/>
      <c r="H178"/>
      <c r="I178"/>
    </row>
    <row r="179" spans="6:9" x14ac:dyDescent="0.25">
      <c r="F179"/>
      <c r="G179"/>
      <c r="H179"/>
      <c r="I179"/>
    </row>
    <row r="180" spans="6:9" x14ac:dyDescent="0.25">
      <c r="F180"/>
      <c r="G180"/>
      <c r="H180"/>
      <c r="I180"/>
    </row>
    <row r="181" spans="6:9" x14ac:dyDescent="0.25">
      <c r="F181"/>
      <c r="G181"/>
      <c r="H181"/>
      <c r="I181"/>
    </row>
    <row r="182" spans="6:9" x14ac:dyDescent="0.25">
      <c r="F182"/>
      <c r="G182"/>
      <c r="H182"/>
      <c r="I182"/>
    </row>
    <row r="183" spans="6:9" x14ac:dyDescent="0.25">
      <c r="F183"/>
      <c r="G183"/>
      <c r="H183"/>
      <c r="I183"/>
    </row>
    <row r="184" spans="6:9" x14ac:dyDescent="0.25">
      <c r="F184"/>
      <c r="G184"/>
      <c r="H184"/>
      <c r="I184"/>
    </row>
    <row r="185" spans="6:9" x14ac:dyDescent="0.25">
      <c r="F185"/>
      <c r="G185"/>
      <c r="H185"/>
      <c r="I185"/>
    </row>
    <row r="186" spans="6:9" x14ac:dyDescent="0.25">
      <c r="F186"/>
      <c r="G186"/>
      <c r="H186"/>
      <c r="I186"/>
    </row>
    <row r="187" spans="6:9" x14ac:dyDescent="0.25">
      <c r="F187"/>
      <c r="G187"/>
      <c r="H187"/>
      <c r="I187"/>
    </row>
    <row r="188" spans="6:9" x14ac:dyDescent="0.25">
      <c r="F188"/>
      <c r="G188"/>
      <c r="H188"/>
      <c r="I188"/>
    </row>
    <row r="189" spans="6:9" x14ac:dyDescent="0.25">
      <c r="F189"/>
      <c r="G189"/>
      <c r="H189"/>
      <c r="I189"/>
    </row>
    <row r="190" spans="6:9" x14ac:dyDescent="0.25">
      <c r="F190"/>
      <c r="G190"/>
      <c r="H190"/>
      <c r="I190"/>
    </row>
    <row r="191" spans="6:9" x14ac:dyDescent="0.25">
      <c r="F191"/>
      <c r="G191"/>
      <c r="H191"/>
      <c r="I191"/>
    </row>
    <row r="192" spans="6:9" x14ac:dyDescent="0.25">
      <c r="F192"/>
      <c r="G192"/>
      <c r="H192"/>
      <c r="I192"/>
    </row>
    <row r="193" spans="6:9" x14ac:dyDescent="0.25">
      <c r="F193"/>
      <c r="G193"/>
      <c r="H193"/>
      <c r="I193"/>
    </row>
    <row r="194" spans="6:9" x14ac:dyDescent="0.25">
      <c r="F194"/>
      <c r="G194"/>
      <c r="H194"/>
      <c r="I194"/>
    </row>
    <row r="195" spans="6:9" x14ac:dyDescent="0.25">
      <c r="F195"/>
      <c r="G195"/>
      <c r="H195"/>
      <c r="I195"/>
    </row>
    <row r="196" spans="6:9" x14ac:dyDescent="0.25">
      <c r="F196"/>
      <c r="G196"/>
      <c r="H196"/>
      <c r="I196"/>
    </row>
    <row r="197" spans="6:9" x14ac:dyDescent="0.25">
      <c r="F197"/>
      <c r="G197"/>
      <c r="H197"/>
      <c r="I197"/>
    </row>
    <row r="198" spans="6:9" x14ac:dyDescent="0.25">
      <c r="F198"/>
      <c r="G198"/>
      <c r="H198"/>
      <c r="I198"/>
    </row>
    <row r="199" spans="6:9" x14ac:dyDescent="0.25">
      <c r="F199"/>
      <c r="G199"/>
      <c r="H199"/>
      <c r="I199"/>
    </row>
    <row r="200" spans="6:9" x14ac:dyDescent="0.25">
      <c r="F200"/>
      <c r="G200"/>
      <c r="H200"/>
      <c r="I200"/>
    </row>
    <row r="201" spans="6:9" x14ac:dyDescent="0.25">
      <c r="F201"/>
      <c r="G201"/>
      <c r="H201"/>
      <c r="I201"/>
    </row>
    <row r="202" spans="6:9" x14ac:dyDescent="0.25">
      <c r="F202"/>
      <c r="G202"/>
      <c r="H202"/>
      <c r="I202"/>
    </row>
    <row r="203" spans="6:9" x14ac:dyDescent="0.25">
      <c r="F203"/>
      <c r="G203"/>
      <c r="H203"/>
      <c r="I203"/>
    </row>
    <row r="204" spans="6:9" x14ac:dyDescent="0.25">
      <c r="F204"/>
      <c r="G204"/>
      <c r="H204"/>
      <c r="I204"/>
    </row>
    <row r="205" spans="6:9" x14ac:dyDescent="0.25">
      <c r="F205"/>
      <c r="G205"/>
      <c r="H205"/>
      <c r="I205"/>
    </row>
    <row r="206" spans="6:9" x14ac:dyDescent="0.25">
      <c r="F206"/>
      <c r="G206"/>
      <c r="H206"/>
      <c r="I206"/>
    </row>
    <row r="207" spans="6:9" x14ac:dyDescent="0.25">
      <c r="F207"/>
      <c r="G207"/>
      <c r="H207"/>
      <c r="I207"/>
    </row>
    <row r="208" spans="6:9" x14ac:dyDescent="0.25">
      <c r="F208"/>
      <c r="G208"/>
      <c r="H208"/>
      <c r="I208"/>
    </row>
    <row r="209" spans="6:9" x14ac:dyDescent="0.25">
      <c r="F209"/>
      <c r="G209"/>
      <c r="H209"/>
      <c r="I209"/>
    </row>
    <row r="210" spans="6:9" x14ac:dyDescent="0.25">
      <c r="F210"/>
      <c r="G210"/>
      <c r="H210"/>
      <c r="I210"/>
    </row>
    <row r="211" spans="6:9" x14ac:dyDescent="0.25">
      <c r="F211"/>
      <c r="G211"/>
      <c r="H211"/>
      <c r="I211"/>
    </row>
    <row r="212" spans="6:9" x14ac:dyDescent="0.25">
      <c r="F212"/>
      <c r="G212"/>
      <c r="H212"/>
      <c r="I212"/>
    </row>
    <row r="213" spans="6:9" x14ac:dyDescent="0.25">
      <c r="F213"/>
      <c r="G213"/>
      <c r="H213"/>
      <c r="I213"/>
    </row>
    <row r="214" spans="6:9" x14ac:dyDescent="0.25">
      <c r="F214"/>
      <c r="G214"/>
      <c r="H214"/>
      <c r="I214"/>
    </row>
    <row r="215" spans="6:9" x14ac:dyDescent="0.25">
      <c r="F215"/>
      <c r="G215"/>
      <c r="H215"/>
      <c r="I215"/>
    </row>
    <row r="216" spans="6:9" x14ac:dyDescent="0.25">
      <c r="F216"/>
      <c r="G216"/>
      <c r="H216"/>
      <c r="I216"/>
    </row>
    <row r="217" spans="6:9" x14ac:dyDescent="0.25">
      <c r="F217"/>
      <c r="G217"/>
      <c r="H217"/>
      <c r="I217"/>
    </row>
    <row r="218" spans="6:9" x14ac:dyDescent="0.25">
      <c r="F218"/>
      <c r="G218"/>
      <c r="H218"/>
      <c r="I218"/>
    </row>
    <row r="219" spans="6:9" x14ac:dyDescent="0.25">
      <c r="F219"/>
      <c r="G219"/>
      <c r="H219"/>
      <c r="I219"/>
    </row>
    <row r="220" spans="6:9" x14ac:dyDescent="0.25">
      <c r="F220"/>
      <c r="G220"/>
      <c r="H220"/>
      <c r="I220"/>
    </row>
    <row r="221" spans="6:9" x14ac:dyDescent="0.25">
      <c r="F221"/>
      <c r="G221"/>
      <c r="H221"/>
      <c r="I221"/>
    </row>
    <row r="222" spans="6:9" x14ac:dyDescent="0.25">
      <c r="F222"/>
      <c r="G222"/>
      <c r="H222"/>
      <c r="I222"/>
    </row>
    <row r="223" spans="6:9" x14ac:dyDescent="0.25">
      <c r="F223"/>
      <c r="G223"/>
      <c r="H223"/>
      <c r="I223"/>
    </row>
    <row r="224" spans="6:9" x14ac:dyDescent="0.25">
      <c r="F224"/>
      <c r="G224"/>
      <c r="H224"/>
      <c r="I224"/>
    </row>
    <row r="225" spans="6:9" x14ac:dyDescent="0.25">
      <c r="F225"/>
      <c r="G225"/>
      <c r="H225"/>
      <c r="I225"/>
    </row>
    <row r="226" spans="6:9" x14ac:dyDescent="0.25">
      <c r="F226"/>
      <c r="G226"/>
      <c r="H226"/>
      <c r="I226"/>
    </row>
    <row r="227" spans="6:9" x14ac:dyDescent="0.25">
      <c r="F227"/>
      <c r="G227"/>
      <c r="H227"/>
      <c r="I227"/>
    </row>
    <row r="228" spans="6:9" x14ac:dyDescent="0.25">
      <c r="F228"/>
      <c r="G228"/>
      <c r="H228"/>
      <c r="I228"/>
    </row>
    <row r="229" spans="6:9" x14ac:dyDescent="0.25">
      <c r="F229"/>
      <c r="G229"/>
      <c r="H229"/>
      <c r="I229"/>
    </row>
    <row r="230" spans="6:9" x14ac:dyDescent="0.25">
      <c r="F230"/>
      <c r="G230"/>
      <c r="H230"/>
      <c r="I230"/>
    </row>
    <row r="231" spans="6:9" x14ac:dyDescent="0.25">
      <c r="F231"/>
      <c r="G231"/>
      <c r="H231"/>
      <c r="I231"/>
    </row>
    <row r="232" spans="6:9" x14ac:dyDescent="0.25">
      <c r="F232"/>
      <c r="G232"/>
      <c r="H232"/>
      <c r="I232"/>
    </row>
    <row r="233" spans="6:9" x14ac:dyDescent="0.25">
      <c r="F233"/>
      <c r="G233"/>
      <c r="H233"/>
      <c r="I233"/>
    </row>
    <row r="234" spans="6:9" x14ac:dyDescent="0.25">
      <c r="F234"/>
      <c r="G234"/>
      <c r="H234"/>
      <c r="I234"/>
    </row>
    <row r="235" spans="6:9" x14ac:dyDescent="0.25">
      <c r="F235"/>
      <c r="G235"/>
      <c r="H235"/>
      <c r="I235"/>
    </row>
    <row r="236" spans="6:9" x14ac:dyDescent="0.25">
      <c r="F236"/>
      <c r="G236"/>
      <c r="H236"/>
      <c r="I236"/>
    </row>
    <row r="237" spans="6:9" x14ac:dyDescent="0.25">
      <c r="F237"/>
      <c r="G237"/>
      <c r="H237"/>
      <c r="I237"/>
    </row>
    <row r="238" spans="6:9" x14ac:dyDescent="0.25">
      <c r="F238"/>
      <c r="G238"/>
      <c r="H238"/>
      <c r="I238"/>
    </row>
    <row r="239" spans="6:9" x14ac:dyDescent="0.25">
      <c r="F239"/>
      <c r="G239"/>
      <c r="H239"/>
      <c r="I239"/>
    </row>
    <row r="240" spans="6:9" x14ac:dyDescent="0.25">
      <c r="F240"/>
      <c r="G240"/>
      <c r="H240"/>
      <c r="I240"/>
    </row>
    <row r="241" spans="6:9" x14ac:dyDescent="0.25">
      <c r="F241"/>
      <c r="G241"/>
      <c r="H241"/>
      <c r="I241"/>
    </row>
    <row r="242" spans="6:9" x14ac:dyDescent="0.25">
      <c r="F242"/>
      <c r="G242"/>
      <c r="H242"/>
      <c r="I242"/>
    </row>
    <row r="243" spans="6:9" x14ac:dyDescent="0.25">
      <c r="F243"/>
      <c r="G243"/>
      <c r="H243"/>
      <c r="I243"/>
    </row>
    <row r="244" spans="6:9" x14ac:dyDescent="0.25">
      <c r="F244"/>
      <c r="G244"/>
      <c r="H244"/>
      <c r="I244"/>
    </row>
    <row r="245" spans="6:9" x14ac:dyDescent="0.25">
      <c r="F245"/>
      <c r="G245"/>
      <c r="H245"/>
      <c r="I245"/>
    </row>
    <row r="246" spans="6:9" x14ac:dyDescent="0.25">
      <c r="F246"/>
      <c r="G246"/>
      <c r="H246"/>
      <c r="I246"/>
    </row>
    <row r="247" spans="6:9" x14ac:dyDescent="0.25">
      <c r="F247"/>
      <c r="G247"/>
      <c r="H247"/>
      <c r="I247"/>
    </row>
    <row r="248" spans="6:9" x14ac:dyDescent="0.25">
      <c r="F248"/>
      <c r="G248"/>
      <c r="H248"/>
      <c r="I248"/>
    </row>
    <row r="249" spans="6:9" x14ac:dyDescent="0.25">
      <c r="F249"/>
      <c r="G249"/>
      <c r="H249"/>
      <c r="I249"/>
    </row>
    <row r="250" spans="6:9" x14ac:dyDescent="0.25">
      <c r="F250"/>
      <c r="G250"/>
      <c r="H250"/>
      <c r="I250"/>
    </row>
    <row r="251" spans="6:9" x14ac:dyDescent="0.25">
      <c r="F251"/>
      <c r="G251"/>
      <c r="H251"/>
      <c r="I251"/>
    </row>
    <row r="252" spans="6:9" x14ac:dyDescent="0.25">
      <c r="F252"/>
      <c r="G252"/>
      <c r="H252"/>
      <c r="I252"/>
    </row>
    <row r="253" spans="6:9" x14ac:dyDescent="0.25">
      <c r="F253"/>
      <c r="G253"/>
      <c r="H253"/>
      <c r="I253"/>
    </row>
    <row r="254" spans="6:9" x14ac:dyDescent="0.25">
      <c r="F254"/>
      <c r="G254"/>
      <c r="H254"/>
      <c r="I254"/>
    </row>
    <row r="255" spans="6:9" x14ac:dyDescent="0.25">
      <c r="F255"/>
      <c r="G255"/>
      <c r="H255"/>
      <c r="I255"/>
    </row>
    <row r="256" spans="6:9" x14ac:dyDescent="0.25">
      <c r="F256"/>
      <c r="G256"/>
      <c r="H256"/>
      <c r="I256"/>
    </row>
    <row r="257" spans="6:9" x14ac:dyDescent="0.25">
      <c r="F257"/>
      <c r="G257"/>
      <c r="H257"/>
      <c r="I257"/>
    </row>
    <row r="258" spans="6:9" x14ac:dyDescent="0.25">
      <c r="F258"/>
      <c r="G258"/>
      <c r="H258"/>
      <c r="I258"/>
    </row>
    <row r="259" spans="6:9" x14ac:dyDescent="0.25">
      <c r="F259"/>
      <c r="G259"/>
      <c r="H259"/>
      <c r="I259"/>
    </row>
    <row r="260" spans="6:9" x14ac:dyDescent="0.25">
      <c r="F260"/>
      <c r="G260"/>
      <c r="H260"/>
      <c r="I260"/>
    </row>
    <row r="261" spans="6:9" x14ac:dyDescent="0.25">
      <c r="F261"/>
      <c r="G261"/>
      <c r="H261"/>
      <c r="I261"/>
    </row>
    <row r="262" spans="6:9" x14ac:dyDescent="0.25">
      <c r="F262"/>
      <c r="G262"/>
      <c r="H262"/>
      <c r="I262"/>
    </row>
    <row r="263" spans="6:9" x14ac:dyDescent="0.25">
      <c r="F263"/>
      <c r="G263"/>
      <c r="H263"/>
      <c r="I263"/>
    </row>
    <row r="264" spans="6:9" x14ac:dyDescent="0.25">
      <c r="F264"/>
      <c r="G264"/>
      <c r="H264"/>
      <c r="I264"/>
    </row>
    <row r="265" spans="6:9" x14ac:dyDescent="0.25">
      <c r="F265"/>
      <c r="G265"/>
      <c r="H265"/>
      <c r="I265"/>
    </row>
    <row r="266" spans="6:9" x14ac:dyDescent="0.25">
      <c r="F266"/>
      <c r="G266"/>
      <c r="H266"/>
      <c r="I266"/>
    </row>
    <row r="267" spans="6:9" x14ac:dyDescent="0.25">
      <c r="F267"/>
      <c r="G267"/>
      <c r="H267"/>
      <c r="I267"/>
    </row>
    <row r="268" spans="6:9" x14ac:dyDescent="0.25">
      <c r="F268"/>
      <c r="G268"/>
      <c r="H268"/>
      <c r="I268"/>
    </row>
    <row r="269" spans="6:9" x14ac:dyDescent="0.25">
      <c r="F269"/>
      <c r="G269"/>
      <c r="H269"/>
      <c r="I269"/>
    </row>
    <row r="270" spans="6:9" x14ac:dyDescent="0.25">
      <c r="F270"/>
      <c r="G270"/>
      <c r="H270"/>
      <c r="I270"/>
    </row>
    <row r="271" spans="6:9" x14ac:dyDescent="0.25">
      <c r="F271"/>
      <c r="G271"/>
      <c r="H271"/>
      <c r="I271"/>
    </row>
    <row r="272" spans="6:9" x14ac:dyDescent="0.25">
      <c r="F272"/>
      <c r="G272"/>
      <c r="H272"/>
      <c r="I272"/>
    </row>
    <row r="273" spans="6:9" x14ac:dyDescent="0.25">
      <c r="F273"/>
      <c r="G273"/>
      <c r="H273"/>
      <c r="I273"/>
    </row>
    <row r="274" spans="6:9" x14ac:dyDescent="0.25">
      <c r="F274"/>
      <c r="G274"/>
      <c r="H274"/>
      <c r="I274"/>
    </row>
    <row r="275" spans="6:9" x14ac:dyDescent="0.25">
      <c r="F275"/>
      <c r="G275"/>
      <c r="H275"/>
      <c r="I275"/>
    </row>
    <row r="276" spans="6:9" x14ac:dyDescent="0.25">
      <c r="F276"/>
      <c r="G276"/>
      <c r="H276"/>
      <c r="I276"/>
    </row>
    <row r="277" spans="6:9" x14ac:dyDescent="0.25">
      <c r="F277"/>
      <c r="G277"/>
      <c r="H277"/>
      <c r="I277"/>
    </row>
    <row r="278" spans="6:9" x14ac:dyDescent="0.25">
      <c r="F278"/>
      <c r="G278"/>
      <c r="H278"/>
      <c r="I278"/>
    </row>
    <row r="279" spans="6:9" x14ac:dyDescent="0.25">
      <c r="F279"/>
      <c r="G279"/>
      <c r="H279"/>
      <c r="I279"/>
    </row>
    <row r="280" spans="6:9" x14ac:dyDescent="0.25">
      <c r="F280"/>
      <c r="G280"/>
      <c r="H280"/>
      <c r="I280"/>
    </row>
    <row r="281" spans="6:9" x14ac:dyDescent="0.25">
      <c r="F281"/>
      <c r="G281"/>
      <c r="H281"/>
      <c r="I281"/>
    </row>
    <row r="282" spans="6:9" x14ac:dyDescent="0.25">
      <c r="F282"/>
      <c r="G282"/>
      <c r="H282"/>
      <c r="I282"/>
    </row>
    <row r="283" spans="6:9" x14ac:dyDescent="0.25">
      <c r="F283"/>
      <c r="G283"/>
      <c r="H283"/>
      <c r="I283"/>
    </row>
    <row r="284" spans="6:9" x14ac:dyDescent="0.25">
      <c r="F284"/>
      <c r="G284"/>
      <c r="H284"/>
      <c r="I284"/>
    </row>
    <row r="285" spans="6:9" x14ac:dyDescent="0.25">
      <c r="F285"/>
      <c r="G285"/>
      <c r="H285"/>
      <c r="I285"/>
    </row>
    <row r="286" spans="6:9" x14ac:dyDescent="0.25">
      <c r="F286"/>
      <c r="G286"/>
      <c r="H286"/>
      <c r="I286"/>
    </row>
    <row r="287" spans="6:9" x14ac:dyDescent="0.25">
      <c r="F287"/>
      <c r="G287"/>
      <c r="H287"/>
      <c r="I287"/>
    </row>
    <row r="288" spans="6:9" x14ac:dyDescent="0.25">
      <c r="F288"/>
      <c r="G288"/>
      <c r="H288"/>
      <c r="I288"/>
    </row>
    <row r="289" spans="6:9" x14ac:dyDescent="0.25">
      <c r="F289"/>
      <c r="G289"/>
      <c r="H289"/>
      <c r="I289"/>
    </row>
    <row r="290" spans="6:9" x14ac:dyDescent="0.25">
      <c r="F290"/>
      <c r="G290"/>
      <c r="H290"/>
      <c r="I290"/>
    </row>
    <row r="291" spans="6:9" x14ac:dyDescent="0.25">
      <c r="F291"/>
      <c r="G291"/>
      <c r="H291"/>
      <c r="I291"/>
    </row>
    <row r="292" spans="6:9" x14ac:dyDescent="0.25">
      <c r="F292"/>
      <c r="G292"/>
      <c r="H292"/>
      <c r="I292"/>
    </row>
    <row r="293" spans="6:9" x14ac:dyDescent="0.25">
      <c r="F293"/>
      <c r="G293"/>
      <c r="H293"/>
      <c r="I293"/>
    </row>
    <row r="294" spans="6:9" x14ac:dyDescent="0.25">
      <c r="F294"/>
      <c r="G294"/>
      <c r="H294"/>
      <c r="I294"/>
    </row>
    <row r="295" spans="6:9" x14ac:dyDescent="0.25">
      <c r="F295"/>
      <c r="G295"/>
      <c r="H295"/>
      <c r="I295"/>
    </row>
    <row r="296" spans="6:9" x14ac:dyDescent="0.25">
      <c r="F296"/>
      <c r="G296"/>
      <c r="H296"/>
      <c r="I296"/>
    </row>
    <row r="297" spans="6:9" x14ac:dyDescent="0.25">
      <c r="F297"/>
      <c r="G297"/>
      <c r="H297"/>
      <c r="I297"/>
    </row>
    <row r="298" spans="6:9" x14ac:dyDescent="0.25">
      <c r="F298"/>
      <c r="G298"/>
      <c r="H298"/>
      <c r="I298"/>
    </row>
    <row r="299" spans="6:9" x14ac:dyDescent="0.25">
      <c r="F299"/>
      <c r="G299"/>
      <c r="H299"/>
      <c r="I299"/>
    </row>
    <row r="300" spans="6:9" x14ac:dyDescent="0.25">
      <c r="F300"/>
      <c r="G300"/>
      <c r="H300"/>
      <c r="I300"/>
    </row>
    <row r="301" spans="6:9" x14ac:dyDescent="0.25">
      <c r="F301"/>
      <c r="G301"/>
      <c r="H301"/>
      <c r="I301"/>
    </row>
    <row r="302" spans="6:9" x14ac:dyDescent="0.25">
      <c r="F302"/>
      <c r="G302"/>
      <c r="H302"/>
      <c r="I302"/>
    </row>
    <row r="303" spans="6:9" x14ac:dyDescent="0.25">
      <c r="F303"/>
      <c r="G303"/>
      <c r="H303"/>
      <c r="I303"/>
    </row>
    <row r="304" spans="6:9" x14ac:dyDescent="0.25">
      <c r="F304"/>
      <c r="G304"/>
      <c r="H304"/>
      <c r="I304"/>
    </row>
    <row r="305" spans="6:9" x14ac:dyDescent="0.25">
      <c r="F305"/>
      <c r="G305"/>
      <c r="H305"/>
      <c r="I305"/>
    </row>
    <row r="306" spans="6:9" x14ac:dyDescent="0.25">
      <c r="F306"/>
      <c r="G306"/>
      <c r="H306"/>
      <c r="I306"/>
    </row>
    <row r="307" spans="6:9" x14ac:dyDescent="0.25">
      <c r="F307"/>
      <c r="G307"/>
      <c r="H307"/>
      <c r="I307"/>
    </row>
    <row r="308" spans="6:9" x14ac:dyDescent="0.25">
      <c r="F308"/>
      <c r="G308"/>
      <c r="H308"/>
      <c r="I308"/>
    </row>
    <row r="309" spans="6:9" x14ac:dyDescent="0.25">
      <c r="F309"/>
      <c r="G309"/>
      <c r="H309"/>
      <c r="I309"/>
    </row>
    <row r="310" spans="6:9" x14ac:dyDescent="0.25">
      <c r="F310"/>
      <c r="G310"/>
      <c r="H310"/>
      <c r="I310"/>
    </row>
    <row r="311" spans="6:9" x14ac:dyDescent="0.25">
      <c r="F311"/>
      <c r="G311"/>
      <c r="H311"/>
      <c r="I311"/>
    </row>
    <row r="312" spans="6:9" x14ac:dyDescent="0.25">
      <c r="F312"/>
      <c r="G312"/>
      <c r="H312"/>
      <c r="I312"/>
    </row>
    <row r="313" spans="6:9" x14ac:dyDescent="0.25">
      <c r="F313"/>
      <c r="G313"/>
      <c r="H313"/>
      <c r="I313"/>
    </row>
    <row r="314" spans="6:9" x14ac:dyDescent="0.25">
      <c r="F314"/>
      <c r="G314"/>
      <c r="H314"/>
      <c r="I314"/>
    </row>
    <row r="315" spans="6:9" x14ac:dyDescent="0.25">
      <c r="F315"/>
      <c r="G315"/>
      <c r="H315"/>
      <c r="I315"/>
    </row>
    <row r="316" spans="6:9" x14ac:dyDescent="0.25">
      <c r="F316"/>
      <c r="G316"/>
      <c r="H316"/>
      <c r="I316"/>
    </row>
    <row r="317" spans="6:9" x14ac:dyDescent="0.25">
      <c r="F317"/>
      <c r="G317"/>
      <c r="H317"/>
      <c r="I317"/>
    </row>
    <row r="318" spans="6:9" x14ac:dyDescent="0.25">
      <c r="F318"/>
      <c r="G318"/>
      <c r="H318"/>
      <c r="I318"/>
    </row>
    <row r="319" spans="6:9" x14ac:dyDescent="0.25">
      <c r="F319"/>
      <c r="G319"/>
      <c r="H319"/>
      <c r="I319"/>
    </row>
    <row r="320" spans="6:9" x14ac:dyDescent="0.25">
      <c r="F320"/>
      <c r="G320"/>
      <c r="H320"/>
      <c r="I320"/>
    </row>
    <row r="321" spans="6:9" x14ac:dyDescent="0.25">
      <c r="F321"/>
      <c r="G321"/>
      <c r="H321"/>
      <c r="I321"/>
    </row>
    <row r="322" spans="6:9" x14ac:dyDescent="0.25">
      <c r="F322"/>
      <c r="G322"/>
      <c r="H322"/>
      <c r="I322"/>
    </row>
    <row r="323" spans="6:9" x14ac:dyDescent="0.25">
      <c r="F323"/>
      <c r="G323"/>
      <c r="H323"/>
      <c r="I323"/>
    </row>
    <row r="324" spans="6:9" x14ac:dyDescent="0.25">
      <c r="F324"/>
      <c r="G324"/>
      <c r="H324"/>
      <c r="I324"/>
    </row>
    <row r="325" spans="6:9" x14ac:dyDescent="0.25">
      <c r="F325"/>
      <c r="G325"/>
      <c r="H325"/>
      <c r="I325"/>
    </row>
    <row r="326" spans="6:9" x14ac:dyDescent="0.25">
      <c r="F326"/>
      <c r="G326"/>
      <c r="H326"/>
      <c r="I326"/>
    </row>
    <row r="327" spans="6:9" x14ac:dyDescent="0.25">
      <c r="F327"/>
      <c r="G327"/>
      <c r="H327"/>
      <c r="I327"/>
    </row>
    <row r="328" spans="6:9" x14ac:dyDescent="0.25">
      <c r="F328"/>
      <c r="G328"/>
      <c r="H328"/>
      <c r="I328"/>
    </row>
    <row r="329" spans="6:9" x14ac:dyDescent="0.25">
      <c r="F329"/>
      <c r="G329"/>
      <c r="H329"/>
      <c r="I329"/>
    </row>
    <row r="330" spans="6:9" x14ac:dyDescent="0.25">
      <c r="F330"/>
      <c r="G330"/>
      <c r="H330"/>
      <c r="I330"/>
    </row>
    <row r="331" spans="6:9" x14ac:dyDescent="0.25">
      <c r="F331"/>
      <c r="G331"/>
      <c r="H331"/>
      <c r="I331"/>
    </row>
    <row r="332" spans="6:9" x14ac:dyDescent="0.25">
      <c r="F332"/>
      <c r="G332"/>
      <c r="H332"/>
      <c r="I332"/>
    </row>
    <row r="333" spans="6:9" x14ac:dyDescent="0.25">
      <c r="F333"/>
      <c r="G333"/>
      <c r="H333"/>
      <c r="I333"/>
    </row>
    <row r="334" spans="6:9" x14ac:dyDescent="0.25">
      <c r="F334"/>
      <c r="G334"/>
      <c r="H334"/>
      <c r="I334"/>
    </row>
    <row r="335" spans="6:9" x14ac:dyDescent="0.25">
      <c r="F335"/>
      <c r="G335"/>
      <c r="H335"/>
      <c r="I335"/>
    </row>
    <row r="336" spans="6:9" x14ac:dyDescent="0.25">
      <c r="F336"/>
      <c r="G336"/>
      <c r="H336"/>
      <c r="I336"/>
    </row>
    <row r="337" spans="6:9" x14ac:dyDescent="0.25">
      <c r="F337"/>
      <c r="G337"/>
      <c r="H337"/>
      <c r="I337"/>
    </row>
    <row r="338" spans="6:9" x14ac:dyDescent="0.25">
      <c r="F338"/>
      <c r="G338"/>
      <c r="H338"/>
      <c r="I338"/>
    </row>
    <row r="339" spans="6:9" x14ac:dyDescent="0.25">
      <c r="F339"/>
      <c r="G339"/>
      <c r="H339"/>
      <c r="I339"/>
    </row>
    <row r="340" spans="6:9" x14ac:dyDescent="0.25">
      <c r="F340"/>
      <c r="G340"/>
      <c r="H340"/>
      <c r="I340"/>
    </row>
    <row r="341" spans="6:9" x14ac:dyDescent="0.25">
      <c r="F341"/>
      <c r="G341"/>
      <c r="H341"/>
      <c r="I341"/>
    </row>
    <row r="342" spans="6:9" x14ac:dyDescent="0.25">
      <c r="F342"/>
      <c r="G342"/>
      <c r="H342"/>
      <c r="I342"/>
    </row>
    <row r="343" spans="6:9" x14ac:dyDescent="0.25">
      <c r="F343"/>
      <c r="G343"/>
      <c r="H343"/>
      <c r="I343"/>
    </row>
    <row r="344" spans="6:9" x14ac:dyDescent="0.25">
      <c r="F344"/>
      <c r="G344"/>
      <c r="H344"/>
      <c r="I344"/>
    </row>
    <row r="345" spans="6:9" x14ac:dyDescent="0.25">
      <c r="F345"/>
      <c r="G345"/>
      <c r="H345"/>
      <c r="I345"/>
    </row>
    <row r="346" spans="6:9" x14ac:dyDescent="0.25">
      <c r="F346"/>
      <c r="G346"/>
      <c r="H346"/>
      <c r="I346"/>
    </row>
    <row r="347" spans="6:9" x14ac:dyDescent="0.25">
      <c r="F347"/>
      <c r="G347"/>
      <c r="H347"/>
      <c r="I347"/>
    </row>
    <row r="348" spans="6:9" x14ac:dyDescent="0.25">
      <c r="F348"/>
      <c r="G348"/>
      <c r="H348"/>
      <c r="I348"/>
    </row>
    <row r="349" spans="6:9" x14ac:dyDescent="0.25">
      <c r="F349"/>
      <c r="G349"/>
      <c r="H349"/>
      <c r="I349"/>
    </row>
    <row r="350" spans="6:9" x14ac:dyDescent="0.25">
      <c r="F350"/>
      <c r="G350"/>
      <c r="H350"/>
      <c r="I350"/>
    </row>
    <row r="351" spans="6:9" x14ac:dyDescent="0.25">
      <c r="F351"/>
      <c r="G351"/>
      <c r="H351"/>
      <c r="I351"/>
    </row>
    <row r="352" spans="6:9" x14ac:dyDescent="0.25">
      <c r="F352"/>
      <c r="G352"/>
      <c r="H352"/>
      <c r="I352"/>
    </row>
    <row r="353" spans="6:9" x14ac:dyDescent="0.25">
      <c r="F353"/>
      <c r="G353"/>
      <c r="H353"/>
      <c r="I353"/>
    </row>
    <row r="354" spans="6:9" x14ac:dyDescent="0.25">
      <c r="F354"/>
      <c r="G354"/>
      <c r="H354"/>
      <c r="I354"/>
    </row>
    <row r="355" spans="6:9" x14ac:dyDescent="0.25">
      <c r="F355"/>
      <c r="G355"/>
      <c r="H355"/>
      <c r="I355"/>
    </row>
    <row r="356" spans="6:9" x14ac:dyDescent="0.25">
      <c r="F356"/>
      <c r="G356"/>
      <c r="H356"/>
      <c r="I356"/>
    </row>
    <row r="357" spans="6:9" x14ac:dyDescent="0.25">
      <c r="F357"/>
      <c r="G357"/>
      <c r="H357"/>
      <c r="I357"/>
    </row>
    <row r="358" spans="6:9" x14ac:dyDescent="0.25">
      <c r="F358"/>
      <c r="G358"/>
      <c r="H358"/>
      <c r="I358"/>
    </row>
    <row r="359" spans="6:9" x14ac:dyDescent="0.25">
      <c r="F359"/>
      <c r="G359"/>
      <c r="H359"/>
      <c r="I359"/>
    </row>
    <row r="360" spans="6:9" x14ac:dyDescent="0.25">
      <c r="F360"/>
      <c r="G360"/>
      <c r="H360"/>
      <c r="I360"/>
    </row>
    <row r="361" spans="6:9" x14ac:dyDescent="0.25">
      <c r="F361"/>
      <c r="G361"/>
      <c r="H361"/>
      <c r="I361"/>
    </row>
    <row r="362" spans="6:9" x14ac:dyDescent="0.25">
      <c r="F362"/>
      <c r="G362"/>
      <c r="H362"/>
      <c r="I362"/>
    </row>
    <row r="363" spans="6:9" x14ac:dyDescent="0.25">
      <c r="F363"/>
      <c r="G363"/>
      <c r="H363"/>
      <c r="I363"/>
    </row>
    <row r="364" spans="6:9" x14ac:dyDescent="0.25">
      <c r="F364"/>
      <c r="G364"/>
      <c r="H364"/>
      <c r="I364"/>
    </row>
    <row r="365" spans="6:9" x14ac:dyDescent="0.25">
      <c r="F365"/>
      <c r="G365"/>
      <c r="H365"/>
      <c r="I365"/>
    </row>
    <row r="366" spans="6:9" x14ac:dyDescent="0.25">
      <c r="F366"/>
      <c r="G366"/>
      <c r="H366"/>
      <c r="I366"/>
    </row>
    <row r="367" spans="6:9" x14ac:dyDescent="0.25">
      <c r="F367"/>
      <c r="G367"/>
      <c r="H367"/>
      <c r="I367"/>
    </row>
    <row r="368" spans="6:9" x14ac:dyDescent="0.25">
      <c r="F368"/>
      <c r="G368"/>
      <c r="H368"/>
      <c r="I368"/>
    </row>
    <row r="369" spans="6:9" x14ac:dyDescent="0.25">
      <c r="F369"/>
      <c r="G369"/>
      <c r="H369"/>
      <c r="I369"/>
    </row>
    <row r="370" spans="6:9" x14ac:dyDescent="0.25">
      <c r="F370"/>
      <c r="G370"/>
      <c r="H370"/>
      <c r="I370"/>
    </row>
    <row r="371" spans="6:9" x14ac:dyDescent="0.25">
      <c r="F371"/>
      <c r="G371"/>
      <c r="H371"/>
      <c r="I371"/>
    </row>
    <row r="372" spans="6:9" x14ac:dyDescent="0.25">
      <c r="F372"/>
      <c r="G372"/>
      <c r="H372"/>
      <c r="I372"/>
    </row>
    <row r="373" spans="6:9" x14ac:dyDescent="0.25">
      <c r="F373"/>
      <c r="G373"/>
      <c r="H373"/>
      <c r="I373"/>
    </row>
    <row r="374" spans="6:9" x14ac:dyDescent="0.25">
      <c r="F374"/>
      <c r="G374"/>
      <c r="H374"/>
      <c r="I374"/>
    </row>
    <row r="375" spans="6:9" x14ac:dyDescent="0.25">
      <c r="F375"/>
      <c r="G375"/>
      <c r="H375"/>
      <c r="I375"/>
    </row>
    <row r="376" spans="6:9" x14ac:dyDescent="0.25">
      <c r="F376"/>
      <c r="G376"/>
      <c r="H376"/>
      <c r="I376"/>
    </row>
    <row r="377" spans="6:9" x14ac:dyDescent="0.25">
      <c r="F377"/>
      <c r="G377"/>
      <c r="H377"/>
      <c r="I377"/>
    </row>
    <row r="378" spans="6:9" x14ac:dyDescent="0.25">
      <c r="F378"/>
      <c r="G378"/>
      <c r="H378"/>
      <c r="I378"/>
    </row>
    <row r="379" spans="6:9" x14ac:dyDescent="0.25">
      <c r="F379"/>
      <c r="G379"/>
      <c r="H379"/>
      <c r="I379"/>
    </row>
    <row r="380" spans="6:9" x14ac:dyDescent="0.25">
      <c r="F380"/>
      <c r="G380"/>
      <c r="H380"/>
      <c r="I380"/>
    </row>
    <row r="381" spans="6:9" x14ac:dyDescent="0.25">
      <c r="F381"/>
      <c r="G381"/>
      <c r="H381"/>
      <c r="I381"/>
    </row>
    <row r="382" spans="6:9" x14ac:dyDescent="0.25">
      <c r="F382"/>
      <c r="G382"/>
      <c r="H382"/>
      <c r="I382"/>
    </row>
    <row r="383" spans="6:9" x14ac:dyDescent="0.25">
      <c r="F383"/>
      <c r="G383"/>
      <c r="H383"/>
      <c r="I383"/>
    </row>
    <row r="384" spans="6:9" x14ac:dyDescent="0.25">
      <c r="F384"/>
      <c r="G384"/>
      <c r="H384"/>
      <c r="I384"/>
    </row>
    <row r="385" spans="6:9" x14ac:dyDescent="0.25">
      <c r="F385"/>
      <c r="G385"/>
      <c r="H385"/>
      <c r="I385"/>
    </row>
    <row r="386" spans="6:9" x14ac:dyDescent="0.25">
      <c r="F386"/>
      <c r="G386"/>
      <c r="H386"/>
      <c r="I386"/>
    </row>
    <row r="387" spans="6:9" x14ac:dyDescent="0.25">
      <c r="F387"/>
      <c r="G387"/>
      <c r="H387"/>
      <c r="I387"/>
    </row>
    <row r="388" spans="6:9" x14ac:dyDescent="0.25">
      <c r="F388"/>
      <c r="G388"/>
      <c r="H388"/>
      <c r="I388"/>
    </row>
    <row r="389" spans="6:9" x14ac:dyDescent="0.25">
      <c r="F389"/>
      <c r="G389"/>
      <c r="H389"/>
      <c r="I389"/>
    </row>
    <row r="390" spans="6:9" x14ac:dyDescent="0.25">
      <c r="F390"/>
      <c r="G390"/>
      <c r="H390"/>
      <c r="I390"/>
    </row>
    <row r="391" spans="6:9" x14ac:dyDescent="0.25">
      <c r="F391"/>
      <c r="G391"/>
      <c r="H391"/>
      <c r="I391"/>
    </row>
    <row r="392" spans="6:9" x14ac:dyDescent="0.25">
      <c r="F392"/>
      <c r="G392"/>
      <c r="H392"/>
      <c r="I392"/>
    </row>
    <row r="393" spans="6:9" x14ac:dyDescent="0.25">
      <c r="F393"/>
      <c r="G393"/>
      <c r="H393"/>
      <c r="I393"/>
    </row>
    <row r="394" spans="6:9" x14ac:dyDescent="0.25">
      <c r="F394"/>
      <c r="G394"/>
      <c r="H394"/>
      <c r="I394"/>
    </row>
    <row r="395" spans="6:9" x14ac:dyDescent="0.25">
      <c r="F395"/>
      <c r="G395"/>
      <c r="H395"/>
      <c r="I395"/>
    </row>
    <row r="396" spans="6:9" x14ac:dyDescent="0.25">
      <c r="F396"/>
      <c r="G396"/>
      <c r="H396"/>
      <c r="I396"/>
    </row>
    <row r="397" spans="6:9" x14ac:dyDescent="0.25">
      <c r="F397"/>
      <c r="G397"/>
      <c r="H397"/>
      <c r="I397"/>
    </row>
    <row r="398" spans="6:9" x14ac:dyDescent="0.25">
      <c r="F398"/>
      <c r="G398"/>
      <c r="H398"/>
      <c r="I398"/>
    </row>
    <row r="399" spans="6:9" x14ac:dyDescent="0.25">
      <c r="F399"/>
      <c r="G399"/>
      <c r="H399"/>
      <c r="I399"/>
    </row>
    <row r="400" spans="6:9" x14ac:dyDescent="0.25">
      <c r="F400"/>
      <c r="G400"/>
      <c r="H400"/>
      <c r="I400"/>
    </row>
    <row r="401" spans="6:9" x14ac:dyDescent="0.25">
      <c r="F401"/>
      <c r="G401"/>
      <c r="H401"/>
      <c r="I401"/>
    </row>
    <row r="402" spans="6:9" x14ac:dyDescent="0.25">
      <c r="F402"/>
      <c r="G402"/>
      <c r="H402"/>
      <c r="I402"/>
    </row>
    <row r="403" spans="6:9" x14ac:dyDescent="0.25">
      <c r="F403"/>
      <c r="G403"/>
      <c r="H403"/>
      <c r="I403"/>
    </row>
    <row r="404" spans="6:9" x14ac:dyDescent="0.25">
      <c r="F404"/>
      <c r="G404"/>
      <c r="H404"/>
      <c r="I404"/>
    </row>
    <row r="405" spans="6:9" x14ac:dyDescent="0.25">
      <c r="F405"/>
      <c r="G405"/>
      <c r="H405"/>
      <c r="I405"/>
    </row>
    <row r="406" spans="6:9" x14ac:dyDescent="0.25">
      <c r="F406"/>
      <c r="G406"/>
      <c r="H406"/>
      <c r="I406"/>
    </row>
    <row r="407" spans="6:9" x14ac:dyDescent="0.25">
      <c r="F407"/>
      <c r="G407"/>
      <c r="H407"/>
      <c r="I407"/>
    </row>
    <row r="408" spans="6:9" x14ac:dyDescent="0.25">
      <c r="F408"/>
      <c r="G408"/>
      <c r="H408"/>
      <c r="I408"/>
    </row>
    <row r="409" spans="6:9" x14ac:dyDescent="0.25">
      <c r="F409"/>
      <c r="G409"/>
      <c r="H409"/>
      <c r="I409"/>
    </row>
    <row r="410" spans="6:9" x14ac:dyDescent="0.25">
      <c r="F410"/>
      <c r="G410"/>
      <c r="H410"/>
      <c r="I410"/>
    </row>
    <row r="411" spans="6:9" x14ac:dyDescent="0.25">
      <c r="F411"/>
      <c r="G411"/>
      <c r="H411"/>
      <c r="I411"/>
    </row>
    <row r="412" spans="6:9" x14ac:dyDescent="0.25">
      <c r="F412"/>
      <c r="G412"/>
      <c r="H412"/>
      <c r="I412"/>
    </row>
    <row r="413" spans="6:9" x14ac:dyDescent="0.25">
      <c r="F413"/>
      <c r="G413"/>
      <c r="H413"/>
      <c r="I413"/>
    </row>
    <row r="414" spans="6:9" x14ac:dyDescent="0.25">
      <c r="F414"/>
      <c r="G414"/>
      <c r="H414"/>
      <c r="I414"/>
    </row>
    <row r="415" spans="6:9" x14ac:dyDescent="0.25">
      <c r="F415"/>
      <c r="G415"/>
      <c r="H415"/>
      <c r="I415"/>
    </row>
    <row r="416" spans="6:9" x14ac:dyDescent="0.25">
      <c r="F416"/>
      <c r="G416"/>
      <c r="H416"/>
      <c r="I416"/>
    </row>
    <row r="417" spans="6:9" x14ac:dyDescent="0.25">
      <c r="F417"/>
      <c r="G417"/>
      <c r="H417"/>
      <c r="I417"/>
    </row>
    <row r="418" spans="6:9" x14ac:dyDescent="0.25">
      <c r="F418"/>
      <c r="G418"/>
      <c r="H418"/>
      <c r="I418"/>
    </row>
    <row r="419" spans="6:9" x14ac:dyDescent="0.25">
      <c r="F419"/>
      <c r="G419"/>
      <c r="H419"/>
      <c r="I419"/>
    </row>
    <row r="420" spans="6:9" x14ac:dyDescent="0.25">
      <c r="F420"/>
      <c r="G420"/>
      <c r="H420"/>
      <c r="I420"/>
    </row>
    <row r="421" spans="6:9" x14ac:dyDescent="0.25">
      <c r="F421"/>
      <c r="G421"/>
      <c r="H421"/>
      <c r="I421"/>
    </row>
    <row r="422" spans="6:9" x14ac:dyDescent="0.25">
      <c r="F422"/>
      <c r="G422"/>
      <c r="H422"/>
      <c r="I422"/>
    </row>
    <row r="423" spans="6:9" x14ac:dyDescent="0.25">
      <c r="F423"/>
      <c r="G423"/>
      <c r="H423"/>
      <c r="I423"/>
    </row>
    <row r="424" spans="6:9" x14ac:dyDescent="0.25">
      <c r="F424"/>
      <c r="G424"/>
      <c r="H424"/>
      <c r="I424"/>
    </row>
    <row r="425" spans="6:9" x14ac:dyDescent="0.25">
      <c r="F425"/>
      <c r="G425"/>
      <c r="H425"/>
      <c r="I425"/>
    </row>
    <row r="426" spans="6:9" x14ac:dyDescent="0.25">
      <c r="F426"/>
      <c r="G426"/>
      <c r="H426"/>
      <c r="I426"/>
    </row>
    <row r="427" spans="6:9" x14ac:dyDescent="0.25">
      <c r="F427"/>
      <c r="G427"/>
      <c r="H427"/>
      <c r="I427"/>
    </row>
    <row r="428" spans="6:9" x14ac:dyDescent="0.25">
      <c r="F428"/>
      <c r="G428"/>
      <c r="H428"/>
      <c r="I428"/>
    </row>
    <row r="429" spans="6:9" x14ac:dyDescent="0.25">
      <c r="F429"/>
      <c r="G429"/>
      <c r="H429"/>
      <c r="I429"/>
    </row>
    <row r="430" spans="6:9" x14ac:dyDescent="0.25">
      <c r="F430"/>
      <c r="G430"/>
      <c r="H430"/>
      <c r="I430"/>
    </row>
    <row r="431" spans="6:9" x14ac:dyDescent="0.25">
      <c r="F431"/>
      <c r="G431"/>
      <c r="H431"/>
      <c r="I431"/>
    </row>
    <row r="432" spans="6:9" x14ac:dyDescent="0.25">
      <c r="F432"/>
      <c r="G432"/>
      <c r="H432"/>
      <c r="I432"/>
    </row>
    <row r="433" spans="6:9" x14ac:dyDescent="0.25">
      <c r="F433"/>
      <c r="G433"/>
      <c r="H433"/>
      <c r="I433"/>
    </row>
    <row r="434" spans="6:9" x14ac:dyDescent="0.25">
      <c r="F434"/>
      <c r="G434"/>
      <c r="H434"/>
      <c r="I434"/>
    </row>
    <row r="435" spans="6:9" x14ac:dyDescent="0.25">
      <c r="F435"/>
      <c r="G435"/>
      <c r="H435"/>
      <c r="I435"/>
    </row>
    <row r="436" spans="6:9" x14ac:dyDescent="0.25">
      <c r="F436"/>
      <c r="G436"/>
      <c r="H436"/>
      <c r="I436"/>
    </row>
    <row r="437" spans="6:9" x14ac:dyDescent="0.25">
      <c r="F437"/>
      <c r="G437"/>
      <c r="H437"/>
      <c r="I437"/>
    </row>
    <row r="438" spans="6:9" x14ac:dyDescent="0.25">
      <c r="F438"/>
      <c r="G438"/>
      <c r="H438"/>
      <c r="I438"/>
    </row>
    <row r="439" spans="6:9" x14ac:dyDescent="0.25">
      <c r="F439"/>
      <c r="G439"/>
      <c r="H439"/>
      <c r="I439"/>
    </row>
    <row r="440" spans="6:9" x14ac:dyDescent="0.25">
      <c r="F440"/>
      <c r="G440"/>
      <c r="H440"/>
      <c r="I440"/>
    </row>
    <row r="441" spans="6:9" x14ac:dyDescent="0.25">
      <c r="F441"/>
      <c r="G441"/>
      <c r="H441"/>
      <c r="I441"/>
    </row>
    <row r="442" spans="6:9" x14ac:dyDescent="0.25">
      <c r="F442"/>
      <c r="G442"/>
      <c r="H442"/>
      <c r="I442"/>
    </row>
    <row r="443" spans="6:9" x14ac:dyDescent="0.25">
      <c r="F443"/>
      <c r="G443"/>
      <c r="H443"/>
      <c r="I443"/>
    </row>
    <row r="444" spans="6:9" x14ac:dyDescent="0.25">
      <c r="F444"/>
      <c r="G444"/>
      <c r="H444"/>
      <c r="I444"/>
    </row>
    <row r="445" spans="6:9" x14ac:dyDescent="0.25">
      <c r="F445"/>
      <c r="G445"/>
      <c r="H445"/>
      <c r="I445"/>
    </row>
    <row r="446" spans="6:9" x14ac:dyDescent="0.25">
      <c r="F446"/>
      <c r="G446"/>
      <c r="H446"/>
      <c r="I446"/>
    </row>
    <row r="447" spans="6:9" x14ac:dyDescent="0.25">
      <c r="F447"/>
      <c r="G447"/>
      <c r="H447"/>
      <c r="I447"/>
    </row>
    <row r="448" spans="6:9" x14ac:dyDescent="0.25">
      <c r="F448"/>
      <c r="G448"/>
      <c r="H448"/>
      <c r="I448"/>
    </row>
    <row r="449" spans="6:9" x14ac:dyDescent="0.25">
      <c r="F449"/>
      <c r="G449"/>
      <c r="H449"/>
      <c r="I449"/>
    </row>
    <row r="450" spans="6:9" x14ac:dyDescent="0.25">
      <c r="F450"/>
      <c r="G450"/>
      <c r="H450"/>
      <c r="I450"/>
    </row>
    <row r="451" spans="6:9" x14ac:dyDescent="0.25">
      <c r="F451"/>
      <c r="G451"/>
      <c r="H451"/>
      <c r="I451"/>
    </row>
    <row r="452" spans="6:9" x14ac:dyDescent="0.25">
      <c r="F452"/>
      <c r="G452"/>
      <c r="H452"/>
      <c r="I452"/>
    </row>
    <row r="453" spans="6:9" x14ac:dyDescent="0.25">
      <c r="F453"/>
      <c r="G453"/>
      <c r="H453"/>
      <c r="I453"/>
    </row>
    <row r="454" spans="6:9" x14ac:dyDescent="0.25">
      <c r="F454"/>
      <c r="G454"/>
      <c r="H454"/>
      <c r="I454"/>
    </row>
    <row r="455" spans="6:9" x14ac:dyDescent="0.25">
      <c r="F455"/>
      <c r="G455"/>
      <c r="H455"/>
      <c r="I455"/>
    </row>
    <row r="456" spans="6:9" x14ac:dyDescent="0.25">
      <c r="F456"/>
      <c r="G456"/>
      <c r="H456"/>
      <c r="I456"/>
    </row>
    <row r="457" spans="6:9" x14ac:dyDescent="0.25">
      <c r="F457"/>
      <c r="G457"/>
      <c r="H457"/>
      <c r="I457"/>
    </row>
    <row r="458" spans="6:9" x14ac:dyDescent="0.25">
      <c r="F458"/>
      <c r="G458"/>
      <c r="H458"/>
      <c r="I458"/>
    </row>
    <row r="459" spans="6:9" x14ac:dyDescent="0.25">
      <c r="F459"/>
      <c r="G459"/>
      <c r="H459"/>
      <c r="I459"/>
    </row>
    <row r="460" spans="6:9" x14ac:dyDescent="0.25">
      <c r="F460"/>
      <c r="G460"/>
      <c r="H460"/>
      <c r="I460"/>
    </row>
    <row r="461" spans="6:9" x14ac:dyDescent="0.25">
      <c r="F461"/>
      <c r="G461"/>
      <c r="H461"/>
      <c r="I461"/>
    </row>
    <row r="462" spans="6:9" x14ac:dyDescent="0.25">
      <c r="F462"/>
      <c r="G462"/>
      <c r="H462"/>
      <c r="I462"/>
    </row>
    <row r="463" spans="6:9" x14ac:dyDescent="0.25">
      <c r="F463"/>
      <c r="G463"/>
      <c r="H463"/>
      <c r="I463"/>
    </row>
    <row r="464" spans="6:9" x14ac:dyDescent="0.25">
      <c r="F464"/>
      <c r="G464"/>
      <c r="H464"/>
      <c r="I464"/>
    </row>
    <row r="465" spans="6:9" x14ac:dyDescent="0.25">
      <c r="F465"/>
      <c r="G465"/>
      <c r="H465"/>
      <c r="I465"/>
    </row>
    <row r="466" spans="6:9" x14ac:dyDescent="0.25">
      <c r="F466"/>
      <c r="G466"/>
      <c r="H466"/>
      <c r="I466"/>
    </row>
    <row r="467" spans="6:9" x14ac:dyDescent="0.25">
      <c r="F467"/>
      <c r="G467"/>
      <c r="H467"/>
      <c r="I467"/>
    </row>
    <row r="468" spans="6:9" x14ac:dyDescent="0.25">
      <c r="F468"/>
      <c r="G468"/>
      <c r="H468"/>
      <c r="I468"/>
    </row>
    <row r="469" spans="6:9" x14ac:dyDescent="0.25">
      <c r="F469"/>
      <c r="G469"/>
      <c r="H469"/>
      <c r="I469"/>
    </row>
    <row r="470" spans="6:9" x14ac:dyDescent="0.25">
      <c r="F470"/>
      <c r="G470"/>
      <c r="H470"/>
      <c r="I470"/>
    </row>
    <row r="471" spans="6:9" x14ac:dyDescent="0.25">
      <c r="F471"/>
      <c r="G471"/>
      <c r="H471"/>
      <c r="I471"/>
    </row>
    <row r="472" spans="6:9" x14ac:dyDescent="0.25">
      <c r="F472"/>
      <c r="G472"/>
      <c r="H472"/>
      <c r="I472"/>
    </row>
    <row r="473" spans="6:9" x14ac:dyDescent="0.25">
      <c r="F473"/>
      <c r="G473"/>
      <c r="H473"/>
      <c r="I473"/>
    </row>
    <row r="474" spans="6:9" x14ac:dyDescent="0.25">
      <c r="F474"/>
      <c r="G474"/>
      <c r="H474"/>
      <c r="I474"/>
    </row>
    <row r="475" spans="6:9" x14ac:dyDescent="0.25">
      <c r="F475"/>
      <c r="G475"/>
      <c r="H475"/>
      <c r="I475"/>
    </row>
    <row r="476" spans="6:9" x14ac:dyDescent="0.25">
      <c r="F476"/>
      <c r="G476"/>
      <c r="H476"/>
      <c r="I476"/>
    </row>
    <row r="477" spans="6:9" x14ac:dyDescent="0.25">
      <c r="F477"/>
      <c r="G477"/>
      <c r="H477"/>
      <c r="I477"/>
    </row>
    <row r="478" spans="6:9" x14ac:dyDescent="0.25">
      <c r="F478"/>
      <c r="G478"/>
      <c r="H478"/>
      <c r="I478"/>
    </row>
    <row r="479" spans="6:9" x14ac:dyDescent="0.25">
      <c r="F479"/>
      <c r="G479"/>
      <c r="H479"/>
      <c r="I479"/>
    </row>
    <row r="480" spans="6:9" x14ac:dyDescent="0.25">
      <c r="F480"/>
      <c r="G480"/>
      <c r="H480"/>
      <c r="I480"/>
    </row>
    <row r="481" spans="6:9" x14ac:dyDescent="0.25">
      <c r="F481"/>
      <c r="G481"/>
      <c r="H481"/>
      <c r="I481"/>
    </row>
    <row r="482" spans="6:9" x14ac:dyDescent="0.25">
      <c r="F482"/>
      <c r="G482"/>
      <c r="H482"/>
      <c r="I482"/>
    </row>
    <row r="483" spans="6:9" x14ac:dyDescent="0.25">
      <c r="F483"/>
      <c r="G483"/>
      <c r="H483"/>
      <c r="I483"/>
    </row>
    <row r="484" spans="6:9" x14ac:dyDescent="0.25">
      <c r="F484"/>
      <c r="G484"/>
      <c r="H484"/>
      <c r="I484"/>
    </row>
    <row r="485" spans="6:9" x14ac:dyDescent="0.25">
      <c r="F485"/>
      <c r="G485"/>
      <c r="H485"/>
      <c r="I485"/>
    </row>
    <row r="486" spans="6:9" x14ac:dyDescent="0.25">
      <c r="F486"/>
      <c r="G486"/>
      <c r="H486"/>
      <c r="I486"/>
    </row>
    <row r="487" spans="6:9" x14ac:dyDescent="0.25">
      <c r="F487"/>
      <c r="G487"/>
      <c r="H487"/>
      <c r="I487"/>
    </row>
    <row r="488" spans="6:9" x14ac:dyDescent="0.25">
      <c r="F488"/>
      <c r="G488"/>
      <c r="H488"/>
      <c r="I488"/>
    </row>
    <row r="489" spans="6:9" x14ac:dyDescent="0.25">
      <c r="F489"/>
      <c r="G489"/>
      <c r="H489"/>
      <c r="I489"/>
    </row>
    <row r="490" spans="6:9" x14ac:dyDescent="0.25">
      <c r="F490"/>
      <c r="G490"/>
      <c r="H490"/>
      <c r="I490"/>
    </row>
    <row r="491" spans="6:9" x14ac:dyDescent="0.25">
      <c r="F491"/>
      <c r="G491"/>
      <c r="H491"/>
      <c r="I491"/>
    </row>
    <row r="492" spans="6:9" x14ac:dyDescent="0.25">
      <c r="F492"/>
      <c r="G492"/>
      <c r="H492"/>
      <c r="I492"/>
    </row>
    <row r="493" spans="6:9" x14ac:dyDescent="0.25">
      <c r="F493"/>
      <c r="G493"/>
      <c r="H493"/>
      <c r="I493"/>
    </row>
    <row r="494" spans="6:9" x14ac:dyDescent="0.25">
      <c r="F494"/>
      <c r="G494"/>
      <c r="H494"/>
      <c r="I494"/>
    </row>
    <row r="495" spans="6:9" x14ac:dyDescent="0.25">
      <c r="F495"/>
      <c r="G495"/>
      <c r="H495"/>
      <c r="I495"/>
    </row>
    <row r="496" spans="6:9" x14ac:dyDescent="0.25">
      <c r="F496"/>
      <c r="G496"/>
      <c r="H496"/>
      <c r="I496"/>
    </row>
    <row r="497" spans="6:9" x14ac:dyDescent="0.25">
      <c r="F497"/>
      <c r="G497"/>
      <c r="H497"/>
      <c r="I497"/>
    </row>
    <row r="498" spans="6:9" x14ac:dyDescent="0.25">
      <c r="F498"/>
      <c r="G498"/>
      <c r="H498"/>
      <c r="I498"/>
    </row>
    <row r="499" spans="6:9" x14ac:dyDescent="0.25">
      <c r="F499"/>
      <c r="G499"/>
      <c r="H499"/>
      <c r="I499"/>
    </row>
    <row r="500" spans="6:9" x14ac:dyDescent="0.25">
      <c r="F500"/>
      <c r="G500"/>
      <c r="H500"/>
      <c r="I500"/>
    </row>
    <row r="501" spans="6:9" x14ac:dyDescent="0.25">
      <c r="F501"/>
      <c r="G501"/>
      <c r="H501"/>
      <c r="I501"/>
    </row>
    <row r="502" spans="6:9" x14ac:dyDescent="0.25">
      <c r="F502"/>
      <c r="G502"/>
      <c r="H502"/>
      <c r="I502"/>
    </row>
    <row r="503" spans="6:9" x14ac:dyDescent="0.25">
      <c r="F503"/>
      <c r="G503"/>
      <c r="H503"/>
      <c r="I503"/>
    </row>
    <row r="504" spans="6:9" x14ac:dyDescent="0.25">
      <c r="F504"/>
      <c r="G504"/>
      <c r="H504"/>
      <c r="I504"/>
    </row>
    <row r="505" spans="6:9" x14ac:dyDescent="0.25">
      <c r="F505"/>
      <c r="G505"/>
      <c r="H505"/>
      <c r="I505"/>
    </row>
    <row r="506" spans="6:9" x14ac:dyDescent="0.25">
      <c r="F506"/>
      <c r="G506"/>
      <c r="H506"/>
      <c r="I506"/>
    </row>
    <row r="507" spans="6:9" x14ac:dyDescent="0.25">
      <c r="F507"/>
      <c r="G507"/>
      <c r="H507"/>
      <c r="I507"/>
    </row>
    <row r="508" spans="6:9" x14ac:dyDescent="0.25">
      <c r="F508"/>
      <c r="G508"/>
      <c r="H508"/>
      <c r="I508"/>
    </row>
    <row r="509" spans="6:9" x14ac:dyDescent="0.25">
      <c r="F509"/>
      <c r="G509"/>
      <c r="H509"/>
      <c r="I509"/>
    </row>
    <row r="510" spans="6:9" x14ac:dyDescent="0.25">
      <c r="F510"/>
      <c r="G510"/>
      <c r="H510"/>
      <c r="I510"/>
    </row>
    <row r="511" spans="6:9" x14ac:dyDescent="0.25">
      <c r="F511"/>
      <c r="G511"/>
      <c r="H511"/>
      <c r="I511"/>
    </row>
    <row r="512" spans="6:9" x14ac:dyDescent="0.25">
      <c r="F512"/>
      <c r="G512"/>
      <c r="H512"/>
      <c r="I512"/>
    </row>
    <row r="513" spans="6:9" x14ac:dyDescent="0.25">
      <c r="F513"/>
      <c r="G513"/>
      <c r="H513"/>
      <c r="I513"/>
    </row>
    <row r="514" spans="6:9" x14ac:dyDescent="0.25">
      <c r="F514"/>
      <c r="G514"/>
      <c r="H514"/>
      <c r="I514"/>
    </row>
    <row r="515" spans="6:9" x14ac:dyDescent="0.25">
      <c r="F515"/>
      <c r="G515"/>
      <c r="H515"/>
      <c r="I515"/>
    </row>
    <row r="516" spans="6:9" x14ac:dyDescent="0.25">
      <c r="F516"/>
      <c r="G516"/>
      <c r="H516"/>
      <c r="I516"/>
    </row>
    <row r="517" spans="6:9" x14ac:dyDescent="0.25">
      <c r="F517"/>
      <c r="G517"/>
      <c r="H517"/>
      <c r="I517"/>
    </row>
    <row r="518" spans="6:9" x14ac:dyDescent="0.25">
      <c r="F518"/>
      <c r="G518"/>
      <c r="H518"/>
      <c r="I518"/>
    </row>
    <row r="519" spans="6:9" x14ac:dyDescent="0.25">
      <c r="F519"/>
      <c r="G519"/>
      <c r="H519"/>
      <c r="I519"/>
    </row>
    <row r="520" spans="6:9" x14ac:dyDescent="0.25">
      <c r="F520"/>
      <c r="G520"/>
      <c r="H520"/>
      <c r="I520"/>
    </row>
    <row r="521" spans="6:9" x14ac:dyDescent="0.25">
      <c r="F521"/>
      <c r="G521"/>
      <c r="H521"/>
      <c r="I521"/>
    </row>
    <row r="522" spans="6:9" x14ac:dyDescent="0.25">
      <c r="F522"/>
      <c r="G522"/>
      <c r="H522"/>
      <c r="I522"/>
    </row>
    <row r="523" spans="6:9" x14ac:dyDescent="0.25">
      <c r="F523"/>
      <c r="G523"/>
      <c r="H523"/>
      <c r="I523"/>
    </row>
    <row r="524" spans="6:9" x14ac:dyDescent="0.25">
      <c r="F524"/>
      <c r="G524"/>
      <c r="H524"/>
      <c r="I524"/>
    </row>
    <row r="525" spans="6:9" x14ac:dyDescent="0.25">
      <c r="F525"/>
      <c r="G525"/>
      <c r="H525"/>
      <c r="I525"/>
    </row>
    <row r="526" spans="6:9" x14ac:dyDescent="0.25">
      <c r="F526"/>
      <c r="G526"/>
      <c r="H526"/>
      <c r="I526"/>
    </row>
    <row r="527" spans="6:9" x14ac:dyDescent="0.25">
      <c r="F527"/>
      <c r="G527"/>
      <c r="H527"/>
      <c r="I527"/>
    </row>
    <row r="528" spans="6:9" x14ac:dyDescent="0.25">
      <c r="F528"/>
      <c r="G528"/>
      <c r="H528"/>
      <c r="I528"/>
    </row>
    <row r="529" spans="6:9" x14ac:dyDescent="0.25">
      <c r="F529"/>
      <c r="G529"/>
      <c r="H529"/>
      <c r="I529"/>
    </row>
    <row r="530" spans="6:9" x14ac:dyDescent="0.25">
      <c r="F530"/>
      <c r="G530"/>
      <c r="H530"/>
      <c r="I530"/>
    </row>
    <row r="531" spans="6:9" x14ac:dyDescent="0.25">
      <c r="F531"/>
      <c r="G531"/>
      <c r="H531"/>
      <c r="I531"/>
    </row>
    <row r="532" spans="6:9" x14ac:dyDescent="0.25">
      <c r="F532"/>
      <c r="G532"/>
      <c r="H532"/>
      <c r="I532"/>
    </row>
    <row r="533" spans="6:9" x14ac:dyDescent="0.25">
      <c r="F533"/>
      <c r="G533"/>
      <c r="H533"/>
      <c r="I533"/>
    </row>
    <row r="534" spans="6:9" x14ac:dyDescent="0.25">
      <c r="F534"/>
      <c r="G534"/>
      <c r="H534"/>
      <c r="I534"/>
    </row>
    <row r="535" spans="6:9" x14ac:dyDescent="0.25">
      <c r="F535"/>
      <c r="G535"/>
      <c r="H535"/>
      <c r="I535"/>
    </row>
    <row r="536" spans="6:9" x14ac:dyDescent="0.25">
      <c r="F536"/>
      <c r="G536"/>
      <c r="H536"/>
      <c r="I536"/>
    </row>
    <row r="537" spans="6:9" x14ac:dyDescent="0.25">
      <c r="F537"/>
      <c r="G537"/>
      <c r="H537"/>
      <c r="I537"/>
    </row>
    <row r="538" spans="6:9" x14ac:dyDescent="0.25">
      <c r="F538"/>
      <c r="G538"/>
      <c r="H538"/>
      <c r="I538"/>
    </row>
    <row r="539" spans="6:9" x14ac:dyDescent="0.25">
      <c r="F539"/>
      <c r="G539"/>
      <c r="H539"/>
      <c r="I539"/>
    </row>
    <row r="540" spans="6:9" x14ac:dyDescent="0.25">
      <c r="F540"/>
      <c r="G540"/>
      <c r="H540"/>
      <c r="I540"/>
    </row>
    <row r="541" spans="6:9" x14ac:dyDescent="0.25">
      <c r="F541"/>
      <c r="G541"/>
      <c r="H541"/>
      <c r="I541"/>
    </row>
    <row r="542" spans="6:9" x14ac:dyDescent="0.25">
      <c r="F542"/>
      <c r="G542"/>
      <c r="H542"/>
      <c r="I542"/>
    </row>
    <row r="543" spans="6:9" x14ac:dyDescent="0.25">
      <c r="F543"/>
      <c r="G543"/>
      <c r="H543"/>
      <c r="I543"/>
    </row>
    <row r="544" spans="6:9" x14ac:dyDescent="0.25">
      <c r="F544"/>
      <c r="G544"/>
      <c r="H544"/>
      <c r="I544"/>
    </row>
    <row r="545" spans="6:9" x14ac:dyDescent="0.25">
      <c r="F545"/>
      <c r="G545"/>
      <c r="H545"/>
      <c r="I545"/>
    </row>
    <row r="546" spans="6:9" x14ac:dyDescent="0.25">
      <c r="F546"/>
      <c r="G546"/>
      <c r="H546"/>
      <c r="I546"/>
    </row>
    <row r="547" spans="6:9" x14ac:dyDescent="0.25">
      <c r="F547"/>
      <c r="G547"/>
      <c r="H547"/>
      <c r="I547"/>
    </row>
    <row r="548" spans="6:9" x14ac:dyDescent="0.25">
      <c r="F548"/>
      <c r="G548"/>
      <c r="H548"/>
      <c r="I548"/>
    </row>
    <row r="549" spans="6:9" x14ac:dyDescent="0.25">
      <c r="F549"/>
      <c r="G549"/>
      <c r="H549"/>
      <c r="I549"/>
    </row>
    <row r="550" spans="6:9" x14ac:dyDescent="0.25">
      <c r="F550"/>
      <c r="G550"/>
      <c r="H550"/>
      <c r="I550"/>
    </row>
    <row r="551" spans="6:9" x14ac:dyDescent="0.25">
      <c r="F551"/>
      <c r="G551"/>
      <c r="H551"/>
      <c r="I551"/>
    </row>
    <row r="552" spans="6:9" x14ac:dyDescent="0.25">
      <c r="F552"/>
      <c r="G552"/>
      <c r="H552"/>
      <c r="I552"/>
    </row>
    <row r="553" spans="6:9" x14ac:dyDescent="0.25">
      <c r="F553"/>
      <c r="G553"/>
      <c r="H553"/>
      <c r="I553"/>
    </row>
    <row r="554" spans="6:9" x14ac:dyDescent="0.25">
      <c r="F554"/>
      <c r="G554"/>
      <c r="H554"/>
      <c r="I554"/>
    </row>
    <row r="555" spans="6:9" x14ac:dyDescent="0.25">
      <c r="F555"/>
      <c r="G555"/>
      <c r="H555"/>
      <c r="I555"/>
    </row>
    <row r="556" spans="6:9" x14ac:dyDescent="0.25">
      <c r="F556"/>
      <c r="G556"/>
      <c r="H556"/>
      <c r="I556"/>
    </row>
    <row r="557" spans="6:9" x14ac:dyDescent="0.25">
      <c r="F557"/>
      <c r="G557"/>
      <c r="H557"/>
      <c r="I557"/>
    </row>
    <row r="558" spans="6:9" x14ac:dyDescent="0.25">
      <c r="F558"/>
      <c r="G558"/>
      <c r="H558"/>
      <c r="I558"/>
    </row>
    <row r="559" spans="6:9" x14ac:dyDescent="0.25">
      <c r="F559"/>
      <c r="G559"/>
      <c r="H559"/>
      <c r="I559"/>
    </row>
    <row r="560" spans="6:9" x14ac:dyDescent="0.25">
      <c r="F560"/>
      <c r="G560"/>
      <c r="H560"/>
      <c r="I560"/>
    </row>
    <row r="561" spans="6:9" x14ac:dyDescent="0.25">
      <c r="F561"/>
      <c r="G561"/>
      <c r="H561"/>
      <c r="I561"/>
    </row>
    <row r="562" spans="6:9" x14ac:dyDescent="0.25">
      <c r="F562"/>
      <c r="G562"/>
      <c r="H562"/>
      <c r="I562"/>
    </row>
    <row r="563" spans="6:9" x14ac:dyDescent="0.25">
      <c r="F563"/>
      <c r="G563"/>
      <c r="H563"/>
      <c r="I563"/>
    </row>
    <row r="564" spans="6:9" x14ac:dyDescent="0.25">
      <c r="F564"/>
      <c r="G564"/>
      <c r="H564"/>
      <c r="I564"/>
    </row>
    <row r="565" spans="6:9" x14ac:dyDescent="0.25">
      <c r="F565"/>
      <c r="G565"/>
      <c r="H565"/>
      <c r="I565"/>
    </row>
    <row r="566" spans="6:9" x14ac:dyDescent="0.25">
      <c r="F566"/>
      <c r="G566"/>
      <c r="H566"/>
      <c r="I566"/>
    </row>
    <row r="567" spans="6:9" x14ac:dyDescent="0.25">
      <c r="F567"/>
      <c r="G567"/>
      <c r="H567"/>
      <c r="I567"/>
    </row>
    <row r="568" spans="6:9" x14ac:dyDescent="0.25">
      <c r="F568"/>
      <c r="G568"/>
      <c r="H568"/>
      <c r="I568"/>
    </row>
    <row r="569" spans="6:9" x14ac:dyDescent="0.25">
      <c r="F569"/>
      <c r="G569"/>
      <c r="H569"/>
      <c r="I569"/>
    </row>
    <row r="570" spans="6:9" x14ac:dyDescent="0.25">
      <c r="F570"/>
      <c r="G570"/>
      <c r="H570"/>
      <c r="I570"/>
    </row>
    <row r="571" spans="6:9" x14ac:dyDescent="0.25">
      <c r="F571"/>
      <c r="G571"/>
      <c r="H571"/>
      <c r="I571"/>
    </row>
    <row r="572" spans="6:9" x14ac:dyDescent="0.25">
      <c r="F572"/>
      <c r="G572"/>
      <c r="H572"/>
      <c r="I572"/>
    </row>
    <row r="573" spans="6:9" x14ac:dyDescent="0.25">
      <c r="F573"/>
      <c r="G573"/>
      <c r="H573"/>
      <c r="I573"/>
    </row>
    <row r="574" spans="6:9" x14ac:dyDescent="0.25">
      <c r="F574"/>
      <c r="G574"/>
      <c r="H574"/>
      <c r="I574"/>
    </row>
    <row r="575" spans="6:9" x14ac:dyDescent="0.25">
      <c r="F575"/>
      <c r="G575"/>
      <c r="H575"/>
      <c r="I575"/>
    </row>
    <row r="576" spans="6:9" x14ac:dyDescent="0.25">
      <c r="F576"/>
      <c r="G576"/>
      <c r="H576"/>
      <c r="I576"/>
    </row>
    <row r="577" spans="6:9" x14ac:dyDescent="0.25">
      <c r="F577"/>
      <c r="G577"/>
      <c r="H577"/>
      <c r="I577"/>
    </row>
    <row r="578" spans="6:9" x14ac:dyDescent="0.25">
      <c r="F578"/>
      <c r="G578"/>
      <c r="H578"/>
      <c r="I578"/>
    </row>
    <row r="579" spans="6:9" x14ac:dyDescent="0.25">
      <c r="F579"/>
      <c r="G579"/>
      <c r="H579"/>
      <c r="I579"/>
    </row>
    <row r="580" spans="6:9" x14ac:dyDescent="0.25">
      <c r="F580"/>
      <c r="G580"/>
      <c r="H580"/>
      <c r="I580"/>
    </row>
    <row r="581" spans="6:9" x14ac:dyDescent="0.25">
      <c r="F581"/>
      <c r="G581"/>
      <c r="H581"/>
      <c r="I581"/>
    </row>
    <row r="582" spans="6:9" x14ac:dyDescent="0.25">
      <c r="F582"/>
      <c r="G582"/>
      <c r="H582"/>
      <c r="I582"/>
    </row>
    <row r="583" spans="6:9" x14ac:dyDescent="0.25">
      <c r="F583"/>
      <c r="G583"/>
      <c r="H583"/>
      <c r="I583"/>
    </row>
    <row r="584" spans="6:9" x14ac:dyDescent="0.25">
      <c r="F584"/>
      <c r="G584"/>
      <c r="H584"/>
      <c r="I584"/>
    </row>
    <row r="585" spans="6:9" x14ac:dyDescent="0.25">
      <c r="F585"/>
      <c r="G585"/>
      <c r="H585"/>
      <c r="I585"/>
    </row>
    <row r="586" spans="6:9" x14ac:dyDescent="0.25">
      <c r="F586"/>
      <c r="G586"/>
      <c r="H586"/>
      <c r="I586"/>
    </row>
    <row r="587" spans="6:9" x14ac:dyDescent="0.25">
      <c r="F587"/>
      <c r="G587"/>
      <c r="H587"/>
      <c r="I587"/>
    </row>
    <row r="588" spans="6:9" x14ac:dyDescent="0.25">
      <c r="F588"/>
      <c r="G588"/>
      <c r="H588"/>
      <c r="I588"/>
    </row>
    <row r="589" spans="6:9" x14ac:dyDescent="0.25">
      <c r="F589"/>
      <c r="G589"/>
      <c r="H589"/>
      <c r="I589"/>
    </row>
    <row r="590" spans="6:9" x14ac:dyDescent="0.25">
      <c r="F590"/>
      <c r="G590"/>
      <c r="H590"/>
      <c r="I590"/>
    </row>
    <row r="591" spans="6:9" x14ac:dyDescent="0.25">
      <c r="F591"/>
      <c r="G591"/>
      <c r="H591"/>
      <c r="I591"/>
    </row>
    <row r="592" spans="6:9" x14ac:dyDescent="0.25">
      <c r="F592"/>
      <c r="G592"/>
      <c r="H592"/>
      <c r="I592"/>
    </row>
    <row r="593" spans="6:9" x14ac:dyDescent="0.25">
      <c r="F593"/>
      <c r="G593"/>
      <c r="H593"/>
      <c r="I593"/>
    </row>
    <row r="594" spans="6:9" x14ac:dyDescent="0.25">
      <c r="F594"/>
      <c r="G594"/>
      <c r="H594"/>
      <c r="I594"/>
    </row>
    <row r="595" spans="6:9" x14ac:dyDescent="0.25">
      <c r="F595"/>
      <c r="G595"/>
      <c r="H595"/>
      <c r="I595"/>
    </row>
    <row r="596" spans="6:9" x14ac:dyDescent="0.25">
      <c r="F596"/>
      <c r="G596"/>
      <c r="H596"/>
      <c r="I596"/>
    </row>
    <row r="597" spans="6:9" x14ac:dyDescent="0.25">
      <c r="F597"/>
      <c r="G597"/>
      <c r="H597"/>
      <c r="I597"/>
    </row>
    <row r="598" spans="6:9" x14ac:dyDescent="0.25">
      <c r="F598"/>
      <c r="G598"/>
      <c r="H598"/>
      <c r="I598"/>
    </row>
    <row r="599" spans="6:9" x14ac:dyDescent="0.25">
      <c r="F599"/>
      <c r="G599"/>
      <c r="H599"/>
      <c r="I599"/>
    </row>
    <row r="600" spans="6:9" x14ac:dyDescent="0.25">
      <c r="F600"/>
      <c r="G600"/>
      <c r="H600"/>
      <c r="I600"/>
    </row>
    <row r="601" spans="6:9" x14ac:dyDescent="0.25">
      <c r="F601"/>
      <c r="G601"/>
      <c r="H601"/>
      <c r="I601"/>
    </row>
    <row r="602" spans="6:9" x14ac:dyDescent="0.25">
      <c r="F602"/>
      <c r="G602"/>
      <c r="H602"/>
      <c r="I602"/>
    </row>
    <row r="603" spans="6:9" x14ac:dyDescent="0.25">
      <c r="F603"/>
      <c r="G603"/>
      <c r="H603"/>
      <c r="I603"/>
    </row>
    <row r="604" spans="6:9" x14ac:dyDescent="0.25">
      <c r="F604"/>
      <c r="G604"/>
      <c r="H604"/>
      <c r="I604"/>
    </row>
    <row r="605" spans="6:9" x14ac:dyDescent="0.25">
      <c r="F605"/>
      <c r="G605"/>
      <c r="H605"/>
      <c r="I605"/>
    </row>
    <row r="606" spans="6:9" x14ac:dyDescent="0.25">
      <c r="F606"/>
      <c r="G606"/>
      <c r="H606"/>
      <c r="I606"/>
    </row>
    <row r="607" spans="6:9" x14ac:dyDescent="0.25">
      <c r="F607"/>
      <c r="G607"/>
      <c r="H607"/>
      <c r="I607"/>
    </row>
    <row r="608" spans="6:9" x14ac:dyDescent="0.25">
      <c r="F608"/>
      <c r="G608"/>
      <c r="H608"/>
      <c r="I608"/>
    </row>
    <row r="609" spans="6:9" x14ac:dyDescent="0.25">
      <c r="F609"/>
      <c r="G609"/>
      <c r="H609"/>
      <c r="I609"/>
    </row>
    <row r="610" spans="6:9" x14ac:dyDescent="0.25">
      <c r="F610"/>
      <c r="G610"/>
      <c r="H610"/>
      <c r="I610"/>
    </row>
    <row r="611" spans="6:9" x14ac:dyDescent="0.25">
      <c r="F611"/>
      <c r="G611"/>
      <c r="H611"/>
      <c r="I611"/>
    </row>
    <row r="612" spans="6:9" x14ac:dyDescent="0.25">
      <c r="F612"/>
      <c r="G612"/>
      <c r="H612"/>
      <c r="I612"/>
    </row>
    <row r="613" spans="6:9" x14ac:dyDescent="0.25">
      <c r="F613"/>
      <c r="G613"/>
      <c r="H613"/>
      <c r="I613"/>
    </row>
    <row r="614" spans="6:9" x14ac:dyDescent="0.25">
      <c r="F614"/>
      <c r="G614"/>
      <c r="H614"/>
      <c r="I614"/>
    </row>
    <row r="615" spans="6:9" x14ac:dyDescent="0.25">
      <c r="F615"/>
      <c r="G615"/>
      <c r="H615"/>
      <c r="I615"/>
    </row>
    <row r="616" spans="6:9" x14ac:dyDescent="0.25">
      <c r="F616"/>
      <c r="G616"/>
      <c r="H616"/>
      <c r="I616"/>
    </row>
    <row r="617" spans="6:9" x14ac:dyDescent="0.25">
      <c r="F617"/>
      <c r="G617"/>
      <c r="H617"/>
      <c r="I617"/>
    </row>
    <row r="618" spans="6:9" x14ac:dyDescent="0.25">
      <c r="F618"/>
      <c r="G618"/>
      <c r="H618"/>
      <c r="I618"/>
    </row>
    <row r="619" spans="6:9" x14ac:dyDescent="0.25">
      <c r="F619"/>
      <c r="G619"/>
      <c r="H619"/>
      <c r="I619"/>
    </row>
    <row r="620" spans="6:9" x14ac:dyDescent="0.25">
      <c r="F620"/>
      <c r="G620"/>
      <c r="H620"/>
      <c r="I620"/>
    </row>
    <row r="621" spans="6:9" x14ac:dyDescent="0.25">
      <c r="F621"/>
      <c r="G621"/>
      <c r="H621"/>
      <c r="I621"/>
    </row>
    <row r="622" spans="6:9" x14ac:dyDescent="0.25">
      <c r="F622"/>
      <c r="G622"/>
      <c r="H622"/>
      <c r="I622"/>
    </row>
    <row r="623" spans="6:9" x14ac:dyDescent="0.25">
      <c r="F623"/>
      <c r="G623"/>
      <c r="H623"/>
      <c r="I623"/>
    </row>
    <row r="624" spans="6:9" x14ac:dyDescent="0.25">
      <c r="F624"/>
      <c r="G624"/>
      <c r="H624"/>
      <c r="I624"/>
    </row>
    <row r="625" spans="6:9" x14ac:dyDescent="0.25">
      <c r="F625"/>
      <c r="G625"/>
      <c r="H625"/>
      <c r="I625"/>
    </row>
    <row r="626" spans="6:9" x14ac:dyDescent="0.25">
      <c r="F626"/>
      <c r="G626"/>
      <c r="H626"/>
      <c r="I626"/>
    </row>
    <row r="627" spans="6:9" x14ac:dyDescent="0.25">
      <c r="F627"/>
      <c r="G627"/>
      <c r="H627"/>
      <c r="I627"/>
    </row>
    <row r="628" spans="6:9" x14ac:dyDescent="0.25">
      <c r="F628"/>
      <c r="G628"/>
      <c r="H628"/>
      <c r="I628"/>
    </row>
    <row r="629" spans="6:9" x14ac:dyDescent="0.25">
      <c r="F629"/>
      <c r="G629"/>
      <c r="H629"/>
      <c r="I629"/>
    </row>
    <row r="630" spans="6:9" x14ac:dyDescent="0.25">
      <c r="F630"/>
      <c r="G630"/>
      <c r="H630"/>
      <c r="I630"/>
    </row>
    <row r="631" spans="6:9" x14ac:dyDescent="0.25">
      <c r="F631"/>
      <c r="G631"/>
      <c r="H631"/>
      <c r="I631"/>
    </row>
    <row r="632" spans="6:9" x14ac:dyDescent="0.25">
      <c r="F632"/>
      <c r="G632"/>
      <c r="H632"/>
      <c r="I632"/>
    </row>
    <row r="633" spans="6:9" x14ac:dyDescent="0.25">
      <c r="F633"/>
      <c r="G633"/>
      <c r="H633"/>
      <c r="I633"/>
    </row>
    <row r="634" spans="6:9" x14ac:dyDescent="0.25">
      <c r="F634"/>
      <c r="G634"/>
      <c r="H634"/>
      <c r="I634"/>
    </row>
    <row r="635" spans="6:9" x14ac:dyDescent="0.25">
      <c r="F635"/>
      <c r="G635"/>
      <c r="H635"/>
      <c r="I635"/>
    </row>
    <row r="636" spans="6:9" x14ac:dyDescent="0.25">
      <c r="F636"/>
      <c r="G636"/>
      <c r="H636"/>
      <c r="I636"/>
    </row>
    <row r="637" spans="6:9" x14ac:dyDescent="0.25">
      <c r="F637"/>
      <c r="G637"/>
      <c r="H637"/>
      <c r="I637"/>
    </row>
    <row r="638" spans="6:9" x14ac:dyDescent="0.25">
      <c r="F638"/>
      <c r="G638"/>
      <c r="H638"/>
      <c r="I638"/>
    </row>
    <row r="639" spans="6:9" x14ac:dyDescent="0.25">
      <c r="F639"/>
      <c r="G639"/>
      <c r="H639"/>
      <c r="I639"/>
    </row>
    <row r="640" spans="6:9" x14ac:dyDescent="0.25">
      <c r="F640"/>
      <c r="G640"/>
      <c r="H640"/>
      <c r="I640"/>
    </row>
    <row r="641" spans="6:9" x14ac:dyDescent="0.25">
      <c r="F641"/>
      <c r="G641"/>
      <c r="H641"/>
      <c r="I641"/>
    </row>
    <row r="642" spans="6:9" x14ac:dyDescent="0.25">
      <c r="F642"/>
      <c r="G642"/>
      <c r="H642"/>
      <c r="I642"/>
    </row>
    <row r="643" spans="6:9" x14ac:dyDescent="0.25">
      <c r="F643"/>
      <c r="G643"/>
      <c r="H643"/>
      <c r="I643"/>
    </row>
    <row r="644" spans="6:9" x14ac:dyDescent="0.25">
      <c r="F644"/>
      <c r="G644"/>
      <c r="H644"/>
      <c r="I644"/>
    </row>
    <row r="645" spans="6:9" x14ac:dyDescent="0.25">
      <c r="F645"/>
      <c r="G645"/>
      <c r="H645"/>
      <c r="I645"/>
    </row>
    <row r="646" spans="6:9" x14ac:dyDescent="0.25">
      <c r="F646"/>
      <c r="G646"/>
      <c r="H646"/>
      <c r="I646"/>
    </row>
    <row r="647" spans="6:9" x14ac:dyDescent="0.25">
      <c r="F647"/>
      <c r="G647"/>
      <c r="H647"/>
      <c r="I647"/>
    </row>
    <row r="648" spans="6:9" x14ac:dyDescent="0.25">
      <c r="F648"/>
      <c r="G648"/>
      <c r="H648"/>
      <c r="I648"/>
    </row>
    <row r="649" spans="6:9" x14ac:dyDescent="0.25">
      <c r="F649"/>
      <c r="G649"/>
      <c r="H649"/>
      <c r="I649"/>
    </row>
    <row r="650" spans="6:9" x14ac:dyDescent="0.25">
      <c r="F650"/>
      <c r="G650"/>
      <c r="H650"/>
      <c r="I650"/>
    </row>
    <row r="651" spans="6:9" x14ac:dyDescent="0.25">
      <c r="F651"/>
      <c r="G651"/>
      <c r="H651"/>
      <c r="I651"/>
    </row>
    <row r="652" spans="6:9" x14ac:dyDescent="0.25">
      <c r="F652"/>
      <c r="G652"/>
      <c r="H652"/>
      <c r="I652"/>
    </row>
    <row r="653" spans="6:9" x14ac:dyDescent="0.25">
      <c r="F653"/>
      <c r="G653"/>
      <c r="H653"/>
      <c r="I653"/>
    </row>
    <row r="654" spans="6:9" x14ac:dyDescent="0.25">
      <c r="F654"/>
      <c r="G654"/>
      <c r="H654"/>
      <c r="I654"/>
    </row>
    <row r="655" spans="6:9" x14ac:dyDescent="0.25">
      <c r="F655"/>
      <c r="G655"/>
      <c r="H655"/>
      <c r="I655"/>
    </row>
    <row r="656" spans="6:9" x14ac:dyDescent="0.25">
      <c r="F656"/>
      <c r="G656"/>
      <c r="H656"/>
      <c r="I656"/>
    </row>
    <row r="657" spans="6:9" x14ac:dyDescent="0.25">
      <c r="F657"/>
      <c r="G657"/>
      <c r="H657"/>
      <c r="I657"/>
    </row>
    <row r="658" spans="6:9" x14ac:dyDescent="0.25">
      <c r="F658"/>
      <c r="G658"/>
      <c r="H658"/>
      <c r="I658"/>
    </row>
    <row r="659" spans="6:9" x14ac:dyDescent="0.25">
      <c r="F659"/>
      <c r="G659"/>
      <c r="H659"/>
      <c r="I659"/>
    </row>
    <row r="660" spans="6:9" x14ac:dyDescent="0.25">
      <c r="F660"/>
      <c r="G660"/>
      <c r="H660"/>
      <c r="I660"/>
    </row>
    <row r="661" spans="6:9" x14ac:dyDescent="0.25">
      <c r="F661"/>
      <c r="G661"/>
      <c r="H661"/>
      <c r="I661"/>
    </row>
    <row r="662" spans="6:9" x14ac:dyDescent="0.25">
      <c r="F662"/>
      <c r="G662"/>
      <c r="H662"/>
      <c r="I662"/>
    </row>
    <row r="663" spans="6:9" x14ac:dyDescent="0.25">
      <c r="F663"/>
      <c r="G663"/>
      <c r="H663"/>
      <c r="I663"/>
    </row>
    <row r="664" spans="6:9" x14ac:dyDescent="0.25">
      <c r="F664"/>
      <c r="G664"/>
      <c r="H664"/>
      <c r="I664"/>
    </row>
    <row r="665" spans="6:9" x14ac:dyDescent="0.25">
      <c r="F665"/>
      <c r="G665"/>
      <c r="H665"/>
      <c r="I665"/>
    </row>
    <row r="666" spans="6:9" x14ac:dyDescent="0.25">
      <c r="F666"/>
      <c r="G666"/>
      <c r="H666"/>
      <c r="I666"/>
    </row>
    <row r="667" spans="6:9" x14ac:dyDescent="0.25">
      <c r="F667"/>
      <c r="G667"/>
      <c r="H667"/>
      <c r="I667"/>
    </row>
    <row r="668" spans="6:9" x14ac:dyDescent="0.25">
      <c r="F668"/>
      <c r="G668"/>
      <c r="H668"/>
      <c r="I668"/>
    </row>
    <row r="669" spans="6:9" x14ac:dyDescent="0.25">
      <c r="F669"/>
      <c r="G669"/>
      <c r="H669"/>
      <c r="I669"/>
    </row>
    <row r="670" spans="6:9" x14ac:dyDescent="0.25">
      <c r="F670"/>
      <c r="G670"/>
      <c r="H670"/>
      <c r="I670"/>
    </row>
    <row r="671" spans="6:9" x14ac:dyDescent="0.25">
      <c r="F671"/>
      <c r="G671"/>
      <c r="H671"/>
      <c r="I671"/>
    </row>
    <row r="672" spans="6:9" x14ac:dyDescent="0.25">
      <c r="F672"/>
      <c r="G672"/>
      <c r="H672"/>
      <c r="I672"/>
    </row>
    <row r="673" spans="6:9" x14ac:dyDescent="0.25">
      <c r="F673"/>
      <c r="G673"/>
      <c r="H673"/>
      <c r="I673"/>
    </row>
    <row r="674" spans="6:9" x14ac:dyDescent="0.25">
      <c r="F674"/>
      <c r="G674"/>
      <c r="H674"/>
      <c r="I674"/>
    </row>
    <row r="675" spans="6:9" x14ac:dyDescent="0.25">
      <c r="F675"/>
      <c r="G675"/>
      <c r="H675"/>
      <c r="I675"/>
    </row>
    <row r="676" spans="6:9" x14ac:dyDescent="0.25">
      <c r="F676"/>
      <c r="G676"/>
      <c r="H676"/>
      <c r="I676"/>
    </row>
    <row r="677" spans="6:9" x14ac:dyDescent="0.25">
      <c r="F677"/>
      <c r="G677"/>
      <c r="H677"/>
      <c r="I677"/>
    </row>
    <row r="678" spans="6:9" x14ac:dyDescent="0.25">
      <c r="F678"/>
      <c r="G678"/>
      <c r="H678"/>
      <c r="I678"/>
    </row>
    <row r="679" spans="6:9" x14ac:dyDescent="0.25">
      <c r="F679"/>
      <c r="G679"/>
      <c r="H679"/>
      <c r="I679"/>
    </row>
    <row r="680" spans="6:9" x14ac:dyDescent="0.25">
      <c r="F680"/>
      <c r="G680"/>
      <c r="H680"/>
      <c r="I680"/>
    </row>
    <row r="681" spans="6:9" x14ac:dyDescent="0.25">
      <c r="F681"/>
      <c r="G681"/>
      <c r="H681"/>
      <c r="I681"/>
    </row>
    <row r="682" spans="6:9" x14ac:dyDescent="0.25">
      <c r="F682"/>
      <c r="G682"/>
      <c r="H682"/>
      <c r="I682"/>
    </row>
    <row r="683" spans="6:9" x14ac:dyDescent="0.25">
      <c r="F683"/>
      <c r="G683"/>
      <c r="H683"/>
      <c r="I683"/>
    </row>
    <row r="684" spans="6:9" x14ac:dyDescent="0.25">
      <c r="F684"/>
      <c r="G684"/>
      <c r="H684"/>
      <c r="I684"/>
    </row>
    <row r="685" spans="6:9" x14ac:dyDescent="0.25">
      <c r="F685"/>
      <c r="G685"/>
      <c r="H685"/>
      <c r="I685"/>
    </row>
    <row r="686" spans="6:9" x14ac:dyDescent="0.25">
      <c r="F686"/>
      <c r="G686"/>
      <c r="H686"/>
      <c r="I686"/>
    </row>
    <row r="687" spans="6:9" x14ac:dyDescent="0.25">
      <c r="F687"/>
      <c r="G687"/>
      <c r="H687"/>
      <c r="I687"/>
    </row>
    <row r="688" spans="6:9" x14ac:dyDescent="0.25">
      <c r="F688"/>
      <c r="G688"/>
      <c r="H688"/>
      <c r="I688"/>
    </row>
    <row r="689" spans="6:9" x14ac:dyDescent="0.25">
      <c r="F689"/>
      <c r="G689"/>
      <c r="H689"/>
      <c r="I689"/>
    </row>
    <row r="690" spans="6:9" x14ac:dyDescent="0.25">
      <c r="F690"/>
      <c r="G690"/>
      <c r="H690"/>
      <c r="I690"/>
    </row>
    <row r="691" spans="6:9" x14ac:dyDescent="0.25">
      <c r="F691"/>
      <c r="G691"/>
      <c r="H691"/>
      <c r="I691"/>
    </row>
    <row r="692" spans="6:9" x14ac:dyDescent="0.25">
      <c r="F692"/>
      <c r="G692"/>
      <c r="H692"/>
      <c r="I692"/>
    </row>
    <row r="693" spans="6:9" x14ac:dyDescent="0.25">
      <c r="F693"/>
      <c r="G693"/>
      <c r="H693"/>
      <c r="I693"/>
    </row>
    <row r="694" spans="6:9" x14ac:dyDescent="0.25">
      <c r="F694"/>
      <c r="G694"/>
      <c r="H694"/>
      <c r="I694"/>
    </row>
    <row r="695" spans="6:9" x14ac:dyDescent="0.25">
      <c r="F695"/>
      <c r="G695"/>
      <c r="H695"/>
      <c r="I695"/>
    </row>
    <row r="696" spans="6:9" x14ac:dyDescent="0.25">
      <c r="F696"/>
      <c r="G696"/>
      <c r="H696"/>
      <c r="I696"/>
    </row>
    <row r="697" spans="6:9" x14ac:dyDescent="0.25">
      <c r="F697"/>
      <c r="G697"/>
      <c r="H697"/>
      <c r="I697"/>
    </row>
    <row r="698" spans="6:9" x14ac:dyDescent="0.25">
      <c r="F698"/>
      <c r="G698"/>
      <c r="H698"/>
      <c r="I698"/>
    </row>
    <row r="699" spans="6:9" x14ac:dyDescent="0.25">
      <c r="F699"/>
      <c r="G699"/>
      <c r="H699"/>
      <c r="I699"/>
    </row>
    <row r="700" spans="6:9" x14ac:dyDescent="0.25">
      <c r="F700"/>
      <c r="G700"/>
      <c r="H700"/>
      <c r="I700"/>
    </row>
    <row r="701" spans="6:9" x14ac:dyDescent="0.25">
      <c r="F701"/>
      <c r="G701"/>
      <c r="H701"/>
      <c r="I701"/>
    </row>
    <row r="702" spans="6:9" x14ac:dyDescent="0.25">
      <c r="F702"/>
      <c r="G702"/>
      <c r="H702"/>
      <c r="I702"/>
    </row>
    <row r="703" spans="6:9" x14ac:dyDescent="0.25">
      <c r="F703"/>
      <c r="G703"/>
      <c r="H703"/>
      <c r="I703"/>
    </row>
    <row r="704" spans="6:9" x14ac:dyDescent="0.25">
      <c r="F704"/>
      <c r="G704"/>
      <c r="H704"/>
      <c r="I704"/>
    </row>
    <row r="705" spans="6:9" x14ac:dyDescent="0.25">
      <c r="F705"/>
      <c r="G705"/>
      <c r="H705"/>
      <c r="I705"/>
    </row>
    <row r="706" spans="6:9" x14ac:dyDescent="0.25">
      <c r="F706"/>
      <c r="G706"/>
      <c r="H706"/>
      <c r="I706"/>
    </row>
    <row r="707" spans="6:9" x14ac:dyDescent="0.25">
      <c r="F707"/>
      <c r="G707"/>
      <c r="H707"/>
      <c r="I707"/>
    </row>
    <row r="708" spans="6:9" x14ac:dyDescent="0.25">
      <c r="F708"/>
      <c r="G708"/>
      <c r="H708"/>
      <c r="I708"/>
    </row>
    <row r="709" spans="6:9" x14ac:dyDescent="0.25">
      <c r="F709"/>
      <c r="G709"/>
      <c r="H709"/>
      <c r="I709"/>
    </row>
    <row r="710" spans="6:9" x14ac:dyDescent="0.25">
      <c r="F710"/>
      <c r="G710"/>
      <c r="H710"/>
      <c r="I710"/>
    </row>
    <row r="711" spans="6:9" x14ac:dyDescent="0.25">
      <c r="F711"/>
      <c r="G711"/>
      <c r="H711"/>
      <c r="I711"/>
    </row>
    <row r="712" spans="6:9" x14ac:dyDescent="0.25">
      <c r="F712"/>
      <c r="G712"/>
      <c r="H712"/>
      <c r="I712"/>
    </row>
    <row r="713" spans="6:9" x14ac:dyDescent="0.25">
      <c r="F713"/>
      <c r="G713"/>
      <c r="H713"/>
      <c r="I713"/>
    </row>
    <row r="714" spans="6:9" x14ac:dyDescent="0.25">
      <c r="F714"/>
      <c r="G714"/>
      <c r="H714"/>
      <c r="I714"/>
    </row>
    <row r="715" spans="6:9" x14ac:dyDescent="0.25">
      <c r="F715"/>
      <c r="G715"/>
      <c r="H715"/>
      <c r="I715"/>
    </row>
    <row r="716" spans="6:9" x14ac:dyDescent="0.25">
      <c r="F716"/>
      <c r="G716"/>
      <c r="H716"/>
      <c r="I716"/>
    </row>
    <row r="717" spans="6:9" x14ac:dyDescent="0.25">
      <c r="F717"/>
      <c r="G717"/>
      <c r="H717"/>
      <c r="I717"/>
    </row>
    <row r="718" spans="6:9" x14ac:dyDescent="0.25">
      <c r="F718"/>
      <c r="G718"/>
      <c r="H718"/>
      <c r="I718"/>
    </row>
    <row r="719" spans="6:9" x14ac:dyDescent="0.25">
      <c r="F719"/>
      <c r="G719"/>
      <c r="H719"/>
      <c r="I719"/>
    </row>
    <row r="720" spans="6:9" x14ac:dyDescent="0.25">
      <c r="F720"/>
      <c r="G720"/>
      <c r="H720"/>
      <c r="I720"/>
    </row>
    <row r="721" spans="6:9" x14ac:dyDescent="0.25">
      <c r="F721"/>
      <c r="G721"/>
      <c r="H721"/>
      <c r="I721"/>
    </row>
    <row r="722" spans="6:9" x14ac:dyDescent="0.25">
      <c r="F722"/>
      <c r="G722"/>
      <c r="H722"/>
      <c r="I722"/>
    </row>
    <row r="723" spans="6:9" x14ac:dyDescent="0.25">
      <c r="F723"/>
      <c r="G723"/>
      <c r="H723"/>
      <c r="I723"/>
    </row>
    <row r="724" spans="6:9" x14ac:dyDescent="0.25">
      <c r="F724"/>
      <c r="G724"/>
      <c r="H724"/>
      <c r="I724"/>
    </row>
    <row r="725" spans="6:9" x14ac:dyDescent="0.25">
      <c r="F725"/>
      <c r="G725"/>
      <c r="H725"/>
      <c r="I725"/>
    </row>
    <row r="726" spans="6:9" x14ac:dyDescent="0.25">
      <c r="F726"/>
      <c r="G726"/>
      <c r="H726"/>
      <c r="I726"/>
    </row>
    <row r="727" spans="6:9" x14ac:dyDescent="0.25">
      <c r="F727"/>
      <c r="G727"/>
      <c r="H727"/>
      <c r="I727"/>
    </row>
    <row r="728" spans="6:9" x14ac:dyDescent="0.25">
      <c r="F728"/>
      <c r="G728"/>
      <c r="H728"/>
      <c r="I728"/>
    </row>
    <row r="729" spans="6:9" x14ac:dyDescent="0.25">
      <c r="F729"/>
      <c r="G729"/>
      <c r="H729"/>
      <c r="I729"/>
    </row>
    <row r="730" spans="6:9" x14ac:dyDescent="0.25">
      <c r="F730"/>
      <c r="G730"/>
      <c r="H730"/>
      <c r="I730"/>
    </row>
    <row r="731" spans="6:9" x14ac:dyDescent="0.25">
      <c r="F731"/>
      <c r="G731"/>
      <c r="H731"/>
      <c r="I731"/>
    </row>
    <row r="732" spans="6:9" x14ac:dyDescent="0.25">
      <c r="F732"/>
      <c r="G732"/>
      <c r="H732"/>
      <c r="I732"/>
    </row>
    <row r="733" spans="6:9" x14ac:dyDescent="0.25">
      <c r="F733"/>
      <c r="G733"/>
      <c r="H733"/>
      <c r="I733"/>
    </row>
    <row r="734" spans="6:9" x14ac:dyDescent="0.25">
      <c r="F734"/>
      <c r="G734"/>
      <c r="H734"/>
      <c r="I734"/>
    </row>
    <row r="735" spans="6:9" x14ac:dyDescent="0.25">
      <c r="F735"/>
      <c r="G735"/>
      <c r="H735"/>
      <c r="I735"/>
    </row>
    <row r="736" spans="6:9" x14ac:dyDescent="0.25">
      <c r="F736"/>
      <c r="G736"/>
      <c r="H736"/>
      <c r="I736"/>
    </row>
    <row r="737" spans="6:9" x14ac:dyDescent="0.25">
      <c r="F737"/>
      <c r="G737"/>
      <c r="H737"/>
      <c r="I737"/>
    </row>
    <row r="738" spans="6:9" x14ac:dyDescent="0.25">
      <c r="F738"/>
      <c r="G738"/>
      <c r="H738"/>
      <c r="I738"/>
    </row>
    <row r="739" spans="6:9" x14ac:dyDescent="0.25">
      <c r="F739"/>
      <c r="G739"/>
      <c r="H739"/>
      <c r="I739"/>
    </row>
    <row r="740" spans="6:9" x14ac:dyDescent="0.25">
      <c r="F740"/>
      <c r="G740"/>
      <c r="H740"/>
      <c r="I740"/>
    </row>
    <row r="741" spans="6:9" x14ac:dyDescent="0.25">
      <c r="F741"/>
      <c r="G741"/>
      <c r="H741"/>
      <c r="I741"/>
    </row>
    <row r="742" spans="6:9" x14ac:dyDescent="0.25">
      <c r="F742"/>
      <c r="G742"/>
      <c r="H742"/>
      <c r="I742"/>
    </row>
    <row r="743" spans="6:9" x14ac:dyDescent="0.25">
      <c r="F743"/>
      <c r="G743"/>
      <c r="H743"/>
      <c r="I743"/>
    </row>
    <row r="744" spans="6:9" x14ac:dyDescent="0.25">
      <c r="F744"/>
      <c r="G744"/>
      <c r="H744"/>
      <c r="I744"/>
    </row>
    <row r="745" spans="6:9" x14ac:dyDescent="0.25">
      <c r="F745"/>
      <c r="G745"/>
      <c r="H745"/>
      <c r="I745"/>
    </row>
    <row r="746" spans="6:9" x14ac:dyDescent="0.25">
      <c r="F746"/>
      <c r="G746"/>
      <c r="H746"/>
      <c r="I746"/>
    </row>
    <row r="747" spans="6:9" x14ac:dyDescent="0.25">
      <c r="F747"/>
      <c r="G747"/>
      <c r="H747"/>
      <c r="I747"/>
    </row>
    <row r="748" spans="6:9" x14ac:dyDescent="0.25">
      <c r="F748"/>
      <c r="G748"/>
      <c r="H748"/>
      <c r="I748"/>
    </row>
    <row r="749" spans="6:9" x14ac:dyDescent="0.25">
      <c r="F749"/>
      <c r="G749"/>
      <c r="H749"/>
      <c r="I749"/>
    </row>
    <row r="750" spans="6:9" x14ac:dyDescent="0.25">
      <c r="F750"/>
      <c r="G750"/>
      <c r="H750"/>
      <c r="I750"/>
    </row>
    <row r="751" spans="6:9" x14ac:dyDescent="0.25">
      <c r="F751"/>
      <c r="G751"/>
      <c r="H751"/>
      <c r="I751"/>
    </row>
    <row r="752" spans="6:9" x14ac:dyDescent="0.25">
      <c r="F752"/>
      <c r="G752"/>
      <c r="H752"/>
      <c r="I752"/>
    </row>
    <row r="753" spans="6:9" x14ac:dyDescent="0.25">
      <c r="F753"/>
      <c r="G753"/>
      <c r="H753"/>
      <c r="I753"/>
    </row>
    <row r="754" spans="6:9" x14ac:dyDescent="0.25">
      <c r="F754"/>
      <c r="G754"/>
      <c r="H754"/>
      <c r="I754"/>
    </row>
    <row r="755" spans="6:9" x14ac:dyDescent="0.25">
      <c r="F755"/>
      <c r="G755"/>
      <c r="H755"/>
      <c r="I755"/>
    </row>
    <row r="756" spans="6:9" x14ac:dyDescent="0.25">
      <c r="F756"/>
      <c r="G756"/>
      <c r="H756"/>
      <c r="I756"/>
    </row>
    <row r="757" spans="6:9" x14ac:dyDescent="0.25">
      <c r="F757"/>
      <c r="G757"/>
      <c r="H757"/>
      <c r="I757"/>
    </row>
    <row r="758" spans="6:9" x14ac:dyDescent="0.25">
      <c r="F758"/>
      <c r="G758"/>
      <c r="H758"/>
      <c r="I758"/>
    </row>
    <row r="759" spans="6:9" x14ac:dyDescent="0.25">
      <c r="F759"/>
      <c r="G759"/>
      <c r="H759"/>
      <c r="I759"/>
    </row>
    <row r="760" spans="6:9" x14ac:dyDescent="0.25">
      <c r="F760"/>
      <c r="G760"/>
      <c r="H760"/>
      <c r="I760"/>
    </row>
    <row r="761" spans="6:9" x14ac:dyDescent="0.25">
      <c r="F761"/>
      <c r="G761"/>
      <c r="H761"/>
      <c r="I761"/>
    </row>
    <row r="762" spans="6:9" x14ac:dyDescent="0.25">
      <c r="F762"/>
      <c r="G762"/>
      <c r="H762"/>
      <c r="I762"/>
    </row>
    <row r="763" spans="6:9" x14ac:dyDescent="0.25">
      <c r="F763"/>
      <c r="G763"/>
      <c r="H763"/>
      <c r="I763"/>
    </row>
    <row r="764" spans="6:9" x14ac:dyDescent="0.25">
      <c r="F764"/>
      <c r="G764"/>
      <c r="H764"/>
      <c r="I764"/>
    </row>
    <row r="765" spans="6:9" x14ac:dyDescent="0.25">
      <c r="F765"/>
      <c r="G765"/>
      <c r="H765"/>
      <c r="I765"/>
    </row>
    <row r="766" spans="6:9" x14ac:dyDescent="0.25">
      <c r="F766"/>
      <c r="G766"/>
      <c r="H766"/>
      <c r="I766"/>
    </row>
    <row r="767" spans="6:9" x14ac:dyDescent="0.25">
      <c r="F767"/>
      <c r="G767"/>
      <c r="H767"/>
      <c r="I767"/>
    </row>
    <row r="768" spans="6:9" x14ac:dyDescent="0.25">
      <c r="F768"/>
      <c r="G768"/>
      <c r="H768"/>
      <c r="I768"/>
    </row>
    <row r="769" spans="6:9" x14ac:dyDescent="0.25">
      <c r="F769"/>
      <c r="G769"/>
      <c r="H769"/>
      <c r="I769"/>
    </row>
    <row r="770" spans="6:9" x14ac:dyDescent="0.25">
      <c r="F770"/>
      <c r="G770"/>
      <c r="H770"/>
      <c r="I770"/>
    </row>
    <row r="771" spans="6:9" x14ac:dyDescent="0.25">
      <c r="F771"/>
      <c r="G771"/>
      <c r="H771"/>
      <c r="I771"/>
    </row>
    <row r="772" spans="6:9" x14ac:dyDescent="0.25">
      <c r="F772"/>
      <c r="G772"/>
      <c r="H772"/>
      <c r="I772"/>
    </row>
    <row r="773" spans="6:9" x14ac:dyDescent="0.25">
      <c r="F773"/>
      <c r="G773"/>
      <c r="H773"/>
      <c r="I773"/>
    </row>
    <row r="774" spans="6:9" x14ac:dyDescent="0.25">
      <c r="F774"/>
      <c r="G774"/>
      <c r="H774"/>
      <c r="I774"/>
    </row>
    <row r="775" spans="6:9" x14ac:dyDescent="0.25">
      <c r="F775"/>
      <c r="G775"/>
      <c r="H775"/>
      <c r="I775"/>
    </row>
    <row r="776" spans="6:9" x14ac:dyDescent="0.25">
      <c r="F776"/>
      <c r="G776"/>
      <c r="H776"/>
      <c r="I776"/>
    </row>
    <row r="777" spans="6:9" x14ac:dyDescent="0.25">
      <c r="F777"/>
      <c r="G777"/>
      <c r="H777"/>
      <c r="I777"/>
    </row>
    <row r="778" spans="6:9" x14ac:dyDescent="0.25">
      <c r="F778"/>
      <c r="G778"/>
      <c r="H778"/>
      <c r="I778"/>
    </row>
    <row r="779" spans="6:9" x14ac:dyDescent="0.25">
      <c r="F779"/>
      <c r="G779"/>
      <c r="H779"/>
      <c r="I779"/>
    </row>
    <row r="780" spans="6:9" x14ac:dyDescent="0.25">
      <c r="F780"/>
      <c r="G780"/>
      <c r="H780"/>
      <c r="I780"/>
    </row>
    <row r="781" spans="6:9" x14ac:dyDescent="0.25">
      <c r="F781"/>
      <c r="G781"/>
      <c r="H781"/>
      <c r="I781"/>
    </row>
    <row r="782" spans="6:9" x14ac:dyDescent="0.25">
      <c r="F782"/>
      <c r="G782"/>
      <c r="H782"/>
      <c r="I782"/>
    </row>
    <row r="783" spans="6:9" x14ac:dyDescent="0.25">
      <c r="F783"/>
      <c r="G783"/>
      <c r="H783"/>
      <c r="I783"/>
    </row>
    <row r="784" spans="6:9" x14ac:dyDescent="0.25">
      <c r="F784"/>
      <c r="G784"/>
      <c r="H784"/>
      <c r="I784"/>
    </row>
    <row r="785" spans="6:9" x14ac:dyDescent="0.25">
      <c r="F785"/>
      <c r="G785"/>
      <c r="H785"/>
      <c r="I785"/>
    </row>
    <row r="786" spans="6:9" x14ac:dyDescent="0.25">
      <c r="F786"/>
      <c r="G786"/>
      <c r="H786"/>
      <c r="I786"/>
    </row>
    <row r="787" spans="6:9" x14ac:dyDescent="0.25">
      <c r="F787"/>
      <c r="G787"/>
      <c r="H787"/>
      <c r="I787"/>
    </row>
    <row r="788" spans="6:9" x14ac:dyDescent="0.25">
      <c r="F788"/>
      <c r="G788"/>
      <c r="H788"/>
      <c r="I788"/>
    </row>
    <row r="789" spans="6:9" x14ac:dyDescent="0.25">
      <c r="F789"/>
      <c r="G789"/>
      <c r="H789"/>
      <c r="I789"/>
    </row>
    <row r="790" spans="6:9" x14ac:dyDescent="0.25">
      <c r="F790"/>
      <c r="G790"/>
      <c r="H790"/>
      <c r="I790"/>
    </row>
    <row r="791" spans="6:9" x14ac:dyDescent="0.25">
      <c r="F791"/>
      <c r="G791"/>
      <c r="H791"/>
      <c r="I791"/>
    </row>
    <row r="792" spans="6:9" x14ac:dyDescent="0.25">
      <c r="F792"/>
      <c r="G792"/>
      <c r="H792"/>
      <c r="I792"/>
    </row>
    <row r="793" spans="6:9" x14ac:dyDescent="0.25">
      <c r="F793"/>
      <c r="G793"/>
      <c r="H793"/>
      <c r="I793"/>
    </row>
    <row r="794" spans="6:9" x14ac:dyDescent="0.25">
      <c r="F794"/>
      <c r="G794"/>
      <c r="H794"/>
      <c r="I794"/>
    </row>
    <row r="795" spans="6:9" x14ac:dyDescent="0.25">
      <c r="F795"/>
      <c r="G795"/>
      <c r="H795"/>
      <c r="I795"/>
    </row>
    <row r="796" spans="6:9" x14ac:dyDescent="0.25">
      <c r="F796"/>
      <c r="G796"/>
      <c r="H796"/>
      <c r="I796"/>
    </row>
    <row r="797" spans="6:9" x14ac:dyDescent="0.25">
      <c r="F797"/>
      <c r="G797"/>
      <c r="H797"/>
      <c r="I797"/>
    </row>
    <row r="798" spans="6:9" x14ac:dyDescent="0.25">
      <c r="F798"/>
      <c r="G798"/>
      <c r="H798"/>
      <c r="I798"/>
    </row>
    <row r="799" spans="6:9" x14ac:dyDescent="0.25">
      <c r="F799"/>
      <c r="G799"/>
      <c r="H799"/>
      <c r="I799"/>
    </row>
    <row r="800" spans="6:9" x14ac:dyDescent="0.25">
      <c r="F800"/>
      <c r="G800"/>
      <c r="H800"/>
      <c r="I800"/>
    </row>
    <row r="801" spans="6:9" x14ac:dyDescent="0.25">
      <c r="F801"/>
      <c r="G801"/>
      <c r="H801"/>
      <c r="I801"/>
    </row>
    <row r="802" spans="6:9" x14ac:dyDescent="0.25">
      <c r="F802"/>
      <c r="G802"/>
      <c r="H802"/>
      <c r="I802"/>
    </row>
    <row r="803" spans="6:9" x14ac:dyDescent="0.25">
      <c r="F803"/>
      <c r="G803"/>
      <c r="H803"/>
      <c r="I803"/>
    </row>
    <row r="804" spans="6:9" x14ac:dyDescent="0.25">
      <c r="F804"/>
      <c r="G804"/>
      <c r="H804"/>
      <c r="I804"/>
    </row>
    <row r="805" spans="6:9" x14ac:dyDescent="0.25">
      <c r="F805"/>
      <c r="G805"/>
      <c r="H805"/>
      <c r="I805"/>
    </row>
    <row r="806" spans="6:9" x14ac:dyDescent="0.25">
      <c r="F806"/>
      <c r="G806"/>
      <c r="H806"/>
      <c r="I806"/>
    </row>
    <row r="807" spans="6:9" x14ac:dyDescent="0.25">
      <c r="F807"/>
      <c r="G807"/>
      <c r="H807"/>
      <c r="I807"/>
    </row>
    <row r="808" spans="6:9" x14ac:dyDescent="0.25">
      <c r="F808"/>
      <c r="G808"/>
      <c r="H808"/>
      <c r="I808"/>
    </row>
    <row r="809" spans="6:9" x14ac:dyDescent="0.25">
      <c r="F809"/>
      <c r="G809"/>
      <c r="H809"/>
      <c r="I809"/>
    </row>
    <row r="810" spans="6:9" x14ac:dyDescent="0.25">
      <c r="F810"/>
      <c r="G810"/>
      <c r="H810"/>
      <c r="I810"/>
    </row>
    <row r="811" spans="6:9" x14ac:dyDescent="0.25">
      <c r="F811"/>
      <c r="G811"/>
      <c r="H811"/>
      <c r="I811"/>
    </row>
    <row r="812" spans="6:9" x14ac:dyDescent="0.25">
      <c r="F812"/>
      <c r="G812"/>
      <c r="H812"/>
      <c r="I812"/>
    </row>
    <row r="813" spans="6:9" x14ac:dyDescent="0.25">
      <c r="F813"/>
      <c r="G813"/>
      <c r="H813"/>
      <c r="I813"/>
    </row>
    <row r="814" spans="6:9" x14ac:dyDescent="0.25">
      <c r="F814"/>
      <c r="G814"/>
      <c r="H814"/>
      <c r="I814"/>
    </row>
    <row r="815" spans="6:9" x14ac:dyDescent="0.25">
      <c r="F815"/>
      <c r="G815"/>
      <c r="H815"/>
      <c r="I815"/>
    </row>
    <row r="816" spans="6:9" x14ac:dyDescent="0.25">
      <c r="F816"/>
      <c r="G816"/>
      <c r="H816"/>
      <c r="I816"/>
    </row>
    <row r="817" spans="6:9" x14ac:dyDescent="0.25">
      <c r="F817"/>
      <c r="G817"/>
      <c r="H817"/>
      <c r="I817"/>
    </row>
    <row r="818" spans="6:9" x14ac:dyDescent="0.25">
      <c r="F818"/>
      <c r="G818"/>
      <c r="H818"/>
      <c r="I818"/>
    </row>
    <row r="819" spans="6:9" x14ac:dyDescent="0.25">
      <c r="F819"/>
      <c r="G819"/>
      <c r="H819"/>
      <c r="I819"/>
    </row>
    <row r="820" spans="6:9" x14ac:dyDescent="0.25">
      <c r="F820"/>
      <c r="G820"/>
      <c r="H820"/>
      <c r="I820"/>
    </row>
    <row r="821" spans="6:9" x14ac:dyDescent="0.25">
      <c r="F821"/>
      <c r="G821"/>
      <c r="H821"/>
      <c r="I821"/>
    </row>
    <row r="822" spans="6:9" x14ac:dyDescent="0.25">
      <c r="F822"/>
      <c r="G822"/>
      <c r="H822"/>
      <c r="I822"/>
    </row>
    <row r="823" spans="6:9" customFormat="1" x14ac:dyDescent="0.25"/>
    <row r="824" spans="6:9" x14ac:dyDescent="0.25">
      <c r="F824"/>
      <c r="G824"/>
      <c r="H824"/>
      <c r="I824"/>
    </row>
    <row r="825" spans="6:9" x14ac:dyDescent="0.25">
      <c r="F825"/>
      <c r="G825"/>
      <c r="H825"/>
      <c r="I825"/>
    </row>
    <row r="826" spans="6:9" x14ac:dyDescent="0.25">
      <c r="F826"/>
      <c r="G826"/>
      <c r="H826"/>
      <c r="I826"/>
    </row>
    <row r="827" spans="6:9" x14ac:dyDescent="0.25">
      <c r="F827"/>
      <c r="G827"/>
      <c r="H827"/>
      <c r="I827"/>
    </row>
    <row r="828" spans="6:9" x14ac:dyDescent="0.25">
      <c r="F828"/>
      <c r="G828"/>
      <c r="H828"/>
      <c r="I828"/>
    </row>
    <row r="829" spans="6:9" x14ac:dyDescent="0.25">
      <c r="F829"/>
      <c r="G829"/>
      <c r="H829"/>
      <c r="I829"/>
    </row>
    <row r="830" spans="6:9" x14ac:dyDescent="0.25">
      <c r="F830"/>
      <c r="G830"/>
      <c r="H830"/>
      <c r="I830"/>
    </row>
    <row r="831" spans="6:9" x14ac:dyDescent="0.25">
      <c r="F831"/>
      <c r="G831"/>
      <c r="H831"/>
      <c r="I831"/>
    </row>
    <row r="832" spans="6:9" x14ac:dyDescent="0.25">
      <c r="F832"/>
      <c r="G832"/>
      <c r="H832"/>
      <c r="I832"/>
    </row>
    <row r="833" spans="6:9" x14ac:dyDescent="0.25">
      <c r="F833"/>
      <c r="G833"/>
      <c r="H833"/>
      <c r="I833"/>
    </row>
    <row r="834" spans="6:9" x14ac:dyDescent="0.25">
      <c r="F834"/>
      <c r="G834"/>
      <c r="H834"/>
      <c r="I834"/>
    </row>
    <row r="835" spans="6:9" x14ac:dyDescent="0.25">
      <c r="F835"/>
      <c r="G835"/>
      <c r="H835"/>
      <c r="I835"/>
    </row>
    <row r="836" spans="6:9" x14ac:dyDescent="0.25">
      <c r="F836"/>
      <c r="G836"/>
      <c r="H836"/>
      <c r="I836"/>
    </row>
    <row r="837" spans="6:9" x14ac:dyDescent="0.25">
      <c r="F837"/>
      <c r="G837"/>
      <c r="H837"/>
      <c r="I837"/>
    </row>
    <row r="838" spans="6:9" x14ac:dyDescent="0.25">
      <c r="F838"/>
      <c r="G838"/>
      <c r="H838"/>
      <c r="I838"/>
    </row>
    <row r="839" spans="6:9" x14ac:dyDescent="0.25">
      <c r="F839"/>
      <c r="G839"/>
      <c r="H839"/>
      <c r="I839"/>
    </row>
    <row r="840" spans="6:9" x14ac:dyDescent="0.25">
      <c r="F840"/>
      <c r="G840"/>
      <c r="H840"/>
      <c r="I840"/>
    </row>
    <row r="841" spans="6:9" x14ac:dyDescent="0.25">
      <c r="F841"/>
      <c r="G841"/>
      <c r="H841"/>
      <c r="I841"/>
    </row>
    <row r="842" spans="6:9" x14ac:dyDescent="0.25">
      <c r="F842"/>
      <c r="G842"/>
      <c r="H842"/>
      <c r="I842"/>
    </row>
    <row r="843" spans="6:9" x14ac:dyDescent="0.25">
      <c r="F843"/>
      <c r="G843"/>
      <c r="H843"/>
      <c r="I843"/>
    </row>
    <row r="844" spans="6:9" x14ac:dyDescent="0.25">
      <c r="F844"/>
      <c r="G844"/>
      <c r="H844"/>
      <c r="I844"/>
    </row>
    <row r="845" spans="6:9" x14ac:dyDescent="0.25">
      <c r="F845"/>
      <c r="G845"/>
      <c r="H845"/>
      <c r="I845"/>
    </row>
    <row r="846" spans="6:9" x14ac:dyDescent="0.25">
      <c r="F846"/>
      <c r="G846"/>
      <c r="H846"/>
      <c r="I846"/>
    </row>
    <row r="847" spans="6:9" x14ac:dyDescent="0.25">
      <c r="F847"/>
      <c r="G847"/>
      <c r="H847"/>
      <c r="I847"/>
    </row>
    <row r="848" spans="6:9" x14ac:dyDescent="0.25">
      <c r="F848"/>
      <c r="G848"/>
      <c r="H848"/>
      <c r="I848"/>
    </row>
    <row r="849" spans="6:9" x14ac:dyDescent="0.25">
      <c r="F849"/>
      <c r="G849"/>
      <c r="H849"/>
      <c r="I849"/>
    </row>
    <row r="850" spans="6:9" x14ac:dyDescent="0.25">
      <c r="F850"/>
      <c r="G850"/>
      <c r="H850"/>
      <c r="I850"/>
    </row>
    <row r="851" spans="6:9" x14ac:dyDescent="0.25">
      <c r="F851"/>
      <c r="G851"/>
      <c r="H851"/>
      <c r="I851"/>
    </row>
    <row r="852" spans="6:9" x14ac:dyDescent="0.25">
      <c r="F852"/>
      <c r="G852"/>
      <c r="H852"/>
      <c r="I852"/>
    </row>
    <row r="853" spans="6:9" x14ac:dyDescent="0.25">
      <c r="F853"/>
      <c r="G853"/>
      <c r="H853"/>
      <c r="I853"/>
    </row>
    <row r="854" spans="6:9" x14ac:dyDescent="0.25">
      <c r="F854"/>
      <c r="G854"/>
      <c r="H854"/>
      <c r="I854"/>
    </row>
    <row r="855" spans="6:9" x14ac:dyDescent="0.25">
      <c r="F855"/>
      <c r="G855"/>
      <c r="H855"/>
      <c r="I855"/>
    </row>
    <row r="856" spans="6:9" x14ac:dyDescent="0.25">
      <c r="F856"/>
      <c r="G856"/>
      <c r="H856"/>
      <c r="I856"/>
    </row>
    <row r="857" spans="6:9" x14ac:dyDescent="0.25">
      <c r="F857"/>
      <c r="G857"/>
      <c r="H857"/>
      <c r="I857"/>
    </row>
    <row r="858" spans="6:9" x14ac:dyDescent="0.25">
      <c r="F858"/>
      <c r="G858"/>
      <c r="H858"/>
      <c r="I858"/>
    </row>
    <row r="859" spans="6:9" x14ac:dyDescent="0.25">
      <c r="F859"/>
      <c r="G859"/>
      <c r="H859"/>
      <c r="I859"/>
    </row>
    <row r="860" spans="6:9" x14ac:dyDescent="0.25">
      <c r="F860"/>
      <c r="G860"/>
      <c r="H860"/>
      <c r="I860"/>
    </row>
    <row r="861" spans="6:9" x14ac:dyDescent="0.25">
      <c r="F861"/>
      <c r="G861"/>
      <c r="H861"/>
      <c r="I861"/>
    </row>
    <row r="862" spans="6:9" x14ac:dyDescent="0.25">
      <c r="F862"/>
      <c r="G862"/>
      <c r="H862"/>
      <c r="I862"/>
    </row>
    <row r="863" spans="6:9" x14ac:dyDescent="0.25">
      <c r="F863"/>
      <c r="G863"/>
      <c r="H863"/>
      <c r="I863"/>
    </row>
    <row r="864" spans="6:9" x14ac:dyDescent="0.25">
      <c r="F864"/>
      <c r="G864"/>
      <c r="H864"/>
      <c r="I864"/>
    </row>
    <row r="865" spans="6:9" x14ac:dyDescent="0.25">
      <c r="F865"/>
      <c r="G865"/>
      <c r="H865"/>
      <c r="I865"/>
    </row>
    <row r="866" spans="6:9" x14ac:dyDescent="0.25">
      <c r="F866"/>
      <c r="G866"/>
      <c r="H866"/>
      <c r="I866"/>
    </row>
    <row r="867" spans="6:9" x14ac:dyDescent="0.25">
      <c r="F867"/>
      <c r="G867"/>
      <c r="H867"/>
      <c r="I867"/>
    </row>
    <row r="868" spans="6:9" x14ac:dyDescent="0.25">
      <c r="F868"/>
      <c r="G868"/>
      <c r="H868"/>
      <c r="I868"/>
    </row>
    <row r="869" spans="6:9" x14ac:dyDescent="0.25">
      <c r="F869"/>
      <c r="G869"/>
      <c r="H869"/>
      <c r="I869"/>
    </row>
    <row r="870" spans="6:9" x14ac:dyDescent="0.25">
      <c r="F870"/>
      <c r="G870"/>
      <c r="H870"/>
      <c r="I870"/>
    </row>
    <row r="871" spans="6:9" x14ac:dyDescent="0.25">
      <c r="F871"/>
      <c r="G871"/>
      <c r="H871"/>
      <c r="I871"/>
    </row>
    <row r="872" spans="6:9" x14ac:dyDescent="0.25">
      <c r="F872"/>
      <c r="G872"/>
      <c r="H872"/>
      <c r="I872"/>
    </row>
    <row r="873" spans="6:9" x14ac:dyDescent="0.25">
      <c r="F873"/>
      <c r="G873"/>
      <c r="H873"/>
      <c r="I873"/>
    </row>
    <row r="874" spans="6:9" x14ac:dyDescent="0.25">
      <c r="F874"/>
      <c r="G874"/>
      <c r="H874"/>
      <c r="I874"/>
    </row>
    <row r="875" spans="6:9" x14ac:dyDescent="0.25">
      <c r="F875"/>
      <c r="G875"/>
      <c r="H875"/>
      <c r="I875"/>
    </row>
    <row r="876" spans="6:9" x14ac:dyDescent="0.25">
      <c r="F876"/>
      <c r="G876"/>
      <c r="H876"/>
      <c r="I876"/>
    </row>
    <row r="877" spans="6:9" x14ac:dyDescent="0.25">
      <c r="F877"/>
      <c r="G877"/>
      <c r="H877"/>
      <c r="I877"/>
    </row>
    <row r="878" spans="6:9" x14ac:dyDescent="0.25">
      <c r="F878"/>
      <c r="G878"/>
      <c r="H878"/>
      <c r="I878"/>
    </row>
    <row r="879" spans="6:9" x14ac:dyDescent="0.25">
      <c r="F879"/>
      <c r="G879"/>
      <c r="H879"/>
      <c r="I879"/>
    </row>
    <row r="880" spans="6:9" x14ac:dyDescent="0.25">
      <c r="F880"/>
      <c r="G880"/>
      <c r="H880"/>
      <c r="I880"/>
    </row>
    <row r="881" spans="6:9" x14ac:dyDescent="0.25">
      <c r="F881"/>
      <c r="G881"/>
      <c r="H881"/>
      <c r="I881"/>
    </row>
    <row r="882" spans="6:9" x14ac:dyDescent="0.25">
      <c r="F882"/>
      <c r="G882"/>
      <c r="H882"/>
      <c r="I882"/>
    </row>
    <row r="883" spans="6:9" x14ac:dyDescent="0.25">
      <c r="F883"/>
      <c r="G883"/>
      <c r="H883"/>
      <c r="I883"/>
    </row>
    <row r="884" spans="6:9" x14ac:dyDescent="0.25">
      <c r="F884"/>
      <c r="G884"/>
      <c r="H884"/>
      <c r="I884"/>
    </row>
    <row r="885" spans="6:9" x14ac:dyDescent="0.25">
      <c r="F885"/>
      <c r="G885"/>
      <c r="H885"/>
      <c r="I885"/>
    </row>
    <row r="886" spans="6:9" x14ac:dyDescent="0.25">
      <c r="F886"/>
      <c r="G886"/>
      <c r="H886"/>
      <c r="I886"/>
    </row>
    <row r="887" spans="6:9" x14ac:dyDescent="0.25">
      <c r="F887"/>
      <c r="G887"/>
      <c r="H887"/>
      <c r="I887"/>
    </row>
    <row r="888" spans="6:9" x14ac:dyDescent="0.25">
      <c r="F888"/>
      <c r="G888"/>
      <c r="H888"/>
      <c r="I888"/>
    </row>
    <row r="889" spans="6:9" x14ac:dyDescent="0.25">
      <c r="F889"/>
      <c r="G889"/>
      <c r="H889"/>
      <c r="I889"/>
    </row>
    <row r="890" spans="6:9" x14ac:dyDescent="0.25">
      <c r="F890"/>
      <c r="G890"/>
      <c r="H890"/>
      <c r="I890"/>
    </row>
    <row r="891" spans="6:9" x14ac:dyDescent="0.25">
      <c r="F891"/>
      <c r="G891"/>
      <c r="H891"/>
      <c r="I891"/>
    </row>
    <row r="892" spans="6:9" x14ac:dyDescent="0.25">
      <c r="F892"/>
      <c r="G892"/>
      <c r="H892"/>
      <c r="I892"/>
    </row>
    <row r="893" spans="6:9" x14ac:dyDescent="0.25">
      <c r="F893"/>
      <c r="G893"/>
      <c r="H893"/>
      <c r="I893"/>
    </row>
    <row r="894" spans="6:9" x14ac:dyDescent="0.25">
      <c r="F894"/>
      <c r="G894"/>
      <c r="H894"/>
      <c r="I894"/>
    </row>
    <row r="895" spans="6:9" x14ac:dyDescent="0.25">
      <c r="F895"/>
      <c r="G895"/>
      <c r="H895"/>
      <c r="I895"/>
    </row>
    <row r="896" spans="6:9" x14ac:dyDescent="0.25">
      <c r="F896"/>
      <c r="G896"/>
      <c r="H896"/>
      <c r="I896"/>
    </row>
    <row r="897" spans="6:9" x14ac:dyDescent="0.25">
      <c r="F897"/>
      <c r="G897"/>
      <c r="H897"/>
      <c r="I897"/>
    </row>
    <row r="898" spans="6:9" x14ac:dyDescent="0.25">
      <c r="F898"/>
      <c r="G898"/>
      <c r="H898"/>
      <c r="I898"/>
    </row>
    <row r="899" spans="6:9" x14ac:dyDescent="0.25">
      <c r="F899"/>
      <c r="G899"/>
      <c r="H899"/>
      <c r="I899"/>
    </row>
    <row r="900" spans="6:9" x14ac:dyDescent="0.25">
      <c r="F900"/>
      <c r="G900"/>
      <c r="H900"/>
      <c r="I900"/>
    </row>
    <row r="901" spans="6:9" x14ac:dyDescent="0.25">
      <c r="F901"/>
      <c r="G901"/>
      <c r="H901"/>
      <c r="I901"/>
    </row>
    <row r="902" spans="6:9" x14ac:dyDescent="0.25">
      <c r="F902"/>
      <c r="G902"/>
      <c r="H902"/>
      <c r="I902"/>
    </row>
    <row r="903" spans="6:9" x14ac:dyDescent="0.25">
      <c r="F903"/>
      <c r="G903"/>
      <c r="H903"/>
      <c r="I903"/>
    </row>
    <row r="904" spans="6:9" x14ac:dyDescent="0.25">
      <c r="F904"/>
      <c r="G904"/>
      <c r="H904"/>
      <c r="I904"/>
    </row>
    <row r="905" spans="6:9" x14ac:dyDescent="0.25">
      <c r="F905"/>
      <c r="G905"/>
      <c r="H905"/>
      <c r="I905"/>
    </row>
    <row r="906" spans="6:9" x14ac:dyDescent="0.25">
      <c r="F906"/>
      <c r="G906"/>
      <c r="H906"/>
      <c r="I906"/>
    </row>
    <row r="907" spans="6:9" x14ac:dyDescent="0.25">
      <c r="F907"/>
      <c r="G907"/>
      <c r="H907"/>
      <c r="I907"/>
    </row>
    <row r="908" spans="6:9" x14ac:dyDescent="0.25">
      <c r="F908"/>
      <c r="G908"/>
      <c r="H908"/>
      <c r="I908"/>
    </row>
    <row r="909" spans="6:9" x14ac:dyDescent="0.25">
      <c r="F909"/>
      <c r="G909"/>
      <c r="H909"/>
      <c r="I909"/>
    </row>
    <row r="910" spans="6:9" x14ac:dyDescent="0.25">
      <c r="F910"/>
      <c r="G910"/>
      <c r="H910"/>
      <c r="I910"/>
    </row>
    <row r="911" spans="6:9" x14ac:dyDescent="0.25">
      <c r="F911"/>
      <c r="G911"/>
      <c r="H911"/>
      <c r="I911"/>
    </row>
    <row r="912" spans="6:9" x14ac:dyDescent="0.25">
      <c r="F912"/>
      <c r="G912"/>
      <c r="H912"/>
      <c r="I912"/>
    </row>
    <row r="913" spans="6:9" x14ac:dyDescent="0.25">
      <c r="F913"/>
      <c r="G913"/>
      <c r="H913"/>
      <c r="I913"/>
    </row>
    <row r="914" spans="6:9" x14ac:dyDescent="0.25">
      <c r="F914"/>
      <c r="G914"/>
      <c r="H914"/>
      <c r="I914"/>
    </row>
    <row r="915" spans="6:9" x14ac:dyDescent="0.25">
      <c r="F915"/>
      <c r="G915"/>
      <c r="H915"/>
      <c r="I915"/>
    </row>
    <row r="916" spans="6:9" x14ac:dyDescent="0.25">
      <c r="F916"/>
      <c r="G916"/>
      <c r="H916"/>
      <c r="I916"/>
    </row>
    <row r="917" spans="6:9" x14ac:dyDescent="0.25">
      <c r="F917"/>
      <c r="G917"/>
      <c r="H917"/>
      <c r="I917"/>
    </row>
    <row r="918" spans="6:9" x14ac:dyDescent="0.25">
      <c r="F918"/>
      <c r="G918"/>
      <c r="H918"/>
      <c r="I918"/>
    </row>
    <row r="919" spans="6:9" x14ac:dyDescent="0.25">
      <c r="F919"/>
      <c r="G919"/>
      <c r="H919"/>
      <c r="I919"/>
    </row>
    <row r="920" spans="6:9" x14ac:dyDescent="0.25">
      <c r="F920"/>
      <c r="G920"/>
      <c r="H920"/>
      <c r="I920"/>
    </row>
    <row r="921" spans="6:9" x14ac:dyDescent="0.25">
      <c r="F921"/>
      <c r="G921"/>
      <c r="H921"/>
      <c r="I921"/>
    </row>
    <row r="922" spans="6:9" x14ac:dyDescent="0.25">
      <c r="F922"/>
      <c r="G922"/>
      <c r="H922"/>
      <c r="I922"/>
    </row>
    <row r="923" spans="6:9" x14ac:dyDescent="0.25">
      <c r="F923"/>
      <c r="G923"/>
      <c r="H923"/>
      <c r="I923"/>
    </row>
    <row r="924" spans="6:9" x14ac:dyDescent="0.25">
      <c r="F924"/>
      <c r="G924"/>
      <c r="H924"/>
      <c r="I924"/>
    </row>
    <row r="925" spans="6:9" x14ac:dyDescent="0.25">
      <c r="F925"/>
      <c r="G925"/>
      <c r="H925"/>
      <c r="I925"/>
    </row>
    <row r="926" spans="6:9" x14ac:dyDescent="0.25">
      <c r="F926"/>
      <c r="G926"/>
      <c r="H926"/>
      <c r="I926"/>
    </row>
    <row r="927" spans="6:9" x14ac:dyDescent="0.25">
      <c r="F927"/>
      <c r="G927"/>
      <c r="H927"/>
      <c r="I927"/>
    </row>
    <row r="928" spans="6:9" x14ac:dyDescent="0.25">
      <c r="F928"/>
      <c r="G928"/>
      <c r="H928"/>
      <c r="I928"/>
    </row>
    <row r="929" spans="6:9" x14ac:dyDescent="0.25">
      <c r="F929"/>
      <c r="G929"/>
      <c r="H929"/>
      <c r="I929"/>
    </row>
    <row r="930" spans="6:9" x14ac:dyDescent="0.25">
      <c r="F930"/>
      <c r="G930"/>
      <c r="H930"/>
      <c r="I930"/>
    </row>
    <row r="931" spans="6:9" x14ac:dyDescent="0.25">
      <c r="F931"/>
      <c r="G931"/>
      <c r="H931"/>
      <c r="I931"/>
    </row>
    <row r="932" spans="6:9" x14ac:dyDescent="0.25">
      <c r="F932"/>
      <c r="G932"/>
      <c r="H932"/>
      <c r="I932"/>
    </row>
    <row r="933" spans="6:9" x14ac:dyDescent="0.25">
      <c r="F933"/>
      <c r="G933"/>
      <c r="H933"/>
      <c r="I933"/>
    </row>
    <row r="934" spans="6:9" x14ac:dyDescent="0.25">
      <c r="F934"/>
      <c r="G934"/>
      <c r="H934"/>
      <c r="I934"/>
    </row>
    <row r="935" spans="6:9" x14ac:dyDescent="0.25">
      <c r="F935"/>
      <c r="G935"/>
      <c r="H935"/>
      <c r="I935"/>
    </row>
    <row r="936" spans="6:9" x14ac:dyDescent="0.25">
      <c r="F936"/>
      <c r="G936"/>
      <c r="H936"/>
      <c r="I936"/>
    </row>
    <row r="937" spans="6:9" x14ac:dyDescent="0.25">
      <c r="F937"/>
      <c r="G937"/>
      <c r="H937"/>
      <c r="I937"/>
    </row>
    <row r="938" spans="6:9" x14ac:dyDescent="0.25">
      <c r="F938"/>
      <c r="G938"/>
      <c r="H938"/>
      <c r="I938"/>
    </row>
    <row r="939" spans="6:9" x14ac:dyDescent="0.25">
      <c r="F939"/>
      <c r="G939"/>
      <c r="H939"/>
      <c r="I939"/>
    </row>
    <row r="940" spans="6:9" x14ac:dyDescent="0.25">
      <c r="F940"/>
      <c r="G940"/>
      <c r="H940"/>
      <c r="I940"/>
    </row>
    <row r="941" spans="6:9" x14ac:dyDescent="0.25">
      <c r="F941"/>
      <c r="G941"/>
      <c r="H941"/>
      <c r="I941"/>
    </row>
    <row r="942" spans="6:9" x14ac:dyDescent="0.25">
      <c r="F942"/>
      <c r="G942"/>
      <c r="H942"/>
      <c r="I942"/>
    </row>
    <row r="943" spans="6:9" x14ac:dyDescent="0.25">
      <c r="F943"/>
      <c r="G943"/>
      <c r="H943"/>
      <c r="I943"/>
    </row>
    <row r="944" spans="6:9" x14ac:dyDescent="0.25">
      <c r="F944"/>
      <c r="G944"/>
      <c r="H944"/>
      <c r="I944"/>
    </row>
    <row r="945" spans="6:9" x14ac:dyDescent="0.25">
      <c r="F945"/>
      <c r="G945"/>
      <c r="H945"/>
      <c r="I945"/>
    </row>
    <row r="946" spans="6:9" x14ac:dyDescent="0.25">
      <c r="F946"/>
      <c r="G946"/>
      <c r="H946"/>
      <c r="I946"/>
    </row>
    <row r="947" spans="6:9" x14ac:dyDescent="0.25">
      <c r="F947"/>
      <c r="G947"/>
      <c r="H947"/>
      <c r="I947"/>
    </row>
    <row r="948" spans="6:9" x14ac:dyDescent="0.25">
      <c r="F948"/>
      <c r="G948"/>
      <c r="H948"/>
      <c r="I948"/>
    </row>
    <row r="949" spans="6:9" x14ac:dyDescent="0.25">
      <c r="F949"/>
      <c r="G949"/>
      <c r="H949"/>
      <c r="I949"/>
    </row>
    <row r="950" spans="6:9" x14ac:dyDescent="0.25">
      <c r="F950"/>
      <c r="G950"/>
      <c r="H950"/>
      <c r="I950"/>
    </row>
    <row r="951" spans="6:9" x14ac:dyDescent="0.25">
      <c r="F951"/>
      <c r="G951"/>
      <c r="H951"/>
      <c r="I951"/>
    </row>
    <row r="952" spans="6:9" x14ac:dyDescent="0.25">
      <c r="F952"/>
      <c r="G952"/>
      <c r="H952"/>
      <c r="I952"/>
    </row>
    <row r="953" spans="6:9" x14ac:dyDescent="0.25">
      <c r="F953"/>
      <c r="G953"/>
      <c r="H953"/>
      <c r="I953"/>
    </row>
    <row r="954" spans="6:9" x14ac:dyDescent="0.25">
      <c r="F954"/>
      <c r="G954"/>
      <c r="H954"/>
      <c r="I954"/>
    </row>
    <row r="955" spans="6:9" x14ac:dyDescent="0.25">
      <c r="F955"/>
      <c r="G955"/>
      <c r="H955"/>
      <c r="I955"/>
    </row>
    <row r="956" spans="6:9" x14ac:dyDescent="0.25">
      <c r="F956"/>
      <c r="G956"/>
      <c r="H956"/>
      <c r="I956"/>
    </row>
    <row r="957" spans="6:9" x14ac:dyDescent="0.25">
      <c r="F957"/>
      <c r="G957"/>
      <c r="H957"/>
      <c r="I957"/>
    </row>
    <row r="958" spans="6:9" x14ac:dyDescent="0.25">
      <c r="F958"/>
      <c r="G958"/>
      <c r="H958"/>
      <c r="I958"/>
    </row>
    <row r="959" spans="6:9" x14ac:dyDescent="0.25">
      <c r="F959"/>
      <c r="G959"/>
      <c r="H959"/>
      <c r="I959"/>
    </row>
    <row r="960" spans="6:9" x14ac:dyDescent="0.25">
      <c r="F960"/>
      <c r="G960"/>
      <c r="H960"/>
      <c r="I960"/>
    </row>
    <row r="961" spans="6:9" x14ac:dyDescent="0.25">
      <c r="F961"/>
      <c r="G961"/>
      <c r="H961"/>
      <c r="I961"/>
    </row>
    <row r="962" spans="6:9" x14ac:dyDescent="0.25">
      <c r="F962"/>
      <c r="G962"/>
      <c r="H962"/>
      <c r="I962"/>
    </row>
    <row r="963" spans="6:9" x14ac:dyDescent="0.25">
      <c r="F963"/>
      <c r="G963"/>
      <c r="H963"/>
      <c r="I963"/>
    </row>
    <row r="964" spans="6:9" x14ac:dyDescent="0.25">
      <c r="F964"/>
      <c r="G964"/>
      <c r="H964"/>
      <c r="I964"/>
    </row>
    <row r="965" spans="6:9" x14ac:dyDescent="0.25">
      <c r="F965"/>
      <c r="G965"/>
      <c r="H965"/>
      <c r="I965"/>
    </row>
    <row r="966" spans="6:9" x14ac:dyDescent="0.25">
      <c r="F966"/>
      <c r="G966"/>
      <c r="H966"/>
      <c r="I966"/>
    </row>
    <row r="967" spans="6:9" x14ac:dyDescent="0.25">
      <c r="F967"/>
      <c r="G967"/>
      <c r="H967"/>
      <c r="I967"/>
    </row>
    <row r="968" spans="6:9" x14ac:dyDescent="0.25">
      <c r="F968"/>
      <c r="G968"/>
      <c r="H968"/>
      <c r="I968"/>
    </row>
    <row r="969" spans="6:9" x14ac:dyDescent="0.25">
      <c r="F969"/>
      <c r="G969"/>
      <c r="H969"/>
      <c r="I969"/>
    </row>
    <row r="970" spans="6:9" x14ac:dyDescent="0.25">
      <c r="F970"/>
      <c r="G970"/>
      <c r="H970"/>
      <c r="I970"/>
    </row>
    <row r="971" spans="6:9" x14ac:dyDescent="0.25">
      <c r="F971"/>
      <c r="G971"/>
      <c r="H971"/>
      <c r="I971"/>
    </row>
    <row r="972" spans="6:9" x14ac:dyDescent="0.25">
      <c r="F972"/>
      <c r="G972"/>
      <c r="H972"/>
      <c r="I972"/>
    </row>
    <row r="973" spans="6:9" x14ac:dyDescent="0.25">
      <c r="F973"/>
      <c r="G973"/>
      <c r="H973"/>
      <c r="I973"/>
    </row>
    <row r="974" spans="6:9" x14ac:dyDescent="0.25">
      <c r="F974"/>
      <c r="G974"/>
      <c r="H974"/>
      <c r="I974"/>
    </row>
    <row r="975" spans="6:9" x14ac:dyDescent="0.25">
      <c r="F975"/>
      <c r="G975"/>
      <c r="H975"/>
      <c r="I975"/>
    </row>
    <row r="976" spans="6:9" x14ac:dyDescent="0.25">
      <c r="F976"/>
      <c r="G976"/>
      <c r="H976"/>
      <c r="I976"/>
    </row>
    <row r="977" spans="6:9" x14ac:dyDescent="0.25">
      <c r="F977"/>
      <c r="G977"/>
      <c r="H977"/>
      <c r="I977"/>
    </row>
    <row r="978" spans="6:9" x14ac:dyDescent="0.25">
      <c r="F978"/>
      <c r="G978"/>
      <c r="H978"/>
      <c r="I978"/>
    </row>
    <row r="979" spans="6:9" x14ac:dyDescent="0.25">
      <c r="F979"/>
      <c r="G979"/>
      <c r="H979"/>
      <c r="I979"/>
    </row>
    <row r="980" spans="6:9" x14ac:dyDescent="0.25">
      <c r="F980"/>
      <c r="G980"/>
      <c r="H980"/>
      <c r="I980"/>
    </row>
    <row r="981" spans="6:9" x14ac:dyDescent="0.25">
      <c r="F981"/>
      <c r="G981"/>
      <c r="H981"/>
      <c r="I981"/>
    </row>
    <row r="982" spans="6:9" x14ac:dyDescent="0.25">
      <c r="F982"/>
      <c r="G982"/>
      <c r="H982"/>
      <c r="I982"/>
    </row>
    <row r="983" spans="6:9" x14ac:dyDescent="0.25">
      <c r="F983"/>
      <c r="G983"/>
      <c r="H983"/>
      <c r="I983"/>
    </row>
    <row r="984" spans="6:9" x14ac:dyDescent="0.25">
      <c r="F984"/>
      <c r="G984"/>
      <c r="H984"/>
      <c r="I984"/>
    </row>
    <row r="985" spans="6:9" x14ac:dyDescent="0.25">
      <c r="F985"/>
      <c r="G985"/>
      <c r="H985"/>
      <c r="I985"/>
    </row>
    <row r="986" spans="6:9" x14ac:dyDescent="0.25">
      <c r="F986"/>
      <c r="G986"/>
      <c r="H986"/>
      <c r="I986"/>
    </row>
    <row r="987" spans="6:9" x14ac:dyDescent="0.25">
      <c r="F987"/>
      <c r="G987"/>
      <c r="H987"/>
      <c r="I987"/>
    </row>
    <row r="988" spans="6:9" x14ac:dyDescent="0.25">
      <c r="F988"/>
      <c r="G988"/>
      <c r="H988"/>
      <c r="I988"/>
    </row>
    <row r="989" spans="6:9" x14ac:dyDescent="0.25">
      <c r="F989"/>
      <c r="G989"/>
      <c r="H989"/>
      <c r="I989"/>
    </row>
    <row r="990" spans="6:9" x14ac:dyDescent="0.25">
      <c r="F990"/>
      <c r="G990"/>
      <c r="H990"/>
      <c r="I990"/>
    </row>
    <row r="991" spans="6:9" x14ac:dyDescent="0.25">
      <c r="F991"/>
      <c r="G991"/>
      <c r="H991"/>
      <c r="I991"/>
    </row>
    <row r="992" spans="6:9" x14ac:dyDescent="0.25">
      <c r="F992"/>
      <c r="G992"/>
      <c r="H992"/>
      <c r="I992"/>
    </row>
    <row r="993" spans="6:9" x14ac:dyDescent="0.25">
      <c r="F993"/>
      <c r="G993"/>
      <c r="H993"/>
      <c r="I993"/>
    </row>
    <row r="994" spans="6:9" x14ac:dyDescent="0.25">
      <c r="F994"/>
      <c r="G994"/>
      <c r="H994"/>
      <c r="I994"/>
    </row>
    <row r="995" spans="6:9" x14ac:dyDescent="0.25">
      <c r="F995"/>
      <c r="G995"/>
      <c r="H995"/>
      <c r="I995"/>
    </row>
    <row r="996" spans="6:9" x14ac:dyDescent="0.25">
      <c r="F996"/>
      <c r="G996"/>
      <c r="H996"/>
      <c r="I996"/>
    </row>
    <row r="997" spans="6:9" x14ac:dyDescent="0.25">
      <c r="F997"/>
      <c r="G997"/>
      <c r="H997"/>
      <c r="I997"/>
    </row>
    <row r="998" spans="6:9" x14ac:dyDescent="0.25">
      <c r="F998"/>
      <c r="G998"/>
      <c r="H998"/>
      <c r="I998"/>
    </row>
    <row r="999" spans="6:9" x14ac:dyDescent="0.25">
      <c r="F999"/>
      <c r="G999"/>
      <c r="H999"/>
      <c r="I999"/>
    </row>
    <row r="1000" spans="6:9" x14ac:dyDescent="0.25">
      <c r="F1000"/>
      <c r="G1000"/>
      <c r="H1000"/>
      <c r="I1000"/>
    </row>
    <row r="1001" spans="6:9" x14ac:dyDescent="0.25">
      <c r="F1001"/>
      <c r="G1001"/>
      <c r="H1001"/>
      <c r="I1001"/>
    </row>
    <row r="1002" spans="6:9" x14ac:dyDescent="0.25">
      <c r="F1002"/>
      <c r="G1002"/>
      <c r="H1002"/>
      <c r="I1002"/>
    </row>
    <row r="1003" spans="6:9" x14ac:dyDescent="0.25">
      <c r="F1003"/>
      <c r="G1003"/>
      <c r="H1003"/>
      <c r="I1003"/>
    </row>
    <row r="1004" spans="6:9" x14ac:dyDescent="0.25">
      <c r="F1004"/>
      <c r="G1004"/>
      <c r="H1004"/>
      <c r="I1004"/>
    </row>
    <row r="1005" spans="6:9" x14ac:dyDescent="0.25">
      <c r="F1005"/>
      <c r="G1005"/>
      <c r="H1005"/>
      <c r="I1005"/>
    </row>
    <row r="1006" spans="6:9" x14ac:dyDescent="0.25">
      <c r="F1006"/>
      <c r="G1006"/>
      <c r="H1006"/>
      <c r="I1006"/>
    </row>
    <row r="1007" spans="6:9" x14ac:dyDescent="0.25">
      <c r="F1007"/>
      <c r="G1007"/>
      <c r="H1007"/>
      <c r="I1007"/>
    </row>
    <row r="1008" spans="6:9" x14ac:dyDescent="0.25">
      <c r="F1008"/>
      <c r="G1008"/>
      <c r="H1008"/>
      <c r="I1008"/>
    </row>
    <row r="1009" spans="6:9" x14ac:dyDescent="0.25">
      <c r="F1009"/>
      <c r="G1009"/>
      <c r="H1009"/>
      <c r="I1009"/>
    </row>
    <row r="1010" spans="6:9" x14ac:dyDescent="0.25">
      <c r="F1010"/>
      <c r="G1010"/>
      <c r="H1010"/>
      <c r="I1010"/>
    </row>
    <row r="1011" spans="6:9" x14ac:dyDescent="0.25">
      <c r="F1011"/>
      <c r="G1011"/>
      <c r="H1011"/>
      <c r="I1011"/>
    </row>
    <row r="1012" spans="6:9" x14ac:dyDescent="0.25">
      <c r="F1012"/>
      <c r="G1012"/>
      <c r="H1012"/>
      <c r="I1012"/>
    </row>
    <row r="1013" spans="6:9" x14ac:dyDescent="0.25">
      <c r="F1013"/>
      <c r="G1013"/>
      <c r="H1013"/>
      <c r="I1013"/>
    </row>
    <row r="1014" spans="6:9" x14ac:dyDescent="0.25">
      <c r="F1014"/>
      <c r="G1014"/>
      <c r="H1014"/>
      <c r="I1014"/>
    </row>
    <row r="1015" spans="6:9" x14ac:dyDescent="0.25">
      <c r="F1015"/>
      <c r="G1015"/>
      <c r="H1015"/>
      <c r="I1015"/>
    </row>
    <row r="1016" spans="6:9" x14ac:dyDescent="0.25">
      <c r="F1016"/>
      <c r="G1016"/>
      <c r="H1016"/>
      <c r="I1016"/>
    </row>
    <row r="1017" spans="6:9" x14ac:dyDescent="0.25">
      <c r="F1017"/>
      <c r="G1017"/>
      <c r="H1017"/>
      <c r="I1017"/>
    </row>
    <row r="1018" spans="6:9" x14ac:dyDescent="0.25">
      <c r="F1018"/>
      <c r="G1018"/>
      <c r="H1018"/>
      <c r="I1018"/>
    </row>
    <row r="1019" spans="6:9" x14ac:dyDescent="0.25">
      <c r="F1019"/>
      <c r="G1019"/>
      <c r="H1019"/>
      <c r="I1019"/>
    </row>
    <row r="1020" spans="6:9" x14ac:dyDescent="0.25">
      <c r="F1020"/>
      <c r="G1020"/>
      <c r="H1020"/>
      <c r="I1020"/>
    </row>
    <row r="1021" spans="6:9" x14ac:dyDescent="0.25">
      <c r="F1021"/>
      <c r="G1021"/>
      <c r="H1021"/>
      <c r="I1021"/>
    </row>
    <row r="1022" spans="6:9" x14ac:dyDescent="0.25">
      <c r="F1022"/>
      <c r="G1022"/>
      <c r="H1022"/>
      <c r="I1022"/>
    </row>
    <row r="1023" spans="6:9" x14ac:dyDescent="0.25">
      <c r="F1023"/>
      <c r="G1023"/>
      <c r="H1023"/>
      <c r="I1023"/>
    </row>
    <row r="1024" spans="6:9" x14ac:dyDescent="0.25">
      <c r="F1024"/>
      <c r="G1024"/>
      <c r="H1024"/>
      <c r="I1024"/>
    </row>
    <row r="1025" spans="6:9" x14ac:dyDescent="0.25">
      <c r="F1025"/>
      <c r="G1025"/>
      <c r="H1025"/>
      <c r="I1025"/>
    </row>
    <row r="1026" spans="6:9" x14ac:dyDescent="0.25">
      <c r="F1026"/>
      <c r="G1026"/>
      <c r="H1026"/>
      <c r="I1026"/>
    </row>
    <row r="1027" spans="6:9" x14ac:dyDescent="0.25">
      <c r="F1027"/>
      <c r="G1027"/>
      <c r="H1027"/>
      <c r="I1027"/>
    </row>
    <row r="1028" spans="6:9" x14ac:dyDescent="0.25">
      <c r="F1028"/>
      <c r="G1028"/>
      <c r="H1028"/>
      <c r="I1028"/>
    </row>
    <row r="1029" spans="6:9" x14ac:dyDescent="0.25">
      <c r="F1029"/>
      <c r="G1029"/>
      <c r="H1029"/>
      <c r="I1029"/>
    </row>
    <row r="1030" spans="6:9" x14ac:dyDescent="0.25">
      <c r="F1030"/>
      <c r="G1030"/>
      <c r="H1030"/>
      <c r="I1030"/>
    </row>
    <row r="1031" spans="6:9" x14ac:dyDescent="0.25">
      <c r="F1031"/>
      <c r="G1031"/>
      <c r="H1031"/>
      <c r="I1031"/>
    </row>
    <row r="1032" spans="6:9" x14ac:dyDescent="0.25">
      <c r="F1032"/>
      <c r="G1032"/>
      <c r="H1032"/>
      <c r="I1032"/>
    </row>
    <row r="1033" spans="6:9" x14ac:dyDescent="0.25">
      <c r="F1033"/>
      <c r="G1033"/>
      <c r="H1033"/>
      <c r="I1033"/>
    </row>
    <row r="1034" spans="6:9" x14ac:dyDescent="0.25">
      <c r="F1034"/>
      <c r="G1034"/>
      <c r="H1034"/>
      <c r="I1034"/>
    </row>
    <row r="1035" spans="6:9" x14ac:dyDescent="0.25">
      <c r="F1035"/>
      <c r="G1035"/>
      <c r="H1035"/>
      <c r="I1035"/>
    </row>
    <row r="1036" spans="6:9" x14ac:dyDescent="0.25">
      <c r="F1036"/>
      <c r="G1036"/>
      <c r="H1036"/>
      <c r="I1036"/>
    </row>
    <row r="1037" spans="6:9" x14ac:dyDescent="0.25">
      <c r="F1037"/>
      <c r="G1037"/>
      <c r="H1037"/>
      <c r="I1037"/>
    </row>
    <row r="1038" spans="6:9" x14ac:dyDescent="0.25">
      <c r="F1038"/>
      <c r="G1038"/>
      <c r="H1038"/>
      <c r="I1038"/>
    </row>
    <row r="1039" spans="6:9" x14ac:dyDescent="0.25">
      <c r="F1039"/>
      <c r="G1039"/>
      <c r="H1039"/>
      <c r="I1039"/>
    </row>
    <row r="1040" spans="6:9" x14ac:dyDescent="0.25">
      <c r="F1040"/>
      <c r="G1040"/>
      <c r="H1040"/>
      <c r="I1040"/>
    </row>
    <row r="1041" spans="6:9" x14ac:dyDescent="0.25">
      <c r="F1041"/>
      <c r="G1041"/>
      <c r="H1041"/>
      <c r="I1041"/>
    </row>
    <row r="1042" spans="6:9" x14ac:dyDescent="0.25">
      <c r="F1042"/>
      <c r="G1042"/>
      <c r="H1042"/>
      <c r="I1042"/>
    </row>
    <row r="1043" spans="6:9" x14ac:dyDescent="0.25">
      <c r="F1043"/>
      <c r="G1043"/>
      <c r="H1043"/>
      <c r="I1043"/>
    </row>
    <row r="1044" spans="6:9" x14ac:dyDescent="0.25">
      <c r="F1044"/>
      <c r="G1044"/>
      <c r="H1044"/>
      <c r="I1044"/>
    </row>
    <row r="1045" spans="6:9" x14ac:dyDescent="0.25">
      <c r="F1045"/>
      <c r="G1045"/>
      <c r="H1045"/>
      <c r="I1045"/>
    </row>
    <row r="1046" spans="6:9" x14ac:dyDescent="0.25">
      <c r="F1046"/>
      <c r="G1046"/>
      <c r="H1046"/>
      <c r="I1046"/>
    </row>
    <row r="1047" spans="6:9" x14ac:dyDescent="0.25">
      <c r="F1047"/>
      <c r="G1047"/>
      <c r="H1047"/>
      <c r="I1047"/>
    </row>
    <row r="1048" spans="6:9" x14ac:dyDescent="0.25">
      <c r="F1048"/>
      <c r="G1048"/>
      <c r="H1048"/>
      <c r="I1048"/>
    </row>
    <row r="1049" spans="6:9" x14ac:dyDescent="0.25">
      <c r="F1049"/>
      <c r="G1049"/>
      <c r="H1049"/>
      <c r="I1049"/>
    </row>
    <row r="1050" spans="6:9" x14ac:dyDescent="0.25">
      <c r="F1050"/>
      <c r="G1050"/>
      <c r="H1050"/>
      <c r="I1050"/>
    </row>
    <row r="1051" spans="6:9" x14ac:dyDescent="0.25">
      <c r="F1051"/>
      <c r="G1051"/>
      <c r="H1051"/>
      <c r="I1051"/>
    </row>
    <row r="1052" spans="6:9" x14ac:dyDescent="0.25">
      <c r="F1052"/>
      <c r="G1052"/>
      <c r="H1052"/>
      <c r="I1052"/>
    </row>
    <row r="1053" spans="6:9" x14ac:dyDescent="0.25">
      <c r="F1053"/>
      <c r="G1053"/>
      <c r="H1053"/>
      <c r="I1053"/>
    </row>
    <row r="1054" spans="6:9" x14ac:dyDescent="0.25">
      <c r="F1054"/>
      <c r="G1054"/>
      <c r="H1054"/>
      <c r="I1054"/>
    </row>
    <row r="1055" spans="6:9" x14ac:dyDescent="0.25">
      <c r="F1055"/>
      <c r="G1055"/>
      <c r="H1055"/>
      <c r="I1055"/>
    </row>
    <row r="1056" spans="6:9" x14ac:dyDescent="0.25">
      <c r="F1056"/>
      <c r="G1056"/>
      <c r="H1056"/>
      <c r="I1056"/>
    </row>
    <row r="1057" spans="6:9" x14ac:dyDescent="0.25">
      <c r="F1057"/>
      <c r="G1057"/>
      <c r="H1057"/>
      <c r="I1057"/>
    </row>
    <row r="1058" spans="6:9" x14ac:dyDescent="0.25">
      <c r="F1058"/>
      <c r="G1058"/>
      <c r="H1058"/>
      <c r="I1058"/>
    </row>
    <row r="1059" spans="6:9" x14ac:dyDescent="0.25">
      <c r="F1059"/>
      <c r="G1059"/>
      <c r="H1059"/>
      <c r="I1059"/>
    </row>
    <row r="1060" spans="6:9" x14ac:dyDescent="0.25">
      <c r="F1060"/>
      <c r="G1060"/>
      <c r="H1060"/>
      <c r="I1060"/>
    </row>
    <row r="1061" spans="6:9" x14ac:dyDescent="0.25">
      <c r="F1061"/>
      <c r="G1061"/>
      <c r="H1061"/>
      <c r="I1061"/>
    </row>
    <row r="1062" spans="6:9" x14ac:dyDescent="0.25">
      <c r="F1062"/>
      <c r="G1062"/>
      <c r="H1062"/>
      <c r="I1062"/>
    </row>
    <row r="1063" spans="6:9" x14ac:dyDescent="0.25">
      <c r="F1063"/>
      <c r="G1063"/>
      <c r="H1063"/>
      <c r="I1063"/>
    </row>
    <row r="1064" spans="6:9" x14ac:dyDescent="0.25">
      <c r="F1064"/>
      <c r="G1064"/>
      <c r="H1064"/>
      <c r="I1064"/>
    </row>
    <row r="1065" spans="6:9" x14ac:dyDescent="0.25">
      <c r="F1065"/>
      <c r="G1065"/>
      <c r="H1065"/>
      <c r="I1065"/>
    </row>
    <row r="1066" spans="6:9" x14ac:dyDescent="0.25">
      <c r="F1066"/>
      <c r="G1066"/>
      <c r="H1066"/>
      <c r="I1066"/>
    </row>
    <row r="1067" spans="6:9" x14ac:dyDescent="0.25">
      <c r="F1067"/>
      <c r="G1067"/>
      <c r="H1067"/>
      <c r="I1067"/>
    </row>
    <row r="1068" spans="6:9" x14ac:dyDescent="0.25">
      <c r="F1068"/>
      <c r="G1068"/>
      <c r="H1068"/>
      <c r="I1068"/>
    </row>
    <row r="1069" spans="6:9" x14ac:dyDescent="0.25">
      <c r="F1069"/>
      <c r="G1069"/>
      <c r="H1069"/>
      <c r="I1069"/>
    </row>
    <row r="1070" spans="6:9" x14ac:dyDescent="0.25">
      <c r="F1070"/>
      <c r="G1070"/>
      <c r="H1070"/>
      <c r="I1070"/>
    </row>
    <row r="1071" spans="6:9" x14ac:dyDescent="0.25">
      <c r="F1071"/>
      <c r="G1071"/>
      <c r="H1071"/>
      <c r="I1071"/>
    </row>
    <row r="1072" spans="6:9" x14ac:dyDescent="0.25">
      <c r="F1072"/>
      <c r="G1072"/>
      <c r="H1072"/>
      <c r="I1072"/>
    </row>
    <row r="1073" spans="6:9" x14ac:dyDescent="0.25">
      <c r="F1073"/>
      <c r="G1073"/>
      <c r="H1073"/>
      <c r="I1073"/>
    </row>
    <row r="1074" spans="6:9" x14ac:dyDescent="0.25">
      <c r="F1074"/>
      <c r="G1074"/>
      <c r="H1074"/>
      <c r="I1074"/>
    </row>
    <row r="1075" spans="6:9" x14ac:dyDescent="0.25">
      <c r="F1075"/>
      <c r="G1075"/>
      <c r="H1075"/>
      <c r="I1075"/>
    </row>
    <row r="1076" spans="6:9" x14ac:dyDescent="0.25">
      <c r="F1076"/>
      <c r="G1076"/>
      <c r="H1076"/>
      <c r="I1076"/>
    </row>
    <row r="1077" spans="6:9" x14ac:dyDescent="0.25">
      <c r="F1077"/>
      <c r="G1077"/>
      <c r="H1077"/>
      <c r="I1077"/>
    </row>
    <row r="1078" spans="6:9" x14ac:dyDescent="0.25">
      <c r="F1078"/>
      <c r="G1078"/>
      <c r="H1078"/>
      <c r="I1078"/>
    </row>
    <row r="1079" spans="6:9" x14ac:dyDescent="0.25">
      <c r="F1079"/>
      <c r="G1079"/>
      <c r="H1079"/>
      <c r="I1079"/>
    </row>
    <row r="1080" spans="6:9" x14ac:dyDescent="0.25">
      <c r="F1080"/>
      <c r="G1080"/>
      <c r="H1080"/>
      <c r="I1080"/>
    </row>
    <row r="1081" spans="6:9" x14ac:dyDescent="0.25">
      <c r="F1081"/>
      <c r="G1081"/>
      <c r="H1081"/>
      <c r="I1081"/>
    </row>
    <row r="1082" spans="6:9" x14ac:dyDescent="0.25">
      <c r="F1082"/>
      <c r="G1082"/>
      <c r="H1082"/>
      <c r="I1082"/>
    </row>
    <row r="1083" spans="6:9" x14ac:dyDescent="0.25">
      <c r="F1083"/>
      <c r="G1083"/>
      <c r="H1083"/>
      <c r="I1083"/>
    </row>
    <row r="1084" spans="6:9" x14ac:dyDescent="0.25">
      <c r="F1084"/>
      <c r="G1084"/>
      <c r="H1084"/>
      <c r="I1084"/>
    </row>
    <row r="1085" spans="6:9" x14ac:dyDescent="0.25">
      <c r="F1085"/>
      <c r="G1085"/>
      <c r="H1085"/>
      <c r="I1085"/>
    </row>
    <row r="1086" spans="6:9" x14ac:dyDescent="0.25">
      <c r="F1086"/>
      <c r="G1086"/>
      <c r="H1086"/>
      <c r="I1086"/>
    </row>
    <row r="1087" spans="6:9" x14ac:dyDescent="0.25">
      <c r="F1087"/>
      <c r="G1087"/>
      <c r="H1087"/>
      <c r="I1087"/>
    </row>
    <row r="1088" spans="6:9" x14ac:dyDescent="0.25">
      <c r="F1088"/>
      <c r="G1088"/>
      <c r="H1088"/>
      <c r="I1088"/>
    </row>
    <row r="1089" spans="6:9" x14ac:dyDescent="0.25">
      <c r="F1089"/>
      <c r="G1089"/>
      <c r="H1089"/>
      <c r="I1089"/>
    </row>
    <row r="1090" spans="6:9" x14ac:dyDescent="0.25">
      <c r="F1090"/>
      <c r="G1090"/>
      <c r="H1090"/>
      <c r="I1090"/>
    </row>
    <row r="1091" spans="6:9" x14ac:dyDescent="0.25">
      <c r="F1091"/>
      <c r="G1091"/>
      <c r="H1091"/>
      <c r="I1091"/>
    </row>
    <row r="1092" spans="6:9" x14ac:dyDescent="0.25">
      <c r="F1092"/>
      <c r="G1092"/>
      <c r="H1092"/>
      <c r="I1092"/>
    </row>
    <row r="1093" spans="6:9" x14ac:dyDescent="0.25">
      <c r="F1093"/>
      <c r="G1093"/>
      <c r="H1093"/>
      <c r="I1093"/>
    </row>
    <row r="1094" spans="6:9" x14ac:dyDescent="0.25">
      <c r="F1094"/>
      <c r="G1094"/>
      <c r="H1094"/>
      <c r="I1094"/>
    </row>
    <row r="1095" spans="6:9" x14ac:dyDescent="0.25">
      <c r="F1095"/>
      <c r="G1095"/>
      <c r="H1095"/>
      <c r="I1095"/>
    </row>
    <row r="1096" spans="6:9" x14ac:dyDescent="0.25">
      <c r="F1096"/>
      <c r="G1096"/>
      <c r="H1096"/>
      <c r="I1096"/>
    </row>
    <row r="1097" spans="6:9" x14ac:dyDescent="0.25">
      <c r="F1097"/>
      <c r="G1097"/>
      <c r="H1097"/>
      <c r="I1097"/>
    </row>
    <row r="1098" spans="6:9" x14ac:dyDescent="0.25">
      <c r="F1098"/>
      <c r="G1098"/>
      <c r="H1098"/>
      <c r="I1098"/>
    </row>
    <row r="1099" spans="6:9" x14ac:dyDescent="0.25">
      <c r="F1099"/>
      <c r="G1099"/>
      <c r="H1099"/>
      <c r="I1099"/>
    </row>
    <row r="1100" spans="6:9" x14ac:dyDescent="0.25">
      <c r="F1100"/>
      <c r="G1100"/>
      <c r="H1100"/>
      <c r="I1100"/>
    </row>
    <row r="1101" spans="6:9" x14ac:dyDescent="0.25">
      <c r="F1101"/>
      <c r="G1101"/>
      <c r="H1101"/>
      <c r="I1101"/>
    </row>
    <row r="1102" spans="6:9" x14ac:dyDescent="0.25">
      <c r="F1102"/>
      <c r="G1102"/>
      <c r="H1102"/>
      <c r="I1102"/>
    </row>
    <row r="1103" spans="6:9" x14ac:dyDescent="0.25">
      <c r="F1103"/>
      <c r="G1103"/>
      <c r="H1103"/>
      <c r="I1103"/>
    </row>
    <row r="1104" spans="6:9" x14ac:dyDescent="0.25">
      <c r="F1104"/>
      <c r="G1104"/>
      <c r="H1104"/>
      <c r="I1104"/>
    </row>
    <row r="1105" spans="6:9" x14ac:dyDescent="0.25">
      <c r="F1105"/>
      <c r="G1105"/>
      <c r="H1105"/>
      <c r="I1105"/>
    </row>
    <row r="1106" spans="6:9" x14ac:dyDescent="0.25">
      <c r="F1106"/>
      <c r="G1106"/>
      <c r="H1106"/>
      <c r="I1106"/>
    </row>
    <row r="1107" spans="6:9" x14ac:dyDescent="0.25">
      <c r="F1107"/>
      <c r="G1107"/>
      <c r="H1107"/>
      <c r="I1107"/>
    </row>
    <row r="1108" spans="6:9" x14ac:dyDescent="0.25">
      <c r="F1108"/>
      <c r="G1108"/>
      <c r="H1108"/>
      <c r="I1108"/>
    </row>
    <row r="1109" spans="6:9" x14ac:dyDescent="0.25">
      <c r="F1109"/>
      <c r="G1109"/>
      <c r="H1109"/>
      <c r="I1109"/>
    </row>
    <row r="1110" spans="6:9" x14ac:dyDescent="0.25">
      <c r="F1110"/>
      <c r="G1110"/>
      <c r="H1110"/>
      <c r="I1110"/>
    </row>
    <row r="1111" spans="6:9" x14ac:dyDescent="0.25">
      <c r="F1111"/>
      <c r="G1111"/>
      <c r="H1111"/>
      <c r="I1111"/>
    </row>
    <row r="1112" spans="6:9" x14ac:dyDescent="0.25">
      <c r="F1112"/>
      <c r="G1112"/>
      <c r="H1112"/>
      <c r="I1112"/>
    </row>
    <row r="1113" spans="6:9" x14ac:dyDescent="0.25">
      <c r="F1113"/>
      <c r="G1113"/>
      <c r="H1113"/>
      <c r="I1113"/>
    </row>
    <row r="1114" spans="6:9" x14ac:dyDescent="0.25">
      <c r="F1114"/>
      <c r="G1114"/>
      <c r="H1114"/>
      <c r="I1114"/>
    </row>
    <row r="1115" spans="6:9" x14ac:dyDescent="0.25">
      <c r="F1115"/>
      <c r="G1115"/>
      <c r="H1115"/>
      <c r="I1115"/>
    </row>
    <row r="1116" spans="6:9" x14ac:dyDescent="0.25">
      <c r="F1116"/>
      <c r="G1116"/>
      <c r="H1116"/>
      <c r="I1116"/>
    </row>
    <row r="1117" spans="6:9" x14ac:dyDescent="0.25">
      <c r="F1117"/>
      <c r="G1117"/>
      <c r="H1117"/>
      <c r="I1117"/>
    </row>
    <row r="1118" spans="6:9" x14ac:dyDescent="0.25">
      <c r="F1118"/>
      <c r="G1118"/>
      <c r="H1118"/>
      <c r="I1118"/>
    </row>
    <row r="1119" spans="6:9" x14ac:dyDescent="0.25">
      <c r="F1119"/>
      <c r="G1119"/>
      <c r="H1119"/>
      <c r="I1119"/>
    </row>
    <row r="1120" spans="6:9" x14ac:dyDescent="0.25">
      <c r="F1120"/>
      <c r="G1120"/>
      <c r="H1120"/>
      <c r="I1120"/>
    </row>
    <row r="1121" spans="6:9" x14ac:dyDescent="0.25">
      <c r="F1121"/>
      <c r="G1121"/>
      <c r="H1121"/>
      <c r="I1121"/>
    </row>
    <row r="1122" spans="6:9" x14ac:dyDescent="0.25">
      <c r="F1122"/>
      <c r="G1122"/>
      <c r="H1122"/>
      <c r="I1122"/>
    </row>
    <row r="1123" spans="6:9" x14ac:dyDescent="0.25">
      <c r="F1123"/>
      <c r="G1123"/>
      <c r="H1123"/>
      <c r="I1123"/>
    </row>
    <row r="1124" spans="6:9" x14ac:dyDescent="0.25">
      <c r="F1124"/>
      <c r="G1124"/>
      <c r="H1124"/>
      <c r="I1124"/>
    </row>
    <row r="1125" spans="6:9" x14ac:dyDescent="0.25">
      <c r="F1125"/>
      <c r="G1125"/>
      <c r="H1125"/>
      <c r="I1125"/>
    </row>
    <row r="1126" spans="6:9" x14ac:dyDescent="0.25">
      <c r="F1126"/>
      <c r="G1126"/>
      <c r="H1126"/>
      <c r="I1126"/>
    </row>
    <row r="1127" spans="6:9" x14ac:dyDescent="0.25">
      <c r="F1127"/>
      <c r="G1127"/>
      <c r="H1127"/>
      <c r="I1127"/>
    </row>
    <row r="1128" spans="6:9" x14ac:dyDescent="0.25">
      <c r="F1128"/>
      <c r="G1128"/>
      <c r="H1128"/>
      <c r="I1128"/>
    </row>
    <row r="1129" spans="6:9" x14ac:dyDescent="0.25">
      <c r="F1129"/>
      <c r="G1129"/>
      <c r="H1129"/>
      <c r="I1129"/>
    </row>
    <row r="1130" spans="6:9" x14ac:dyDescent="0.25">
      <c r="F1130"/>
      <c r="G1130"/>
      <c r="H1130"/>
      <c r="I1130"/>
    </row>
    <row r="1131" spans="6:9" x14ac:dyDescent="0.25">
      <c r="F1131"/>
      <c r="G1131"/>
      <c r="H1131"/>
      <c r="I1131"/>
    </row>
    <row r="1132" spans="6:9" x14ac:dyDescent="0.25">
      <c r="F1132"/>
      <c r="G1132"/>
      <c r="H1132"/>
      <c r="I1132"/>
    </row>
    <row r="1133" spans="6:9" x14ac:dyDescent="0.25">
      <c r="F1133"/>
      <c r="G1133"/>
      <c r="H1133"/>
      <c r="I1133"/>
    </row>
    <row r="1134" spans="6:9" x14ac:dyDescent="0.25">
      <c r="F1134"/>
      <c r="G1134"/>
      <c r="H1134"/>
      <c r="I1134"/>
    </row>
    <row r="1135" spans="6:9" x14ac:dyDescent="0.25">
      <c r="F1135"/>
      <c r="G1135"/>
      <c r="H1135"/>
      <c r="I1135"/>
    </row>
    <row r="1136" spans="6:9" x14ac:dyDescent="0.25">
      <c r="F1136"/>
      <c r="G1136"/>
      <c r="H1136"/>
      <c r="I1136"/>
    </row>
    <row r="1137" spans="6:9" x14ac:dyDescent="0.25">
      <c r="F1137"/>
      <c r="G1137"/>
      <c r="H1137"/>
      <c r="I1137"/>
    </row>
    <row r="1138" spans="6:9" x14ac:dyDescent="0.25">
      <c r="F1138"/>
      <c r="G1138"/>
      <c r="H1138"/>
      <c r="I1138"/>
    </row>
    <row r="1139" spans="6:9" x14ac:dyDescent="0.25">
      <c r="F1139"/>
      <c r="G1139"/>
      <c r="H1139"/>
      <c r="I1139"/>
    </row>
    <row r="1140" spans="6:9" x14ac:dyDescent="0.25">
      <c r="F1140"/>
      <c r="G1140"/>
      <c r="H1140"/>
      <c r="I1140"/>
    </row>
    <row r="1141" spans="6:9" x14ac:dyDescent="0.25">
      <c r="F1141"/>
      <c r="G1141"/>
      <c r="H1141"/>
      <c r="I1141"/>
    </row>
    <row r="1142" spans="6:9" x14ac:dyDescent="0.25">
      <c r="F1142"/>
      <c r="G1142"/>
      <c r="H1142"/>
      <c r="I1142"/>
    </row>
    <row r="1143" spans="6:9" x14ac:dyDescent="0.25">
      <c r="F1143"/>
      <c r="G1143"/>
      <c r="H1143"/>
      <c r="I1143"/>
    </row>
    <row r="1144" spans="6:9" x14ac:dyDescent="0.25">
      <c r="F1144"/>
      <c r="G1144"/>
      <c r="H1144"/>
      <c r="I1144"/>
    </row>
    <row r="1145" spans="6:9" x14ac:dyDescent="0.25">
      <c r="F1145"/>
      <c r="G1145"/>
      <c r="H1145"/>
      <c r="I1145"/>
    </row>
    <row r="1146" spans="6:9" x14ac:dyDescent="0.25">
      <c r="F1146"/>
      <c r="G1146"/>
      <c r="H1146"/>
      <c r="I1146"/>
    </row>
    <row r="1147" spans="6:9" x14ac:dyDescent="0.25">
      <c r="F1147"/>
      <c r="G1147"/>
      <c r="H1147"/>
      <c r="I1147"/>
    </row>
    <row r="1148" spans="6:9" x14ac:dyDescent="0.25">
      <c r="F1148"/>
      <c r="G1148"/>
      <c r="H1148"/>
      <c r="I1148"/>
    </row>
    <row r="1149" spans="6:9" x14ac:dyDescent="0.25">
      <c r="F1149"/>
      <c r="G1149"/>
      <c r="H1149"/>
      <c r="I1149"/>
    </row>
    <row r="1150" spans="6:9" x14ac:dyDescent="0.25">
      <c r="F1150"/>
      <c r="G1150"/>
      <c r="H1150"/>
      <c r="I1150"/>
    </row>
    <row r="1151" spans="6:9" x14ac:dyDescent="0.25">
      <c r="F1151"/>
      <c r="G1151"/>
      <c r="H1151"/>
      <c r="I1151"/>
    </row>
    <row r="1152" spans="6:9" x14ac:dyDescent="0.25">
      <c r="F1152"/>
      <c r="G1152"/>
      <c r="H1152"/>
      <c r="I1152"/>
    </row>
    <row r="1153" spans="6:9" x14ac:dyDescent="0.25">
      <c r="F1153"/>
      <c r="G1153"/>
      <c r="H1153"/>
      <c r="I1153"/>
    </row>
    <row r="1154" spans="6:9" x14ac:dyDescent="0.25">
      <c r="F1154"/>
      <c r="G1154"/>
      <c r="H1154"/>
      <c r="I1154"/>
    </row>
    <row r="1155" spans="6:9" x14ac:dyDescent="0.25">
      <c r="F1155"/>
      <c r="G1155"/>
      <c r="H1155"/>
      <c r="I1155"/>
    </row>
    <row r="1156" spans="6:9" x14ac:dyDescent="0.25">
      <c r="F1156"/>
      <c r="G1156"/>
      <c r="H1156"/>
      <c r="I1156"/>
    </row>
    <row r="1157" spans="6:9" x14ac:dyDescent="0.25">
      <c r="F1157"/>
      <c r="G1157"/>
      <c r="H1157"/>
      <c r="I1157"/>
    </row>
    <row r="1158" spans="6:9" x14ac:dyDescent="0.25">
      <c r="F1158"/>
      <c r="G1158"/>
      <c r="H1158"/>
      <c r="I1158"/>
    </row>
    <row r="1159" spans="6:9" x14ac:dyDescent="0.25">
      <c r="F1159"/>
      <c r="G1159"/>
      <c r="H1159"/>
      <c r="I1159"/>
    </row>
    <row r="1160" spans="6:9" x14ac:dyDescent="0.25">
      <c r="F1160"/>
      <c r="G1160"/>
      <c r="H1160"/>
      <c r="I1160"/>
    </row>
    <row r="1161" spans="6:9" x14ac:dyDescent="0.25">
      <c r="F1161"/>
      <c r="G1161"/>
      <c r="H1161"/>
      <c r="I1161"/>
    </row>
    <row r="1162" spans="6:9" x14ac:dyDescent="0.25">
      <c r="F1162"/>
      <c r="G1162"/>
      <c r="H1162"/>
      <c r="I1162"/>
    </row>
    <row r="1163" spans="6:9" x14ac:dyDescent="0.25">
      <c r="F1163"/>
      <c r="G1163"/>
      <c r="H1163"/>
      <c r="I1163"/>
    </row>
    <row r="1164" spans="6:9" x14ac:dyDescent="0.25">
      <c r="F1164"/>
      <c r="G1164"/>
      <c r="H1164"/>
      <c r="I1164"/>
    </row>
    <row r="1165" spans="6:9" x14ac:dyDescent="0.25">
      <c r="F1165"/>
      <c r="G1165"/>
      <c r="H1165"/>
      <c r="I1165"/>
    </row>
    <row r="1166" spans="6:9" x14ac:dyDescent="0.25">
      <c r="F1166"/>
      <c r="G1166"/>
      <c r="H1166"/>
      <c r="I1166"/>
    </row>
    <row r="1167" spans="6:9" x14ac:dyDescent="0.25">
      <c r="F1167"/>
      <c r="G1167"/>
      <c r="H1167"/>
      <c r="I1167"/>
    </row>
    <row r="1168" spans="6:9" x14ac:dyDescent="0.25">
      <c r="F1168"/>
      <c r="G1168"/>
      <c r="H1168"/>
      <c r="I1168"/>
    </row>
    <row r="1169" spans="6:9" x14ac:dyDescent="0.25">
      <c r="F1169"/>
      <c r="G1169"/>
      <c r="H1169"/>
      <c r="I1169"/>
    </row>
    <row r="1170" spans="6:9" x14ac:dyDescent="0.25">
      <c r="F1170"/>
      <c r="G1170"/>
      <c r="H1170"/>
      <c r="I1170"/>
    </row>
    <row r="1171" spans="6:9" x14ac:dyDescent="0.25">
      <c r="F1171"/>
      <c r="G1171"/>
      <c r="H1171"/>
      <c r="I1171"/>
    </row>
    <row r="1172" spans="6:9" x14ac:dyDescent="0.25">
      <c r="F1172"/>
      <c r="G1172"/>
      <c r="H1172"/>
      <c r="I1172"/>
    </row>
    <row r="1173" spans="6:9" x14ac:dyDescent="0.25">
      <c r="F1173"/>
      <c r="G1173"/>
      <c r="H1173"/>
      <c r="I1173"/>
    </row>
    <row r="1174" spans="6:9" x14ac:dyDescent="0.25">
      <c r="F1174"/>
      <c r="G1174"/>
      <c r="H1174"/>
      <c r="I1174"/>
    </row>
    <row r="1175" spans="6:9" x14ac:dyDescent="0.25">
      <c r="F1175"/>
      <c r="G1175"/>
      <c r="H1175"/>
      <c r="I1175"/>
    </row>
    <row r="1176" spans="6:9" x14ac:dyDescent="0.25">
      <c r="F1176"/>
      <c r="G1176"/>
      <c r="H1176"/>
      <c r="I1176"/>
    </row>
    <row r="1177" spans="6:9" x14ac:dyDescent="0.25">
      <c r="F1177"/>
      <c r="G1177"/>
      <c r="H1177"/>
      <c r="I1177"/>
    </row>
    <row r="1178" spans="6:9" x14ac:dyDescent="0.25">
      <c r="F1178"/>
      <c r="G1178"/>
      <c r="H1178"/>
      <c r="I1178"/>
    </row>
    <row r="1179" spans="6:9" x14ac:dyDescent="0.25">
      <c r="F1179"/>
      <c r="G1179"/>
      <c r="H1179"/>
      <c r="I1179"/>
    </row>
    <row r="1180" spans="6:9" x14ac:dyDescent="0.25">
      <c r="F1180"/>
      <c r="G1180"/>
      <c r="H1180"/>
      <c r="I1180"/>
    </row>
    <row r="1181" spans="6:9" x14ac:dyDescent="0.25">
      <c r="F1181"/>
      <c r="G1181"/>
      <c r="H1181"/>
      <c r="I1181"/>
    </row>
    <row r="1182" spans="6:9" x14ac:dyDescent="0.25">
      <c r="F1182"/>
      <c r="G1182"/>
      <c r="H1182"/>
      <c r="I1182"/>
    </row>
    <row r="1183" spans="6:9" x14ac:dyDescent="0.25">
      <c r="F1183"/>
      <c r="G1183"/>
      <c r="H1183"/>
      <c r="I1183"/>
    </row>
    <row r="1184" spans="6:9" x14ac:dyDescent="0.25">
      <c r="F1184"/>
      <c r="G1184"/>
      <c r="H1184"/>
      <c r="I1184"/>
    </row>
    <row r="1185" spans="6:9" x14ac:dyDescent="0.25">
      <c r="F1185"/>
      <c r="G1185"/>
      <c r="H1185"/>
      <c r="I1185"/>
    </row>
    <row r="1186" spans="6:9" x14ac:dyDescent="0.25">
      <c r="F1186"/>
      <c r="G1186"/>
      <c r="H1186"/>
      <c r="I1186"/>
    </row>
    <row r="1187" spans="6:9" x14ac:dyDescent="0.25">
      <c r="F1187"/>
      <c r="G1187"/>
      <c r="H1187"/>
      <c r="I1187"/>
    </row>
    <row r="1188" spans="6:9" x14ac:dyDescent="0.25">
      <c r="F1188"/>
      <c r="G1188"/>
      <c r="H1188"/>
      <c r="I1188"/>
    </row>
    <row r="1189" spans="6:9" x14ac:dyDescent="0.25">
      <c r="F1189"/>
      <c r="G1189"/>
      <c r="H1189"/>
      <c r="I1189"/>
    </row>
    <row r="1190" spans="6:9" x14ac:dyDescent="0.25">
      <c r="F1190"/>
      <c r="G1190"/>
      <c r="H1190"/>
      <c r="I1190"/>
    </row>
    <row r="1191" spans="6:9" x14ac:dyDescent="0.25">
      <c r="F1191"/>
      <c r="G1191"/>
      <c r="H1191"/>
      <c r="I1191"/>
    </row>
    <row r="1192" spans="6:9" x14ac:dyDescent="0.25">
      <c r="F1192"/>
      <c r="G1192"/>
      <c r="H1192"/>
      <c r="I1192"/>
    </row>
    <row r="1193" spans="6:9" x14ac:dyDescent="0.25">
      <c r="F1193"/>
      <c r="G1193"/>
      <c r="H1193"/>
      <c r="I1193"/>
    </row>
    <row r="1194" spans="6:9" x14ac:dyDescent="0.25">
      <c r="F1194"/>
      <c r="G1194"/>
      <c r="H1194"/>
      <c r="I1194"/>
    </row>
    <row r="1195" spans="6:9" x14ac:dyDescent="0.25">
      <c r="F1195"/>
      <c r="G1195"/>
      <c r="H1195"/>
      <c r="I1195"/>
    </row>
    <row r="1196" spans="6:9" x14ac:dyDescent="0.25">
      <c r="F1196"/>
      <c r="G1196"/>
      <c r="H1196"/>
      <c r="I1196"/>
    </row>
    <row r="1197" spans="6:9" x14ac:dyDescent="0.25">
      <c r="F1197"/>
      <c r="G1197"/>
      <c r="H1197"/>
      <c r="I1197"/>
    </row>
    <row r="1198" spans="6:9" x14ac:dyDescent="0.25">
      <c r="F1198"/>
      <c r="G1198"/>
      <c r="H1198"/>
      <c r="I1198"/>
    </row>
    <row r="1199" spans="6:9" x14ac:dyDescent="0.25">
      <c r="F1199"/>
      <c r="G1199"/>
      <c r="H1199"/>
      <c r="I1199"/>
    </row>
    <row r="1200" spans="6:9" x14ac:dyDescent="0.25">
      <c r="F1200"/>
      <c r="G1200"/>
      <c r="H1200"/>
      <c r="I1200"/>
    </row>
    <row r="1201" spans="6:9" x14ac:dyDescent="0.25">
      <c r="F1201"/>
      <c r="G1201"/>
      <c r="H1201"/>
      <c r="I1201"/>
    </row>
    <row r="1202" spans="6:9" x14ac:dyDescent="0.25">
      <c r="F1202"/>
      <c r="G1202"/>
      <c r="H1202"/>
      <c r="I1202"/>
    </row>
    <row r="1203" spans="6:9" x14ac:dyDescent="0.25">
      <c r="F1203"/>
      <c r="G1203"/>
      <c r="H1203"/>
      <c r="I1203"/>
    </row>
    <row r="1204" spans="6:9" x14ac:dyDescent="0.25">
      <c r="F1204"/>
      <c r="G1204"/>
      <c r="H1204"/>
      <c r="I1204"/>
    </row>
    <row r="1205" spans="6:9" x14ac:dyDescent="0.25">
      <c r="F1205"/>
      <c r="G1205"/>
      <c r="H1205"/>
      <c r="I1205"/>
    </row>
    <row r="1206" spans="6:9" x14ac:dyDescent="0.25">
      <c r="F1206"/>
      <c r="G1206"/>
      <c r="H1206"/>
      <c r="I1206"/>
    </row>
    <row r="1207" spans="6:9" x14ac:dyDescent="0.25">
      <c r="F1207"/>
      <c r="G1207"/>
      <c r="H1207"/>
      <c r="I1207"/>
    </row>
    <row r="1208" spans="6:9" x14ac:dyDescent="0.25">
      <c r="F1208"/>
      <c r="G1208"/>
      <c r="H1208"/>
      <c r="I1208"/>
    </row>
    <row r="1209" spans="6:9" x14ac:dyDescent="0.25">
      <c r="F1209"/>
      <c r="G1209"/>
      <c r="H1209"/>
      <c r="I1209"/>
    </row>
    <row r="1210" spans="6:9" x14ac:dyDescent="0.25">
      <c r="F1210"/>
      <c r="G1210"/>
      <c r="H1210"/>
      <c r="I1210"/>
    </row>
    <row r="1211" spans="6:9" x14ac:dyDescent="0.25">
      <c r="F1211"/>
      <c r="G1211"/>
      <c r="H1211"/>
      <c r="I1211"/>
    </row>
    <row r="1212" spans="6:9" x14ac:dyDescent="0.25">
      <c r="F1212"/>
      <c r="G1212"/>
      <c r="H1212"/>
      <c r="I1212"/>
    </row>
    <row r="1213" spans="6:9" x14ac:dyDescent="0.25">
      <c r="F1213"/>
      <c r="G1213"/>
      <c r="H1213"/>
      <c r="I1213"/>
    </row>
    <row r="1214" spans="6:9" x14ac:dyDescent="0.25">
      <c r="F1214"/>
      <c r="G1214"/>
      <c r="H1214"/>
      <c r="I1214"/>
    </row>
    <row r="1215" spans="6:9" x14ac:dyDescent="0.25">
      <c r="F1215"/>
      <c r="G1215"/>
      <c r="H1215"/>
      <c r="I1215"/>
    </row>
    <row r="1216" spans="6:9" x14ac:dyDescent="0.25">
      <c r="F1216"/>
      <c r="G1216"/>
      <c r="H1216"/>
      <c r="I1216"/>
    </row>
    <row r="1217" spans="6:9" x14ac:dyDescent="0.25">
      <c r="F1217"/>
      <c r="G1217"/>
      <c r="H1217"/>
      <c r="I1217"/>
    </row>
    <row r="1218" spans="6:9" x14ac:dyDescent="0.25">
      <c r="F1218"/>
      <c r="G1218"/>
      <c r="H1218"/>
      <c r="I1218"/>
    </row>
    <row r="1219" spans="6:9" x14ac:dyDescent="0.25">
      <c r="F1219"/>
      <c r="G1219"/>
      <c r="H1219"/>
      <c r="I1219"/>
    </row>
    <row r="1220" spans="6:9" x14ac:dyDescent="0.25">
      <c r="F1220"/>
      <c r="G1220"/>
      <c r="H1220"/>
      <c r="I1220"/>
    </row>
    <row r="1221" spans="6:9" x14ac:dyDescent="0.25">
      <c r="F1221"/>
      <c r="G1221"/>
      <c r="H1221"/>
      <c r="I1221"/>
    </row>
    <row r="1222" spans="6:9" x14ac:dyDescent="0.25">
      <c r="F1222"/>
      <c r="G1222"/>
      <c r="H1222"/>
      <c r="I1222"/>
    </row>
    <row r="1223" spans="6:9" x14ac:dyDescent="0.25">
      <c r="F1223"/>
      <c r="G1223"/>
      <c r="H1223"/>
      <c r="I1223"/>
    </row>
    <row r="1224" spans="6:9" x14ac:dyDescent="0.25">
      <c r="F1224"/>
      <c r="G1224"/>
      <c r="H1224"/>
      <c r="I1224"/>
    </row>
    <row r="1225" spans="6:9" x14ac:dyDescent="0.25">
      <c r="F1225"/>
      <c r="G1225"/>
      <c r="H1225"/>
      <c r="I1225"/>
    </row>
    <row r="1226" spans="6:9" x14ac:dyDescent="0.25">
      <c r="F1226"/>
      <c r="G1226"/>
      <c r="H1226"/>
      <c r="I1226"/>
    </row>
    <row r="1227" spans="6:9" x14ac:dyDescent="0.25">
      <c r="F1227"/>
      <c r="G1227"/>
      <c r="H1227"/>
      <c r="I1227"/>
    </row>
    <row r="1228" spans="6:9" x14ac:dyDescent="0.25">
      <c r="F1228"/>
      <c r="G1228"/>
      <c r="H1228"/>
      <c r="I1228"/>
    </row>
    <row r="1229" spans="6:9" x14ac:dyDescent="0.25">
      <c r="F1229"/>
      <c r="G1229"/>
      <c r="H1229"/>
      <c r="I1229"/>
    </row>
    <row r="1230" spans="6:9" x14ac:dyDescent="0.25">
      <c r="F1230"/>
      <c r="G1230"/>
      <c r="H1230"/>
      <c r="I1230"/>
    </row>
    <row r="1231" spans="6:9" x14ac:dyDescent="0.25">
      <c r="F1231"/>
      <c r="G1231"/>
      <c r="H1231"/>
      <c r="I1231"/>
    </row>
    <row r="1232" spans="6:9" x14ac:dyDescent="0.25">
      <c r="F1232"/>
      <c r="G1232"/>
      <c r="H1232"/>
      <c r="I1232"/>
    </row>
    <row r="1233" spans="6:9" x14ac:dyDescent="0.25">
      <c r="F1233"/>
      <c r="G1233"/>
      <c r="H1233"/>
      <c r="I1233"/>
    </row>
    <row r="1234" spans="6:9" x14ac:dyDescent="0.25">
      <c r="F1234"/>
      <c r="G1234"/>
      <c r="H1234"/>
      <c r="I1234"/>
    </row>
    <row r="1235" spans="6:9" x14ac:dyDescent="0.25">
      <c r="F1235"/>
      <c r="G1235"/>
      <c r="H1235"/>
      <c r="I1235"/>
    </row>
    <row r="1236" spans="6:9" x14ac:dyDescent="0.25">
      <c r="F1236"/>
      <c r="G1236"/>
      <c r="H1236"/>
      <c r="I1236"/>
    </row>
    <row r="1237" spans="6:9" x14ac:dyDescent="0.25">
      <c r="F1237"/>
      <c r="G1237"/>
      <c r="H1237"/>
      <c r="I1237"/>
    </row>
    <row r="1238" spans="6:9" x14ac:dyDescent="0.25">
      <c r="F1238"/>
      <c r="G1238"/>
      <c r="H1238"/>
      <c r="I1238"/>
    </row>
    <row r="1239" spans="6:9" x14ac:dyDescent="0.25">
      <c r="F1239"/>
      <c r="G1239"/>
      <c r="H1239"/>
      <c r="I1239"/>
    </row>
    <row r="1240" spans="6:9" x14ac:dyDescent="0.25">
      <c r="F1240"/>
      <c r="G1240"/>
      <c r="H1240"/>
      <c r="I1240"/>
    </row>
    <row r="1241" spans="6:9" x14ac:dyDescent="0.25">
      <c r="F1241"/>
      <c r="G1241"/>
      <c r="H1241"/>
      <c r="I1241"/>
    </row>
    <row r="1242" spans="6:9" x14ac:dyDescent="0.25">
      <c r="F1242"/>
      <c r="G1242"/>
      <c r="H1242"/>
      <c r="I1242"/>
    </row>
    <row r="1243" spans="6:9" x14ac:dyDescent="0.25">
      <c r="F1243"/>
      <c r="G1243"/>
      <c r="H1243"/>
      <c r="I1243"/>
    </row>
    <row r="1244" spans="6:9" x14ac:dyDescent="0.25">
      <c r="F1244"/>
      <c r="G1244"/>
      <c r="H1244"/>
      <c r="I1244"/>
    </row>
    <row r="1245" spans="6:9" x14ac:dyDescent="0.25">
      <c r="F1245"/>
      <c r="G1245"/>
      <c r="H1245"/>
      <c r="I1245"/>
    </row>
    <row r="1246" spans="6:9" x14ac:dyDescent="0.25">
      <c r="F1246"/>
      <c r="G1246"/>
      <c r="H1246"/>
      <c r="I1246"/>
    </row>
    <row r="1247" spans="6:9" x14ac:dyDescent="0.25">
      <c r="F1247"/>
      <c r="G1247"/>
      <c r="H1247"/>
      <c r="I1247"/>
    </row>
    <row r="1248" spans="6:9" x14ac:dyDescent="0.25">
      <c r="F1248"/>
      <c r="G1248"/>
      <c r="H1248"/>
      <c r="I1248"/>
    </row>
    <row r="1249" spans="6:9" x14ac:dyDescent="0.25">
      <c r="F1249"/>
      <c r="G1249"/>
      <c r="H1249"/>
      <c r="I1249"/>
    </row>
    <row r="1250" spans="6:9" x14ac:dyDescent="0.25">
      <c r="F1250"/>
      <c r="G1250"/>
      <c r="H1250"/>
      <c r="I1250"/>
    </row>
    <row r="1251" spans="6:9" x14ac:dyDescent="0.25">
      <c r="F1251"/>
      <c r="G1251"/>
      <c r="H1251"/>
      <c r="I1251"/>
    </row>
    <row r="1252" spans="6:9" x14ac:dyDescent="0.25">
      <c r="F1252"/>
      <c r="G1252"/>
      <c r="H1252"/>
      <c r="I1252"/>
    </row>
    <row r="1253" spans="6:9" x14ac:dyDescent="0.25">
      <c r="F1253"/>
      <c r="G1253"/>
      <c r="H1253"/>
      <c r="I1253"/>
    </row>
    <row r="1254" spans="6:9" x14ac:dyDescent="0.25">
      <c r="F1254"/>
      <c r="G1254"/>
      <c r="H1254"/>
      <c r="I1254"/>
    </row>
    <row r="1255" spans="6:9" x14ac:dyDescent="0.25">
      <c r="F1255"/>
      <c r="G1255"/>
      <c r="H1255"/>
      <c r="I1255"/>
    </row>
    <row r="1256" spans="6:9" x14ac:dyDescent="0.25">
      <c r="F1256"/>
      <c r="G1256"/>
      <c r="H1256"/>
      <c r="I1256"/>
    </row>
    <row r="1257" spans="6:9" x14ac:dyDescent="0.25">
      <c r="F1257"/>
      <c r="G1257"/>
      <c r="H1257"/>
      <c r="I1257"/>
    </row>
    <row r="1258" spans="6:9" x14ac:dyDescent="0.25">
      <c r="F1258"/>
      <c r="G1258"/>
      <c r="H1258"/>
      <c r="I1258"/>
    </row>
    <row r="1259" spans="6:9" x14ac:dyDescent="0.25">
      <c r="F1259"/>
      <c r="G1259"/>
      <c r="H1259"/>
      <c r="I1259"/>
    </row>
    <row r="1260" spans="6:9" x14ac:dyDescent="0.25">
      <c r="F1260"/>
      <c r="G1260"/>
      <c r="H1260"/>
      <c r="I1260"/>
    </row>
    <row r="1261" spans="6:9" x14ac:dyDescent="0.25">
      <c r="F1261"/>
      <c r="G1261"/>
      <c r="H1261"/>
      <c r="I1261"/>
    </row>
    <row r="1262" spans="6:9" x14ac:dyDescent="0.25">
      <c r="F1262"/>
      <c r="G1262"/>
      <c r="H1262"/>
      <c r="I1262"/>
    </row>
    <row r="1263" spans="6:9" x14ac:dyDescent="0.25">
      <c r="F1263"/>
      <c r="G1263"/>
      <c r="H1263"/>
      <c r="I1263"/>
    </row>
    <row r="1264" spans="6:9" x14ac:dyDescent="0.25">
      <c r="F1264"/>
      <c r="G1264"/>
      <c r="H1264"/>
      <c r="I1264"/>
    </row>
    <row r="1265" spans="6:9" x14ac:dyDescent="0.25">
      <c r="F1265"/>
      <c r="G1265"/>
      <c r="H1265"/>
      <c r="I1265"/>
    </row>
    <row r="1266" spans="6:9" x14ac:dyDescent="0.25">
      <c r="F1266"/>
      <c r="G1266"/>
      <c r="H1266"/>
      <c r="I1266"/>
    </row>
    <row r="1267" spans="6:9" x14ac:dyDescent="0.25">
      <c r="F1267"/>
      <c r="G1267"/>
      <c r="H1267"/>
      <c r="I1267"/>
    </row>
    <row r="1268" spans="6:9" x14ac:dyDescent="0.25">
      <c r="F1268"/>
      <c r="G1268"/>
      <c r="H1268"/>
      <c r="I1268"/>
    </row>
    <row r="1269" spans="6:9" x14ac:dyDescent="0.25">
      <c r="F1269"/>
      <c r="G1269"/>
      <c r="H1269"/>
      <c r="I1269"/>
    </row>
    <row r="1270" spans="6:9" x14ac:dyDescent="0.25">
      <c r="F1270"/>
      <c r="G1270"/>
      <c r="H1270"/>
      <c r="I1270"/>
    </row>
    <row r="1271" spans="6:9" x14ac:dyDescent="0.25">
      <c r="F1271"/>
      <c r="G1271"/>
      <c r="H1271"/>
      <c r="I1271"/>
    </row>
    <row r="1272" spans="6:9" x14ac:dyDescent="0.25">
      <c r="F1272"/>
      <c r="G1272"/>
      <c r="H1272"/>
      <c r="I1272"/>
    </row>
    <row r="1273" spans="6:9" x14ac:dyDescent="0.25">
      <c r="F1273"/>
      <c r="G1273"/>
      <c r="H1273"/>
      <c r="I1273"/>
    </row>
    <row r="1274" spans="6:9" x14ac:dyDescent="0.25">
      <c r="F1274"/>
      <c r="G1274"/>
      <c r="H1274"/>
      <c r="I1274"/>
    </row>
    <row r="1275" spans="6:9" x14ac:dyDescent="0.25">
      <c r="F1275"/>
      <c r="G1275"/>
      <c r="H1275"/>
      <c r="I1275"/>
    </row>
    <row r="1276" spans="6:9" x14ac:dyDescent="0.25">
      <c r="F1276"/>
      <c r="G1276"/>
      <c r="H1276"/>
      <c r="I1276"/>
    </row>
    <row r="1277" spans="6:9" x14ac:dyDescent="0.25">
      <c r="F1277"/>
      <c r="G1277"/>
      <c r="H1277"/>
      <c r="I1277"/>
    </row>
    <row r="1278" spans="6:9" x14ac:dyDescent="0.25">
      <c r="F1278"/>
      <c r="G1278"/>
      <c r="H1278"/>
      <c r="I1278"/>
    </row>
    <row r="1279" spans="6:9" x14ac:dyDescent="0.25">
      <c r="F1279"/>
      <c r="G1279"/>
      <c r="H1279"/>
      <c r="I1279"/>
    </row>
    <row r="1280" spans="6:9" x14ac:dyDescent="0.25">
      <c r="F1280"/>
      <c r="G1280"/>
      <c r="H1280"/>
      <c r="I1280"/>
    </row>
    <row r="1281" spans="6:9" x14ac:dyDescent="0.25">
      <c r="F1281"/>
      <c r="G1281"/>
      <c r="H1281"/>
      <c r="I1281"/>
    </row>
    <row r="1282" spans="6:9" x14ac:dyDescent="0.25">
      <c r="F1282"/>
      <c r="G1282"/>
      <c r="H1282"/>
      <c r="I1282"/>
    </row>
    <row r="1283" spans="6:9" x14ac:dyDescent="0.25">
      <c r="F1283"/>
      <c r="G1283"/>
      <c r="H1283"/>
      <c r="I1283"/>
    </row>
    <row r="1284" spans="6:9" x14ac:dyDescent="0.25">
      <c r="F1284"/>
      <c r="G1284"/>
      <c r="H1284"/>
      <c r="I1284"/>
    </row>
    <row r="1285" spans="6:9" x14ac:dyDescent="0.25">
      <c r="F1285"/>
      <c r="G1285"/>
      <c r="H1285"/>
      <c r="I1285"/>
    </row>
    <row r="1286" spans="6:9" x14ac:dyDescent="0.25">
      <c r="F1286"/>
      <c r="G1286"/>
      <c r="H1286"/>
      <c r="I1286"/>
    </row>
    <row r="1287" spans="6:9" x14ac:dyDescent="0.25">
      <c r="F1287"/>
      <c r="G1287"/>
      <c r="H1287"/>
      <c r="I1287"/>
    </row>
    <row r="1288" spans="6:9" x14ac:dyDescent="0.25">
      <c r="F1288"/>
      <c r="G1288"/>
      <c r="H1288"/>
      <c r="I1288"/>
    </row>
    <row r="1289" spans="6:9" x14ac:dyDescent="0.25">
      <c r="F1289"/>
      <c r="G1289"/>
      <c r="H1289"/>
      <c r="I1289"/>
    </row>
    <row r="1290" spans="6:9" x14ac:dyDescent="0.25">
      <c r="F1290"/>
      <c r="G1290"/>
      <c r="H1290"/>
      <c r="I1290"/>
    </row>
    <row r="1291" spans="6:9" x14ac:dyDescent="0.25">
      <c r="F1291"/>
      <c r="G1291"/>
      <c r="H1291"/>
      <c r="I1291"/>
    </row>
    <row r="1292" spans="6:9" x14ac:dyDescent="0.25">
      <c r="F1292"/>
      <c r="G1292"/>
      <c r="H1292"/>
      <c r="I1292"/>
    </row>
    <row r="1293" spans="6:9" x14ac:dyDescent="0.25">
      <c r="F1293"/>
      <c r="G1293"/>
      <c r="H1293"/>
      <c r="I1293"/>
    </row>
    <row r="1294" spans="6:9" x14ac:dyDescent="0.25">
      <c r="F1294"/>
      <c r="G1294"/>
      <c r="H1294"/>
      <c r="I1294"/>
    </row>
    <row r="1295" spans="6:9" x14ac:dyDescent="0.25">
      <c r="F1295"/>
      <c r="G1295"/>
      <c r="H1295"/>
      <c r="I1295"/>
    </row>
    <row r="1296" spans="6:9" x14ac:dyDescent="0.25">
      <c r="F1296"/>
      <c r="G1296"/>
      <c r="H1296"/>
      <c r="I1296"/>
    </row>
    <row r="1297" spans="6:9" x14ac:dyDescent="0.25">
      <c r="F1297"/>
      <c r="G1297"/>
      <c r="H1297"/>
      <c r="I1297"/>
    </row>
    <row r="1298" spans="6:9" x14ac:dyDescent="0.25">
      <c r="F1298"/>
      <c r="G1298"/>
      <c r="H1298"/>
      <c r="I1298"/>
    </row>
    <row r="1299" spans="6:9" x14ac:dyDescent="0.25">
      <c r="F1299"/>
      <c r="G1299"/>
      <c r="H1299"/>
      <c r="I1299"/>
    </row>
    <row r="1300" spans="6:9" x14ac:dyDescent="0.25">
      <c r="F1300"/>
      <c r="G1300"/>
      <c r="H1300"/>
      <c r="I1300"/>
    </row>
    <row r="1301" spans="6:9" x14ac:dyDescent="0.25">
      <c r="F1301"/>
      <c r="G1301"/>
      <c r="H1301"/>
      <c r="I1301"/>
    </row>
    <row r="1302" spans="6:9" x14ac:dyDescent="0.25">
      <c r="F1302"/>
      <c r="G1302"/>
      <c r="H1302"/>
      <c r="I1302"/>
    </row>
    <row r="1303" spans="6:9" x14ac:dyDescent="0.25">
      <c r="F1303"/>
      <c r="G1303"/>
      <c r="H1303"/>
      <c r="I1303"/>
    </row>
    <row r="1304" spans="6:9" x14ac:dyDescent="0.25">
      <c r="F1304"/>
      <c r="G1304"/>
      <c r="H1304"/>
      <c r="I1304"/>
    </row>
    <row r="1305" spans="6:9" x14ac:dyDescent="0.25">
      <c r="F1305"/>
      <c r="G1305"/>
      <c r="H1305"/>
      <c r="I1305"/>
    </row>
    <row r="1306" spans="6:9" x14ac:dyDescent="0.25">
      <c r="F1306"/>
      <c r="G1306"/>
      <c r="H1306"/>
      <c r="I1306"/>
    </row>
    <row r="1307" spans="6:9" x14ac:dyDescent="0.25">
      <c r="F1307"/>
      <c r="G1307"/>
      <c r="H1307"/>
      <c r="I1307"/>
    </row>
    <row r="1308" spans="6:9" x14ac:dyDescent="0.25">
      <c r="F1308"/>
      <c r="G1308"/>
      <c r="H1308"/>
      <c r="I1308"/>
    </row>
    <row r="1309" spans="6:9" x14ac:dyDescent="0.25">
      <c r="F1309"/>
      <c r="G1309"/>
      <c r="H1309"/>
      <c r="I1309"/>
    </row>
    <row r="1310" spans="6:9" x14ac:dyDescent="0.25">
      <c r="F1310"/>
      <c r="G1310"/>
      <c r="H1310"/>
      <c r="I1310"/>
    </row>
    <row r="1311" spans="6:9" x14ac:dyDescent="0.25">
      <c r="F1311"/>
      <c r="G1311"/>
      <c r="H1311"/>
      <c r="I1311"/>
    </row>
    <row r="1312" spans="6:9" x14ac:dyDescent="0.25">
      <c r="F1312"/>
      <c r="G1312"/>
      <c r="H1312"/>
      <c r="I1312"/>
    </row>
    <row r="1313" spans="6:9" x14ac:dyDescent="0.25">
      <c r="F1313"/>
      <c r="G1313"/>
      <c r="H1313"/>
      <c r="I1313"/>
    </row>
    <row r="1314" spans="6:9" x14ac:dyDescent="0.25">
      <c r="F1314"/>
      <c r="G1314"/>
      <c r="H1314"/>
      <c r="I1314"/>
    </row>
    <row r="1315" spans="6:9" x14ac:dyDescent="0.25">
      <c r="F1315"/>
      <c r="G1315"/>
      <c r="H1315"/>
      <c r="I1315"/>
    </row>
    <row r="1316" spans="6:9" x14ac:dyDescent="0.25">
      <c r="F1316"/>
      <c r="G1316"/>
      <c r="H1316"/>
      <c r="I1316"/>
    </row>
    <row r="1317" spans="6:9" x14ac:dyDescent="0.25">
      <c r="F1317"/>
      <c r="G1317"/>
      <c r="H1317"/>
      <c r="I1317"/>
    </row>
    <row r="1318" spans="6:9" x14ac:dyDescent="0.25">
      <c r="F1318"/>
      <c r="G1318"/>
      <c r="H1318"/>
      <c r="I1318"/>
    </row>
    <row r="1319" spans="6:9" x14ac:dyDescent="0.25">
      <c r="F1319"/>
      <c r="G1319"/>
      <c r="H1319"/>
      <c r="I1319"/>
    </row>
    <row r="1320" spans="6:9" x14ac:dyDescent="0.25">
      <c r="F1320"/>
      <c r="G1320"/>
      <c r="H1320"/>
      <c r="I1320"/>
    </row>
    <row r="1321" spans="6:9" x14ac:dyDescent="0.25">
      <c r="F1321"/>
      <c r="G1321"/>
      <c r="H1321"/>
      <c r="I1321"/>
    </row>
    <row r="1322" spans="6:9" x14ac:dyDescent="0.25">
      <c r="F1322"/>
      <c r="G1322"/>
      <c r="H1322"/>
      <c r="I1322"/>
    </row>
    <row r="1323" spans="6:9" x14ac:dyDescent="0.25">
      <c r="F1323"/>
      <c r="G1323"/>
      <c r="H1323"/>
      <c r="I1323"/>
    </row>
    <row r="1324" spans="6:9" x14ac:dyDescent="0.25">
      <c r="F1324"/>
      <c r="G1324"/>
      <c r="H1324"/>
      <c r="I1324"/>
    </row>
    <row r="1325" spans="6:9" x14ac:dyDescent="0.25">
      <c r="F1325"/>
      <c r="G1325"/>
      <c r="H1325"/>
      <c r="I1325"/>
    </row>
    <row r="1326" spans="6:9" x14ac:dyDescent="0.25">
      <c r="F1326"/>
      <c r="G1326"/>
      <c r="H1326"/>
      <c r="I1326"/>
    </row>
    <row r="1327" spans="6:9" x14ac:dyDescent="0.25">
      <c r="F1327"/>
      <c r="G1327"/>
      <c r="H1327"/>
      <c r="I1327"/>
    </row>
    <row r="1328" spans="6:9" x14ac:dyDescent="0.25">
      <c r="F1328"/>
      <c r="G1328"/>
      <c r="H1328"/>
      <c r="I1328"/>
    </row>
    <row r="1329" spans="6:9" x14ac:dyDescent="0.25">
      <c r="F1329"/>
      <c r="G1329"/>
      <c r="H1329"/>
      <c r="I1329"/>
    </row>
    <row r="1330" spans="6:9" x14ac:dyDescent="0.25">
      <c r="F1330"/>
      <c r="G1330"/>
      <c r="H1330"/>
      <c r="I1330"/>
    </row>
    <row r="1331" spans="6:9" x14ac:dyDescent="0.25">
      <c r="F1331"/>
      <c r="G1331"/>
      <c r="H1331"/>
      <c r="I1331"/>
    </row>
    <row r="1332" spans="6:9" x14ac:dyDescent="0.25">
      <c r="F1332"/>
      <c r="G1332"/>
      <c r="H1332"/>
      <c r="I1332"/>
    </row>
    <row r="1333" spans="6:9" x14ac:dyDescent="0.25">
      <c r="F1333"/>
      <c r="G1333"/>
      <c r="H1333"/>
      <c r="I1333"/>
    </row>
    <row r="1334" spans="6:9" x14ac:dyDescent="0.25">
      <c r="F1334"/>
      <c r="G1334"/>
      <c r="H1334"/>
      <c r="I1334"/>
    </row>
    <row r="1335" spans="6:9" x14ac:dyDescent="0.25">
      <c r="F1335"/>
      <c r="G1335"/>
      <c r="H1335"/>
      <c r="I1335"/>
    </row>
    <row r="1336" spans="6:9" x14ac:dyDescent="0.25">
      <c r="F1336"/>
      <c r="G1336"/>
      <c r="H1336"/>
      <c r="I1336"/>
    </row>
    <row r="1337" spans="6:9" x14ac:dyDescent="0.25">
      <c r="F1337"/>
      <c r="G1337"/>
      <c r="H1337"/>
      <c r="I1337"/>
    </row>
    <row r="1338" spans="6:9" x14ac:dyDescent="0.25">
      <c r="F1338"/>
      <c r="G1338"/>
      <c r="H1338"/>
      <c r="I1338"/>
    </row>
    <row r="1339" spans="6:9" x14ac:dyDescent="0.25">
      <c r="F1339"/>
      <c r="G1339"/>
      <c r="H1339"/>
      <c r="I1339"/>
    </row>
    <row r="1340" spans="6:9" x14ac:dyDescent="0.25">
      <c r="F1340"/>
      <c r="G1340"/>
      <c r="H1340"/>
      <c r="I1340"/>
    </row>
    <row r="1341" spans="6:9" x14ac:dyDescent="0.25">
      <c r="F1341"/>
      <c r="G1341"/>
      <c r="H1341"/>
      <c r="I1341"/>
    </row>
    <row r="1342" spans="6:9" x14ac:dyDescent="0.25">
      <c r="F1342"/>
      <c r="G1342"/>
      <c r="H1342"/>
      <c r="I1342"/>
    </row>
    <row r="1343" spans="6:9" x14ac:dyDescent="0.25">
      <c r="F1343"/>
      <c r="G1343"/>
      <c r="H1343"/>
      <c r="I1343"/>
    </row>
    <row r="1344" spans="6:9" x14ac:dyDescent="0.25">
      <c r="F1344"/>
      <c r="G1344"/>
      <c r="H1344"/>
      <c r="I1344"/>
    </row>
    <row r="1345" spans="6:9" x14ac:dyDescent="0.25">
      <c r="F1345"/>
      <c r="G1345"/>
      <c r="H1345"/>
      <c r="I1345"/>
    </row>
    <row r="1346" spans="6:9" x14ac:dyDescent="0.25">
      <c r="F1346"/>
      <c r="G1346"/>
      <c r="H1346"/>
      <c r="I1346"/>
    </row>
    <row r="1347" spans="6:9" x14ac:dyDescent="0.25">
      <c r="F1347"/>
      <c r="G1347"/>
      <c r="H1347"/>
      <c r="I1347"/>
    </row>
    <row r="1348" spans="6:9" x14ac:dyDescent="0.25">
      <c r="F1348"/>
      <c r="G1348"/>
      <c r="H1348"/>
      <c r="I1348"/>
    </row>
    <row r="1349" spans="6:9" x14ac:dyDescent="0.25">
      <c r="F1349"/>
      <c r="G1349"/>
      <c r="H1349"/>
      <c r="I1349"/>
    </row>
    <row r="1350" spans="6:9" x14ac:dyDescent="0.25">
      <c r="F1350"/>
      <c r="G1350"/>
      <c r="H1350"/>
      <c r="I1350"/>
    </row>
    <row r="1351" spans="6:9" x14ac:dyDescent="0.25">
      <c r="F1351"/>
      <c r="G1351"/>
      <c r="H1351"/>
      <c r="I1351"/>
    </row>
    <row r="1352" spans="6:9" x14ac:dyDescent="0.25">
      <c r="F1352"/>
      <c r="G1352"/>
      <c r="H1352"/>
      <c r="I1352"/>
    </row>
    <row r="1353" spans="6:9" x14ac:dyDescent="0.25">
      <c r="F1353"/>
      <c r="G1353"/>
      <c r="H1353"/>
      <c r="I1353"/>
    </row>
    <row r="1354" spans="6:9" x14ac:dyDescent="0.25">
      <c r="F1354"/>
      <c r="G1354"/>
      <c r="H1354"/>
      <c r="I1354"/>
    </row>
    <row r="1355" spans="6:9" x14ac:dyDescent="0.25">
      <c r="F1355"/>
      <c r="G1355"/>
      <c r="H1355"/>
      <c r="I1355"/>
    </row>
    <row r="1356" spans="6:9" x14ac:dyDescent="0.25">
      <c r="F1356"/>
      <c r="G1356"/>
      <c r="H1356"/>
      <c r="I1356"/>
    </row>
    <row r="1357" spans="6:9" x14ac:dyDescent="0.25">
      <c r="F1357"/>
      <c r="G1357"/>
      <c r="H1357"/>
      <c r="I1357"/>
    </row>
    <row r="1358" spans="6:9" x14ac:dyDescent="0.25">
      <c r="F1358"/>
      <c r="G1358"/>
      <c r="H1358"/>
      <c r="I1358"/>
    </row>
    <row r="1359" spans="6:9" x14ac:dyDescent="0.25">
      <c r="F1359"/>
      <c r="G1359"/>
      <c r="H1359"/>
      <c r="I1359"/>
    </row>
    <row r="1360" spans="6:9" x14ac:dyDescent="0.25">
      <c r="F1360"/>
      <c r="G1360"/>
      <c r="H1360"/>
      <c r="I1360"/>
    </row>
    <row r="1361" spans="6:9" x14ac:dyDescent="0.25">
      <c r="F1361"/>
      <c r="G1361"/>
      <c r="H1361"/>
      <c r="I1361"/>
    </row>
    <row r="1362" spans="6:9" x14ac:dyDescent="0.25">
      <c r="F1362"/>
      <c r="G1362"/>
      <c r="H1362"/>
      <c r="I1362"/>
    </row>
  </sheetData>
  <mergeCells count="2">
    <mergeCell ref="AE1:AJ1"/>
    <mergeCell ref="AD2:A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Range parameters</vt:lpstr>
      <vt:lpstr>Sheet3</vt:lpstr>
    </vt:vector>
  </TitlesOfParts>
  <Company>ZSL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Rowcliffe</dc:creator>
  <cp:lastModifiedBy>mark rademaker</cp:lastModifiedBy>
  <dcterms:created xsi:type="dcterms:W3CDTF">2015-01-16T15:01:02Z</dcterms:created>
  <dcterms:modified xsi:type="dcterms:W3CDTF">2015-03-18T15:00:36Z</dcterms:modified>
</cp:coreProperties>
</file>