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enghan/Desktop/Manuscript/Erosion model/"/>
    </mc:Choice>
  </mc:AlternateContent>
  <xr:revisionPtr revIDLastSave="0" documentId="13_ncr:1_{FD323E68-CA12-6649-9EE3-CBEDE8631C03}" xr6:coauthVersionLast="36" xr6:coauthVersionMax="45" xr10:uidLastSave="{00000000-0000-0000-0000-000000000000}"/>
  <bookViews>
    <workbookView xWindow="0" yWindow="460" windowWidth="20740" windowHeight="11160" xr2:uid="{BBB78B4D-DAC7-4371-A637-E34C08CDBC5B}"/>
  </bookViews>
  <sheets>
    <sheet name="Table S1" sheetId="1" r:id="rId1"/>
  </sheets>
  <definedNames>
    <definedName name="_xlnm.Databas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31" i="1" l="1"/>
  <c r="K231" i="1"/>
  <c r="M231" i="1" s="1"/>
  <c r="L230" i="1"/>
  <c r="K230" i="1"/>
  <c r="M230" i="1" s="1"/>
  <c r="M229" i="1"/>
  <c r="L229" i="1"/>
  <c r="K229" i="1"/>
  <c r="L228" i="1"/>
  <c r="M228" i="1" s="1"/>
  <c r="K228" i="1"/>
  <c r="L227" i="1"/>
  <c r="K227" i="1"/>
  <c r="M227" i="1" s="1"/>
  <c r="L226" i="1"/>
  <c r="K226" i="1"/>
  <c r="M226" i="1" s="1"/>
  <c r="M225" i="1"/>
  <c r="L225" i="1"/>
  <c r="K225" i="1"/>
  <c r="L224" i="1"/>
  <c r="M224" i="1" s="1"/>
  <c r="K224" i="1"/>
  <c r="L223" i="1"/>
  <c r="K223" i="1"/>
  <c r="M223" i="1" s="1"/>
  <c r="L222" i="1"/>
  <c r="K222" i="1"/>
  <c r="M222" i="1" s="1"/>
  <c r="M221" i="1"/>
  <c r="L221" i="1"/>
  <c r="K221" i="1"/>
  <c r="L220" i="1"/>
  <c r="M220" i="1" s="1"/>
  <c r="K220" i="1"/>
  <c r="L219" i="1"/>
  <c r="K219" i="1"/>
  <c r="M219" i="1" s="1"/>
  <c r="L218" i="1"/>
  <c r="K218" i="1"/>
  <c r="M218" i="1" s="1"/>
  <c r="M217" i="1"/>
  <c r="L217" i="1"/>
  <c r="K217" i="1"/>
  <c r="L216" i="1"/>
  <c r="M216" i="1" s="1"/>
  <c r="K216" i="1"/>
  <c r="L215" i="1"/>
  <c r="K215" i="1"/>
  <c r="M215" i="1" s="1"/>
  <c r="L214" i="1"/>
  <c r="K214" i="1"/>
  <c r="M214" i="1" s="1"/>
  <c r="M213" i="1"/>
  <c r="L213" i="1"/>
  <c r="K213" i="1"/>
  <c r="L212" i="1"/>
  <c r="M212" i="1" s="1"/>
  <c r="K212" i="1"/>
  <c r="L211" i="1"/>
  <c r="K211" i="1"/>
  <c r="M211" i="1" s="1"/>
  <c r="L210" i="1"/>
  <c r="K210" i="1"/>
  <c r="M210" i="1" s="1"/>
  <c r="M209" i="1"/>
  <c r="L209" i="1"/>
  <c r="K209" i="1"/>
  <c r="L208" i="1"/>
  <c r="M208" i="1" s="1"/>
  <c r="K208" i="1"/>
  <c r="L207" i="1"/>
  <c r="K207" i="1"/>
  <c r="M207" i="1" s="1"/>
  <c r="L206" i="1"/>
  <c r="K206" i="1"/>
  <c r="M206" i="1" s="1"/>
  <c r="M205" i="1"/>
  <c r="L205" i="1"/>
  <c r="K205" i="1"/>
  <c r="L204" i="1"/>
  <c r="M204" i="1" s="1"/>
  <c r="K204" i="1"/>
  <c r="L203" i="1"/>
  <c r="K203" i="1"/>
  <c r="M203" i="1" s="1"/>
  <c r="L202" i="1"/>
  <c r="K202" i="1"/>
  <c r="M202" i="1" s="1"/>
  <c r="M201" i="1"/>
  <c r="L201" i="1"/>
  <c r="K201" i="1"/>
  <c r="L200" i="1"/>
  <c r="M200" i="1" s="1"/>
  <c r="K200" i="1"/>
  <c r="L199" i="1"/>
  <c r="K199" i="1"/>
  <c r="M199" i="1" s="1"/>
  <c r="L198" i="1"/>
  <c r="K198" i="1"/>
  <c r="M198" i="1" s="1"/>
  <c r="M197" i="1"/>
  <c r="L197" i="1"/>
  <c r="K197" i="1"/>
  <c r="M196" i="1"/>
  <c r="L196" i="1"/>
  <c r="K196" i="1"/>
  <c r="L195" i="1"/>
  <c r="K195" i="1"/>
  <c r="M195" i="1" s="1"/>
  <c r="L194" i="1"/>
  <c r="K194" i="1"/>
  <c r="M194" i="1" s="1"/>
  <c r="M193" i="1"/>
  <c r="L193" i="1"/>
  <c r="K193" i="1"/>
  <c r="L192" i="1"/>
  <c r="M192" i="1" s="1"/>
  <c r="K192" i="1"/>
  <c r="L191" i="1"/>
  <c r="K191" i="1"/>
  <c r="M191" i="1" s="1"/>
  <c r="L190" i="1"/>
  <c r="K190" i="1"/>
  <c r="M190" i="1" s="1"/>
  <c r="M189" i="1"/>
  <c r="L189" i="1"/>
  <c r="K189" i="1"/>
  <c r="L188" i="1"/>
  <c r="M188" i="1" s="1"/>
  <c r="K188" i="1"/>
  <c r="L187" i="1"/>
  <c r="K187" i="1"/>
  <c r="M187" i="1" s="1"/>
  <c r="L186" i="1"/>
  <c r="K186" i="1"/>
  <c r="M186" i="1" s="1"/>
  <c r="M185" i="1"/>
  <c r="L185" i="1"/>
  <c r="K185" i="1"/>
  <c r="L184" i="1"/>
  <c r="M184" i="1" s="1"/>
  <c r="K184" i="1"/>
  <c r="L183" i="1"/>
  <c r="K183" i="1"/>
  <c r="M183" i="1" s="1"/>
  <c r="L182" i="1"/>
  <c r="K182" i="1"/>
  <c r="M182" i="1" s="1"/>
  <c r="M181" i="1"/>
  <c r="L181" i="1"/>
  <c r="K181" i="1"/>
  <c r="L180" i="1"/>
  <c r="M180" i="1" s="1"/>
  <c r="K180" i="1"/>
  <c r="L179" i="1"/>
  <c r="K179" i="1"/>
  <c r="M179" i="1" s="1"/>
  <c r="L178" i="1"/>
  <c r="K178" i="1"/>
  <c r="M178" i="1" s="1"/>
  <c r="M177" i="1"/>
  <c r="L177" i="1"/>
  <c r="K177" i="1"/>
  <c r="L176" i="1"/>
  <c r="M176" i="1" s="1"/>
  <c r="K176" i="1"/>
  <c r="L175" i="1"/>
  <c r="K175" i="1"/>
  <c r="M175" i="1" s="1"/>
  <c r="L174" i="1"/>
  <c r="K174" i="1"/>
  <c r="M174" i="1" s="1"/>
  <c r="M173" i="1"/>
  <c r="L173" i="1"/>
  <c r="K173" i="1"/>
  <c r="M172" i="1"/>
  <c r="L172" i="1"/>
  <c r="K172" i="1"/>
  <c r="L171" i="1"/>
  <c r="K171" i="1"/>
  <c r="M171" i="1" s="1"/>
  <c r="L170" i="1"/>
  <c r="K170" i="1"/>
  <c r="M170" i="1" s="1"/>
  <c r="M169" i="1"/>
  <c r="L169" i="1"/>
  <c r="K169" i="1"/>
  <c r="M168" i="1"/>
  <c r="L168" i="1"/>
  <c r="K168" i="1"/>
  <c r="L167" i="1"/>
  <c r="K167" i="1"/>
  <c r="M167" i="1" s="1"/>
  <c r="L166" i="1"/>
  <c r="K166" i="1"/>
  <c r="M166" i="1" s="1"/>
  <c r="M165" i="1"/>
  <c r="L165" i="1"/>
  <c r="K165" i="1"/>
  <c r="L164" i="1"/>
  <c r="M164" i="1" s="1"/>
  <c r="K164" i="1"/>
  <c r="L163" i="1"/>
  <c r="K163" i="1"/>
  <c r="M163" i="1" s="1"/>
  <c r="L162" i="1"/>
  <c r="K162" i="1"/>
  <c r="M162" i="1" s="1"/>
  <c r="M161" i="1"/>
  <c r="L161" i="1"/>
  <c r="K161" i="1"/>
  <c r="L160" i="1"/>
  <c r="M160" i="1" s="1"/>
  <c r="K160" i="1"/>
  <c r="L159" i="1"/>
  <c r="K159" i="1"/>
  <c r="M159" i="1" s="1"/>
  <c r="L158" i="1"/>
  <c r="K158" i="1"/>
  <c r="M158" i="1" s="1"/>
  <c r="M157" i="1"/>
  <c r="L157" i="1"/>
  <c r="K157" i="1"/>
  <c r="L156" i="1"/>
  <c r="M156" i="1" s="1"/>
  <c r="K156" i="1"/>
  <c r="L155" i="1"/>
  <c r="K155" i="1"/>
  <c r="M155" i="1" s="1"/>
  <c r="L154" i="1"/>
  <c r="K154" i="1"/>
  <c r="M154" i="1" s="1"/>
  <c r="M153" i="1"/>
  <c r="L153" i="1"/>
  <c r="K153" i="1"/>
  <c r="L152" i="1"/>
  <c r="M152" i="1" s="1"/>
  <c r="K152" i="1"/>
  <c r="L151" i="1"/>
  <c r="K151" i="1"/>
  <c r="M151" i="1" s="1"/>
  <c r="L150" i="1"/>
  <c r="K150" i="1"/>
  <c r="M150" i="1" s="1"/>
  <c r="M149" i="1"/>
  <c r="L149" i="1"/>
  <c r="K149" i="1"/>
  <c r="L148" i="1"/>
  <c r="M148" i="1" s="1"/>
  <c r="K148" i="1"/>
  <c r="L147" i="1"/>
  <c r="K147" i="1"/>
  <c r="M147" i="1" s="1"/>
  <c r="L146" i="1"/>
  <c r="K146" i="1"/>
  <c r="M146" i="1" s="1"/>
  <c r="M145" i="1"/>
  <c r="L145" i="1"/>
  <c r="K145" i="1"/>
  <c r="L144" i="1"/>
  <c r="M144" i="1" s="1"/>
  <c r="K144" i="1"/>
  <c r="L143" i="1"/>
  <c r="K143" i="1"/>
  <c r="M143" i="1" s="1"/>
  <c r="L142" i="1"/>
  <c r="K142" i="1"/>
  <c r="M142" i="1" s="1"/>
  <c r="M141" i="1"/>
  <c r="L141" i="1"/>
  <c r="K141" i="1"/>
  <c r="L140" i="1"/>
  <c r="M140" i="1" s="1"/>
  <c r="K140" i="1"/>
  <c r="L139" i="1"/>
  <c r="K139" i="1"/>
  <c r="M139" i="1" s="1"/>
  <c r="L138" i="1"/>
  <c r="K138" i="1"/>
  <c r="M138" i="1" s="1"/>
  <c r="M137" i="1"/>
  <c r="L137" i="1"/>
  <c r="K137" i="1"/>
  <c r="L136" i="1"/>
  <c r="M136" i="1" s="1"/>
  <c r="K136" i="1"/>
  <c r="L135" i="1"/>
  <c r="K135" i="1"/>
  <c r="M135" i="1" s="1"/>
  <c r="L134" i="1"/>
  <c r="K134" i="1"/>
  <c r="M134" i="1" s="1"/>
  <c r="M133" i="1"/>
  <c r="L133" i="1"/>
  <c r="K133" i="1"/>
  <c r="L132" i="1"/>
  <c r="M132" i="1" s="1"/>
  <c r="K132" i="1"/>
  <c r="L131" i="1"/>
  <c r="K131" i="1"/>
  <c r="M131" i="1" s="1"/>
  <c r="L130" i="1"/>
  <c r="K130" i="1"/>
  <c r="M130" i="1" s="1"/>
  <c r="M129" i="1"/>
  <c r="L129" i="1"/>
  <c r="K129" i="1"/>
  <c r="L128" i="1"/>
  <c r="M128" i="1" s="1"/>
  <c r="K128" i="1"/>
  <c r="L127" i="1"/>
  <c r="K127" i="1"/>
  <c r="M127" i="1" s="1"/>
  <c r="L126" i="1"/>
  <c r="K126" i="1"/>
  <c r="M126" i="1" s="1"/>
  <c r="M125" i="1"/>
  <c r="L125" i="1"/>
  <c r="K125" i="1"/>
  <c r="L124" i="1"/>
  <c r="M124" i="1" s="1"/>
  <c r="K124" i="1"/>
  <c r="L123" i="1"/>
  <c r="K123" i="1"/>
  <c r="M123" i="1" s="1"/>
  <c r="L122" i="1"/>
  <c r="K122" i="1"/>
  <c r="M122" i="1" s="1"/>
  <c r="M121" i="1"/>
  <c r="L121" i="1"/>
  <c r="K121" i="1"/>
  <c r="L120" i="1"/>
  <c r="M120" i="1" s="1"/>
  <c r="K120" i="1"/>
  <c r="L119" i="1"/>
  <c r="K119" i="1"/>
  <c r="M119" i="1" s="1"/>
  <c r="L118" i="1"/>
  <c r="K118" i="1"/>
  <c r="M118" i="1" s="1"/>
  <c r="M117" i="1"/>
  <c r="L117" i="1"/>
  <c r="K117" i="1"/>
  <c r="L116" i="1"/>
  <c r="M116" i="1" s="1"/>
  <c r="K116" i="1"/>
  <c r="L115" i="1"/>
  <c r="K115" i="1"/>
  <c r="M115" i="1" s="1"/>
  <c r="L114" i="1"/>
  <c r="K114" i="1"/>
  <c r="M114" i="1" s="1"/>
  <c r="M113" i="1"/>
  <c r="L113" i="1"/>
  <c r="K113" i="1"/>
  <c r="L112" i="1"/>
  <c r="M112" i="1" s="1"/>
  <c r="K112" i="1"/>
  <c r="L111" i="1"/>
  <c r="K111" i="1"/>
  <c r="M111" i="1" s="1"/>
  <c r="L110" i="1"/>
  <c r="K110" i="1"/>
  <c r="M110" i="1" s="1"/>
  <c r="M109" i="1"/>
  <c r="L109" i="1"/>
  <c r="K109" i="1"/>
  <c r="L108" i="1"/>
  <c r="M108" i="1" s="1"/>
  <c r="K108" i="1"/>
  <c r="L107" i="1"/>
  <c r="K107" i="1"/>
  <c r="M107" i="1" s="1"/>
  <c r="L106" i="1"/>
  <c r="K106" i="1"/>
  <c r="M106" i="1" s="1"/>
  <c r="M105" i="1"/>
  <c r="L105" i="1"/>
  <c r="K105" i="1"/>
  <c r="L104" i="1"/>
  <c r="M104" i="1" s="1"/>
  <c r="K104" i="1"/>
  <c r="L103" i="1"/>
  <c r="K103" i="1"/>
  <c r="M103" i="1" s="1"/>
  <c r="L102" i="1"/>
  <c r="K102" i="1"/>
  <c r="M102" i="1" s="1"/>
  <c r="M101" i="1"/>
  <c r="L101" i="1"/>
  <c r="K101" i="1"/>
  <c r="L100" i="1"/>
  <c r="M100" i="1" s="1"/>
  <c r="K100" i="1"/>
  <c r="L99" i="1"/>
  <c r="K99" i="1"/>
  <c r="M99" i="1" s="1"/>
  <c r="L98" i="1"/>
  <c r="K98" i="1"/>
  <c r="M98" i="1" s="1"/>
  <c r="M97" i="1"/>
  <c r="L97" i="1"/>
  <c r="K97" i="1"/>
  <c r="L96" i="1"/>
  <c r="M96" i="1" s="1"/>
  <c r="K96" i="1"/>
  <c r="L95" i="1"/>
  <c r="K95" i="1"/>
  <c r="M95" i="1" s="1"/>
  <c r="L94" i="1"/>
  <c r="K94" i="1"/>
  <c r="M94" i="1" s="1"/>
  <c r="M93" i="1"/>
  <c r="L93" i="1"/>
  <c r="K93" i="1"/>
  <c r="L92" i="1"/>
  <c r="M92" i="1" s="1"/>
  <c r="K92" i="1"/>
  <c r="L91" i="1"/>
  <c r="K91" i="1"/>
  <c r="M91" i="1" s="1"/>
  <c r="L90" i="1"/>
  <c r="K90" i="1"/>
  <c r="M90" i="1" s="1"/>
  <c r="M89" i="1"/>
  <c r="L89" i="1"/>
  <c r="K89" i="1"/>
  <c r="L88" i="1"/>
  <c r="M88" i="1" s="1"/>
  <c r="K88" i="1"/>
  <c r="L87" i="1"/>
  <c r="K87" i="1"/>
  <c r="M87" i="1" s="1"/>
  <c r="L86" i="1"/>
  <c r="K86" i="1"/>
  <c r="M86" i="1" s="1"/>
  <c r="M85" i="1"/>
  <c r="L85" i="1"/>
  <c r="K85" i="1"/>
  <c r="L84" i="1"/>
  <c r="M84" i="1" s="1"/>
  <c r="K84" i="1"/>
  <c r="L83" i="1"/>
  <c r="K83" i="1"/>
  <c r="M83" i="1" s="1"/>
  <c r="L82" i="1"/>
  <c r="K82" i="1"/>
  <c r="M82" i="1" s="1"/>
  <c r="M81" i="1"/>
  <c r="L81" i="1"/>
  <c r="K81" i="1"/>
  <c r="L80" i="1"/>
  <c r="M80" i="1" s="1"/>
  <c r="K80" i="1"/>
  <c r="L79" i="1"/>
  <c r="K79" i="1"/>
  <c r="M79" i="1" s="1"/>
  <c r="L78" i="1"/>
  <c r="K78" i="1"/>
  <c r="M78" i="1" s="1"/>
  <c r="M77" i="1"/>
  <c r="L77" i="1"/>
  <c r="K77" i="1"/>
  <c r="L76" i="1"/>
  <c r="M76" i="1" s="1"/>
  <c r="K76" i="1"/>
  <c r="L75" i="1"/>
  <c r="K75" i="1"/>
  <c r="M75" i="1" s="1"/>
  <c r="L74" i="1"/>
  <c r="K74" i="1"/>
  <c r="M74" i="1" s="1"/>
  <c r="M73" i="1"/>
  <c r="L73" i="1"/>
  <c r="K73" i="1"/>
  <c r="M72" i="1"/>
  <c r="L72" i="1"/>
  <c r="K72" i="1"/>
  <c r="L71" i="1"/>
  <c r="K71" i="1"/>
  <c r="M71" i="1" s="1"/>
  <c r="L70" i="1"/>
  <c r="K70" i="1"/>
  <c r="M70" i="1" s="1"/>
  <c r="M69" i="1"/>
  <c r="L69" i="1"/>
  <c r="K69" i="1"/>
  <c r="L68" i="1"/>
  <c r="M68" i="1" s="1"/>
  <c r="K68" i="1"/>
  <c r="L67" i="1"/>
  <c r="K67" i="1"/>
  <c r="M67" i="1" s="1"/>
  <c r="L66" i="1"/>
  <c r="K66" i="1"/>
  <c r="M66" i="1" s="1"/>
  <c r="M65" i="1"/>
  <c r="L65" i="1"/>
  <c r="K65" i="1"/>
  <c r="L64" i="1"/>
  <c r="M64" i="1" s="1"/>
  <c r="K64" i="1"/>
  <c r="L63" i="1"/>
  <c r="K63" i="1"/>
  <c r="M63" i="1" s="1"/>
  <c r="L62" i="1"/>
  <c r="K62" i="1"/>
  <c r="M62" i="1" s="1"/>
  <c r="M61" i="1"/>
  <c r="L61" i="1"/>
  <c r="K61" i="1"/>
  <c r="L60" i="1"/>
  <c r="M60" i="1" s="1"/>
  <c r="K60" i="1"/>
  <c r="L59" i="1"/>
  <c r="K59" i="1"/>
  <c r="M59" i="1" s="1"/>
  <c r="L58" i="1"/>
  <c r="K58" i="1"/>
  <c r="M58" i="1" s="1"/>
  <c r="M57" i="1"/>
  <c r="L57" i="1"/>
  <c r="K57" i="1"/>
  <c r="L56" i="1"/>
  <c r="M56" i="1" s="1"/>
  <c r="K56" i="1"/>
  <c r="L55" i="1"/>
  <c r="K55" i="1"/>
  <c r="M55" i="1" s="1"/>
  <c r="L54" i="1"/>
  <c r="K54" i="1"/>
  <c r="M54" i="1" s="1"/>
  <c r="M53" i="1"/>
  <c r="L53" i="1"/>
  <c r="K53" i="1"/>
  <c r="L52" i="1"/>
  <c r="M52" i="1" s="1"/>
  <c r="K52" i="1"/>
  <c r="L51" i="1"/>
  <c r="K51" i="1"/>
  <c r="M51" i="1" s="1"/>
  <c r="L50" i="1"/>
  <c r="K50" i="1"/>
  <c r="M50" i="1" s="1"/>
  <c r="M49" i="1"/>
  <c r="L49" i="1"/>
  <c r="K49" i="1"/>
  <c r="L48" i="1"/>
  <c r="M48" i="1" s="1"/>
  <c r="K48" i="1"/>
  <c r="L47" i="1"/>
  <c r="K47" i="1"/>
  <c r="M47" i="1" s="1"/>
  <c r="L46" i="1"/>
  <c r="K46" i="1"/>
  <c r="M46" i="1" s="1"/>
  <c r="M45" i="1"/>
  <c r="L45" i="1"/>
  <c r="K45" i="1"/>
  <c r="L44" i="1"/>
  <c r="M44" i="1" s="1"/>
  <c r="K44" i="1"/>
  <c r="L43" i="1"/>
  <c r="K43" i="1"/>
  <c r="M43" i="1" s="1"/>
  <c r="L42" i="1"/>
  <c r="K42" i="1"/>
  <c r="M42" i="1" s="1"/>
  <c r="M41" i="1"/>
  <c r="L41" i="1"/>
  <c r="K41" i="1"/>
  <c r="L40" i="1"/>
  <c r="M40" i="1" s="1"/>
  <c r="K40" i="1"/>
  <c r="L39" i="1"/>
  <c r="K39" i="1"/>
  <c r="M39" i="1" s="1"/>
  <c r="L38" i="1"/>
  <c r="K38" i="1"/>
  <c r="M38" i="1" s="1"/>
  <c r="M37" i="1"/>
  <c r="L37" i="1"/>
  <c r="K37" i="1"/>
  <c r="L36" i="1"/>
  <c r="M36" i="1" s="1"/>
  <c r="K36" i="1"/>
  <c r="L35" i="1"/>
  <c r="K35" i="1"/>
  <c r="M35" i="1" s="1"/>
  <c r="L34" i="1"/>
  <c r="K34" i="1"/>
  <c r="M34" i="1" s="1"/>
  <c r="M33" i="1"/>
  <c r="L33" i="1"/>
  <c r="K33" i="1"/>
  <c r="L32" i="1"/>
  <c r="M32" i="1" s="1"/>
  <c r="K32" i="1"/>
  <c r="L31" i="1"/>
  <c r="K31" i="1"/>
  <c r="M31" i="1" s="1"/>
  <c r="L30" i="1"/>
  <c r="K30" i="1"/>
  <c r="M30" i="1" s="1"/>
  <c r="M29" i="1"/>
  <c r="L29" i="1"/>
  <c r="K29" i="1"/>
  <c r="M28" i="1"/>
  <c r="L28" i="1"/>
  <c r="K28" i="1"/>
  <c r="L27" i="1"/>
  <c r="K27" i="1"/>
  <c r="M27" i="1" s="1"/>
  <c r="L26" i="1"/>
  <c r="K26" i="1"/>
  <c r="M26" i="1" s="1"/>
  <c r="M25" i="1"/>
  <c r="L25" i="1"/>
  <c r="K25" i="1"/>
  <c r="M24" i="1"/>
  <c r="L24" i="1"/>
  <c r="K24" i="1"/>
  <c r="L23" i="1"/>
  <c r="K23" i="1"/>
  <c r="M23" i="1" s="1"/>
  <c r="L22" i="1"/>
  <c r="K22" i="1"/>
  <c r="M22" i="1" s="1"/>
  <c r="M21" i="1"/>
  <c r="L21" i="1"/>
  <c r="K21" i="1"/>
  <c r="M20" i="1"/>
  <c r="L20" i="1"/>
  <c r="K20" i="1"/>
  <c r="L19" i="1"/>
  <c r="K19" i="1"/>
  <c r="M19" i="1" s="1"/>
  <c r="L18" i="1"/>
  <c r="K18" i="1"/>
  <c r="M18" i="1" s="1"/>
  <c r="M17" i="1"/>
  <c r="L17" i="1"/>
  <c r="K17" i="1"/>
  <c r="M16" i="1"/>
  <c r="L16" i="1"/>
  <c r="K16" i="1"/>
  <c r="L15" i="1"/>
  <c r="K15" i="1"/>
  <c r="M15" i="1" s="1"/>
  <c r="L14" i="1"/>
  <c r="K14" i="1"/>
  <c r="M14" i="1" s="1"/>
  <c r="M13" i="1"/>
  <c r="L13" i="1"/>
  <c r="K13" i="1"/>
  <c r="L12" i="1"/>
  <c r="M12" i="1" s="1"/>
  <c r="K12" i="1"/>
  <c r="L11" i="1"/>
  <c r="K11" i="1"/>
  <c r="M11" i="1" s="1"/>
  <c r="L10" i="1"/>
  <c r="K10" i="1"/>
  <c r="M10" i="1" s="1"/>
  <c r="M9" i="1"/>
  <c r="L9" i="1"/>
  <c r="K9" i="1"/>
  <c r="L8" i="1"/>
  <c r="M8" i="1" s="1"/>
  <c r="K8" i="1"/>
  <c r="L7" i="1"/>
  <c r="K7" i="1"/>
  <c r="M7" i="1" s="1"/>
  <c r="L6" i="1"/>
  <c r="K6" i="1"/>
  <c r="M6" i="1" s="1"/>
  <c r="M5" i="1"/>
  <c r="L5" i="1"/>
  <c r="K5" i="1"/>
  <c r="L4" i="1"/>
  <c r="M4" i="1" s="1"/>
  <c r="K4" i="1"/>
  <c r="L3" i="1"/>
  <c r="K3" i="1"/>
  <c r="M3" i="1" s="1"/>
</calcChain>
</file>

<file path=xl/sharedStrings.xml><?xml version="1.0" encoding="utf-8"?>
<sst xmlns="http://schemas.openxmlformats.org/spreadsheetml/2006/main" count="704" uniqueCount="34">
  <si>
    <t>Table S1 Compiled apatite fission track data and corresponding sub-basins</t>
    <phoneticPr fontId="1" type="noConversion"/>
  </si>
  <si>
    <t>Sub-basin ID*</t>
    <phoneticPr fontId="1" type="noConversion"/>
  </si>
  <si>
    <t>Sub-basin Area (km2)</t>
    <phoneticPr fontId="1" type="noConversion"/>
  </si>
  <si>
    <t>SSP†</t>
    <phoneticPr fontId="1" type="noConversion"/>
  </si>
  <si>
    <t>AFT age (Ma)</t>
    <phoneticPr fontId="1" type="noConversion"/>
  </si>
  <si>
    <t>AFT_1s (Ma)</t>
    <phoneticPr fontId="1" type="noConversion"/>
  </si>
  <si>
    <t>latitude (°)</t>
    <phoneticPr fontId="1" type="noConversion"/>
  </si>
  <si>
    <t>longitude(°)</t>
    <phoneticPr fontId="1" type="noConversion"/>
  </si>
  <si>
    <t>Reaches</t>
    <phoneticPr fontId="1" type="noConversion"/>
  </si>
  <si>
    <t>Location</t>
    <phoneticPr fontId="1" type="noConversion"/>
  </si>
  <si>
    <t>Tectonic units</t>
    <phoneticPr fontId="1" type="noConversion"/>
  </si>
  <si>
    <t>E_min‡</t>
    <phoneticPr fontId="1" type="noConversion"/>
  </si>
  <si>
    <t>E_max‡</t>
    <phoneticPr fontId="1" type="noConversion"/>
  </si>
  <si>
    <t xml:space="preserve">E_mean‡ </t>
    <phoneticPr fontId="1" type="noConversion"/>
  </si>
  <si>
    <t>upper</t>
  </si>
  <si>
    <t>watershed/tributary</t>
  </si>
  <si>
    <t>NW Himalaya Meta Rocks</t>
  </si>
  <si>
    <t>Haimanta Group</t>
  </si>
  <si>
    <t>Sub Himalaya</t>
  </si>
  <si>
    <t>lower</t>
  </si>
  <si>
    <t>middle</t>
  </si>
  <si>
    <t>Kohistan Ladakh</t>
  </si>
  <si>
    <t>truck stream</t>
  </si>
  <si>
    <t>Greater Himalaya</t>
  </si>
  <si>
    <t>Lesser Himalaya</t>
  </si>
  <si>
    <t>Karakoram</t>
  </si>
  <si>
    <t>Tethyan Himalaya</t>
  </si>
  <si>
    <t>galcier</t>
    <phoneticPr fontId="1" type="noConversion"/>
  </si>
  <si>
    <t>Indus Suture Zone</t>
  </si>
  <si>
    <t>Qiangtang Block</t>
  </si>
  <si>
    <t>Lhasa Block</t>
  </si>
  <si>
    <t>*Sub-basin ID with decimal part means more than one AFT data in this sub-basin</t>
    <phoneticPr fontId="1" type="noConversion"/>
  </si>
  <si>
    <t>†Specific Stream Power</t>
    <phoneticPr fontId="1" type="noConversion"/>
  </si>
  <si>
    <t>‡Erosion rate calculated from AGE2E-DOT program with maximum, minimum and average value shown here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</si>
</sst>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0.00_);[Red]\(0.00\)"/>
    <numFmt numFmtId="178" formatCode="0.00_ "/>
    <numFmt numFmtId="179" formatCode="0.0"/>
  </numFmts>
  <fonts count="4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i/>
      <sz val="11"/>
      <color theme="1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8" fontId="0" fillId="0" borderId="2" xfId="0" applyNumberFormat="1" applyBorder="1" applyAlignment="1">
      <alignment horizontal="center" vertical="center" wrapText="1"/>
    </xf>
    <xf numFmtId="179" fontId="0" fillId="0" borderId="2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2" fontId="0" fillId="0" borderId="0" xfId="0" applyNumberFormat="1">
      <alignment vertical="center"/>
    </xf>
    <xf numFmtId="1" fontId="0" fillId="0" borderId="0" xfId="0" applyNumberFormat="1">
      <alignment vertical="center"/>
    </xf>
    <xf numFmtId="0" fontId="3" fillId="2" borderId="0" xfId="0" applyFont="1" applyFill="1">
      <alignment vertical="center"/>
    </xf>
    <xf numFmtId="177" fontId="2" fillId="0" borderId="0" xfId="0" applyNumberFormat="1" applyFont="1">
      <alignment vertical="center"/>
    </xf>
    <xf numFmtId="1" fontId="3" fillId="2" borderId="0" xfId="0" applyNumberFormat="1" applyFont="1" applyFill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0" fontId="3" fillId="2" borderId="1" xfId="0" applyFont="1" applyFill="1" applyBorder="1">
      <alignment vertical="center"/>
    </xf>
    <xf numFmtId="1" fontId="0" fillId="0" borderId="1" xfId="0" applyNumberFormat="1" applyBorder="1">
      <alignment vertical="center"/>
    </xf>
    <xf numFmtId="179" fontId="2" fillId="0" borderId="0" xfId="0" applyNumberFormat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0" xfId="0">
      <alignment vertical="center"/>
    </xf>
  </cellXfs>
  <cellStyles count="1">
    <cellStyle name="常规" xfId="0" builtinId="0"/>
  </cellStyles>
  <dxfs count="9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2EBFD-03FA-46D1-8EAD-E1AA80EEC35D}">
  <dimension ref="A1:M277"/>
  <sheetViews>
    <sheetView tabSelected="1" workbookViewId="0">
      <selection activeCell="I6" sqref="I6"/>
    </sheetView>
  </sheetViews>
  <sheetFormatPr baseColWidth="10" defaultColWidth="8.83203125" defaultRowHeight="15"/>
  <cols>
    <col min="1" max="1" width="7" customWidth="1"/>
    <col min="2" max="2" width="7.6640625" style="9" customWidth="1"/>
    <col min="3" max="3" width="8.33203125" style="10" customWidth="1"/>
    <col min="4" max="4" width="7.6640625" style="11" customWidth="1"/>
    <col min="5" max="5" width="6.6640625" style="12" customWidth="1"/>
    <col min="6" max="6" width="7.6640625" style="13" customWidth="1"/>
    <col min="7" max="7" width="8.33203125" style="13" customWidth="1"/>
    <col min="8" max="8" width="7.6640625" style="14" customWidth="1"/>
    <col min="9" max="9" width="17.5" style="14" customWidth="1"/>
    <col min="10" max="10" width="22.1640625" customWidth="1"/>
    <col min="11" max="12" width="6.6640625" style="11" customWidth="1"/>
    <col min="13" max="13" width="8.33203125" style="11" customWidth="1"/>
  </cols>
  <sheetData>
    <row r="1" spans="1:1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s="8" customFormat="1" ht="66" customHeight="1">
      <c r="A2" s="1" t="s">
        <v>1</v>
      </c>
      <c r="B2" s="2" t="s">
        <v>2</v>
      </c>
      <c r="C2" s="3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1" t="s">
        <v>8</v>
      </c>
      <c r="I2" s="1" t="s">
        <v>9</v>
      </c>
      <c r="J2" s="7" t="s">
        <v>10</v>
      </c>
      <c r="K2" s="4" t="s">
        <v>11</v>
      </c>
      <c r="L2" s="4" t="s">
        <v>12</v>
      </c>
      <c r="M2" s="4" t="s">
        <v>13</v>
      </c>
    </row>
    <row r="3" spans="1:13">
      <c r="A3">
        <v>0</v>
      </c>
      <c r="B3" s="9">
        <v>172.1</v>
      </c>
      <c r="C3" s="10">
        <v>17.939704519599999</v>
      </c>
      <c r="D3" s="11">
        <v>22.1</v>
      </c>
      <c r="E3" s="12">
        <v>6.7</v>
      </c>
      <c r="F3" s="13">
        <v>34.372984170000002</v>
      </c>
      <c r="G3" s="13">
        <v>72.440431509999996</v>
      </c>
      <c r="H3" t="s">
        <v>14</v>
      </c>
      <c r="I3" t="s">
        <v>15</v>
      </c>
      <c r="J3" s="14" t="s">
        <v>16</v>
      </c>
      <c r="K3" s="11">
        <f xml:space="preserve"> 1.4778*POWER(D3,-0.672)</f>
        <v>0.18457975037218063</v>
      </c>
      <c r="L3" s="11">
        <f>3.0848*POWER(D3,-0.728)</f>
        <v>0.32397346212331746</v>
      </c>
      <c r="M3" s="11">
        <f t="shared" ref="M3:M66" si="0">AVERAGE(K3:L3)</f>
        <v>0.25427660624774906</v>
      </c>
    </row>
    <row r="4" spans="1:13">
      <c r="A4">
        <v>1</v>
      </c>
      <c r="B4" s="9">
        <v>153.19999999999999</v>
      </c>
      <c r="C4" s="10">
        <v>83.252980962899997</v>
      </c>
      <c r="D4" s="11">
        <v>4.4000000000000004</v>
      </c>
      <c r="E4" s="12">
        <v>0.3</v>
      </c>
      <c r="F4" s="13">
        <v>32.457299999999996</v>
      </c>
      <c r="G4" s="13">
        <v>76.038449999999997</v>
      </c>
      <c r="H4" t="s">
        <v>14</v>
      </c>
      <c r="I4" t="s">
        <v>15</v>
      </c>
      <c r="J4" s="14" t="s">
        <v>17</v>
      </c>
      <c r="K4" s="11">
        <f xml:space="preserve"> 1.4778*POWER(D4,-0.672)</f>
        <v>0.54602869147509925</v>
      </c>
      <c r="L4" s="11">
        <f xml:space="preserve"> 4.1655*POWER(D4,-0.819)</f>
        <v>1.2378824242475961</v>
      </c>
      <c r="M4" s="11">
        <f t="shared" si="0"/>
        <v>0.89195555786134761</v>
      </c>
    </row>
    <row r="5" spans="1:13">
      <c r="A5">
        <v>2</v>
      </c>
      <c r="B5" s="9">
        <v>89.7</v>
      </c>
      <c r="C5" s="10">
        <v>22.460816017700001</v>
      </c>
      <c r="D5" s="11">
        <v>19.3</v>
      </c>
      <c r="E5" s="12">
        <v>6.2</v>
      </c>
      <c r="F5" s="13">
        <v>34.33860095</v>
      </c>
      <c r="G5" s="13">
        <v>73.219704989999997</v>
      </c>
      <c r="H5" t="s">
        <v>14</v>
      </c>
      <c r="I5" t="s">
        <v>15</v>
      </c>
      <c r="J5" s="14" t="s">
        <v>16</v>
      </c>
      <c r="K5" s="11">
        <f xml:space="preserve"> 1.4778*POWER(D5,-0.672)</f>
        <v>0.20217206664814782</v>
      </c>
      <c r="L5" s="11">
        <f>3.0848*POWER(D5,-0.728)</f>
        <v>0.35755371213867093</v>
      </c>
      <c r="M5" s="11">
        <f t="shared" si="0"/>
        <v>0.27986288939340936</v>
      </c>
    </row>
    <row r="6" spans="1:13">
      <c r="A6">
        <v>3</v>
      </c>
      <c r="B6" s="9">
        <v>154.9</v>
      </c>
      <c r="C6" s="10">
        <v>44.221877556199999</v>
      </c>
      <c r="D6" s="11">
        <v>22.8</v>
      </c>
      <c r="E6" s="12">
        <v>4.3</v>
      </c>
      <c r="F6" s="13">
        <v>34.592013549999997</v>
      </c>
      <c r="G6" s="13">
        <v>73.116198440000005</v>
      </c>
      <c r="H6" t="s">
        <v>14</v>
      </c>
      <c r="I6" t="s">
        <v>15</v>
      </c>
      <c r="J6" s="14" t="s">
        <v>16</v>
      </c>
      <c r="K6" s="11">
        <f xml:space="preserve"> 1.4778*POWER(D6,-0.672)</f>
        <v>0.18075213885456914</v>
      </c>
      <c r="L6" s="11">
        <f>3.0848*POWER(D6,-0.728)</f>
        <v>0.31670173574006011</v>
      </c>
      <c r="M6" s="11">
        <f t="shared" si="0"/>
        <v>0.24872693729731463</v>
      </c>
    </row>
    <row r="7" spans="1:13">
      <c r="A7">
        <v>4</v>
      </c>
      <c r="B7" s="9">
        <v>183.2</v>
      </c>
      <c r="C7" s="10">
        <v>85.506809959700007</v>
      </c>
      <c r="D7" s="11">
        <v>2.8</v>
      </c>
      <c r="E7" s="12">
        <v>0.3</v>
      </c>
      <c r="F7" s="13">
        <v>32.325016669999997</v>
      </c>
      <c r="G7" s="13">
        <v>76.344149999999999</v>
      </c>
      <c r="H7" t="s">
        <v>14</v>
      </c>
      <c r="I7" t="s">
        <v>15</v>
      </c>
      <c r="J7" s="14" t="s">
        <v>18</v>
      </c>
      <c r="K7" s="11">
        <f>1.4547*POWER(D7,-0.668)</f>
        <v>0.73126009392023683</v>
      </c>
      <c r="L7" s="11">
        <f>3.0062*POWER(D7,-0.722)</f>
        <v>1.4294526424958054</v>
      </c>
      <c r="M7" s="11">
        <f t="shared" si="0"/>
        <v>1.0803563682080211</v>
      </c>
    </row>
    <row r="8" spans="1:13">
      <c r="A8">
        <v>5</v>
      </c>
      <c r="B8" s="9">
        <v>170.3</v>
      </c>
      <c r="C8" s="10">
        <v>103.741661982</v>
      </c>
      <c r="D8" s="11">
        <v>2.8333333333300001</v>
      </c>
      <c r="E8" s="12">
        <v>0.4</v>
      </c>
      <c r="F8" s="13">
        <v>32.29753333</v>
      </c>
      <c r="G8" s="13">
        <v>76.381200000000007</v>
      </c>
      <c r="H8" t="s">
        <v>14</v>
      </c>
      <c r="I8" t="s">
        <v>15</v>
      </c>
      <c r="J8" s="14" t="s">
        <v>18</v>
      </c>
      <c r="K8" s="11">
        <f>1.4547*POWER(D8,-0.668)</f>
        <v>0.72550196760999586</v>
      </c>
      <c r="L8" s="11">
        <f>3.0062*POWER(D8,-0.722)</f>
        <v>1.4172907477557468</v>
      </c>
      <c r="M8" s="11">
        <f t="shared" si="0"/>
        <v>1.0713963576828713</v>
      </c>
    </row>
    <row r="9" spans="1:13">
      <c r="A9">
        <v>6</v>
      </c>
      <c r="B9" s="9">
        <v>147.69999999999999</v>
      </c>
      <c r="C9" s="10">
        <v>33.360379821000002</v>
      </c>
      <c r="D9" s="11">
        <v>15.7</v>
      </c>
      <c r="E9" s="12">
        <v>4.0999999999999996</v>
      </c>
      <c r="F9" s="13">
        <v>34.557392389999997</v>
      </c>
      <c r="G9" s="13">
        <v>72.25007463</v>
      </c>
      <c r="H9" t="s">
        <v>14</v>
      </c>
      <c r="I9" t="s">
        <v>15</v>
      </c>
      <c r="J9" s="14" t="s">
        <v>16</v>
      </c>
      <c r="K9" s="11">
        <f xml:space="preserve"> 1.4778*POWER(D9,-0.672)</f>
        <v>0.23225822132137788</v>
      </c>
      <c r="L9" s="11">
        <f>3.0848*POWER(D9,-0.728)</f>
        <v>0.41553926308437933</v>
      </c>
      <c r="M9" s="11">
        <f t="shared" si="0"/>
        <v>0.32389874220287862</v>
      </c>
    </row>
    <row r="10" spans="1:13">
      <c r="A10">
        <v>7</v>
      </c>
      <c r="B10" s="9">
        <v>134.9</v>
      </c>
      <c r="C10" s="10">
        <v>112.206264171</v>
      </c>
      <c r="D10" s="11">
        <v>5.2</v>
      </c>
      <c r="E10" s="12">
        <v>1.8</v>
      </c>
      <c r="F10" s="13">
        <v>34.759646580000002</v>
      </c>
      <c r="G10" s="13">
        <v>72.922272359999994</v>
      </c>
      <c r="H10" t="s">
        <v>19</v>
      </c>
      <c r="I10" t="s">
        <v>15</v>
      </c>
      <c r="J10" s="14" t="s">
        <v>16</v>
      </c>
      <c r="K10" s="11">
        <f xml:space="preserve"> 1.4778*POWER(D10,-0.672)</f>
        <v>0.48804673902617135</v>
      </c>
      <c r="L10" s="11">
        <f>3.0848*POWER(D10,-0.728)</f>
        <v>0.92891628802822479</v>
      </c>
      <c r="M10" s="11">
        <f t="shared" si="0"/>
        <v>0.70848151352719801</v>
      </c>
    </row>
    <row r="11" spans="1:13">
      <c r="A11">
        <v>8</v>
      </c>
      <c r="B11" s="9">
        <v>131</v>
      </c>
      <c r="C11" s="10">
        <v>62.3383064617</v>
      </c>
      <c r="D11" s="11">
        <v>18.7</v>
      </c>
      <c r="E11" s="12">
        <v>2.7</v>
      </c>
      <c r="F11" s="13">
        <v>34.563341049999998</v>
      </c>
      <c r="G11" s="13">
        <v>71.902078459999998</v>
      </c>
      <c r="H11" t="s">
        <v>20</v>
      </c>
      <c r="I11" t="s">
        <v>15</v>
      </c>
      <c r="J11" s="14" t="s">
        <v>16</v>
      </c>
      <c r="K11" s="11">
        <f xml:space="preserve"> 1.4778*POWER(D11,-0.672)</f>
        <v>0.20650858106259701</v>
      </c>
      <c r="L11" s="11">
        <f>3.0848*POWER(D11,-0.728)</f>
        <v>0.36586959754196741</v>
      </c>
      <c r="M11" s="11">
        <f t="shared" si="0"/>
        <v>0.28618908930228221</v>
      </c>
    </row>
    <row r="12" spans="1:13">
      <c r="A12">
        <v>9</v>
      </c>
      <c r="B12" s="9">
        <v>17.7</v>
      </c>
      <c r="C12" s="10">
        <v>305.96537268700001</v>
      </c>
      <c r="D12" s="11">
        <v>12.2</v>
      </c>
      <c r="E12" s="12">
        <v>5.2</v>
      </c>
      <c r="F12" s="13">
        <v>34.765833180000001</v>
      </c>
      <c r="G12" s="13">
        <v>71.791671469999997</v>
      </c>
      <c r="H12" t="s">
        <v>20</v>
      </c>
      <c r="I12" t="s">
        <v>15</v>
      </c>
      <c r="J12" s="14" t="s">
        <v>21</v>
      </c>
      <c r="K12" s="11">
        <f>1.7236*POWER(D12,-0.727)</f>
        <v>0.27967451171424468</v>
      </c>
      <c r="L12" s="11">
        <f>3.94*POWER(D12,-0.801)</f>
        <v>0.53127820200085851</v>
      </c>
      <c r="M12" s="11">
        <f t="shared" si="0"/>
        <v>0.40547635685755157</v>
      </c>
    </row>
    <row r="13" spans="1:13">
      <c r="A13">
        <v>10</v>
      </c>
      <c r="B13" s="9">
        <v>26.2</v>
      </c>
      <c r="C13" s="10">
        <v>265.64793136100002</v>
      </c>
      <c r="D13" s="11">
        <v>3.91</v>
      </c>
      <c r="E13" s="12">
        <v>0.21</v>
      </c>
      <c r="F13" s="13">
        <v>33.154279760000001</v>
      </c>
      <c r="G13" s="13">
        <v>75.821449290000004</v>
      </c>
      <c r="H13" s="15" t="s">
        <v>20</v>
      </c>
      <c r="I13" s="15" t="s">
        <v>22</v>
      </c>
      <c r="J13" s="14" t="s">
        <v>23</v>
      </c>
      <c r="K13" s="11">
        <f t="shared" ref="K13:K23" si="1" xml:space="preserve"> 1.4778*POWER(D13,-0.672)</f>
        <v>0.59111622662588947</v>
      </c>
      <c r="L13" s="11">
        <f xml:space="preserve"> 4.1655*POWER(D13,-0.819)</f>
        <v>1.3635603823331119</v>
      </c>
      <c r="M13" s="11">
        <f t="shared" si="0"/>
        <v>0.97733830447950076</v>
      </c>
    </row>
    <row r="14" spans="1:13">
      <c r="A14">
        <v>11</v>
      </c>
      <c r="B14" s="9">
        <v>5.2</v>
      </c>
      <c r="C14" s="10">
        <v>1108.9607973899999</v>
      </c>
      <c r="D14" s="11">
        <v>5.41</v>
      </c>
      <c r="E14" s="12">
        <v>0.51</v>
      </c>
      <c r="F14" s="13">
        <v>33.150472620000002</v>
      </c>
      <c r="G14" s="13">
        <v>75.802413610000002</v>
      </c>
      <c r="H14" t="s">
        <v>20</v>
      </c>
      <c r="I14" t="s">
        <v>15</v>
      </c>
      <c r="J14" s="14" t="s">
        <v>23</v>
      </c>
      <c r="K14" s="11">
        <f t="shared" si="1"/>
        <v>0.47523355786303151</v>
      </c>
      <c r="L14" s="11">
        <f xml:space="preserve"> 4.1655*POWER(D14,-0.819)</f>
        <v>1.0451498887920228</v>
      </c>
      <c r="M14" s="11">
        <f t="shared" si="0"/>
        <v>0.76019172332752716</v>
      </c>
    </row>
    <row r="15" spans="1:13">
      <c r="A15">
        <v>12.3</v>
      </c>
      <c r="B15" s="9">
        <v>156.5</v>
      </c>
      <c r="C15" s="10">
        <v>323.42781286299999</v>
      </c>
      <c r="D15" s="11">
        <v>3.59</v>
      </c>
      <c r="E15" s="12">
        <v>0.35499999999999998</v>
      </c>
      <c r="F15" s="13">
        <v>33.173315449999997</v>
      </c>
      <c r="G15" s="13">
        <v>75.810027880000007</v>
      </c>
      <c r="H15" s="15" t="s">
        <v>20</v>
      </c>
      <c r="I15" s="15" t="s">
        <v>22</v>
      </c>
      <c r="J15" s="14" t="s">
        <v>23</v>
      </c>
      <c r="K15" s="11">
        <f t="shared" si="1"/>
        <v>0.62602574363645236</v>
      </c>
      <c r="L15" s="11">
        <f xml:space="preserve"> 4.1655*POWER(D15,-0.819)</f>
        <v>1.462327965218722</v>
      </c>
      <c r="M15" s="11">
        <f t="shared" si="0"/>
        <v>1.0441768544275871</v>
      </c>
    </row>
    <row r="16" spans="1:13">
      <c r="A16">
        <v>12.1</v>
      </c>
      <c r="B16" s="9">
        <v>156.5</v>
      </c>
      <c r="C16" s="10">
        <v>323.42781286299999</v>
      </c>
      <c r="D16" s="11">
        <v>3.65</v>
      </c>
      <c r="E16" s="12">
        <v>0.35499999999999998</v>
      </c>
      <c r="F16" s="13">
        <v>33.173315449999997</v>
      </c>
      <c r="G16" s="13">
        <v>75.810027880000007</v>
      </c>
      <c r="H16" s="15" t="s">
        <v>19</v>
      </c>
      <c r="I16" s="15" t="s">
        <v>22</v>
      </c>
      <c r="J16" s="14" t="s">
        <v>23</v>
      </c>
      <c r="K16" s="11">
        <f t="shared" si="1"/>
        <v>0.61909152284922553</v>
      </c>
      <c r="L16" s="11">
        <f xml:space="preserve"> 4.1655*POWER(D16,-0.819)</f>
        <v>1.4426111442515002</v>
      </c>
      <c r="M16" s="11">
        <f t="shared" si="0"/>
        <v>1.0308513335503628</v>
      </c>
    </row>
    <row r="17" spans="1:13">
      <c r="A17">
        <v>12.2</v>
      </c>
      <c r="B17" s="9">
        <v>156.5</v>
      </c>
      <c r="C17" s="10">
        <v>323.42781286299999</v>
      </c>
      <c r="D17" s="11">
        <v>3.53</v>
      </c>
      <c r="E17" s="12">
        <v>0.35499999999999998</v>
      </c>
      <c r="F17" s="13">
        <v>33.173315449999997</v>
      </c>
      <c r="G17" s="13">
        <v>75.810027880000007</v>
      </c>
      <c r="H17" t="s">
        <v>14</v>
      </c>
      <c r="I17" t="s">
        <v>22</v>
      </c>
      <c r="J17" s="14" t="s">
        <v>23</v>
      </c>
      <c r="K17" s="11">
        <f t="shared" si="1"/>
        <v>0.63315648613753173</v>
      </c>
      <c r="L17" s="11">
        <f xml:space="preserve"> 4.1655*POWER(D17,-0.819)</f>
        <v>1.4826534589062519</v>
      </c>
      <c r="M17" s="11">
        <f t="shared" si="0"/>
        <v>1.0579049725218919</v>
      </c>
    </row>
    <row r="18" spans="1:13">
      <c r="A18">
        <v>13</v>
      </c>
      <c r="B18" s="9">
        <v>102.2</v>
      </c>
      <c r="C18" s="10">
        <v>114.007870791</v>
      </c>
      <c r="D18" s="11">
        <v>5.6</v>
      </c>
      <c r="E18" s="12">
        <v>2.2999999999999998</v>
      </c>
      <c r="F18" s="13">
        <v>34.935131830000003</v>
      </c>
      <c r="G18" s="13">
        <v>72.862785840000001</v>
      </c>
      <c r="H18" s="15" t="s">
        <v>19</v>
      </c>
      <c r="I18" s="15" t="s">
        <v>22</v>
      </c>
      <c r="J18" s="14" t="s">
        <v>16</v>
      </c>
      <c r="K18" s="11">
        <f t="shared" si="1"/>
        <v>0.46433701809336547</v>
      </c>
      <c r="L18" s="11">
        <f>3.0848*POWER(D18,-0.728)</f>
        <v>0.88012858952795969</v>
      </c>
      <c r="M18" s="11">
        <f t="shared" si="0"/>
        <v>0.67223280381066264</v>
      </c>
    </row>
    <row r="19" spans="1:13">
      <c r="A19">
        <v>14.1</v>
      </c>
      <c r="B19" s="9">
        <v>198.2</v>
      </c>
      <c r="C19" s="10">
        <v>162.91391969399999</v>
      </c>
      <c r="D19" s="16">
        <v>2.78</v>
      </c>
      <c r="E19" s="12">
        <v>0.38500000000000001</v>
      </c>
      <c r="F19" s="13">
        <v>33.304661690000003</v>
      </c>
      <c r="G19" s="13">
        <v>75.784329700000001</v>
      </c>
      <c r="H19" s="15" t="s">
        <v>20</v>
      </c>
      <c r="I19" s="15" t="s">
        <v>22</v>
      </c>
      <c r="J19" s="14" t="s">
        <v>23</v>
      </c>
      <c r="K19" s="11">
        <f t="shared" si="1"/>
        <v>0.74339144580138306</v>
      </c>
      <c r="L19" s="11">
        <f xml:space="preserve"> 4.1655*POWER(D19,-0.819)</f>
        <v>1.8029947035569207</v>
      </c>
      <c r="M19" s="11">
        <f t="shared" si="0"/>
        <v>1.2731930746791518</v>
      </c>
    </row>
    <row r="20" spans="1:13">
      <c r="A20">
        <v>14.2</v>
      </c>
      <c r="B20" s="9">
        <v>198.2</v>
      </c>
      <c r="C20" s="10">
        <v>162.91391969399999</v>
      </c>
      <c r="D20" s="16">
        <v>2.33</v>
      </c>
      <c r="E20" s="12">
        <v>0.38500000000000001</v>
      </c>
      <c r="F20" s="13">
        <v>33.304661690000003</v>
      </c>
      <c r="G20" s="13">
        <v>75.784329700000001</v>
      </c>
      <c r="H20" t="s">
        <v>19</v>
      </c>
      <c r="I20" t="s">
        <v>15</v>
      </c>
      <c r="J20" s="14" t="s">
        <v>23</v>
      </c>
      <c r="K20" s="11">
        <f t="shared" si="1"/>
        <v>0.83705208650089669</v>
      </c>
      <c r="L20" s="11">
        <f xml:space="preserve"> 4.1655*POWER(D20,-0.819)</f>
        <v>2.0835438235630992</v>
      </c>
      <c r="M20" s="11">
        <f t="shared" si="0"/>
        <v>1.4602979550319979</v>
      </c>
    </row>
    <row r="21" spans="1:13">
      <c r="A21">
        <v>15.1</v>
      </c>
      <c r="B21" s="9">
        <v>240.6</v>
      </c>
      <c r="C21" s="10">
        <v>734.70166194800004</v>
      </c>
      <c r="D21" s="16">
        <v>3.7</v>
      </c>
      <c r="E21" s="12">
        <v>1.7</v>
      </c>
      <c r="F21" s="13">
        <v>35.121111110000001</v>
      </c>
      <c r="G21" s="13">
        <v>73.025277779999996</v>
      </c>
      <c r="H21" s="15" t="s">
        <v>19</v>
      </c>
      <c r="I21" s="15" t="s">
        <v>22</v>
      </c>
      <c r="J21" s="14" t="s">
        <v>16</v>
      </c>
      <c r="K21" s="11">
        <f t="shared" si="1"/>
        <v>0.61345696779633441</v>
      </c>
      <c r="L21" s="11">
        <f>3.0848*POWER(D21,-0.728)</f>
        <v>1.1900800011593653</v>
      </c>
      <c r="M21" s="11">
        <f t="shared" si="0"/>
        <v>0.90176848447784985</v>
      </c>
    </row>
    <row r="22" spans="1:13">
      <c r="A22">
        <v>15.2</v>
      </c>
      <c r="B22" s="9">
        <v>240.6</v>
      </c>
      <c r="C22" s="10">
        <v>734.70166194800004</v>
      </c>
      <c r="D22" s="16">
        <v>10.6</v>
      </c>
      <c r="E22" s="12">
        <v>1.7</v>
      </c>
      <c r="F22" s="13">
        <v>35.121111110000001</v>
      </c>
      <c r="G22" s="13">
        <v>73.025277779999996</v>
      </c>
      <c r="H22" t="s">
        <v>14</v>
      </c>
      <c r="I22" t="s">
        <v>22</v>
      </c>
      <c r="J22" s="14" t="s">
        <v>16</v>
      </c>
      <c r="K22" s="11">
        <f t="shared" si="1"/>
        <v>0.30241972961205826</v>
      </c>
      <c r="L22" s="11">
        <f>3.0848*POWER(D22,-0.728)</f>
        <v>0.55310087091287186</v>
      </c>
      <c r="M22" s="11">
        <f t="shared" si="0"/>
        <v>0.42776030026246503</v>
      </c>
    </row>
    <row r="23" spans="1:13">
      <c r="A23">
        <v>16</v>
      </c>
      <c r="B23" s="9">
        <v>194.5</v>
      </c>
      <c r="C23" s="10">
        <v>33.9506024537</v>
      </c>
      <c r="D23" s="11">
        <v>16</v>
      </c>
      <c r="E23" s="12">
        <v>4.2</v>
      </c>
      <c r="F23" s="13">
        <v>34.771543880000003</v>
      </c>
      <c r="G23" s="13">
        <v>72.404739599999999</v>
      </c>
      <c r="H23" t="s">
        <v>14</v>
      </c>
      <c r="I23" t="s">
        <v>15</v>
      </c>
      <c r="J23" s="14" t="s">
        <v>16</v>
      </c>
      <c r="K23" s="11">
        <f t="shared" si="1"/>
        <v>0.2293226933721611</v>
      </c>
      <c r="L23" s="11">
        <f>3.0848*POWER(D23,-0.728)</f>
        <v>0.40985257203265824</v>
      </c>
      <c r="M23" s="11">
        <f t="shared" si="0"/>
        <v>0.31958763270240964</v>
      </c>
    </row>
    <row r="24" spans="1:13">
      <c r="A24">
        <v>17</v>
      </c>
      <c r="B24" s="9">
        <v>163</v>
      </c>
      <c r="C24" s="10">
        <v>69.368526649499998</v>
      </c>
      <c r="D24" s="11">
        <v>20.2</v>
      </c>
      <c r="E24" s="12">
        <v>6.1</v>
      </c>
      <c r="F24" s="13">
        <v>35.093484959999998</v>
      </c>
      <c r="G24" s="13">
        <v>72.001183010000005</v>
      </c>
      <c r="H24" t="s">
        <v>14</v>
      </c>
      <c r="I24" t="s">
        <v>15</v>
      </c>
      <c r="J24" s="14" t="s">
        <v>21</v>
      </c>
      <c r="K24" s="11">
        <f>1.7236*POWER(D24,-0.727)</f>
        <v>0.19384117774235035</v>
      </c>
      <c r="L24" s="11">
        <f>3.94*POWER(D24,-0.801)</f>
        <v>0.35473968406316431</v>
      </c>
      <c r="M24" s="11">
        <f t="shared" si="0"/>
        <v>0.27429043090275734</v>
      </c>
    </row>
    <row r="25" spans="1:13">
      <c r="A25">
        <v>18</v>
      </c>
      <c r="B25" s="9">
        <v>89.1</v>
      </c>
      <c r="C25" s="10">
        <v>27.309494476899999</v>
      </c>
      <c r="D25" s="11">
        <v>11.2</v>
      </c>
      <c r="E25" s="12">
        <v>2.2000000000000002</v>
      </c>
      <c r="F25" s="13">
        <v>34.796111109999998</v>
      </c>
      <c r="G25" s="13">
        <v>72.403888890000005</v>
      </c>
      <c r="H25" t="s">
        <v>14</v>
      </c>
      <c r="I25" t="s">
        <v>22</v>
      </c>
      <c r="J25" s="14" t="s">
        <v>16</v>
      </c>
      <c r="K25" s="11">
        <f xml:space="preserve"> 1.4778*POWER(D25,-0.672)</f>
        <v>0.29143462666415182</v>
      </c>
      <c r="L25" s="11">
        <f>3.0848*POWER(D25,-0.728)</f>
        <v>0.53136909493369822</v>
      </c>
      <c r="M25" s="11">
        <f t="shared" si="0"/>
        <v>0.41140186079892505</v>
      </c>
    </row>
    <row r="26" spans="1:13">
      <c r="A26">
        <v>19</v>
      </c>
      <c r="B26" s="9">
        <v>136.1</v>
      </c>
      <c r="C26" s="10">
        <v>54.800051466200003</v>
      </c>
      <c r="D26" s="11">
        <v>6.14</v>
      </c>
      <c r="E26" s="12">
        <v>0.52</v>
      </c>
      <c r="F26" s="13">
        <v>33.416972250000001</v>
      </c>
      <c r="G26" s="13">
        <v>75.626333489999993</v>
      </c>
      <c r="H26" s="15" t="s">
        <v>20</v>
      </c>
      <c r="I26" s="15" t="s">
        <v>22</v>
      </c>
      <c r="J26" s="14" t="s">
        <v>17</v>
      </c>
      <c r="K26" s="11">
        <f xml:space="preserve"> 1.4778*POWER(D26,-0.672)</f>
        <v>0.43648217909195491</v>
      </c>
      <c r="L26" s="11">
        <f xml:space="preserve"> 4.1655*POWER(D26,-0.819)</f>
        <v>0.94223068354482731</v>
      </c>
      <c r="M26" s="11">
        <f t="shared" si="0"/>
        <v>0.68935643131839108</v>
      </c>
    </row>
    <row r="27" spans="1:13">
      <c r="A27">
        <v>20</v>
      </c>
      <c r="B27" s="9">
        <v>191.6</v>
      </c>
      <c r="C27" s="10">
        <v>50.012376521199997</v>
      </c>
      <c r="D27" s="11">
        <v>15</v>
      </c>
      <c r="E27" s="12">
        <v>3.4</v>
      </c>
      <c r="F27" s="13">
        <v>34.82222222</v>
      </c>
      <c r="G27" s="13">
        <v>72.487499999999997</v>
      </c>
      <c r="H27" s="15" t="s">
        <v>20</v>
      </c>
      <c r="I27" s="15" t="s">
        <v>22</v>
      </c>
      <c r="J27" s="14" t="s">
        <v>16</v>
      </c>
      <c r="K27" s="11">
        <f xml:space="preserve"> 1.4778*POWER(D27,-0.672)</f>
        <v>0.23948721639709494</v>
      </c>
      <c r="L27" s="11">
        <f>3.0848*POWER(D27,-0.728)</f>
        <v>0.42956864671048894</v>
      </c>
      <c r="M27" s="11">
        <f t="shared" si="0"/>
        <v>0.33452793155379196</v>
      </c>
    </row>
    <row r="28" spans="1:13">
      <c r="A28">
        <v>21</v>
      </c>
      <c r="B28" s="9">
        <v>71.8</v>
      </c>
      <c r="C28" s="10">
        <v>1644.6396200700001</v>
      </c>
      <c r="D28" s="11">
        <v>2.2999999999999998</v>
      </c>
      <c r="E28" s="12">
        <v>0.4</v>
      </c>
      <c r="F28" s="13">
        <v>32.466633330000001</v>
      </c>
      <c r="G28" s="13">
        <v>76.45098333</v>
      </c>
      <c r="H28" s="15" t="s">
        <v>19</v>
      </c>
      <c r="I28" s="15" t="s">
        <v>22</v>
      </c>
      <c r="J28" s="14" t="s">
        <v>17</v>
      </c>
      <c r="K28" s="11">
        <f xml:space="preserve"> 1.4778*POWER(D28,-0.672)</f>
        <v>0.84437342526547754</v>
      </c>
      <c r="L28" s="11">
        <f xml:space="preserve"> 4.1655*POWER(D28,-0.819)</f>
        <v>2.1057753671452182</v>
      </c>
      <c r="M28" s="11">
        <f t="shared" si="0"/>
        <v>1.4750743962053479</v>
      </c>
    </row>
    <row r="29" spans="1:13">
      <c r="A29">
        <v>22</v>
      </c>
      <c r="B29" s="9">
        <v>108.3</v>
      </c>
      <c r="C29" s="10">
        <v>597.72822877700003</v>
      </c>
      <c r="D29" s="11">
        <v>2.76</v>
      </c>
      <c r="E29" s="12">
        <v>0.35</v>
      </c>
      <c r="F29" s="13">
        <v>33.34178129</v>
      </c>
      <c r="G29" s="13">
        <v>75.929000930000001</v>
      </c>
      <c r="H29" s="15" t="s">
        <v>20</v>
      </c>
      <c r="I29" s="15" t="s">
        <v>22</v>
      </c>
      <c r="J29" s="14" t="s">
        <v>24</v>
      </c>
      <c r="K29" s="11">
        <f xml:space="preserve"> 1.4778*POWER(D29,-0.672)</f>
        <v>0.74700715064974521</v>
      </c>
      <c r="L29" s="11">
        <f>3.0848*POWER(D29,-0.728)</f>
        <v>1.4731439973702507</v>
      </c>
      <c r="M29" s="11">
        <f t="shared" si="0"/>
        <v>1.1100755740099979</v>
      </c>
    </row>
    <row r="30" spans="1:13">
      <c r="A30">
        <v>23</v>
      </c>
      <c r="B30" s="9">
        <v>229.9</v>
      </c>
      <c r="C30" s="10">
        <v>55.379774687800001</v>
      </c>
      <c r="D30" s="11">
        <v>14.2</v>
      </c>
      <c r="E30" s="12">
        <v>2.35</v>
      </c>
      <c r="F30" s="13">
        <v>35.283603890000002</v>
      </c>
      <c r="G30" s="13">
        <v>71.810671459999995</v>
      </c>
      <c r="H30" t="s">
        <v>14</v>
      </c>
      <c r="I30" t="s">
        <v>15</v>
      </c>
      <c r="J30" s="14" t="s">
        <v>21</v>
      </c>
      <c r="K30" s="11">
        <f>1.7236*POWER(D30,-0.727)</f>
        <v>0.25045105130831036</v>
      </c>
      <c r="L30" s="11">
        <f>3.94*POWER(D30,-0.801)</f>
        <v>0.47044976721614057</v>
      </c>
      <c r="M30" s="11">
        <f t="shared" si="0"/>
        <v>0.36045040926222549</v>
      </c>
    </row>
    <row r="31" spans="1:13">
      <c r="A31">
        <v>24</v>
      </c>
      <c r="B31" s="9">
        <v>183</v>
      </c>
      <c r="C31" s="10">
        <v>395.70445790100001</v>
      </c>
      <c r="D31" s="11">
        <v>2.69</v>
      </c>
      <c r="E31" s="12">
        <v>0.35</v>
      </c>
      <c r="F31" s="13">
        <v>33.315131319999999</v>
      </c>
      <c r="G31" s="13">
        <v>75.997529409999999</v>
      </c>
      <c r="H31" s="15" t="s">
        <v>20</v>
      </c>
      <c r="I31" s="15" t="s">
        <v>22</v>
      </c>
      <c r="J31" s="14" t="s">
        <v>24</v>
      </c>
      <c r="K31" s="11">
        <f xml:space="preserve"> 1.4778*POWER(D31,-0.672)</f>
        <v>0.76001494096081779</v>
      </c>
      <c r="L31" s="11">
        <f>3.0848*POWER(D31,-0.728)</f>
        <v>1.5009538957398432</v>
      </c>
      <c r="M31" s="11">
        <f t="shared" si="0"/>
        <v>1.1304844183503304</v>
      </c>
    </row>
    <row r="32" spans="1:13">
      <c r="A32">
        <v>25</v>
      </c>
      <c r="B32" s="9">
        <v>55.1</v>
      </c>
      <c r="C32" s="10">
        <v>359.00966153600001</v>
      </c>
      <c r="D32" s="11">
        <v>1.7</v>
      </c>
      <c r="E32" s="12">
        <v>0.3</v>
      </c>
      <c r="F32" s="13">
        <v>32.350200000000001</v>
      </c>
      <c r="G32" s="13">
        <v>76.530066669999997</v>
      </c>
      <c r="H32" s="15" t="s">
        <v>20</v>
      </c>
      <c r="I32" s="15" t="s">
        <v>22</v>
      </c>
      <c r="J32" s="14" t="s">
        <v>17</v>
      </c>
      <c r="K32" s="11">
        <f xml:space="preserve"> 1.4778*POWER(D32,-0.672)</f>
        <v>1.034555960158372</v>
      </c>
      <c r="L32" s="11">
        <f xml:space="preserve"> 4.1655*POWER(D32,-0.819)</f>
        <v>2.6973013652015436</v>
      </c>
      <c r="M32" s="11">
        <f t="shared" si="0"/>
        <v>1.8659286626799578</v>
      </c>
    </row>
    <row r="33" spans="1:13">
      <c r="A33">
        <v>26</v>
      </c>
      <c r="B33" s="9">
        <v>120.1</v>
      </c>
      <c r="C33" s="10">
        <v>315.68638248100001</v>
      </c>
      <c r="D33" s="11">
        <v>3.1</v>
      </c>
      <c r="E33" s="12">
        <v>0.4</v>
      </c>
      <c r="F33" s="13">
        <v>32.328866669999996</v>
      </c>
      <c r="G33" s="13">
        <v>76.411416669999994</v>
      </c>
      <c r="H33" t="s">
        <v>14</v>
      </c>
      <c r="I33" t="s">
        <v>15</v>
      </c>
      <c r="J33" s="14" t="s">
        <v>17</v>
      </c>
      <c r="K33" s="11">
        <f xml:space="preserve"> 1.4778*POWER(D33,-0.672)</f>
        <v>0.69090860862464243</v>
      </c>
      <c r="L33" s="11">
        <f xml:space="preserve"> 4.1655*POWER(D33,-0.819)</f>
        <v>1.6490807098794069</v>
      </c>
      <c r="M33" s="11">
        <f t="shared" si="0"/>
        <v>1.1699946592520247</v>
      </c>
    </row>
    <row r="34" spans="1:13">
      <c r="A34">
        <v>27</v>
      </c>
      <c r="B34" s="9">
        <v>42</v>
      </c>
      <c r="C34" s="10">
        <v>360.40142374300001</v>
      </c>
      <c r="D34" s="11">
        <v>3.2337500000000001</v>
      </c>
      <c r="E34" s="12">
        <v>0.89500000000000002</v>
      </c>
      <c r="F34" s="13">
        <v>31.69158423</v>
      </c>
      <c r="G34" s="13">
        <v>76.955147159999996</v>
      </c>
      <c r="H34" s="15" t="s">
        <v>20</v>
      </c>
      <c r="I34" s="15" t="s">
        <v>22</v>
      </c>
      <c r="J34" s="14" t="s">
        <v>17</v>
      </c>
      <c r="K34" s="11">
        <f xml:space="preserve"> 1.4778*POWER(D34,-0.672)</f>
        <v>0.67157254536177247</v>
      </c>
      <c r="L34" s="11">
        <f xml:space="preserve"> 4.1655*POWER(D34,-0.819)</f>
        <v>1.5930065556140507</v>
      </c>
      <c r="M34" s="11">
        <f t="shared" si="0"/>
        <v>1.1322895504879116</v>
      </c>
    </row>
    <row r="35" spans="1:13">
      <c r="A35">
        <v>28</v>
      </c>
      <c r="B35" s="9">
        <v>139.69999999999999</v>
      </c>
      <c r="C35" s="10">
        <v>39.789195765499997</v>
      </c>
      <c r="D35" s="11">
        <v>16.8</v>
      </c>
      <c r="E35" s="12">
        <v>1.5</v>
      </c>
      <c r="F35" s="13">
        <v>35.020316530000002</v>
      </c>
      <c r="G35" s="13">
        <v>72.308728340000002</v>
      </c>
      <c r="H35" t="s">
        <v>14</v>
      </c>
      <c r="I35" t="s">
        <v>15</v>
      </c>
      <c r="J35" s="14" t="s">
        <v>21</v>
      </c>
      <c r="K35" s="11">
        <f>1.7236*POWER(D35,-0.727)</f>
        <v>0.22163412912739383</v>
      </c>
      <c r="L35" s="11">
        <f>3.94*POWER(D35,-0.801)</f>
        <v>0.41117195717270422</v>
      </c>
      <c r="M35" s="11">
        <f t="shared" si="0"/>
        <v>0.31640304315004902</v>
      </c>
    </row>
    <row r="36" spans="1:13">
      <c r="A36">
        <v>29</v>
      </c>
      <c r="B36" s="9">
        <v>116.8</v>
      </c>
      <c r="C36" s="10">
        <v>216.59413003700001</v>
      </c>
      <c r="D36" s="11">
        <v>2</v>
      </c>
      <c r="E36" s="12">
        <v>0.5</v>
      </c>
      <c r="F36" s="13">
        <v>32.471716669999999</v>
      </c>
      <c r="G36" s="13">
        <v>76.691733330000005</v>
      </c>
      <c r="H36" s="15" t="s">
        <v>20</v>
      </c>
      <c r="I36" s="15" t="s">
        <v>22</v>
      </c>
      <c r="J36" s="14" t="s">
        <v>17</v>
      </c>
      <c r="K36" s="11">
        <f xml:space="preserve"> 1.4778*POWER(D36,-0.672)</f>
        <v>0.92752047435874518</v>
      </c>
      <c r="L36" s="11">
        <f xml:space="preserve"> 4.1655*POWER(D36,-0.819)</f>
        <v>2.3611499694642593</v>
      </c>
      <c r="M36" s="11">
        <f t="shared" si="0"/>
        <v>1.6443352219115022</v>
      </c>
    </row>
    <row r="37" spans="1:13">
      <c r="A37">
        <v>30</v>
      </c>
      <c r="B37" s="9">
        <v>77</v>
      </c>
      <c r="C37" s="10">
        <v>266.020422768</v>
      </c>
      <c r="D37" s="11">
        <v>3.62</v>
      </c>
      <c r="E37" s="12">
        <v>0.61</v>
      </c>
      <c r="F37" s="13">
        <v>31.727276150000002</v>
      </c>
      <c r="G37" s="13">
        <v>77.013681899999995</v>
      </c>
      <c r="H37" s="15" t="s">
        <v>19</v>
      </c>
      <c r="I37" s="15" t="s">
        <v>22</v>
      </c>
      <c r="J37" s="14" t="s">
        <v>17</v>
      </c>
      <c r="K37" s="11">
        <f xml:space="preserve"> 1.4778*POWER(D37,-0.672)</f>
        <v>0.62253461236857166</v>
      </c>
      <c r="L37" s="11">
        <f xml:space="preserve"> 4.1655*POWER(D37,-0.819)</f>
        <v>1.4523952487915837</v>
      </c>
      <c r="M37" s="11">
        <f t="shared" si="0"/>
        <v>1.0374649305800776</v>
      </c>
    </row>
    <row r="38" spans="1:13">
      <c r="A38">
        <v>31</v>
      </c>
      <c r="B38" s="9">
        <v>155.80000000000001</v>
      </c>
      <c r="C38" s="10">
        <v>350.338790168</v>
      </c>
      <c r="D38" s="11">
        <v>1.22</v>
      </c>
      <c r="E38" s="12">
        <v>0.31</v>
      </c>
      <c r="F38" s="13">
        <v>33.302758130000001</v>
      </c>
      <c r="G38" s="13">
        <v>76.079382870000003</v>
      </c>
      <c r="H38" t="s">
        <v>19</v>
      </c>
      <c r="I38" t="s">
        <v>15</v>
      </c>
      <c r="J38" s="14" t="s">
        <v>24</v>
      </c>
      <c r="K38" s="11">
        <f xml:space="preserve"> 1.4778*POWER(D38,-0.672)</f>
        <v>1.292950373680551</v>
      </c>
      <c r="L38" s="11">
        <f>3.0848*POWER(D38,-0.728)</f>
        <v>2.6690521256658988</v>
      </c>
      <c r="M38" s="11">
        <f t="shared" si="0"/>
        <v>1.9810012496732248</v>
      </c>
    </row>
    <row r="39" spans="1:13">
      <c r="A39">
        <v>32</v>
      </c>
      <c r="B39" s="9">
        <v>196.5</v>
      </c>
      <c r="C39" s="10">
        <v>61.370685585799997</v>
      </c>
      <c r="D39" s="11">
        <v>13.8</v>
      </c>
      <c r="E39" s="12">
        <v>3.7</v>
      </c>
      <c r="F39" s="13">
        <v>35.31572662</v>
      </c>
      <c r="G39" s="13">
        <v>72.014115380000007</v>
      </c>
      <c r="H39" t="s">
        <v>19</v>
      </c>
      <c r="I39" t="s">
        <v>15</v>
      </c>
      <c r="J39" s="14" t="s">
        <v>21</v>
      </c>
      <c r="K39" s="11">
        <f>1.7236*POWER(D39,-0.727)</f>
        <v>0.25570804366656419</v>
      </c>
      <c r="L39" s="11">
        <f>3.94*POWER(D39,-0.801)</f>
        <v>0.48134124131249445</v>
      </c>
      <c r="M39" s="11">
        <f t="shared" si="0"/>
        <v>0.36852464248952932</v>
      </c>
    </row>
    <row r="40" spans="1:13">
      <c r="A40">
        <v>33</v>
      </c>
      <c r="B40" s="9">
        <v>176.7</v>
      </c>
      <c r="C40" s="10">
        <v>118.550428177</v>
      </c>
      <c r="D40" s="11">
        <v>6.1666666666700003</v>
      </c>
      <c r="E40" s="12">
        <v>0.76666666666700001</v>
      </c>
      <c r="F40" s="13">
        <v>32.513133330000002</v>
      </c>
      <c r="G40" s="13">
        <v>76.808000000000007</v>
      </c>
      <c r="H40" s="15" t="s">
        <v>20</v>
      </c>
      <c r="I40" s="15" t="s">
        <v>22</v>
      </c>
      <c r="J40" s="14" t="s">
        <v>17</v>
      </c>
      <c r="K40" s="11">
        <f xml:space="preserve"> 1.4778*POWER(D40,-0.672)</f>
        <v>0.43521288421568555</v>
      </c>
      <c r="L40" s="11">
        <f xml:space="preserve"> 4.1655*POWER(D40,-0.819)</f>
        <v>0.93889235080551359</v>
      </c>
      <c r="M40" s="11">
        <f t="shared" si="0"/>
        <v>0.68705261751059954</v>
      </c>
    </row>
    <row r="41" spans="1:13">
      <c r="A41">
        <v>34</v>
      </c>
      <c r="B41" s="9">
        <v>134.4</v>
      </c>
      <c r="C41" s="10">
        <v>139.697422751</v>
      </c>
      <c r="D41" s="11">
        <v>4.4000000000000004</v>
      </c>
      <c r="E41" s="12">
        <v>0.9</v>
      </c>
      <c r="F41" s="13">
        <v>34.847091769999999</v>
      </c>
      <c r="G41" s="13">
        <v>73.598753130000006</v>
      </c>
      <c r="H41" t="s">
        <v>14</v>
      </c>
      <c r="I41" t="s">
        <v>15</v>
      </c>
      <c r="J41" s="14" t="s">
        <v>24</v>
      </c>
      <c r="K41" s="11">
        <f xml:space="preserve"> 1.4778*POWER(D41,-0.672)</f>
        <v>0.54602869147509925</v>
      </c>
      <c r="L41" s="11">
        <f>3.0848*POWER(D41,-0.728)</f>
        <v>1.0490434192467883</v>
      </c>
      <c r="M41" s="11">
        <f t="shared" si="0"/>
        <v>0.79753605536094385</v>
      </c>
    </row>
    <row r="42" spans="1:13">
      <c r="A42">
        <v>35</v>
      </c>
      <c r="B42" s="9">
        <v>68.5</v>
      </c>
      <c r="C42" s="10">
        <v>189.65321220600001</v>
      </c>
      <c r="D42" s="11">
        <v>4.9400000000000004</v>
      </c>
      <c r="E42" s="12">
        <v>0.48</v>
      </c>
      <c r="F42" s="13">
        <v>33.25897604</v>
      </c>
      <c r="G42" s="13">
        <v>76.179320230000002</v>
      </c>
      <c r="H42" s="15" t="s">
        <v>20</v>
      </c>
      <c r="I42" s="15" t="s">
        <v>22</v>
      </c>
      <c r="J42" s="14" t="s">
        <v>23</v>
      </c>
      <c r="K42" s="11">
        <f xml:space="preserve"> 1.4778*POWER(D42,-0.672)</f>
        <v>0.50516255662642817</v>
      </c>
      <c r="L42" s="11">
        <f xml:space="preserve"> 4.1655*POWER(D42,-0.819)</f>
        <v>1.1259128289753761</v>
      </c>
      <c r="M42" s="11">
        <f t="shared" si="0"/>
        <v>0.81553769280090216</v>
      </c>
    </row>
    <row r="43" spans="1:13">
      <c r="A43">
        <v>36</v>
      </c>
      <c r="B43" s="9">
        <v>115.3</v>
      </c>
      <c r="C43" s="10">
        <v>111.692625519</v>
      </c>
      <c r="D43" s="11">
        <v>4.05666666667</v>
      </c>
      <c r="E43" s="12">
        <v>0.64333333333300002</v>
      </c>
      <c r="F43" s="13">
        <v>33.300854559999998</v>
      </c>
      <c r="G43" s="13">
        <v>76.198593860000003</v>
      </c>
      <c r="H43" s="15" t="s">
        <v>20</v>
      </c>
      <c r="I43" s="15" t="s">
        <v>22</v>
      </c>
      <c r="J43" s="14" t="s">
        <v>23</v>
      </c>
      <c r="K43" s="11">
        <f xml:space="preserve"> 1.4778*POWER(D43,-0.672)</f>
        <v>0.57666803222165619</v>
      </c>
      <c r="L43" s="11">
        <f xml:space="preserve"> 4.1655*POWER(D43,-0.819)</f>
        <v>1.3230506267357827</v>
      </c>
      <c r="M43" s="11">
        <f t="shared" si="0"/>
        <v>0.94985932947871943</v>
      </c>
    </row>
    <row r="44" spans="1:13">
      <c r="A44">
        <v>37</v>
      </c>
      <c r="B44" s="9">
        <v>149.19999999999999</v>
      </c>
      <c r="C44" s="10">
        <v>72.324985366500002</v>
      </c>
      <c r="D44" s="11">
        <v>14.8</v>
      </c>
      <c r="E44" s="12">
        <v>1.7</v>
      </c>
      <c r="F44" s="13">
        <v>35.145238229999997</v>
      </c>
      <c r="G44" s="13">
        <v>72.543700119999997</v>
      </c>
      <c r="H44" s="15" t="s">
        <v>19</v>
      </c>
      <c r="I44" s="15" t="s">
        <v>22</v>
      </c>
      <c r="J44" s="14" t="s">
        <v>21</v>
      </c>
      <c r="K44" s="11">
        <f>1.7236*POWER(D44,-0.727)</f>
        <v>0.243027947088409</v>
      </c>
      <c r="L44" s="11">
        <f>3.94*POWER(D44,-0.801)</f>
        <v>0.45511021960030357</v>
      </c>
      <c r="M44" s="11">
        <f t="shared" si="0"/>
        <v>0.34906908334435627</v>
      </c>
    </row>
    <row r="45" spans="1:13">
      <c r="A45">
        <v>38.1</v>
      </c>
      <c r="B45" s="9">
        <v>143.4</v>
      </c>
      <c r="C45" s="10">
        <v>105.871232853</v>
      </c>
      <c r="D45" s="16">
        <v>6</v>
      </c>
      <c r="E45" s="12">
        <v>1.2250000000000001</v>
      </c>
      <c r="F45" s="13">
        <v>34.859000000000002</v>
      </c>
      <c r="G45" s="13">
        <v>73.703999999999994</v>
      </c>
      <c r="H45" s="15" t="s">
        <v>20</v>
      </c>
      <c r="I45" s="15" t="s">
        <v>22</v>
      </c>
      <c r="J45" s="14" t="s">
        <v>16</v>
      </c>
      <c r="K45" s="11">
        <f t="shared" ref="K45:K52" si="2" xml:space="preserve"> 1.4778*POWER(D45,-0.672)</f>
        <v>0.4433002966929368</v>
      </c>
      <c r="L45" s="11">
        <f>3.0848*POWER(D45,-0.728)</f>
        <v>0.83701434657809681</v>
      </c>
      <c r="M45" s="11">
        <f t="shared" si="0"/>
        <v>0.64015732163551675</v>
      </c>
    </row>
    <row r="46" spans="1:13">
      <c r="A46">
        <v>38.200000000000003</v>
      </c>
      <c r="B46" s="9">
        <v>143.4</v>
      </c>
      <c r="C46" s="10">
        <v>105.871232853</v>
      </c>
      <c r="D46" s="16">
        <v>4.2</v>
      </c>
      <c r="E46" s="12">
        <v>1.2250000000000001</v>
      </c>
      <c r="F46" s="13">
        <v>34.859000000000002</v>
      </c>
      <c r="G46" s="13">
        <v>73.703999999999994</v>
      </c>
      <c r="H46" t="s">
        <v>20</v>
      </c>
      <c r="I46" t="s">
        <v>15</v>
      </c>
      <c r="J46" s="14" t="s">
        <v>16</v>
      </c>
      <c r="K46" s="11">
        <f t="shared" si="2"/>
        <v>0.56336795354635993</v>
      </c>
      <c r="L46" s="11">
        <f>3.0848*POWER(D46,-0.728)</f>
        <v>1.0851793696985366</v>
      </c>
      <c r="M46" s="11">
        <f t="shared" si="0"/>
        <v>0.82427366162244819</v>
      </c>
    </row>
    <row r="47" spans="1:13">
      <c r="A47">
        <v>39.1</v>
      </c>
      <c r="B47" s="9">
        <v>146.30000000000001</v>
      </c>
      <c r="C47" s="10">
        <v>131.47778337</v>
      </c>
      <c r="D47" s="11">
        <v>3.89</v>
      </c>
      <c r="E47" s="12">
        <v>0.45333333333300002</v>
      </c>
      <c r="F47" s="13">
        <v>33.390084340000001</v>
      </c>
      <c r="G47" s="13">
        <v>76.294962029999994</v>
      </c>
      <c r="H47" t="s">
        <v>14</v>
      </c>
      <c r="I47" t="s">
        <v>22</v>
      </c>
      <c r="J47" s="14" t="s">
        <v>23</v>
      </c>
      <c r="K47" s="11">
        <f t="shared" si="2"/>
        <v>0.59315682264024883</v>
      </c>
      <c r="L47" s="11">
        <f xml:space="preserve"> 4.1655*POWER(D47,-0.819)</f>
        <v>1.3692993920001466</v>
      </c>
      <c r="M47" s="11">
        <f t="shared" si="0"/>
        <v>0.98122810732019772</v>
      </c>
    </row>
    <row r="48" spans="1:13">
      <c r="A48">
        <v>39.299999999999997</v>
      </c>
      <c r="B48" s="9">
        <v>146.30000000000001</v>
      </c>
      <c r="C48" s="10">
        <v>131.47778337</v>
      </c>
      <c r="D48" s="11">
        <v>3.37</v>
      </c>
      <c r="E48" s="12">
        <v>0.45333333333300002</v>
      </c>
      <c r="F48" s="13">
        <v>33.390084340000001</v>
      </c>
      <c r="G48" s="13">
        <v>76.294962029999994</v>
      </c>
      <c r="H48" s="15" t="s">
        <v>19</v>
      </c>
      <c r="I48" s="15" t="s">
        <v>22</v>
      </c>
      <c r="J48" s="14" t="s">
        <v>23</v>
      </c>
      <c r="K48" s="11">
        <f t="shared" si="2"/>
        <v>0.65320329804481225</v>
      </c>
      <c r="L48" s="11">
        <f xml:space="preserve"> 4.1655*POWER(D48,-0.819)</f>
        <v>1.5400621593087855</v>
      </c>
      <c r="M48" s="11">
        <f t="shared" si="0"/>
        <v>1.096632728676799</v>
      </c>
    </row>
    <row r="49" spans="1:13">
      <c r="A49">
        <v>39.4</v>
      </c>
      <c r="B49" s="9">
        <v>146.30000000000001</v>
      </c>
      <c r="C49" s="10">
        <v>131.47778337</v>
      </c>
      <c r="D49" s="11">
        <v>4.9800000000000004</v>
      </c>
      <c r="E49" s="12">
        <v>0.45333333333300002</v>
      </c>
      <c r="F49" s="13">
        <v>33.390084340000001</v>
      </c>
      <c r="G49" s="13">
        <v>76.294962029999994</v>
      </c>
      <c r="H49" t="s">
        <v>20</v>
      </c>
      <c r="I49" t="s">
        <v>15</v>
      </c>
      <c r="J49" s="14" t="s">
        <v>23</v>
      </c>
      <c r="K49" s="11">
        <f t="shared" si="2"/>
        <v>0.50243229150352742</v>
      </c>
      <c r="L49" s="11">
        <f xml:space="preserve"> 4.1655*POWER(D49,-0.819)</f>
        <v>1.1185008206726483</v>
      </c>
      <c r="M49" s="11">
        <f t="shared" si="0"/>
        <v>0.81046655608808793</v>
      </c>
    </row>
    <row r="50" spans="1:13">
      <c r="A50">
        <v>39.5</v>
      </c>
      <c r="B50" s="9">
        <v>146.30000000000001</v>
      </c>
      <c r="C50" s="10">
        <v>131.47778337</v>
      </c>
      <c r="D50" s="11">
        <v>4.1900000000000004</v>
      </c>
      <c r="E50" s="12">
        <v>0.45333333333300002</v>
      </c>
      <c r="F50" s="13">
        <v>33.390084340000001</v>
      </c>
      <c r="G50" s="13">
        <v>76.294962029999994</v>
      </c>
      <c r="H50" t="s">
        <v>20</v>
      </c>
      <c r="I50" t="s">
        <v>15</v>
      </c>
      <c r="J50" s="14" t="s">
        <v>23</v>
      </c>
      <c r="K50" s="11">
        <f t="shared" si="2"/>
        <v>0.56427114027799352</v>
      </c>
      <c r="L50" s="11">
        <f xml:space="preserve"> 4.1655*POWER(D50,-0.819)</f>
        <v>1.2884686437426176</v>
      </c>
      <c r="M50" s="11">
        <f t="shared" si="0"/>
        <v>0.92636989201030562</v>
      </c>
    </row>
    <row r="51" spans="1:13">
      <c r="A51">
        <v>39.6</v>
      </c>
      <c r="B51" s="9">
        <v>146.30000000000001</v>
      </c>
      <c r="C51" s="10">
        <v>131.47778337</v>
      </c>
      <c r="D51" s="11">
        <v>2.64</v>
      </c>
      <c r="E51" s="12">
        <v>0.45333333333300002</v>
      </c>
      <c r="F51" s="13">
        <v>33.390084340000001</v>
      </c>
      <c r="G51" s="13">
        <v>76.294962029999994</v>
      </c>
      <c r="H51" t="s">
        <v>19</v>
      </c>
      <c r="I51" t="s">
        <v>15</v>
      </c>
      <c r="J51" s="14" t="s">
        <v>23</v>
      </c>
      <c r="K51" s="11">
        <f t="shared" si="2"/>
        <v>0.76965806287110949</v>
      </c>
      <c r="L51" s="11">
        <f xml:space="preserve"> 4.1655*POWER(D51,-0.819)</f>
        <v>1.8809338519634167</v>
      </c>
      <c r="M51" s="11">
        <f t="shared" si="0"/>
        <v>1.3252959574172631</v>
      </c>
    </row>
    <row r="52" spans="1:13">
      <c r="A52">
        <v>40</v>
      </c>
      <c r="B52" s="9">
        <v>88.1</v>
      </c>
      <c r="C52" s="10">
        <v>223.96944143600001</v>
      </c>
      <c r="D52" s="11">
        <v>1.8</v>
      </c>
      <c r="E52" s="12">
        <v>0.9</v>
      </c>
      <c r="F52" s="13">
        <v>31.785</v>
      </c>
      <c r="G52" s="13">
        <v>77.331000000000003</v>
      </c>
      <c r="H52" t="s">
        <v>14</v>
      </c>
      <c r="I52" t="s">
        <v>22</v>
      </c>
      <c r="J52" s="14" t="s">
        <v>24</v>
      </c>
      <c r="K52" s="11">
        <f t="shared" si="2"/>
        <v>0.99557169056317052</v>
      </c>
      <c r="L52" s="11">
        <f>3.0848*POWER(D52,-0.728)</f>
        <v>2.010891454367739</v>
      </c>
      <c r="M52" s="11">
        <f t="shared" si="0"/>
        <v>1.5032315724654548</v>
      </c>
    </row>
    <row r="53" spans="1:13">
      <c r="A53">
        <v>41</v>
      </c>
      <c r="B53" s="9">
        <v>218.2</v>
      </c>
      <c r="C53" s="10">
        <v>111.086325343</v>
      </c>
      <c r="D53" s="11">
        <v>11.8</v>
      </c>
      <c r="E53" s="12">
        <v>1.2</v>
      </c>
      <c r="F53" s="13">
        <v>35.296928870000002</v>
      </c>
      <c r="G53" s="13">
        <v>72.594263659999996</v>
      </c>
      <c r="H53" t="s">
        <v>20</v>
      </c>
      <c r="I53" t="s">
        <v>15</v>
      </c>
      <c r="J53" s="14" t="s">
        <v>21</v>
      </c>
      <c r="K53" s="11">
        <f>1.7236*POWER(D53,-0.727)</f>
        <v>0.28653538785964755</v>
      </c>
      <c r="L53" s="11">
        <f>3.94*POWER(D53,-0.801)</f>
        <v>0.5456557473748761</v>
      </c>
      <c r="M53" s="11">
        <f t="shared" si="0"/>
        <v>0.41609556761726185</v>
      </c>
    </row>
    <row r="54" spans="1:13">
      <c r="A54">
        <v>42</v>
      </c>
      <c r="B54" s="9">
        <v>50.9</v>
      </c>
      <c r="C54" s="10">
        <v>1419.37172844</v>
      </c>
      <c r="D54" s="11">
        <v>7.3</v>
      </c>
      <c r="E54" s="12">
        <v>2</v>
      </c>
      <c r="F54" s="13">
        <v>35.495292640000002</v>
      </c>
      <c r="G54" s="13">
        <v>73.313586619999995</v>
      </c>
      <c r="H54" t="s">
        <v>19</v>
      </c>
      <c r="I54" t="s">
        <v>15</v>
      </c>
      <c r="J54" s="14" t="s">
        <v>21</v>
      </c>
      <c r="K54" s="11">
        <f>1.7236*POWER(D54,-0.727)</f>
        <v>0.40625691483584364</v>
      </c>
      <c r="L54" s="11">
        <f>3.94*POWER(D54,-0.801)</f>
        <v>0.80163119814944017</v>
      </c>
      <c r="M54" s="11">
        <f t="shared" si="0"/>
        <v>0.60394405649264193</v>
      </c>
    </row>
    <row r="55" spans="1:13">
      <c r="A55">
        <v>43</v>
      </c>
      <c r="B55" s="9">
        <v>25.1</v>
      </c>
      <c r="C55" s="10">
        <v>95.565832113799999</v>
      </c>
      <c r="D55" s="11">
        <v>4.4666666666700001</v>
      </c>
      <c r="E55" s="12">
        <v>0.4</v>
      </c>
      <c r="F55" s="13">
        <v>33.402933429999997</v>
      </c>
      <c r="G55" s="13">
        <v>76.367059699999999</v>
      </c>
      <c r="H55" s="15" t="s">
        <v>20</v>
      </c>
      <c r="I55" s="15" t="s">
        <v>22</v>
      </c>
      <c r="J55" s="14" t="s">
        <v>23</v>
      </c>
      <c r="K55" s="11">
        <f xml:space="preserve"> 1.4778*POWER(D55,-0.672)</f>
        <v>0.54053861047484997</v>
      </c>
      <c r="L55" s="11">
        <f xml:space="preserve"> 4.1655*POWER(D55,-0.819)</f>
        <v>1.2227301370967294</v>
      </c>
      <c r="M55" s="11">
        <f t="shared" si="0"/>
        <v>0.88163437378578968</v>
      </c>
    </row>
    <row r="56" spans="1:13">
      <c r="A56">
        <v>44.1</v>
      </c>
      <c r="B56" s="9">
        <v>242.6</v>
      </c>
      <c r="C56" s="10">
        <v>75.484536302600006</v>
      </c>
      <c r="D56" s="11">
        <v>3.63</v>
      </c>
      <c r="E56" s="12">
        <v>0.315</v>
      </c>
      <c r="F56" s="13">
        <v>33.455757470000002</v>
      </c>
      <c r="G56" s="13">
        <v>76.301386579999999</v>
      </c>
      <c r="H56" s="15" t="s">
        <v>19</v>
      </c>
      <c r="I56" s="15" t="s">
        <v>22</v>
      </c>
      <c r="J56" s="14" t="s">
        <v>23</v>
      </c>
      <c r="K56" s="11">
        <f xml:space="preserve"> 1.4778*POWER(D56,-0.672)</f>
        <v>0.6213816302916243</v>
      </c>
      <c r="L56" s="11">
        <f xml:space="preserve"> 4.1655*POWER(D56,-0.819)</f>
        <v>1.4491175391784683</v>
      </c>
      <c r="M56" s="11">
        <f t="shared" si="0"/>
        <v>1.0352495847350462</v>
      </c>
    </row>
    <row r="57" spans="1:13">
      <c r="A57">
        <v>44.2</v>
      </c>
      <c r="B57" s="9">
        <v>242.6</v>
      </c>
      <c r="C57" s="10">
        <v>75.484536302600006</v>
      </c>
      <c r="D57" s="11">
        <v>4.09</v>
      </c>
      <c r="E57" s="12">
        <v>0.315</v>
      </c>
      <c r="F57" s="13">
        <v>33.455757470000002</v>
      </c>
      <c r="G57" s="13">
        <v>76.301386579999999</v>
      </c>
      <c r="H57" s="15" t="s">
        <v>20</v>
      </c>
      <c r="I57" s="15" t="s">
        <v>22</v>
      </c>
      <c r="J57" s="14" t="s">
        <v>23</v>
      </c>
      <c r="K57" s="11">
        <f xml:space="preserve"> 1.4778*POWER(D57,-0.672)</f>
        <v>0.57350551589696808</v>
      </c>
      <c r="L57" s="11">
        <f xml:space="preserve"> 4.1655*POWER(D57,-0.819)</f>
        <v>1.3142129718440891</v>
      </c>
      <c r="M57" s="11">
        <f t="shared" si="0"/>
        <v>0.94385924387052866</v>
      </c>
    </row>
    <row r="58" spans="1:13">
      <c r="A58">
        <v>45.1</v>
      </c>
      <c r="B58" s="9">
        <v>205</v>
      </c>
      <c r="C58" s="10">
        <v>124.95372276400001</v>
      </c>
      <c r="D58" s="16">
        <v>9.4</v>
      </c>
      <c r="E58" s="12">
        <v>1.9166666666700001</v>
      </c>
      <c r="F58" s="13">
        <v>35.462063469999997</v>
      </c>
      <c r="G58" s="13">
        <v>72.574478450000001</v>
      </c>
      <c r="H58" s="15" t="s">
        <v>20</v>
      </c>
      <c r="I58" s="15" t="s">
        <v>22</v>
      </c>
      <c r="J58" s="14" t="s">
        <v>21</v>
      </c>
      <c r="K58" s="11">
        <f>1.7236*POWER(D58,-0.727)</f>
        <v>0.33804345815396841</v>
      </c>
      <c r="L58" s="11">
        <f>3.94*POWER(D58,-0.801)</f>
        <v>0.65466754453311782</v>
      </c>
      <c r="M58" s="11">
        <f t="shared" si="0"/>
        <v>0.49635550134354312</v>
      </c>
    </row>
    <row r="59" spans="1:13">
      <c r="A59">
        <v>45.2</v>
      </c>
      <c r="B59" s="9">
        <v>205</v>
      </c>
      <c r="C59" s="10">
        <v>124.95372276400001</v>
      </c>
      <c r="D59" s="16">
        <v>16.350000000000001</v>
      </c>
      <c r="E59" s="12">
        <v>1.9166666666700001</v>
      </c>
      <c r="F59" s="13">
        <v>35.462063469999997</v>
      </c>
      <c r="G59" s="13">
        <v>72.574478450000001</v>
      </c>
      <c r="H59" t="s">
        <v>20</v>
      </c>
      <c r="I59" t="s">
        <v>15</v>
      </c>
      <c r="J59" s="14" t="s">
        <v>21</v>
      </c>
      <c r="K59" s="11">
        <f>1.7236*POWER(D59,-0.727)</f>
        <v>0.22605237594096675</v>
      </c>
      <c r="L59" s="11">
        <f>3.94*POWER(D59,-0.801)</f>
        <v>0.42021204651212923</v>
      </c>
      <c r="M59" s="11">
        <f t="shared" si="0"/>
        <v>0.32313221122654801</v>
      </c>
    </row>
    <row r="60" spans="1:13">
      <c r="A60">
        <v>46</v>
      </c>
      <c r="B60" s="9">
        <v>129.30000000000001</v>
      </c>
      <c r="C60" s="10">
        <v>77.868530362900003</v>
      </c>
      <c r="D60" s="11">
        <v>5.92</v>
      </c>
      <c r="E60" s="12">
        <v>0.25333333333300001</v>
      </c>
      <c r="F60" s="13">
        <v>33.327980410000002</v>
      </c>
      <c r="G60" s="13">
        <v>76.470566259999998</v>
      </c>
      <c r="H60" s="15" t="s">
        <v>20</v>
      </c>
      <c r="I60" s="15" t="s">
        <v>22</v>
      </c>
      <c r="J60" s="14" t="s">
        <v>23</v>
      </c>
      <c r="K60" s="11">
        <f xml:space="preserve"> 1.4778*POWER(D60,-0.672)</f>
        <v>0.44731707388212</v>
      </c>
      <c r="L60" s="11">
        <f xml:space="preserve"> 4.1655*POWER(D60,-0.819)</f>
        <v>0.97081317376457754</v>
      </c>
      <c r="M60" s="11">
        <f t="shared" si="0"/>
        <v>0.70906512382334874</v>
      </c>
    </row>
    <row r="61" spans="1:13">
      <c r="A61">
        <v>47</v>
      </c>
      <c r="B61" s="9">
        <v>84.4</v>
      </c>
      <c r="C61" s="10">
        <v>87.747018178900007</v>
      </c>
      <c r="D61" s="11">
        <v>5.8666666666699996</v>
      </c>
      <c r="E61" s="12">
        <v>0.33</v>
      </c>
      <c r="F61" s="13">
        <v>33.42434858</v>
      </c>
      <c r="G61" s="13">
        <v>76.439871210000007</v>
      </c>
      <c r="H61" s="15" t="s">
        <v>20</v>
      </c>
      <c r="I61" s="15" t="s">
        <v>22</v>
      </c>
      <c r="J61" s="14" t="s">
        <v>23</v>
      </c>
      <c r="K61" s="11">
        <f xml:space="preserve"> 1.4778*POWER(D61,-0.672)</f>
        <v>0.45004571665258725</v>
      </c>
      <c r="L61" s="11">
        <f xml:space="preserve"> 4.1655*POWER(D61,-0.819)</f>
        <v>0.97803539350662028</v>
      </c>
      <c r="M61" s="11">
        <f t="shared" si="0"/>
        <v>0.71404055507960373</v>
      </c>
    </row>
    <row r="62" spans="1:13">
      <c r="A62">
        <v>48</v>
      </c>
      <c r="B62" s="9">
        <v>232.3</v>
      </c>
      <c r="C62" s="10">
        <v>61.128401609100003</v>
      </c>
      <c r="D62" s="11">
        <v>7.54</v>
      </c>
      <c r="E62" s="12">
        <v>0.29499999999999998</v>
      </c>
      <c r="F62" s="13">
        <v>33.407216460000001</v>
      </c>
      <c r="G62" s="13">
        <v>76.501975139999999</v>
      </c>
      <c r="H62" s="15" t="s">
        <v>20</v>
      </c>
      <c r="I62" s="15" t="s">
        <v>22</v>
      </c>
      <c r="J62" s="14" t="s">
        <v>23</v>
      </c>
      <c r="K62" s="11">
        <f xml:space="preserve"> 1.4778*POWER(D62,-0.672)</f>
        <v>0.38020875914198288</v>
      </c>
      <c r="L62" s="11">
        <f xml:space="preserve"> 4.1655*POWER(D62,-0.819)</f>
        <v>0.79634270597938117</v>
      </c>
      <c r="M62" s="11">
        <f t="shared" si="0"/>
        <v>0.588275732560682</v>
      </c>
    </row>
    <row r="63" spans="1:13">
      <c r="A63">
        <v>49</v>
      </c>
      <c r="B63" s="9">
        <v>240.3</v>
      </c>
      <c r="C63" s="10">
        <v>809.69877624399999</v>
      </c>
      <c r="D63" s="11">
        <v>4.0999999999999996</v>
      </c>
      <c r="E63" s="12">
        <v>1.6</v>
      </c>
      <c r="F63" s="13">
        <v>31.38</v>
      </c>
      <c r="G63" s="13">
        <v>77.314999999999998</v>
      </c>
      <c r="H63" t="s">
        <v>14</v>
      </c>
      <c r="I63" t="s">
        <v>15</v>
      </c>
      <c r="J63" s="14" t="s">
        <v>24</v>
      </c>
      <c r="K63" s="11">
        <f xml:space="preserve"> 1.4778*POWER(D63,-0.672)</f>
        <v>0.57256514996613173</v>
      </c>
      <c r="L63" s="11">
        <f>3.0848*POWER(D63,-0.728)</f>
        <v>1.1043846572286433</v>
      </c>
      <c r="M63" s="11">
        <f t="shared" si="0"/>
        <v>0.83847490359738752</v>
      </c>
    </row>
    <row r="64" spans="1:13">
      <c r="A64">
        <v>50</v>
      </c>
      <c r="B64" s="9">
        <v>190.8</v>
      </c>
      <c r="C64" s="10">
        <v>201.337505486</v>
      </c>
      <c r="D64" s="11">
        <v>1.7</v>
      </c>
      <c r="E64" s="12">
        <v>0.5</v>
      </c>
      <c r="F64" s="13">
        <v>31.66</v>
      </c>
      <c r="G64" s="13">
        <v>77.459999999999994</v>
      </c>
      <c r="H64" s="15" t="s">
        <v>19</v>
      </c>
      <c r="I64" s="15" t="s">
        <v>22</v>
      </c>
      <c r="J64" s="14" t="s">
        <v>23</v>
      </c>
      <c r="K64" s="11">
        <f xml:space="preserve"> 1.4778*POWER(D64,-0.672)</f>
        <v>1.034555960158372</v>
      </c>
      <c r="L64" s="11">
        <f xml:space="preserve"> 4.1655*POWER(D64,-0.819)</f>
        <v>2.6973013652015436</v>
      </c>
      <c r="M64" s="11">
        <f t="shared" si="0"/>
        <v>1.8659286626799578</v>
      </c>
    </row>
    <row r="65" spans="1:13">
      <c r="A65">
        <v>51</v>
      </c>
      <c r="B65" s="9">
        <v>197.4</v>
      </c>
      <c r="C65" s="10">
        <v>23.143841979200001</v>
      </c>
      <c r="D65" s="11">
        <v>26.8</v>
      </c>
      <c r="E65" s="12">
        <v>4.4000000000000004</v>
      </c>
      <c r="F65" s="13">
        <v>35.128</v>
      </c>
      <c r="G65" s="13">
        <v>73.938000000000002</v>
      </c>
      <c r="H65" t="s">
        <v>14</v>
      </c>
      <c r="I65" t="s">
        <v>15</v>
      </c>
      <c r="J65" s="14" t="s">
        <v>21</v>
      </c>
      <c r="K65" s="11">
        <f>1.7236*POWER(D65,-0.727)</f>
        <v>0.15782743198571345</v>
      </c>
      <c r="L65" s="11">
        <f>3.94*POWER(D65,-0.801)</f>
        <v>0.28285264992144604</v>
      </c>
      <c r="M65" s="11">
        <f t="shared" si="0"/>
        <v>0.22034004095357973</v>
      </c>
    </row>
    <row r="66" spans="1:13">
      <c r="A66">
        <v>52.1</v>
      </c>
      <c r="B66" s="9">
        <v>147.9</v>
      </c>
      <c r="C66" s="10">
        <v>64.2679421956</v>
      </c>
      <c r="D66" s="11">
        <v>15.6</v>
      </c>
      <c r="E66" s="12">
        <v>1.65</v>
      </c>
      <c r="F66" s="13">
        <v>34.893000000000001</v>
      </c>
      <c r="G66" s="13">
        <v>73.897999999999996</v>
      </c>
      <c r="H66" s="15" t="s">
        <v>19</v>
      </c>
      <c r="I66" s="15" t="s">
        <v>22</v>
      </c>
      <c r="J66" s="14" t="s">
        <v>16</v>
      </c>
      <c r="K66" s="11">
        <f t="shared" ref="K66:K92" si="3" xml:space="preserve"> 1.4778*POWER(D66,-0.672)</f>
        <v>0.23325766944379281</v>
      </c>
      <c r="L66" s="11">
        <f>3.0848*POWER(D66,-0.728)</f>
        <v>0.41747676032033521</v>
      </c>
      <c r="M66" s="11">
        <f t="shared" si="0"/>
        <v>0.32536721488206399</v>
      </c>
    </row>
    <row r="67" spans="1:13">
      <c r="A67">
        <v>52.2</v>
      </c>
      <c r="B67" s="9">
        <v>147.9</v>
      </c>
      <c r="C67" s="10">
        <v>64.2679421956</v>
      </c>
      <c r="D67" s="11">
        <v>11.3</v>
      </c>
      <c r="E67" s="12">
        <v>1.65</v>
      </c>
      <c r="F67" s="13">
        <v>34.893000000000001</v>
      </c>
      <c r="G67" s="13">
        <v>73.897999999999996</v>
      </c>
      <c r="H67" s="15" t="s">
        <v>20</v>
      </c>
      <c r="I67" s="15" t="s">
        <v>22</v>
      </c>
      <c r="J67" s="14" t="s">
        <v>16</v>
      </c>
      <c r="K67" s="11">
        <f t="shared" si="3"/>
        <v>0.28969896806046797</v>
      </c>
      <c r="L67" s="11">
        <f>3.0848*POWER(D67,-0.728)</f>
        <v>0.52794162563946001</v>
      </c>
      <c r="M67" s="11">
        <f t="shared" ref="M67:M130" si="4">AVERAGE(K67:L67)</f>
        <v>0.40882029684996402</v>
      </c>
    </row>
    <row r="68" spans="1:13">
      <c r="A68">
        <v>53.1</v>
      </c>
      <c r="B68" s="9">
        <v>122.1</v>
      </c>
      <c r="C68" s="10">
        <v>1064.18022984</v>
      </c>
      <c r="D68" s="16">
        <v>8.1999999999999993</v>
      </c>
      <c r="E68" s="12">
        <v>0.95</v>
      </c>
      <c r="F68" s="13">
        <v>31.346</v>
      </c>
      <c r="G68" s="13">
        <v>77.441000000000003</v>
      </c>
      <c r="H68" t="s">
        <v>14</v>
      </c>
      <c r="I68" t="s">
        <v>15</v>
      </c>
      <c r="J68" s="14" t="s">
        <v>17</v>
      </c>
      <c r="K68" s="11">
        <f t="shared" si="3"/>
        <v>0.35936249796851572</v>
      </c>
      <c r="L68" s="11">
        <f xml:space="preserve"> 4.1655*POWER(D68,-0.819)</f>
        <v>0.74345312913145412</v>
      </c>
      <c r="M68" s="11">
        <f t="shared" si="4"/>
        <v>0.55140781354998492</v>
      </c>
    </row>
    <row r="69" spans="1:13">
      <c r="A69">
        <v>53.2</v>
      </c>
      <c r="B69" s="9">
        <v>122.1</v>
      </c>
      <c r="C69" s="10">
        <v>1064.18022984</v>
      </c>
      <c r="D69" s="16">
        <v>3.3</v>
      </c>
      <c r="E69" s="12">
        <v>0.95</v>
      </c>
      <c r="F69" s="13">
        <v>31.346</v>
      </c>
      <c r="G69" s="13">
        <v>77.441000000000003</v>
      </c>
      <c r="H69" s="15" t="s">
        <v>20</v>
      </c>
      <c r="I69" s="15" t="s">
        <v>22</v>
      </c>
      <c r="J69" s="14" t="s">
        <v>17</v>
      </c>
      <c r="K69" s="11">
        <f t="shared" si="3"/>
        <v>0.66248232319928968</v>
      </c>
      <c r="L69" s="11">
        <f xml:space="preserve"> 4.1655*POWER(D69,-0.819)</f>
        <v>1.5667663015408246</v>
      </c>
      <c r="M69" s="11">
        <f t="shared" si="4"/>
        <v>1.1146243123700572</v>
      </c>
    </row>
    <row r="70" spans="1:13">
      <c r="A70">
        <v>54</v>
      </c>
      <c r="B70" s="9">
        <v>145.19999999999999</v>
      </c>
      <c r="C70" s="10">
        <v>131.218563338</v>
      </c>
      <c r="D70" s="11">
        <v>1.7</v>
      </c>
      <c r="E70" s="12">
        <v>0.4</v>
      </c>
      <c r="F70" s="13">
        <v>32.136000000000003</v>
      </c>
      <c r="G70" s="13">
        <v>77.174000000000007</v>
      </c>
      <c r="H70" t="s">
        <v>14</v>
      </c>
      <c r="I70" t="s">
        <v>15</v>
      </c>
      <c r="J70" s="14" t="s">
        <v>23</v>
      </c>
      <c r="K70" s="11">
        <f t="shared" si="3"/>
        <v>1.034555960158372</v>
      </c>
      <c r="L70" s="11">
        <f xml:space="preserve"> 4.1655*POWER(D70,-0.819)</f>
        <v>2.6973013652015436</v>
      </c>
      <c r="M70" s="11">
        <f t="shared" si="4"/>
        <v>1.8659286626799578</v>
      </c>
    </row>
    <row r="71" spans="1:13">
      <c r="A71">
        <v>55</v>
      </c>
      <c r="B71" s="9">
        <v>102.7</v>
      </c>
      <c r="C71" s="10">
        <v>41.246928899499999</v>
      </c>
      <c r="D71" s="11">
        <v>15.2</v>
      </c>
      <c r="E71" s="12">
        <v>1.7</v>
      </c>
      <c r="F71" s="13">
        <v>35.006999999999998</v>
      </c>
      <c r="G71" s="13">
        <v>73.962999999999994</v>
      </c>
      <c r="H71" s="15" t="s">
        <v>19</v>
      </c>
      <c r="I71" s="15" t="s">
        <v>22</v>
      </c>
      <c r="J71" s="14" t="s">
        <v>16</v>
      </c>
      <c r="K71" s="11">
        <f t="shared" si="3"/>
        <v>0.23736504890390675</v>
      </c>
      <c r="L71" s="11">
        <f>3.0848*POWER(D71,-0.728)</f>
        <v>0.42544642650909786</v>
      </c>
      <c r="M71" s="11">
        <f t="shared" si="4"/>
        <v>0.33140573770650228</v>
      </c>
    </row>
    <row r="72" spans="1:13">
      <c r="A72">
        <v>56.1</v>
      </c>
      <c r="B72" s="9">
        <v>129.6</v>
      </c>
      <c r="C72" s="10">
        <v>27.2018924359</v>
      </c>
      <c r="D72" s="11">
        <v>10</v>
      </c>
      <c r="E72" s="12">
        <v>1.9</v>
      </c>
      <c r="F72" s="13">
        <v>35.045999999999999</v>
      </c>
      <c r="G72" s="13">
        <v>74.010000000000005</v>
      </c>
      <c r="H72" s="15" t="s">
        <v>20</v>
      </c>
      <c r="I72" s="15" t="s">
        <v>22</v>
      </c>
      <c r="J72" s="14" t="s">
        <v>16</v>
      </c>
      <c r="K72" s="11">
        <f t="shared" si="3"/>
        <v>0.31449638821532505</v>
      </c>
      <c r="L72" s="11">
        <f>3.0848*POWER(D72,-0.728)</f>
        <v>0.5770680266600422</v>
      </c>
      <c r="M72" s="11">
        <f t="shared" si="4"/>
        <v>0.4457822074376836</v>
      </c>
    </row>
    <row r="73" spans="1:13">
      <c r="A73">
        <v>56.2</v>
      </c>
      <c r="B73" s="9">
        <v>129.6</v>
      </c>
      <c r="C73" s="10">
        <v>27.2018924359</v>
      </c>
      <c r="D73" s="11">
        <v>20.3</v>
      </c>
      <c r="E73" s="12">
        <v>1.9</v>
      </c>
      <c r="F73" s="13">
        <v>35.045999999999999</v>
      </c>
      <c r="G73" s="13">
        <v>74.010000000000005</v>
      </c>
      <c r="H73" t="s">
        <v>20</v>
      </c>
      <c r="I73" t="s">
        <v>15</v>
      </c>
      <c r="J73" s="14" t="s">
        <v>16</v>
      </c>
      <c r="K73" s="11">
        <f t="shared" si="3"/>
        <v>0.19542419188491481</v>
      </c>
      <c r="L73" s="11">
        <f>3.0848*POWER(D73,-0.728)</f>
        <v>0.34464334488716486</v>
      </c>
      <c r="M73" s="11">
        <f t="shared" si="4"/>
        <v>0.27003376838603982</v>
      </c>
    </row>
    <row r="74" spans="1:13">
      <c r="A74">
        <v>57.1</v>
      </c>
      <c r="B74" s="9">
        <v>151</v>
      </c>
      <c r="C74" s="10">
        <v>78.108394166899998</v>
      </c>
      <c r="D74" s="11">
        <v>4</v>
      </c>
      <c r="E74" s="12">
        <v>1.6</v>
      </c>
      <c r="F74" s="13">
        <v>31.45</v>
      </c>
      <c r="G74" s="13">
        <v>77.319999999999993</v>
      </c>
      <c r="H74" s="15" t="s">
        <v>20</v>
      </c>
      <c r="I74" s="15" t="s">
        <v>22</v>
      </c>
      <c r="J74" s="14" t="s">
        <v>17</v>
      </c>
      <c r="K74" s="11">
        <f t="shared" si="3"/>
        <v>0.58214523640186189</v>
      </c>
      <c r="L74" s="11">
        <f t="shared" ref="L74:L83" si="5" xml:space="preserve"> 4.1655*POWER(D74,-0.819)</f>
        <v>1.3383817496821684</v>
      </c>
      <c r="M74" s="11">
        <f t="shared" si="4"/>
        <v>0.96026349304201508</v>
      </c>
    </row>
    <row r="75" spans="1:13">
      <c r="A75">
        <v>57.2</v>
      </c>
      <c r="B75" s="9">
        <v>151</v>
      </c>
      <c r="C75" s="10">
        <v>78.108394166899998</v>
      </c>
      <c r="D75" s="11">
        <v>3.3</v>
      </c>
      <c r="E75" s="12">
        <v>1.6</v>
      </c>
      <c r="F75" s="13">
        <v>31.45</v>
      </c>
      <c r="G75" s="13">
        <v>77.319999999999993</v>
      </c>
      <c r="H75" t="s">
        <v>20</v>
      </c>
      <c r="I75" t="s">
        <v>15</v>
      </c>
      <c r="J75" s="14" t="s">
        <v>17</v>
      </c>
      <c r="K75" s="11">
        <f t="shared" si="3"/>
        <v>0.66248232319928968</v>
      </c>
      <c r="L75" s="11">
        <f t="shared" si="5"/>
        <v>1.5667663015408246</v>
      </c>
      <c r="M75" s="11">
        <f t="shared" si="4"/>
        <v>1.1146243123700572</v>
      </c>
    </row>
    <row r="76" spans="1:13">
      <c r="A76">
        <v>58</v>
      </c>
      <c r="B76" s="9">
        <v>170.9</v>
      </c>
      <c r="C76" s="10">
        <v>181.445868512</v>
      </c>
      <c r="D76" s="11">
        <v>1.7</v>
      </c>
      <c r="E76" s="12">
        <v>0.2</v>
      </c>
      <c r="F76" s="13">
        <v>32.001300000000001</v>
      </c>
      <c r="G76" s="13">
        <v>77.451099999999997</v>
      </c>
      <c r="H76" t="s">
        <v>14</v>
      </c>
      <c r="I76" t="s">
        <v>22</v>
      </c>
      <c r="J76" s="14" t="s">
        <v>23</v>
      </c>
      <c r="K76" s="11">
        <f t="shared" si="3"/>
        <v>1.034555960158372</v>
      </c>
      <c r="L76" s="11">
        <f t="shared" si="5"/>
        <v>2.6973013652015436</v>
      </c>
      <c r="M76" s="11">
        <f t="shared" si="4"/>
        <v>1.8659286626799578</v>
      </c>
    </row>
    <row r="77" spans="1:13">
      <c r="A77">
        <v>59</v>
      </c>
      <c r="B77" s="9">
        <v>172.8</v>
      </c>
      <c r="C77" s="10">
        <v>682.67478108900002</v>
      </c>
      <c r="D77" s="11">
        <v>3</v>
      </c>
      <c r="E77" s="12">
        <v>1.4</v>
      </c>
      <c r="F77" s="13">
        <v>31.35</v>
      </c>
      <c r="G77" s="13">
        <v>77.53</v>
      </c>
      <c r="H77" s="15" t="s">
        <v>20</v>
      </c>
      <c r="I77" s="15" t="s">
        <v>22</v>
      </c>
      <c r="J77" s="14" t="s">
        <v>17</v>
      </c>
      <c r="K77" s="11">
        <f t="shared" si="3"/>
        <v>0.70630158208177707</v>
      </c>
      <c r="L77" s="11">
        <f t="shared" si="5"/>
        <v>1.6939665536279145</v>
      </c>
      <c r="M77" s="11">
        <f t="shared" si="4"/>
        <v>1.2001340678548458</v>
      </c>
    </row>
    <row r="78" spans="1:13">
      <c r="A78">
        <v>60</v>
      </c>
      <c r="B78" s="9">
        <v>196.6</v>
      </c>
      <c r="C78" s="10">
        <v>179.644184833</v>
      </c>
      <c r="D78" s="11">
        <v>2.2200000000000002</v>
      </c>
      <c r="E78" s="12">
        <v>0.28000000000000003</v>
      </c>
      <c r="F78" s="13">
        <v>32.197200000000002</v>
      </c>
      <c r="G78" s="13">
        <v>77.234999999999999</v>
      </c>
      <c r="H78" t="s">
        <v>14</v>
      </c>
      <c r="I78" s="14" t="s">
        <v>15</v>
      </c>
      <c r="J78" s="14" t="s">
        <v>23</v>
      </c>
      <c r="K78" s="11">
        <f t="shared" si="3"/>
        <v>0.86470199984068619</v>
      </c>
      <c r="L78" s="11">
        <f t="shared" si="5"/>
        <v>2.167724333403501</v>
      </c>
      <c r="M78" s="11">
        <f t="shared" si="4"/>
        <v>1.5162131666220935</v>
      </c>
    </row>
    <row r="79" spans="1:13">
      <c r="A79">
        <v>61</v>
      </c>
      <c r="B79" s="9">
        <v>51.1</v>
      </c>
      <c r="C79" s="10">
        <v>118.466437469</v>
      </c>
      <c r="D79" s="11">
        <v>3.4</v>
      </c>
      <c r="E79" s="12">
        <v>0.5</v>
      </c>
      <c r="F79" s="13">
        <v>32.042900000000003</v>
      </c>
      <c r="G79" s="13">
        <v>77.4649</v>
      </c>
      <c r="H79" t="s">
        <v>20</v>
      </c>
      <c r="I79" t="s">
        <v>15</v>
      </c>
      <c r="J79" s="14" t="s">
        <v>23</v>
      </c>
      <c r="K79" s="11">
        <f t="shared" si="3"/>
        <v>0.6493245601006632</v>
      </c>
      <c r="L79" s="11">
        <f t="shared" si="5"/>
        <v>1.5289240273872353</v>
      </c>
      <c r="M79" s="11">
        <f t="shared" si="4"/>
        <v>1.0891242937439491</v>
      </c>
    </row>
    <row r="80" spans="1:13">
      <c r="A80">
        <v>62</v>
      </c>
      <c r="B80" s="9">
        <v>140.69999999999999</v>
      </c>
      <c r="C80" s="10">
        <v>103.040052772</v>
      </c>
      <c r="D80" s="11">
        <v>4.9000000000000004</v>
      </c>
      <c r="E80" s="12">
        <v>0.5</v>
      </c>
      <c r="F80" s="13">
        <v>31.348199999999999</v>
      </c>
      <c r="G80" s="13">
        <v>77.675299999999993</v>
      </c>
      <c r="H80" t="s">
        <v>20</v>
      </c>
      <c r="I80" t="s">
        <v>15</v>
      </c>
      <c r="J80" s="14" t="s">
        <v>17</v>
      </c>
      <c r="K80" s="11">
        <f t="shared" si="3"/>
        <v>0.50793003743848275</v>
      </c>
      <c r="L80" s="11">
        <f t="shared" si="5"/>
        <v>1.133434817096838</v>
      </c>
      <c r="M80" s="11">
        <f t="shared" si="4"/>
        <v>0.82068242726766039</v>
      </c>
    </row>
    <row r="81" spans="1:13">
      <c r="A81">
        <v>63.1</v>
      </c>
      <c r="B81" s="9">
        <v>153.4</v>
      </c>
      <c r="C81" s="10">
        <v>176.90130282199999</v>
      </c>
      <c r="D81" s="11">
        <v>1.2</v>
      </c>
      <c r="E81" s="12">
        <v>0.3</v>
      </c>
      <c r="F81" s="13">
        <v>32.286000000000001</v>
      </c>
      <c r="G81" s="13">
        <v>77.260999999999996</v>
      </c>
      <c r="H81" t="s">
        <v>19</v>
      </c>
      <c r="I81" t="s">
        <v>15</v>
      </c>
      <c r="J81" s="14" t="s">
        <v>23</v>
      </c>
      <c r="K81" s="11">
        <f t="shared" si="3"/>
        <v>1.3073921255670855</v>
      </c>
      <c r="L81" s="11">
        <f t="shared" si="5"/>
        <v>3.5877130332689884</v>
      </c>
      <c r="M81" s="11">
        <f t="shared" si="4"/>
        <v>2.4475525794180371</v>
      </c>
    </row>
    <row r="82" spans="1:13">
      <c r="A82">
        <v>63.2</v>
      </c>
      <c r="B82" s="9">
        <v>153.4</v>
      </c>
      <c r="C82" s="10">
        <v>176.90130282199999</v>
      </c>
      <c r="D82" s="11">
        <v>1.9</v>
      </c>
      <c r="E82" s="12">
        <v>0.3</v>
      </c>
      <c r="F82" s="13">
        <v>32.286000000000001</v>
      </c>
      <c r="G82" s="13">
        <v>77.260999999999996</v>
      </c>
      <c r="H82" t="s">
        <v>14</v>
      </c>
      <c r="I82" t="s">
        <v>22</v>
      </c>
      <c r="J82" s="14" t="s">
        <v>23</v>
      </c>
      <c r="K82" s="11">
        <f t="shared" si="3"/>
        <v>0.96004865248222759</v>
      </c>
      <c r="L82" s="11">
        <f t="shared" si="5"/>
        <v>2.4624529410737233</v>
      </c>
      <c r="M82" s="11">
        <f t="shared" si="4"/>
        <v>1.7112507967779753</v>
      </c>
    </row>
    <row r="83" spans="1:13">
      <c r="A83">
        <v>64</v>
      </c>
      <c r="B83" s="9">
        <v>233.9</v>
      </c>
      <c r="C83" s="10">
        <v>123.22706316999999</v>
      </c>
      <c r="D83" s="11">
        <v>1.35</v>
      </c>
      <c r="E83" s="12">
        <v>0.35</v>
      </c>
      <c r="F83" s="13">
        <v>32.289000000000001</v>
      </c>
      <c r="G83" s="13">
        <v>77.177000000000007</v>
      </c>
      <c r="H83" s="15" t="s">
        <v>20</v>
      </c>
      <c r="I83" s="15" t="s">
        <v>22</v>
      </c>
      <c r="J83" s="14" t="s">
        <v>17</v>
      </c>
      <c r="K83" s="11">
        <f t="shared" si="3"/>
        <v>1.20790108060798</v>
      </c>
      <c r="L83" s="11">
        <f t="shared" si="5"/>
        <v>3.2577952249633966</v>
      </c>
      <c r="M83" s="11">
        <f t="shared" si="4"/>
        <v>2.2328481527856883</v>
      </c>
    </row>
    <row r="84" spans="1:13">
      <c r="A84">
        <v>65</v>
      </c>
      <c r="B84" s="9">
        <v>248.9</v>
      </c>
      <c r="C84" s="10">
        <v>1000.47840695</v>
      </c>
      <c r="D84" s="11">
        <v>1.3</v>
      </c>
      <c r="E84" s="12">
        <v>0.2</v>
      </c>
      <c r="F84" s="13">
        <v>31.510999999999999</v>
      </c>
      <c r="G84" s="13">
        <v>77.745000000000005</v>
      </c>
      <c r="H84" t="s">
        <v>14</v>
      </c>
      <c r="I84" t="s">
        <v>22</v>
      </c>
      <c r="J84" s="14" t="s">
        <v>24</v>
      </c>
      <c r="K84" s="11">
        <f t="shared" si="3"/>
        <v>1.2389270337256502</v>
      </c>
      <c r="L84" s="11">
        <f>3.0848*POWER(D84,-0.728)</f>
        <v>2.5484507892046544</v>
      </c>
      <c r="M84" s="11">
        <f t="shared" si="4"/>
        <v>1.8936889114651523</v>
      </c>
    </row>
    <row r="85" spans="1:13">
      <c r="A85">
        <v>66</v>
      </c>
      <c r="B85" s="9">
        <v>105.2</v>
      </c>
      <c r="C85" s="10">
        <v>122.903836363</v>
      </c>
      <c r="D85" s="11">
        <v>5.0999999999999996</v>
      </c>
      <c r="E85" s="12">
        <v>0.6</v>
      </c>
      <c r="F85" s="13">
        <v>31.411000000000001</v>
      </c>
      <c r="G85" s="13">
        <v>77.722999999999999</v>
      </c>
      <c r="H85" t="s">
        <v>20</v>
      </c>
      <c r="I85" t="s">
        <v>15</v>
      </c>
      <c r="J85" s="14" t="s">
        <v>24</v>
      </c>
      <c r="K85" s="11">
        <f t="shared" si="3"/>
        <v>0.49445697077547046</v>
      </c>
      <c r="L85" s="11">
        <f>3.0848*POWER(D85,-0.728)</f>
        <v>0.94214104389314368</v>
      </c>
      <c r="M85" s="11">
        <f t="shared" si="4"/>
        <v>0.71829900733430707</v>
      </c>
    </row>
    <row r="86" spans="1:13">
      <c r="A86">
        <v>67</v>
      </c>
      <c r="B86" s="9">
        <v>141.6</v>
      </c>
      <c r="C86" s="10">
        <v>245.86946098600001</v>
      </c>
      <c r="D86" s="11">
        <v>4.4000000000000004</v>
      </c>
      <c r="E86" s="12">
        <v>0.45</v>
      </c>
      <c r="F86" s="13">
        <v>31.541</v>
      </c>
      <c r="G86" s="13">
        <v>77.576999999999998</v>
      </c>
      <c r="H86" s="15" t="s">
        <v>20</v>
      </c>
      <c r="I86" s="15" t="s">
        <v>22</v>
      </c>
      <c r="J86" s="14" t="s">
        <v>24</v>
      </c>
      <c r="K86" s="11">
        <f t="shared" si="3"/>
        <v>0.54602869147509925</v>
      </c>
      <c r="L86" s="11">
        <f>3.0848*POWER(D86,-0.728)</f>
        <v>1.0490434192467883</v>
      </c>
      <c r="M86" s="11">
        <f t="shared" si="4"/>
        <v>0.79753605536094385</v>
      </c>
    </row>
    <row r="87" spans="1:13">
      <c r="A87">
        <v>68</v>
      </c>
      <c r="B87" s="9">
        <v>101.9</v>
      </c>
      <c r="C87" s="10">
        <v>114.925441776</v>
      </c>
      <c r="D87" s="11">
        <v>4.8</v>
      </c>
      <c r="E87" s="12">
        <v>0.5</v>
      </c>
      <c r="F87" s="13">
        <v>32.841783329999998</v>
      </c>
      <c r="G87" s="13">
        <v>76.763850000000005</v>
      </c>
      <c r="H87" s="15" t="s">
        <v>20</v>
      </c>
      <c r="I87" s="15" t="s">
        <v>22</v>
      </c>
      <c r="J87" s="14" t="s">
        <v>17</v>
      </c>
      <c r="K87" s="11">
        <f t="shared" si="3"/>
        <v>0.51501698335917145</v>
      </c>
      <c r="L87" s="11">
        <f xml:space="preserve"> 4.1655*POWER(D87,-0.819)</f>
        <v>1.1527378818446929</v>
      </c>
      <c r="M87" s="11">
        <f t="shared" si="4"/>
        <v>0.83387743260193226</v>
      </c>
    </row>
    <row r="88" spans="1:13">
      <c r="A88">
        <v>69</v>
      </c>
      <c r="B88" s="9">
        <v>106</v>
      </c>
      <c r="C88" s="10">
        <v>112.412712193</v>
      </c>
      <c r="D88" s="11">
        <v>2.1</v>
      </c>
      <c r="E88" s="12">
        <v>0.2</v>
      </c>
      <c r="F88" s="13">
        <v>31.4636</v>
      </c>
      <c r="G88" s="13">
        <v>77.822800000000001</v>
      </c>
      <c r="H88" t="s">
        <v>14</v>
      </c>
      <c r="I88" t="s">
        <v>22</v>
      </c>
      <c r="J88" s="14" t="s">
        <v>24</v>
      </c>
      <c r="K88" s="11">
        <f t="shared" si="3"/>
        <v>0.89760300151476768</v>
      </c>
      <c r="L88" s="11">
        <f>3.0848*POWER(D88,-0.728)</f>
        <v>1.7974274325396853</v>
      </c>
      <c r="M88" s="11">
        <f t="shared" si="4"/>
        <v>1.3475152170272264</v>
      </c>
    </row>
    <row r="89" spans="1:13">
      <c r="A89">
        <v>70</v>
      </c>
      <c r="B89" s="9">
        <v>138.1</v>
      </c>
      <c r="C89" s="10">
        <v>1819.18108575</v>
      </c>
      <c r="D89" s="11">
        <v>1.6666666666700001</v>
      </c>
      <c r="E89" s="12">
        <v>0.26666666666700001</v>
      </c>
      <c r="F89" s="13">
        <v>31.57</v>
      </c>
      <c r="G89" s="13">
        <v>77.83</v>
      </c>
      <c r="H89" s="15" t="s">
        <v>20</v>
      </c>
      <c r="I89" s="15" t="s">
        <v>22</v>
      </c>
      <c r="J89" s="14" t="s">
        <v>23</v>
      </c>
      <c r="K89" s="11">
        <f t="shared" si="3"/>
        <v>1.0484151848558598</v>
      </c>
      <c r="L89" s="11">
        <f xml:space="preserve"> 4.1655*POWER(D89,-0.819)</f>
        <v>2.7414038153507621</v>
      </c>
      <c r="M89" s="11">
        <f t="shared" si="4"/>
        <v>1.8949095001033109</v>
      </c>
    </row>
    <row r="90" spans="1:13">
      <c r="A90">
        <v>71</v>
      </c>
      <c r="B90" s="9">
        <v>186.2</v>
      </c>
      <c r="C90" s="10">
        <v>91.190841241399994</v>
      </c>
      <c r="D90" s="11">
        <v>5.9</v>
      </c>
      <c r="E90" s="12">
        <v>0.7</v>
      </c>
      <c r="F90" s="13">
        <v>32.864783330000002</v>
      </c>
      <c r="G90" s="13">
        <v>76.822800000000001</v>
      </c>
      <c r="H90" s="15" t="s">
        <v>20</v>
      </c>
      <c r="I90" s="15" t="s">
        <v>22</v>
      </c>
      <c r="J90" s="14" t="s">
        <v>17</v>
      </c>
      <c r="K90" s="11">
        <f t="shared" si="3"/>
        <v>0.44833548138152163</v>
      </c>
      <c r="L90" s="11">
        <f xml:space="preserve"> 4.1655*POWER(D90,-0.819)</f>
        <v>0.97350758866266618</v>
      </c>
      <c r="M90" s="11">
        <f t="shared" si="4"/>
        <v>0.71092153502209388</v>
      </c>
    </row>
    <row r="91" spans="1:13">
      <c r="A91">
        <v>72</v>
      </c>
      <c r="B91" s="9">
        <v>226.4</v>
      </c>
      <c r="C91" s="10">
        <v>262.61893834400001</v>
      </c>
      <c r="D91" s="11">
        <v>5.1833333333300002</v>
      </c>
      <c r="E91" s="12">
        <v>0.75</v>
      </c>
      <c r="F91" s="13">
        <v>32.606566669999999</v>
      </c>
      <c r="G91" s="13">
        <v>76.867983330000001</v>
      </c>
      <c r="H91" t="s">
        <v>20</v>
      </c>
      <c r="I91" t="s">
        <v>15</v>
      </c>
      <c r="J91" s="14" t="s">
        <v>17</v>
      </c>
      <c r="K91" s="11">
        <f t="shared" si="3"/>
        <v>0.4891007412993395</v>
      </c>
      <c r="L91" s="11">
        <f xml:space="preserve"> 4.1655*POWER(D91,-0.819)</f>
        <v>1.0824360661082639</v>
      </c>
      <c r="M91" s="11">
        <f t="shared" si="4"/>
        <v>0.78576840370380174</v>
      </c>
    </row>
    <row r="92" spans="1:13">
      <c r="A92">
        <v>73</v>
      </c>
      <c r="B92" s="9">
        <v>104.5</v>
      </c>
      <c r="C92" s="10">
        <v>3224.3134207799999</v>
      </c>
      <c r="D92" s="11">
        <v>1.6</v>
      </c>
      <c r="E92" s="12">
        <v>0.25</v>
      </c>
      <c r="F92" s="13">
        <v>31.576000000000001</v>
      </c>
      <c r="G92" s="13">
        <v>77.867000000000004</v>
      </c>
      <c r="H92" s="15" t="s">
        <v>20</v>
      </c>
      <c r="I92" s="15" t="s">
        <v>22</v>
      </c>
      <c r="J92" s="14" t="s">
        <v>23</v>
      </c>
      <c r="K92" s="11">
        <f t="shared" si="3"/>
        <v>1.0775738258505878</v>
      </c>
      <c r="L92" s="11">
        <f xml:space="preserve"> 4.1655*POWER(D92,-0.819)</f>
        <v>2.8346071157900701</v>
      </c>
      <c r="M92" s="11">
        <f t="shared" si="4"/>
        <v>1.9560904708203291</v>
      </c>
    </row>
    <row r="93" spans="1:13">
      <c r="A93">
        <v>74</v>
      </c>
      <c r="B93" s="9">
        <v>145.5</v>
      </c>
      <c r="C93" s="10">
        <v>79.498213297999996</v>
      </c>
      <c r="D93" s="11">
        <v>15.8</v>
      </c>
      <c r="E93" s="12">
        <v>2.2000000000000002</v>
      </c>
      <c r="F93" s="13">
        <v>35.31572662</v>
      </c>
      <c r="G93" s="13">
        <v>71.771410360000004</v>
      </c>
      <c r="H93" t="s">
        <v>14</v>
      </c>
      <c r="I93" t="s">
        <v>15</v>
      </c>
      <c r="J93" s="14" t="s">
        <v>21</v>
      </c>
      <c r="K93" s="11">
        <f>1.7236*POWER(D93,-0.727)</f>
        <v>0.23174628621092816</v>
      </c>
      <c r="L93" s="11">
        <f>3.94*POWER(D93,-0.801)</f>
        <v>0.43188875362545875</v>
      </c>
      <c r="M93" s="11">
        <f t="shared" si="4"/>
        <v>0.33181751991819347</v>
      </c>
    </row>
    <row r="94" spans="1:13">
      <c r="A94">
        <v>75</v>
      </c>
      <c r="B94" s="9">
        <v>228.9</v>
      </c>
      <c r="C94" s="10">
        <v>1039.10709759</v>
      </c>
      <c r="D94" s="11">
        <v>1.57142857143</v>
      </c>
      <c r="E94" s="12">
        <v>0.28571428571399998</v>
      </c>
      <c r="F94" s="13">
        <v>31.562999999999999</v>
      </c>
      <c r="G94" s="13">
        <v>77.924999999999997</v>
      </c>
      <c r="H94" s="15" t="s">
        <v>20</v>
      </c>
      <c r="I94" s="15" t="s">
        <v>22</v>
      </c>
      <c r="J94" s="14" t="s">
        <v>24</v>
      </c>
      <c r="K94" s="11">
        <f t="shared" ref="K94:K107" si="6" xml:space="preserve"> 1.4778*POWER(D94,-0.672)</f>
        <v>1.09070087284819</v>
      </c>
      <c r="L94" s="11">
        <f>3.0848*POWER(D94,-0.728)</f>
        <v>2.2198545047787017</v>
      </c>
      <c r="M94" s="11">
        <f t="shared" si="4"/>
        <v>1.6552776888134457</v>
      </c>
    </row>
    <row r="95" spans="1:13">
      <c r="A95">
        <v>76</v>
      </c>
      <c r="B95" s="9">
        <v>201</v>
      </c>
      <c r="C95" s="10">
        <v>67.636691875799997</v>
      </c>
      <c r="D95" s="11">
        <v>7.3333333333299997</v>
      </c>
      <c r="E95" s="12">
        <v>0.66666666666700003</v>
      </c>
      <c r="F95" s="13">
        <v>32.992100000000001</v>
      </c>
      <c r="G95" s="13">
        <v>76.831400000000002</v>
      </c>
      <c r="H95" s="15" t="s">
        <v>20</v>
      </c>
      <c r="I95" s="15" t="s">
        <v>22</v>
      </c>
      <c r="J95" s="14" t="s">
        <v>23</v>
      </c>
      <c r="K95" s="11">
        <f t="shared" si="6"/>
        <v>0.3873763510017687</v>
      </c>
      <c r="L95" s="11">
        <f xml:space="preserve"> 4.1655*POWER(D95,-0.819)</f>
        <v>0.81467665365378295</v>
      </c>
      <c r="M95" s="11">
        <f t="shared" si="4"/>
        <v>0.60102650232777588</v>
      </c>
    </row>
    <row r="96" spans="1:13">
      <c r="A96">
        <v>77</v>
      </c>
      <c r="B96" s="9">
        <v>72</v>
      </c>
      <c r="C96" s="10">
        <v>285.59797370000001</v>
      </c>
      <c r="D96" s="11">
        <v>3.7</v>
      </c>
      <c r="E96" s="12">
        <v>0.6</v>
      </c>
      <c r="F96" s="13">
        <v>32.548000000000002</v>
      </c>
      <c r="G96" s="13">
        <v>76.9756</v>
      </c>
      <c r="H96" s="15" t="s">
        <v>20</v>
      </c>
      <c r="I96" s="15" t="s">
        <v>22</v>
      </c>
      <c r="J96" s="14" t="s">
        <v>17</v>
      </c>
      <c r="K96" s="11">
        <f t="shared" si="6"/>
        <v>0.61345696779633441</v>
      </c>
      <c r="L96" s="11">
        <f xml:space="preserve"> 4.1655*POWER(D96,-0.819)</f>
        <v>1.4266253170641652</v>
      </c>
      <c r="M96" s="11">
        <f t="shared" si="4"/>
        <v>1.0200411424302498</v>
      </c>
    </row>
    <row r="97" spans="1:13">
      <c r="A97">
        <v>78</v>
      </c>
      <c r="B97" s="9">
        <v>238.7</v>
      </c>
      <c r="C97" s="10">
        <v>138.442922794</v>
      </c>
      <c r="D97" s="11">
        <v>7.25</v>
      </c>
      <c r="E97" s="12">
        <v>0.8</v>
      </c>
      <c r="F97" s="13">
        <v>32.566200000000002</v>
      </c>
      <c r="G97" s="13">
        <v>77.086500000000001</v>
      </c>
      <c r="H97" s="15" t="s">
        <v>20</v>
      </c>
      <c r="I97" s="15" t="s">
        <v>22</v>
      </c>
      <c r="J97" s="14" t="s">
        <v>17</v>
      </c>
      <c r="K97" s="11">
        <f t="shared" si="6"/>
        <v>0.39036288750474818</v>
      </c>
      <c r="L97" s="11">
        <f xml:space="preserve"> 4.1655*POWER(D97,-0.819)</f>
        <v>0.82233790926264727</v>
      </c>
      <c r="M97" s="11">
        <f t="shared" si="4"/>
        <v>0.60635039838369775</v>
      </c>
    </row>
    <row r="98" spans="1:13">
      <c r="A98">
        <v>79</v>
      </c>
      <c r="B98" s="9">
        <v>84.8</v>
      </c>
      <c r="C98" s="10">
        <v>1061.5749982299999</v>
      </c>
      <c r="D98" s="11">
        <v>0.95</v>
      </c>
      <c r="E98" s="12">
        <v>0.2</v>
      </c>
      <c r="F98" s="13">
        <v>31.53</v>
      </c>
      <c r="G98" s="13">
        <v>78.040000000000006</v>
      </c>
      <c r="H98" s="15" t="s">
        <v>20</v>
      </c>
      <c r="I98" s="15" t="s">
        <v>22</v>
      </c>
      <c r="J98" s="14" t="s">
        <v>24</v>
      </c>
      <c r="K98" s="11">
        <f t="shared" si="6"/>
        <v>1.5296265019045714</v>
      </c>
      <c r="L98" s="11">
        <f>3.0848*POWER(D98,-0.728)</f>
        <v>3.2021688432656412</v>
      </c>
      <c r="M98" s="11">
        <f t="shared" si="4"/>
        <v>2.3658976725851062</v>
      </c>
    </row>
    <row r="99" spans="1:13">
      <c r="A99">
        <v>80.099999999999994</v>
      </c>
      <c r="B99" s="9">
        <v>174</v>
      </c>
      <c r="C99" s="10">
        <v>178.57016003999999</v>
      </c>
      <c r="D99" s="11">
        <v>2.2999999999999998</v>
      </c>
      <c r="E99" s="12">
        <v>0.26</v>
      </c>
      <c r="F99" s="13">
        <v>31.632999999999999</v>
      </c>
      <c r="G99" s="13">
        <v>78.043000000000006</v>
      </c>
      <c r="H99" t="s">
        <v>14</v>
      </c>
      <c r="I99" t="s">
        <v>22</v>
      </c>
      <c r="J99" s="14" t="s">
        <v>23</v>
      </c>
      <c r="K99" s="11">
        <f t="shared" si="6"/>
        <v>0.84437342526547754</v>
      </c>
      <c r="L99" s="11">
        <f t="shared" ref="L99:L104" si="7" xml:space="preserve"> 4.1655*POWER(D99,-0.819)</f>
        <v>2.1057753671452182</v>
      </c>
      <c r="M99" s="11">
        <f t="shared" si="4"/>
        <v>1.4750743962053479</v>
      </c>
    </row>
    <row r="100" spans="1:13">
      <c r="A100">
        <v>80.2</v>
      </c>
      <c r="B100" s="9">
        <v>174</v>
      </c>
      <c r="C100" s="10">
        <v>178.57016003999999</v>
      </c>
      <c r="D100" s="11">
        <v>1.5</v>
      </c>
      <c r="E100" s="12">
        <v>0.26</v>
      </c>
      <c r="F100" s="13">
        <v>31.632999999999999</v>
      </c>
      <c r="G100" s="13">
        <v>78.043000000000006</v>
      </c>
      <c r="H100" t="s">
        <v>14</v>
      </c>
      <c r="I100" t="s">
        <v>22</v>
      </c>
      <c r="J100" s="14" t="s">
        <v>23</v>
      </c>
      <c r="K100" s="11">
        <f t="shared" si="6"/>
        <v>1.1253363207125726</v>
      </c>
      <c r="L100" s="11">
        <f t="shared" si="7"/>
        <v>2.9884665397760064</v>
      </c>
      <c r="M100" s="11">
        <f t="shared" si="4"/>
        <v>2.0569014302442894</v>
      </c>
    </row>
    <row r="101" spans="1:13">
      <c r="A101">
        <v>80.3</v>
      </c>
      <c r="B101" s="9">
        <v>174</v>
      </c>
      <c r="C101" s="10">
        <v>178.57016003999999</v>
      </c>
      <c r="D101" s="11">
        <v>1.9</v>
      </c>
      <c r="E101" s="12">
        <v>0.26</v>
      </c>
      <c r="F101" s="13">
        <v>31.632999999999999</v>
      </c>
      <c r="G101" s="13">
        <v>78.043000000000006</v>
      </c>
      <c r="H101" t="s">
        <v>14</v>
      </c>
      <c r="I101" t="s">
        <v>22</v>
      </c>
      <c r="J101" s="14" t="s">
        <v>23</v>
      </c>
      <c r="K101" s="11">
        <f t="shared" si="6"/>
        <v>0.96004865248222759</v>
      </c>
      <c r="L101" s="11">
        <f t="shared" si="7"/>
        <v>2.4624529410737233</v>
      </c>
      <c r="M101" s="11">
        <f t="shared" si="4"/>
        <v>1.7112507967779753</v>
      </c>
    </row>
    <row r="102" spans="1:13">
      <c r="A102">
        <v>80.400000000000006</v>
      </c>
      <c r="B102" s="9">
        <v>174</v>
      </c>
      <c r="C102" s="10">
        <v>178.57016003999999</v>
      </c>
      <c r="D102" s="11">
        <v>1.4</v>
      </c>
      <c r="E102" s="12">
        <v>0.26</v>
      </c>
      <c r="F102" s="13">
        <v>31.632999999999999</v>
      </c>
      <c r="G102" s="13">
        <v>78.043000000000006</v>
      </c>
      <c r="H102" t="s">
        <v>14</v>
      </c>
      <c r="I102" t="s">
        <v>22</v>
      </c>
      <c r="J102" s="14" t="s">
        <v>23</v>
      </c>
      <c r="K102" s="11">
        <f t="shared" si="6"/>
        <v>1.1787389167343203</v>
      </c>
      <c r="L102" s="11">
        <f t="shared" si="7"/>
        <v>3.1621923055740231</v>
      </c>
      <c r="M102" s="11">
        <f t="shared" si="4"/>
        <v>2.1704656111541718</v>
      </c>
    </row>
    <row r="103" spans="1:13">
      <c r="A103">
        <v>80.5</v>
      </c>
      <c r="B103" s="9">
        <v>174</v>
      </c>
      <c r="C103" s="10">
        <v>178.57016003999999</v>
      </c>
      <c r="D103" s="11">
        <v>1.3</v>
      </c>
      <c r="E103" s="12">
        <v>0.26</v>
      </c>
      <c r="F103" s="13">
        <v>31.632999999999999</v>
      </c>
      <c r="G103" s="13">
        <v>78.043000000000006</v>
      </c>
      <c r="H103" t="s">
        <v>20</v>
      </c>
      <c r="I103" t="s">
        <v>15</v>
      </c>
      <c r="J103" s="14" t="s">
        <v>23</v>
      </c>
      <c r="K103" s="11">
        <f t="shared" si="6"/>
        <v>1.2389270337256502</v>
      </c>
      <c r="L103" s="11">
        <f t="shared" si="7"/>
        <v>3.3600638737328117</v>
      </c>
      <c r="M103" s="11">
        <f t="shared" si="4"/>
        <v>2.2994954537292309</v>
      </c>
    </row>
    <row r="104" spans="1:13">
      <c r="A104">
        <v>81</v>
      </c>
      <c r="B104" s="9">
        <v>127.3</v>
      </c>
      <c r="C104" s="10">
        <v>58.144477390900001</v>
      </c>
      <c r="D104" s="11">
        <v>8.6999999999999993</v>
      </c>
      <c r="E104" s="12">
        <v>0.5</v>
      </c>
      <c r="F104" s="13">
        <v>33.055500000000002</v>
      </c>
      <c r="G104" s="13">
        <v>76.792516669999998</v>
      </c>
      <c r="H104" t="s">
        <v>14</v>
      </c>
      <c r="I104" t="s">
        <v>22</v>
      </c>
      <c r="J104" s="14" t="s">
        <v>23</v>
      </c>
      <c r="K104" s="11">
        <f t="shared" si="6"/>
        <v>0.34534941483105819</v>
      </c>
      <c r="L104" s="11">
        <f t="shared" si="7"/>
        <v>0.70827330087931128</v>
      </c>
      <c r="M104" s="11">
        <f t="shared" si="4"/>
        <v>0.52681135785518474</v>
      </c>
    </row>
    <row r="105" spans="1:13">
      <c r="A105">
        <v>82.1</v>
      </c>
      <c r="B105" s="9">
        <v>180.2</v>
      </c>
      <c r="C105" s="10">
        <v>427.16141300200002</v>
      </c>
      <c r="D105" s="11">
        <v>3</v>
      </c>
      <c r="E105" s="12">
        <v>0.375</v>
      </c>
      <c r="F105" s="13">
        <v>31.51</v>
      </c>
      <c r="G105" s="13">
        <v>78.11</v>
      </c>
      <c r="H105" s="15" t="s">
        <v>20</v>
      </c>
      <c r="I105" s="15" t="s">
        <v>22</v>
      </c>
      <c r="J105" s="14" t="s">
        <v>24</v>
      </c>
      <c r="K105" s="11">
        <f t="shared" si="6"/>
        <v>0.70630158208177707</v>
      </c>
      <c r="L105" s="11">
        <f>3.0848*POWER(D105,-0.728)</f>
        <v>1.38638144990417</v>
      </c>
      <c r="M105" s="11">
        <f t="shared" si="4"/>
        <v>1.0463415159929736</v>
      </c>
    </row>
    <row r="106" spans="1:13">
      <c r="A106">
        <v>82.2</v>
      </c>
      <c r="B106" s="9">
        <v>180.2</v>
      </c>
      <c r="C106" s="10">
        <v>427.16141300200002</v>
      </c>
      <c r="D106" s="11">
        <v>0.7</v>
      </c>
      <c r="E106" s="12">
        <v>0.375</v>
      </c>
      <c r="F106" s="13">
        <v>31.51</v>
      </c>
      <c r="G106" s="13">
        <v>78.11</v>
      </c>
      <c r="H106" s="15" t="s">
        <v>19</v>
      </c>
      <c r="I106" s="15" t="s">
        <v>22</v>
      </c>
      <c r="J106" s="14" t="s">
        <v>24</v>
      </c>
      <c r="K106" s="11">
        <f t="shared" si="6"/>
        <v>1.8780613682455849</v>
      </c>
      <c r="L106" s="11">
        <f>3.0848*POWER(D106,-0.728)</f>
        <v>3.9994073379167645</v>
      </c>
      <c r="M106" s="11">
        <f t="shared" si="4"/>
        <v>2.9387343530811747</v>
      </c>
    </row>
    <row r="107" spans="1:13">
      <c r="A107">
        <v>82.3</v>
      </c>
      <c r="B107" s="9">
        <v>180.2</v>
      </c>
      <c r="C107" s="10">
        <v>427.16141300200002</v>
      </c>
      <c r="D107" s="11">
        <v>0.9</v>
      </c>
      <c r="E107" s="12">
        <v>0.375</v>
      </c>
      <c r="F107" s="13">
        <v>31.51</v>
      </c>
      <c r="G107" s="13">
        <v>78.11</v>
      </c>
      <c r="H107" t="s">
        <v>14</v>
      </c>
      <c r="I107" t="s">
        <v>22</v>
      </c>
      <c r="J107" s="14" t="s">
        <v>24</v>
      </c>
      <c r="K107" s="11">
        <f t="shared" si="6"/>
        <v>1.5862246548588892</v>
      </c>
      <c r="L107" s="11">
        <f>3.0848*POWER(D107,-0.728)</f>
        <v>3.3307226112714332</v>
      </c>
      <c r="M107" s="11">
        <f t="shared" si="4"/>
        <v>2.4584736330651613</v>
      </c>
    </row>
    <row r="108" spans="1:13">
      <c r="A108">
        <v>83</v>
      </c>
      <c r="B108" s="9">
        <v>208.7</v>
      </c>
      <c r="C108" s="10">
        <v>105.991149273</v>
      </c>
      <c r="D108" s="11">
        <v>15.1</v>
      </c>
      <c r="E108" s="12">
        <v>4.0999999999999996</v>
      </c>
      <c r="F108" s="13">
        <v>35.351418529999997</v>
      </c>
      <c r="G108" s="13">
        <v>71.79282551</v>
      </c>
      <c r="H108" t="s">
        <v>14</v>
      </c>
      <c r="I108" t="s">
        <v>15</v>
      </c>
      <c r="J108" s="14" t="s">
        <v>21</v>
      </c>
      <c r="K108" s="11">
        <f>1.7236*POWER(D108,-0.727)</f>
        <v>0.23950812161453944</v>
      </c>
      <c r="L108" s="11">
        <f>3.94*POWER(D108,-0.801)</f>
        <v>0.44785320552930885</v>
      </c>
      <c r="M108" s="11">
        <f t="shared" si="4"/>
        <v>0.34368066357192417</v>
      </c>
    </row>
    <row r="109" spans="1:13">
      <c r="A109">
        <v>84</v>
      </c>
      <c r="B109" s="9">
        <v>100.6</v>
      </c>
      <c r="C109" s="10">
        <v>676.41170423799997</v>
      </c>
      <c r="D109" s="11">
        <v>13.6</v>
      </c>
      <c r="E109" s="12">
        <v>1.7</v>
      </c>
      <c r="F109" s="13">
        <v>32.433399999999999</v>
      </c>
      <c r="G109" s="13">
        <v>77.201599999999999</v>
      </c>
      <c r="H109" t="s">
        <v>14</v>
      </c>
      <c r="I109" t="s">
        <v>15</v>
      </c>
      <c r="J109" s="14" t="s">
        <v>17</v>
      </c>
      <c r="K109" s="11">
        <f t="shared" ref="K109:K136" si="8" xml:space="preserve"> 1.4778*POWER(D109,-0.672)</f>
        <v>0.25578643899129488</v>
      </c>
      <c r="L109" s="11">
        <f t="shared" ref="L109:L132" si="9" xml:space="preserve"> 4.1655*POWER(D109,-0.819)</f>
        <v>0.49124571237681802</v>
      </c>
      <c r="M109" s="11">
        <f t="shared" si="4"/>
        <v>0.37351607568405643</v>
      </c>
    </row>
    <row r="110" spans="1:13">
      <c r="A110">
        <v>85.1</v>
      </c>
      <c r="B110" s="9">
        <v>242.2</v>
      </c>
      <c r="C110" s="10">
        <v>923.44178815700002</v>
      </c>
      <c r="D110" s="11">
        <v>1.2</v>
      </c>
      <c r="E110" s="12">
        <v>0.24</v>
      </c>
      <c r="F110" s="13">
        <v>31.492000000000001</v>
      </c>
      <c r="G110" s="13">
        <v>78.2</v>
      </c>
      <c r="H110" s="15" t="s">
        <v>19</v>
      </c>
      <c r="I110" s="15" t="s">
        <v>22</v>
      </c>
      <c r="J110" s="14" t="s">
        <v>23</v>
      </c>
      <c r="K110" s="11">
        <f t="shared" si="8"/>
        <v>1.3073921255670855</v>
      </c>
      <c r="L110" s="11">
        <f t="shared" si="9"/>
        <v>3.5877130332689884</v>
      </c>
      <c r="M110" s="11">
        <f t="shared" si="4"/>
        <v>2.4475525794180371</v>
      </c>
    </row>
    <row r="111" spans="1:13">
      <c r="A111">
        <v>85.2</v>
      </c>
      <c r="B111" s="9">
        <v>242.2</v>
      </c>
      <c r="C111" s="10">
        <v>923.44178815700002</v>
      </c>
      <c r="D111" s="11">
        <v>0.6</v>
      </c>
      <c r="E111" s="12">
        <v>0.24</v>
      </c>
      <c r="F111" s="13">
        <v>31.492000000000001</v>
      </c>
      <c r="G111" s="13">
        <v>78.2</v>
      </c>
      <c r="H111" s="15" t="s">
        <v>19</v>
      </c>
      <c r="I111" s="15" t="s">
        <v>22</v>
      </c>
      <c r="J111" s="14" t="s">
        <v>23</v>
      </c>
      <c r="K111" s="11">
        <f t="shared" si="8"/>
        <v>2.0830419775895512</v>
      </c>
      <c r="L111" s="11">
        <f t="shared" si="9"/>
        <v>6.3293813749038899</v>
      </c>
      <c r="M111" s="11">
        <f t="shared" si="4"/>
        <v>4.2062116762467205</v>
      </c>
    </row>
    <row r="112" spans="1:13">
      <c r="A112">
        <v>85.3</v>
      </c>
      <c r="B112" s="9">
        <v>242.2</v>
      </c>
      <c r="C112" s="10">
        <v>923.44178815700002</v>
      </c>
      <c r="D112" s="11">
        <v>2.2000000000000002</v>
      </c>
      <c r="E112" s="12">
        <v>0.24</v>
      </c>
      <c r="F112" s="13">
        <v>31.492000000000001</v>
      </c>
      <c r="G112" s="13">
        <v>78.2</v>
      </c>
      <c r="H112" s="15" t="s">
        <v>20</v>
      </c>
      <c r="I112" s="15" t="s">
        <v>22</v>
      </c>
      <c r="J112" s="14" t="s">
        <v>23</v>
      </c>
      <c r="K112" s="11">
        <f t="shared" si="8"/>
        <v>0.86997669870282757</v>
      </c>
      <c r="L112" s="11">
        <f t="shared" si="9"/>
        <v>2.1838507951163049</v>
      </c>
      <c r="M112" s="11">
        <f t="shared" si="4"/>
        <v>1.5269137469095662</v>
      </c>
    </row>
    <row r="113" spans="1:13">
      <c r="A113">
        <v>85.4</v>
      </c>
      <c r="B113" s="9">
        <v>242.2</v>
      </c>
      <c r="C113" s="10">
        <v>923.44178815700002</v>
      </c>
      <c r="D113" s="11">
        <v>2.2999999999999998</v>
      </c>
      <c r="E113" s="12">
        <v>0.24</v>
      </c>
      <c r="F113" s="13">
        <v>31.492000000000001</v>
      </c>
      <c r="G113" s="13">
        <v>78.2</v>
      </c>
      <c r="H113" s="15" t="s">
        <v>20</v>
      </c>
      <c r="I113" s="15" t="s">
        <v>22</v>
      </c>
      <c r="J113" s="14" t="s">
        <v>23</v>
      </c>
      <c r="K113" s="11">
        <f t="shared" si="8"/>
        <v>0.84437342526547754</v>
      </c>
      <c r="L113" s="11">
        <f t="shared" si="9"/>
        <v>2.1057753671452182</v>
      </c>
      <c r="M113" s="11">
        <f t="shared" si="4"/>
        <v>1.4750743962053479</v>
      </c>
    </row>
    <row r="114" spans="1:13">
      <c r="A114">
        <v>85.5</v>
      </c>
      <c r="B114" s="9">
        <v>242.2</v>
      </c>
      <c r="C114" s="10">
        <v>923.44178815700002</v>
      </c>
      <c r="D114" s="11">
        <v>1.3</v>
      </c>
      <c r="E114" s="12">
        <v>0.24</v>
      </c>
      <c r="F114" s="13">
        <v>31.492000000000001</v>
      </c>
      <c r="G114" s="13">
        <v>78.2</v>
      </c>
      <c r="H114" t="s">
        <v>14</v>
      </c>
      <c r="I114" t="s">
        <v>22</v>
      </c>
      <c r="J114" s="14" t="s">
        <v>23</v>
      </c>
      <c r="K114" s="11">
        <f t="shared" si="8"/>
        <v>1.2389270337256502</v>
      </c>
      <c r="L114" s="11">
        <f t="shared" si="9"/>
        <v>3.3600638737328117</v>
      </c>
      <c r="M114" s="11">
        <f t="shared" si="4"/>
        <v>2.2994954537292309</v>
      </c>
    </row>
    <row r="115" spans="1:13">
      <c r="A115">
        <v>86.7</v>
      </c>
      <c r="B115" s="9">
        <v>128.80000000000001</v>
      </c>
      <c r="C115" s="10">
        <v>133.397823781</v>
      </c>
      <c r="D115" s="11">
        <v>2.0666666666700002</v>
      </c>
      <c r="E115" s="12">
        <v>0.58333333333299997</v>
      </c>
      <c r="F115" s="13">
        <v>31.48</v>
      </c>
      <c r="G115" s="13">
        <v>78.177000000000007</v>
      </c>
      <c r="H115" s="15" t="s">
        <v>20</v>
      </c>
      <c r="I115" s="15" t="s">
        <v>22</v>
      </c>
      <c r="J115" s="14" t="s">
        <v>23</v>
      </c>
      <c r="K115" s="11">
        <f t="shared" si="8"/>
        <v>0.90730630748491992</v>
      </c>
      <c r="L115" s="11">
        <f t="shared" si="9"/>
        <v>2.2985854469391054</v>
      </c>
      <c r="M115" s="11">
        <f t="shared" si="4"/>
        <v>1.6029458772120126</v>
      </c>
    </row>
    <row r="116" spans="1:13">
      <c r="A116">
        <v>86.1</v>
      </c>
      <c r="B116" s="9">
        <v>128.80000000000001</v>
      </c>
      <c r="C116" s="10">
        <v>133.397823781</v>
      </c>
      <c r="D116" s="11">
        <v>0.9</v>
      </c>
      <c r="E116" s="12">
        <v>0.58333333333299997</v>
      </c>
      <c r="F116" s="13">
        <v>31.48</v>
      </c>
      <c r="G116" s="13">
        <v>78.177000000000007</v>
      </c>
      <c r="H116" s="15" t="s">
        <v>19</v>
      </c>
      <c r="I116" s="15" t="s">
        <v>22</v>
      </c>
      <c r="J116" s="14" t="s">
        <v>23</v>
      </c>
      <c r="K116" s="11">
        <f t="shared" si="8"/>
        <v>1.5862246548588892</v>
      </c>
      <c r="L116" s="11">
        <f t="shared" si="9"/>
        <v>4.540906123246125</v>
      </c>
      <c r="M116" s="11">
        <f t="shared" si="4"/>
        <v>3.0635653890525072</v>
      </c>
    </row>
    <row r="117" spans="1:13">
      <c r="A117">
        <v>86.2</v>
      </c>
      <c r="B117" s="9">
        <v>128.80000000000001</v>
      </c>
      <c r="C117" s="10">
        <v>133.397823781</v>
      </c>
      <c r="D117" s="11">
        <v>1.4</v>
      </c>
      <c r="E117" s="12">
        <v>0.58333333333299997</v>
      </c>
      <c r="F117" s="13">
        <v>31.48</v>
      </c>
      <c r="G117" s="13">
        <v>78.177000000000007</v>
      </c>
      <c r="H117" t="s">
        <v>19</v>
      </c>
      <c r="I117" t="s">
        <v>15</v>
      </c>
      <c r="J117" s="14" t="s">
        <v>23</v>
      </c>
      <c r="K117" s="11">
        <f t="shared" si="8"/>
        <v>1.1787389167343203</v>
      </c>
      <c r="L117" s="11">
        <f t="shared" si="9"/>
        <v>3.1621923055740231</v>
      </c>
      <c r="M117" s="11">
        <f t="shared" si="4"/>
        <v>2.1704656111541718</v>
      </c>
    </row>
    <row r="118" spans="1:13">
      <c r="A118">
        <v>86.3</v>
      </c>
      <c r="B118" s="9">
        <v>128.80000000000001</v>
      </c>
      <c r="C118" s="10">
        <v>133.397823781</v>
      </c>
      <c r="D118" s="11">
        <v>2.7</v>
      </c>
      <c r="E118" s="12">
        <v>0.58333333333299997</v>
      </c>
      <c r="F118" s="13">
        <v>31.48</v>
      </c>
      <c r="G118" s="13">
        <v>78.177000000000007</v>
      </c>
      <c r="H118" t="s">
        <v>14</v>
      </c>
      <c r="I118" t="s">
        <v>22</v>
      </c>
      <c r="J118" s="14" t="s">
        <v>23</v>
      </c>
      <c r="K118" s="11">
        <f t="shared" si="8"/>
        <v>0.75812219736361774</v>
      </c>
      <c r="L118" s="11">
        <f t="shared" si="9"/>
        <v>1.846631399818301</v>
      </c>
      <c r="M118" s="11">
        <f t="shared" si="4"/>
        <v>1.3023767985909593</v>
      </c>
    </row>
    <row r="119" spans="1:13">
      <c r="A119">
        <v>86.4</v>
      </c>
      <c r="B119" s="9">
        <v>128.80000000000001</v>
      </c>
      <c r="C119" s="10">
        <v>133.397823781</v>
      </c>
      <c r="D119" s="11">
        <v>2</v>
      </c>
      <c r="E119" s="12">
        <v>0.58333333333299997</v>
      </c>
      <c r="F119" s="13">
        <v>31.48</v>
      </c>
      <c r="G119" s="13">
        <v>78.177000000000007</v>
      </c>
      <c r="H119" t="s">
        <v>14</v>
      </c>
      <c r="I119" t="s">
        <v>15</v>
      </c>
      <c r="J119" s="14" t="s">
        <v>23</v>
      </c>
      <c r="K119" s="11">
        <f t="shared" si="8"/>
        <v>0.92752047435874518</v>
      </c>
      <c r="L119" s="11">
        <f t="shared" si="9"/>
        <v>2.3611499694642593</v>
      </c>
      <c r="M119" s="11">
        <f t="shared" si="4"/>
        <v>1.6443352219115022</v>
      </c>
    </row>
    <row r="120" spans="1:13">
      <c r="A120">
        <v>86.5</v>
      </c>
      <c r="B120" s="9">
        <v>128.80000000000001</v>
      </c>
      <c r="C120" s="10">
        <v>133.397823781</v>
      </c>
      <c r="D120" s="11">
        <v>1.7</v>
      </c>
      <c r="E120" s="12">
        <v>0.58333333333299997</v>
      </c>
      <c r="F120" s="13">
        <v>31.48</v>
      </c>
      <c r="G120" s="13">
        <v>78.177000000000007</v>
      </c>
      <c r="H120" t="s">
        <v>14</v>
      </c>
      <c r="I120" t="s">
        <v>15</v>
      </c>
      <c r="J120" s="14" t="s">
        <v>23</v>
      </c>
      <c r="K120" s="11">
        <f t="shared" si="8"/>
        <v>1.034555960158372</v>
      </c>
      <c r="L120" s="11">
        <f t="shared" si="9"/>
        <v>2.6973013652015436</v>
      </c>
      <c r="M120" s="11">
        <f t="shared" si="4"/>
        <v>1.8659286626799578</v>
      </c>
    </row>
    <row r="121" spans="1:13">
      <c r="A121">
        <v>86.6</v>
      </c>
      <c r="B121" s="9">
        <v>128.80000000000001</v>
      </c>
      <c r="C121" s="10">
        <v>133.397823781</v>
      </c>
      <c r="D121" s="11">
        <v>3.7</v>
      </c>
      <c r="E121" s="12">
        <v>0.58333333333299997</v>
      </c>
      <c r="F121" s="13">
        <v>31.48</v>
      </c>
      <c r="G121" s="13">
        <v>78.177000000000007</v>
      </c>
      <c r="H121" t="s">
        <v>14</v>
      </c>
      <c r="I121" t="s">
        <v>15</v>
      </c>
      <c r="J121" s="14" t="s">
        <v>23</v>
      </c>
      <c r="K121" s="11">
        <f t="shared" si="8"/>
        <v>0.61345696779633441</v>
      </c>
      <c r="L121" s="11">
        <f t="shared" si="9"/>
        <v>1.4266253170641652</v>
      </c>
      <c r="M121" s="11">
        <f t="shared" si="4"/>
        <v>1.0200411424302498</v>
      </c>
    </row>
    <row r="122" spans="1:13">
      <c r="A122">
        <v>87</v>
      </c>
      <c r="B122" s="9">
        <v>215.2</v>
      </c>
      <c r="C122" s="10">
        <v>84.031625930399997</v>
      </c>
      <c r="D122" s="11">
        <v>7.9249999999999998</v>
      </c>
      <c r="E122" s="12">
        <v>0.85</v>
      </c>
      <c r="F122" s="13">
        <v>32.806416669999997</v>
      </c>
      <c r="G122" s="13">
        <v>77.118033330000003</v>
      </c>
      <c r="H122" s="15" t="s">
        <v>20</v>
      </c>
      <c r="I122" s="15" t="s">
        <v>22</v>
      </c>
      <c r="J122" s="14" t="s">
        <v>23</v>
      </c>
      <c r="K122" s="11">
        <f t="shared" si="8"/>
        <v>0.36769536229031557</v>
      </c>
      <c r="L122" s="11">
        <f t="shared" si="9"/>
        <v>0.76451627650033005</v>
      </c>
      <c r="M122" s="11">
        <f t="shared" si="4"/>
        <v>0.56610581939532278</v>
      </c>
    </row>
    <row r="123" spans="1:13">
      <c r="A123">
        <v>88.1</v>
      </c>
      <c r="B123" s="9">
        <v>200.7</v>
      </c>
      <c r="C123" s="10">
        <v>75.430724235300005</v>
      </c>
      <c r="D123" s="11">
        <v>2.2000000000000002</v>
      </c>
      <c r="E123" s="12">
        <v>0.36666666666699999</v>
      </c>
      <c r="F123" s="13">
        <v>31.725999999999999</v>
      </c>
      <c r="G123" s="13">
        <v>77.912000000000006</v>
      </c>
      <c r="H123" t="s">
        <v>14</v>
      </c>
      <c r="I123" t="s">
        <v>22</v>
      </c>
      <c r="J123" s="14" t="s">
        <v>17</v>
      </c>
      <c r="K123" s="11">
        <f t="shared" si="8"/>
        <v>0.86997669870282757</v>
      </c>
      <c r="L123" s="11">
        <f t="shared" si="9"/>
        <v>2.1838507951163049</v>
      </c>
      <c r="M123" s="11">
        <f t="shared" si="4"/>
        <v>1.5269137469095662</v>
      </c>
    </row>
    <row r="124" spans="1:13">
      <c r="A124">
        <v>88.2</v>
      </c>
      <c r="B124" s="9">
        <v>200.7</v>
      </c>
      <c r="C124" s="10">
        <v>75.430724235300005</v>
      </c>
      <c r="D124" s="11">
        <v>2.7</v>
      </c>
      <c r="E124" s="12">
        <v>0.36666666666699999</v>
      </c>
      <c r="F124" s="13">
        <v>31.725999999999999</v>
      </c>
      <c r="G124" s="13">
        <v>77.912000000000006</v>
      </c>
      <c r="H124" t="s">
        <v>14</v>
      </c>
      <c r="I124" t="s">
        <v>15</v>
      </c>
      <c r="J124" s="14" t="s">
        <v>17</v>
      </c>
      <c r="K124" s="11">
        <f t="shared" si="8"/>
        <v>0.75812219736361774</v>
      </c>
      <c r="L124" s="11">
        <f t="shared" si="9"/>
        <v>1.846631399818301</v>
      </c>
      <c r="M124" s="11">
        <f t="shared" si="4"/>
        <v>1.3023767985909593</v>
      </c>
    </row>
    <row r="125" spans="1:13">
      <c r="A125">
        <v>88.3</v>
      </c>
      <c r="B125" s="9">
        <v>200.7</v>
      </c>
      <c r="C125" s="10">
        <v>75.430724235300005</v>
      </c>
      <c r="D125" s="11">
        <v>2.8</v>
      </c>
      <c r="E125" s="12">
        <v>0.36666666666699999</v>
      </c>
      <c r="F125" s="13">
        <v>31.725999999999999</v>
      </c>
      <c r="G125" s="13">
        <v>77.912000000000006</v>
      </c>
      <c r="H125" t="s">
        <v>14</v>
      </c>
      <c r="I125" t="s">
        <v>15</v>
      </c>
      <c r="J125" s="14" t="s">
        <v>17</v>
      </c>
      <c r="K125" s="11">
        <f t="shared" si="8"/>
        <v>0.73981897360571813</v>
      </c>
      <c r="L125" s="11">
        <f t="shared" si="9"/>
        <v>1.7924403470762744</v>
      </c>
      <c r="M125" s="11">
        <f t="shared" si="4"/>
        <v>1.2661296603409964</v>
      </c>
    </row>
    <row r="126" spans="1:13">
      <c r="A126">
        <v>89</v>
      </c>
      <c r="B126" s="9">
        <v>148.80000000000001</v>
      </c>
      <c r="C126" s="10">
        <v>144.60563441299999</v>
      </c>
      <c r="D126" s="11">
        <v>2.4</v>
      </c>
      <c r="E126" s="12">
        <v>0.3</v>
      </c>
      <c r="F126" s="13">
        <v>32.380699999999997</v>
      </c>
      <c r="G126" s="13">
        <v>77.272900000000007</v>
      </c>
      <c r="H126" s="15" t="s">
        <v>19</v>
      </c>
      <c r="I126" s="15" t="s">
        <v>22</v>
      </c>
      <c r="J126" s="14" t="s">
        <v>17</v>
      </c>
      <c r="K126" s="11">
        <f t="shared" si="8"/>
        <v>0.82056635842392134</v>
      </c>
      <c r="L126" s="11">
        <f t="shared" si="9"/>
        <v>2.0336402638217739</v>
      </c>
      <c r="M126" s="11">
        <f t="shared" si="4"/>
        <v>1.4271033111228477</v>
      </c>
    </row>
    <row r="127" spans="1:13">
      <c r="A127">
        <v>90</v>
      </c>
      <c r="B127" s="9">
        <v>114.8</v>
      </c>
      <c r="C127" s="10">
        <v>724.33693809900001</v>
      </c>
      <c r="D127" s="11">
        <v>2.4</v>
      </c>
      <c r="E127" s="12">
        <v>0.35</v>
      </c>
      <c r="F127" s="13">
        <v>32.29</v>
      </c>
      <c r="G127" s="13">
        <v>77.367000000000004</v>
      </c>
      <c r="H127" t="s">
        <v>14</v>
      </c>
      <c r="I127" t="s">
        <v>15</v>
      </c>
      <c r="J127" s="14" t="s">
        <v>23</v>
      </c>
      <c r="K127" s="11">
        <f t="shared" si="8"/>
        <v>0.82056635842392134</v>
      </c>
      <c r="L127" s="11">
        <f t="shared" si="9"/>
        <v>2.0336402638217739</v>
      </c>
      <c r="M127" s="11">
        <f t="shared" si="4"/>
        <v>1.4271033111228477</v>
      </c>
    </row>
    <row r="128" spans="1:13">
      <c r="A128">
        <v>91</v>
      </c>
      <c r="B128" s="9">
        <v>117.9</v>
      </c>
      <c r="C128" s="10">
        <v>1410.33339677</v>
      </c>
      <c r="D128" s="11">
        <v>1.3</v>
      </c>
      <c r="E128" s="12">
        <v>0.1</v>
      </c>
      <c r="F128" s="13">
        <v>31.597999999999999</v>
      </c>
      <c r="G128" s="13">
        <v>78.346999999999994</v>
      </c>
      <c r="H128" s="15" t="s">
        <v>20</v>
      </c>
      <c r="I128" s="15" t="s">
        <v>22</v>
      </c>
      <c r="J128" s="14" t="s">
        <v>17</v>
      </c>
      <c r="K128" s="11">
        <f t="shared" si="8"/>
        <v>1.2389270337256502</v>
      </c>
      <c r="L128" s="11">
        <f t="shared" si="9"/>
        <v>3.3600638737328117</v>
      </c>
      <c r="M128" s="11">
        <f t="shared" si="4"/>
        <v>2.2994954537292309</v>
      </c>
    </row>
    <row r="129" spans="1:13">
      <c r="A129">
        <v>92.1</v>
      </c>
      <c r="B129" s="9">
        <v>163.6</v>
      </c>
      <c r="C129" s="10">
        <v>72.823114872000005</v>
      </c>
      <c r="D129" s="11">
        <v>3.4</v>
      </c>
      <c r="E129" s="12">
        <v>0.93333333333299995</v>
      </c>
      <c r="F129" s="13">
        <v>31.37</v>
      </c>
      <c r="G129" s="13">
        <v>78.47</v>
      </c>
      <c r="H129" s="15" t="s">
        <v>19</v>
      </c>
      <c r="I129" s="15" t="s">
        <v>22</v>
      </c>
      <c r="J129" s="14" t="s">
        <v>17</v>
      </c>
      <c r="K129" s="11">
        <f t="shared" si="8"/>
        <v>0.6493245601006632</v>
      </c>
      <c r="L129" s="11">
        <f t="shared" si="9"/>
        <v>1.5289240273872353</v>
      </c>
      <c r="M129" s="11">
        <f t="shared" si="4"/>
        <v>1.0891242937439491</v>
      </c>
    </row>
    <row r="130" spans="1:13">
      <c r="A130">
        <v>92.2</v>
      </c>
      <c r="B130" s="9">
        <v>163.6</v>
      </c>
      <c r="C130" s="10">
        <v>72.823114872000005</v>
      </c>
      <c r="D130" s="11">
        <v>4.9000000000000004</v>
      </c>
      <c r="E130" s="12">
        <v>0.93333333333299995</v>
      </c>
      <c r="F130" s="13">
        <v>31.37</v>
      </c>
      <c r="G130" s="13">
        <v>78.47</v>
      </c>
      <c r="H130" t="s">
        <v>14</v>
      </c>
      <c r="I130" t="s">
        <v>15</v>
      </c>
      <c r="J130" s="14" t="s">
        <v>17</v>
      </c>
      <c r="K130" s="11">
        <f t="shared" si="8"/>
        <v>0.50793003743848275</v>
      </c>
      <c r="L130" s="11">
        <f t="shared" si="9"/>
        <v>1.133434817096838</v>
      </c>
      <c r="M130" s="11">
        <f t="shared" si="4"/>
        <v>0.82068242726766039</v>
      </c>
    </row>
    <row r="131" spans="1:13">
      <c r="A131">
        <v>92.3</v>
      </c>
      <c r="B131" s="9">
        <v>163.6</v>
      </c>
      <c r="C131" s="10">
        <v>72.823114872000005</v>
      </c>
      <c r="D131" s="11">
        <v>2.6</v>
      </c>
      <c r="E131" s="12">
        <v>0.93333333333299995</v>
      </c>
      <c r="F131" s="13">
        <v>31.37</v>
      </c>
      <c r="G131" s="13">
        <v>78.47</v>
      </c>
      <c r="H131" t="s">
        <v>14</v>
      </c>
      <c r="I131" t="s">
        <v>15</v>
      </c>
      <c r="J131" s="14" t="s">
        <v>17</v>
      </c>
      <c r="K131" s="11">
        <f t="shared" si="8"/>
        <v>0.77759520233934765</v>
      </c>
      <c r="L131" s="11">
        <f t="shared" si="9"/>
        <v>1.904600819316334</v>
      </c>
      <c r="M131" s="11">
        <f t="shared" ref="M131:M194" si="10">AVERAGE(K131:L131)</f>
        <v>1.3410980108278407</v>
      </c>
    </row>
    <row r="132" spans="1:13">
      <c r="A132">
        <v>93</v>
      </c>
      <c r="B132" s="9">
        <v>83.9</v>
      </c>
      <c r="C132" s="10">
        <v>134.892519978</v>
      </c>
      <c r="D132" s="11">
        <v>5</v>
      </c>
      <c r="E132" s="12">
        <v>0.8</v>
      </c>
      <c r="F132" s="13">
        <v>32.304200000000002</v>
      </c>
      <c r="G132" s="13">
        <v>77.411000000000001</v>
      </c>
      <c r="H132" s="15" t="s">
        <v>20</v>
      </c>
      <c r="I132" s="15" t="s">
        <v>22</v>
      </c>
      <c r="J132" s="14" t="s">
        <v>17</v>
      </c>
      <c r="K132" s="11">
        <f t="shared" si="8"/>
        <v>0.5010808659786492</v>
      </c>
      <c r="L132" s="11">
        <f t="shared" si="9"/>
        <v>1.1148352834473061</v>
      </c>
      <c r="M132" s="11">
        <f t="shared" si="10"/>
        <v>0.80795807471297765</v>
      </c>
    </row>
    <row r="133" spans="1:13">
      <c r="A133">
        <v>94</v>
      </c>
      <c r="B133" s="9">
        <v>81.3</v>
      </c>
      <c r="C133" s="10">
        <v>390.68110422699999</v>
      </c>
      <c r="D133" s="11">
        <v>4.0999999999999996</v>
      </c>
      <c r="E133" s="12">
        <v>1.2</v>
      </c>
      <c r="F133" s="13">
        <v>35.729431599999998</v>
      </c>
      <c r="G133" s="13">
        <v>74.620267639999994</v>
      </c>
      <c r="H133" t="s">
        <v>14</v>
      </c>
      <c r="I133" t="s">
        <v>22</v>
      </c>
      <c r="J133" s="14" t="s">
        <v>16</v>
      </c>
      <c r="K133" s="11">
        <f t="shared" si="8"/>
        <v>0.57256514996613173</v>
      </c>
      <c r="L133" s="11">
        <f>3.0848*POWER(D133,-0.728)</f>
        <v>1.1043846572286433</v>
      </c>
      <c r="M133" s="11">
        <f t="shared" si="10"/>
        <v>0.83847490359738752</v>
      </c>
    </row>
    <row r="134" spans="1:13">
      <c r="A134">
        <v>95</v>
      </c>
      <c r="B134" s="9">
        <v>227.4</v>
      </c>
      <c r="C134" s="10">
        <v>86.704550199500005</v>
      </c>
      <c r="D134" s="11">
        <v>5.88</v>
      </c>
      <c r="E134" s="12">
        <v>0.57999999999999996</v>
      </c>
      <c r="F134" s="13">
        <v>32.2834</v>
      </c>
      <c r="G134" s="13">
        <v>77.566500000000005</v>
      </c>
      <c r="H134" s="15" t="s">
        <v>20</v>
      </c>
      <c r="I134" s="15" t="s">
        <v>22</v>
      </c>
      <c r="J134" s="14" t="s">
        <v>23</v>
      </c>
      <c r="K134" s="11">
        <f t="shared" si="8"/>
        <v>0.44935967741647537</v>
      </c>
      <c r="L134" s="11">
        <f xml:space="preserve"> 4.1655*POWER(D134,-0.819)</f>
        <v>0.97621866898551923</v>
      </c>
      <c r="M134" s="11">
        <f t="shared" si="10"/>
        <v>0.71278917320099733</v>
      </c>
    </row>
    <row r="135" spans="1:13">
      <c r="A135">
        <v>96.1</v>
      </c>
      <c r="B135" s="9">
        <v>71.599999999999994</v>
      </c>
      <c r="C135" s="10">
        <v>79.670702289100007</v>
      </c>
      <c r="D135" s="11">
        <v>2.6</v>
      </c>
      <c r="E135" s="12">
        <v>0.65</v>
      </c>
      <c r="F135" s="13">
        <v>31.35</v>
      </c>
      <c r="G135" s="13">
        <v>78.47</v>
      </c>
      <c r="H135" s="15" t="s">
        <v>19</v>
      </c>
      <c r="I135" s="15" t="s">
        <v>22</v>
      </c>
      <c r="J135" s="14" t="s">
        <v>17</v>
      </c>
      <c r="K135" s="11">
        <f t="shared" si="8"/>
        <v>0.77759520233934765</v>
      </c>
      <c r="L135" s="11">
        <f xml:space="preserve"> 4.1655*POWER(D135,-0.819)</f>
        <v>1.904600819316334</v>
      </c>
      <c r="M135" s="11">
        <f t="shared" si="10"/>
        <v>1.3410980108278407</v>
      </c>
    </row>
    <row r="136" spans="1:13">
      <c r="A136">
        <v>96.2</v>
      </c>
      <c r="B136" s="9">
        <v>71.599999999999994</v>
      </c>
      <c r="C136" s="10">
        <v>79.670702289100007</v>
      </c>
      <c r="D136" s="11">
        <v>4.8</v>
      </c>
      <c r="E136" s="12">
        <v>0.65</v>
      </c>
      <c r="F136" s="13">
        <v>31.35</v>
      </c>
      <c r="G136" s="13">
        <v>78.47</v>
      </c>
      <c r="H136" s="15" t="s">
        <v>20</v>
      </c>
      <c r="I136" s="15" t="s">
        <v>22</v>
      </c>
      <c r="J136" s="14" t="s">
        <v>17</v>
      </c>
      <c r="K136" s="11">
        <f t="shared" si="8"/>
        <v>0.51501698335917145</v>
      </c>
      <c r="L136" s="11">
        <f xml:space="preserve"> 4.1655*POWER(D136,-0.819)</f>
        <v>1.1527378818446929</v>
      </c>
      <c r="M136" s="11">
        <f t="shared" si="10"/>
        <v>0.83387743260193226</v>
      </c>
    </row>
    <row r="137" spans="1:13">
      <c r="A137">
        <v>97</v>
      </c>
      <c r="B137" s="9">
        <v>154.1</v>
      </c>
      <c r="C137" s="10">
        <v>15.437551277300001</v>
      </c>
      <c r="D137" s="11">
        <v>3.9</v>
      </c>
      <c r="E137" s="12">
        <v>1.8</v>
      </c>
      <c r="F137" s="13">
        <v>35.775831089999997</v>
      </c>
      <c r="G137" s="13">
        <v>74.513191890000002</v>
      </c>
      <c r="H137" t="s">
        <v>20</v>
      </c>
      <c r="I137" t="s">
        <v>15</v>
      </c>
      <c r="J137" s="14" t="s">
        <v>21</v>
      </c>
      <c r="K137" s="11">
        <f>1.7236*POWER(D137,-0.727)</f>
        <v>0.64081477436409273</v>
      </c>
      <c r="L137" s="11">
        <f>3.94*POWER(D137,-0.801)</f>
        <v>1.3245046020074025</v>
      </c>
      <c r="M137" s="11">
        <f t="shared" si="10"/>
        <v>0.98265968818574767</v>
      </c>
    </row>
    <row r="138" spans="1:13">
      <c r="A138">
        <v>98</v>
      </c>
      <c r="B138" s="9">
        <v>138.30000000000001</v>
      </c>
      <c r="C138" s="10">
        <v>94.790893808299998</v>
      </c>
      <c r="D138" s="11">
        <v>8.5</v>
      </c>
      <c r="E138" s="12">
        <v>1.4</v>
      </c>
      <c r="F138" s="13">
        <v>35.836828580000002</v>
      </c>
      <c r="G138" s="13">
        <v>71.803533079999994</v>
      </c>
      <c r="H138" s="15" t="s">
        <v>20</v>
      </c>
      <c r="I138" s="15" t="s">
        <v>22</v>
      </c>
      <c r="J138" s="14" t="s">
        <v>25</v>
      </c>
      <c r="K138" s="11">
        <f>1.5567*POWER(D138,-0.691)</f>
        <v>0.3547941478459497</v>
      </c>
      <c r="L138" s="11">
        <f>3.94*POWER(D138,-0.801)</f>
        <v>0.70962950176214812</v>
      </c>
      <c r="M138" s="11">
        <f t="shared" si="10"/>
        <v>0.53221182480404894</v>
      </c>
    </row>
    <row r="139" spans="1:13">
      <c r="A139">
        <v>99</v>
      </c>
      <c r="B139" s="9">
        <v>56.9</v>
      </c>
      <c r="C139" s="10">
        <v>1543.5924105199999</v>
      </c>
      <c r="D139" s="11">
        <v>2.6</v>
      </c>
      <c r="E139" s="12">
        <v>0.3</v>
      </c>
      <c r="F139" s="13">
        <v>31.666</v>
      </c>
      <c r="G139" s="13">
        <v>78.453000000000003</v>
      </c>
      <c r="H139" t="s">
        <v>20</v>
      </c>
      <c r="I139" t="s">
        <v>15</v>
      </c>
      <c r="J139" s="14" t="s">
        <v>17</v>
      </c>
      <c r="K139" s="11">
        <f xml:space="preserve"> 1.4778*POWER(D139,-0.672)</f>
        <v>0.77759520233934765</v>
      </c>
      <c r="L139" s="11">
        <f xml:space="preserve"> 4.1655*POWER(D139,-0.819)</f>
        <v>1.904600819316334</v>
      </c>
      <c r="M139" s="11">
        <f t="shared" si="10"/>
        <v>1.3410980108278407</v>
      </c>
    </row>
    <row r="140" spans="1:13">
      <c r="A140">
        <v>100</v>
      </c>
      <c r="B140" s="9">
        <v>140.9</v>
      </c>
      <c r="C140" s="10">
        <v>713.15770147499995</v>
      </c>
      <c r="D140" s="11">
        <v>0.66</v>
      </c>
      <c r="E140" s="12">
        <v>0.2</v>
      </c>
      <c r="F140" s="13">
        <v>35.820017679999999</v>
      </c>
      <c r="G140" s="13">
        <v>74.661598870000006</v>
      </c>
      <c r="H140" t="s">
        <v>20</v>
      </c>
      <c r="I140" t="s">
        <v>15</v>
      </c>
      <c r="J140" s="14" t="s">
        <v>21</v>
      </c>
      <c r="K140" s="11">
        <f>1.7236*POWER(D140,-0.727)</f>
        <v>2.3314604050626082</v>
      </c>
      <c r="L140" s="11">
        <f>3.94*POWER(D140,-0.801)</f>
        <v>5.4959342627541163</v>
      </c>
      <c r="M140" s="11">
        <f t="shared" si="10"/>
        <v>3.9136973339083623</v>
      </c>
    </row>
    <row r="141" spans="1:13">
      <c r="A141">
        <v>101</v>
      </c>
      <c r="B141" s="9">
        <v>31.2</v>
      </c>
      <c r="C141" s="10">
        <v>2282.7485691400002</v>
      </c>
      <c r="D141" s="11">
        <v>4</v>
      </c>
      <c r="E141" s="12">
        <v>0.5</v>
      </c>
      <c r="F141" s="13">
        <v>31.684999999999999</v>
      </c>
      <c r="G141" s="13">
        <v>78.492000000000004</v>
      </c>
      <c r="H141" s="15" t="s">
        <v>20</v>
      </c>
      <c r="I141" s="15" t="s">
        <v>22</v>
      </c>
      <c r="J141" s="14" t="s">
        <v>17</v>
      </c>
      <c r="K141" s="11">
        <f xml:space="preserve"> 1.4778*POWER(D141,-0.672)</f>
        <v>0.58214523640186189</v>
      </c>
      <c r="L141" s="11">
        <f xml:space="preserve"> 4.1655*POWER(D141,-0.819)</f>
        <v>1.3383817496821684</v>
      </c>
      <c r="M141" s="11">
        <f t="shared" si="10"/>
        <v>0.96026349304201508</v>
      </c>
    </row>
    <row r="142" spans="1:13">
      <c r="A142">
        <v>102</v>
      </c>
      <c r="B142" s="9">
        <v>203.4</v>
      </c>
      <c r="C142" s="10">
        <v>68.843980103700005</v>
      </c>
      <c r="D142" s="11">
        <v>8.16</v>
      </c>
      <c r="E142" s="12">
        <v>0.82</v>
      </c>
      <c r="F142" s="13">
        <v>32.312800000000003</v>
      </c>
      <c r="G142" s="13">
        <v>77.611000000000004</v>
      </c>
      <c r="H142" s="15" t="s">
        <v>20</v>
      </c>
      <c r="I142" s="15" t="s">
        <v>22</v>
      </c>
      <c r="J142" s="14" t="s">
        <v>17</v>
      </c>
      <c r="K142" s="11">
        <f xml:space="preserve"> 1.4778*POWER(D142,-0.672)</f>
        <v>0.3605453307057897</v>
      </c>
      <c r="L142" s="11">
        <f xml:space="preserve"> 4.1655*POWER(D142,-0.819)</f>
        <v>0.74643655321551461</v>
      </c>
      <c r="M142" s="11">
        <f t="shared" si="10"/>
        <v>0.55349094196065218</v>
      </c>
    </row>
    <row r="143" spans="1:13">
      <c r="A143">
        <v>103</v>
      </c>
      <c r="B143" s="9">
        <v>145.6</v>
      </c>
      <c r="C143" s="10">
        <v>64.189643567000005</v>
      </c>
      <c r="D143" s="11">
        <v>9.1</v>
      </c>
      <c r="E143" s="12">
        <v>1.7</v>
      </c>
      <c r="F143" s="13">
        <v>32.275500000000001</v>
      </c>
      <c r="G143" s="13">
        <v>77.574600000000004</v>
      </c>
      <c r="H143" s="15" t="s">
        <v>19</v>
      </c>
      <c r="I143" s="15" t="s">
        <v>22</v>
      </c>
      <c r="J143" s="14" t="s">
        <v>23</v>
      </c>
      <c r="K143" s="11">
        <f xml:space="preserve"> 1.4778*POWER(D143,-0.672)</f>
        <v>0.33507331829719472</v>
      </c>
      <c r="L143" s="11">
        <f xml:space="preserve"> 4.1655*POWER(D143,-0.819)</f>
        <v>0.68267223264033206</v>
      </c>
      <c r="M143" s="11">
        <f t="shared" si="10"/>
        <v>0.50887277546876342</v>
      </c>
    </row>
    <row r="144" spans="1:13">
      <c r="A144">
        <v>104</v>
      </c>
      <c r="B144" s="9">
        <v>93.1</v>
      </c>
      <c r="C144" s="10">
        <v>85.766583878000006</v>
      </c>
      <c r="D144" s="11">
        <v>16.100000000000001</v>
      </c>
      <c r="E144" s="12">
        <v>3.2</v>
      </c>
      <c r="F144" s="13">
        <v>32.494999999999997</v>
      </c>
      <c r="G144" s="13">
        <v>77.606999999999999</v>
      </c>
      <c r="H144" t="s">
        <v>19</v>
      </c>
      <c r="I144" t="s">
        <v>15</v>
      </c>
      <c r="J144" s="14" t="s">
        <v>26</v>
      </c>
      <c r="K144" s="11">
        <f>1.4547*POWER(D144,-0.668)</f>
        <v>0.22730749380250706</v>
      </c>
      <c r="L144" s="11">
        <f>3.0062*POWER(D144,-0.722)</f>
        <v>0.40428682435072566</v>
      </c>
      <c r="M144" s="11">
        <f t="shared" si="10"/>
        <v>0.31579715907661637</v>
      </c>
    </row>
    <row r="145" spans="1:13">
      <c r="A145">
        <v>105</v>
      </c>
      <c r="B145" s="9">
        <v>139.19999999999999</v>
      </c>
      <c r="C145" s="10">
        <v>437.88173010100002</v>
      </c>
      <c r="D145" s="11">
        <v>2.68</v>
      </c>
      <c r="E145" s="12">
        <v>0.34</v>
      </c>
      <c r="F145" s="13">
        <v>31.805</v>
      </c>
      <c r="G145" s="13">
        <v>78.641999999999996</v>
      </c>
      <c r="H145" s="15" t="s">
        <v>20</v>
      </c>
      <c r="I145" s="15" t="s">
        <v>22</v>
      </c>
      <c r="J145" s="14" t="s">
        <v>26</v>
      </c>
      <c r="K145" s="11">
        <f>1.4547*POWER(D145,-0.668)</f>
        <v>0.75297298754197362</v>
      </c>
      <c r="L145" s="11">
        <f>3.0062*POWER(D145,-0.722)</f>
        <v>1.4753822327551658</v>
      </c>
      <c r="M145" s="11">
        <f t="shared" si="10"/>
        <v>1.1141776101485696</v>
      </c>
    </row>
    <row r="146" spans="1:13">
      <c r="A146">
        <v>106</v>
      </c>
      <c r="B146" s="9">
        <v>154.9</v>
      </c>
      <c r="C146" s="10">
        <v>161.75429030800001</v>
      </c>
      <c r="D146" s="11">
        <v>4.5</v>
      </c>
      <c r="E146" s="12">
        <v>0.8</v>
      </c>
      <c r="F146" s="13">
        <v>31.882000000000001</v>
      </c>
      <c r="G146" s="13">
        <v>78.600999999999999</v>
      </c>
      <c r="H146" s="15" t="s">
        <v>20</v>
      </c>
      <c r="I146" s="15" t="s">
        <v>22</v>
      </c>
      <c r="J146" s="14" t="s">
        <v>26</v>
      </c>
      <c r="K146" s="11">
        <f>1.4547*POWER(D146,-0.668)</f>
        <v>0.53263227566074156</v>
      </c>
      <c r="L146" s="11">
        <f>3.0062*POWER(D146,-0.722)</f>
        <v>1.0148420069947541</v>
      </c>
      <c r="M146" s="11">
        <f t="shared" si="10"/>
        <v>0.77373714132774785</v>
      </c>
    </row>
    <row r="147" spans="1:13">
      <c r="A147">
        <v>107</v>
      </c>
      <c r="B147" s="9">
        <v>195</v>
      </c>
      <c r="C147" s="10">
        <v>35.018173986100003</v>
      </c>
      <c r="D147" s="11">
        <v>3.2</v>
      </c>
      <c r="E147" s="12">
        <v>0.7</v>
      </c>
      <c r="F147" s="13">
        <v>35.994741509999997</v>
      </c>
      <c r="G147" s="13">
        <v>74.336635880000003</v>
      </c>
      <c r="H147" t="s">
        <v>20</v>
      </c>
      <c r="I147" t="s">
        <v>15</v>
      </c>
      <c r="J147" s="14" t="s">
        <v>21</v>
      </c>
      <c r="K147" s="11">
        <f>1.7236*POWER(D147,-0.727)</f>
        <v>0.7399330928277974</v>
      </c>
      <c r="L147" s="11">
        <f>3.94*POWER(D147,-0.801)</f>
        <v>1.5519262862428185</v>
      </c>
      <c r="M147" s="11">
        <f t="shared" si="10"/>
        <v>1.1459296895353079</v>
      </c>
    </row>
    <row r="148" spans="1:13">
      <c r="A148">
        <v>108</v>
      </c>
      <c r="B148" s="9">
        <v>170.6</v>
      </c>
      <c r="C148" s="10">
        <v>48.264295328999999</v>
      </c>
      <c r="D148" s="11">
        <v>0.87</v>
      </c>
      <c r="E148" s="12">
        <v>0.24</v>
      </c>
      <c r="F148" s="13">
        <v>35.245377849999997</v>
      </c>
      <c r="G148" s="13">
        <v>74.590690940000002</v>
      </c>
      <c r="H148" t="s">
        <v>14</v>
      </c>
      <c r="I148" t="s">
        <v>15</v>
      </c>
      <c r="J148" s="14" t="s">
        <v>16</v>
      </c>
      <c r="K148" s="11">
        <f xml:space="preserve"> 1.4778*POWER(D148,-0.672)</f>
        <v>1.6227765543937283</v>
      </c>
      <c r="L148" s="11">
        <f>3.0848*POWER(D148,-0.728)</f>
        <v>3.4139487428640707</v>
      </c>
      <c r="M148" s="11">
        <f t="shared" si="10"/>
        <v>2.5183626486288997</v>
      </c>
    </row>
    <row r="149" spans="1:13">
      <c r="A149">
        <v>109</v>
      </c>
      <c r="B149" s="9">
        <v>102.7</v>
      </c>
      <c r="C149" s="10">
        <v>57.351345187200003</v>
      </c>
      <c r="D149" s="11">
        <v>5.4</v>
      </c>
      <c r="E149" s="12">
        <v>1.9</v>
      </c>
      <c r="F149" s="13">
        <v>36.050658839999997</v>
      </c>
      <c r="G149" s="13">
        <v>74.566729760000001</v>
      </c>
      <c r="H149" s="15" t="s">
        <v>19</v>
      </c>
      <c r="I149" s="15" t="s">
        <v>22</v>
      </c>
      <c r="J149" s="14" t="s">
        <v>21</v>
      </c>
      <c r="K149" s="11">
        <f>1.7236*POWER(D149,-0.727)</f>
        <v>0.50580861499060659</v>
      </c>
      <c r="L149" s="11">
        <f>3.94*POWER(D149,-0.801)</f>
        <v>1.0205841520955581</v>
      </c>
      <c r="M149" s="11">
        <f t="shared" si="10"/>
        <v>0.76319638354308239</v>
      </c>
    </row>
    <row r="150" spans="1:13">
      <c r="A150">
        <v>110</v>
      </c>
      <c r="B150" s="9">
        <v>151.9</v>
      </c>
      <c r="C150" s="10">
        <v>61.150337201100001</v>
      </c>
      <c r="D150" s="11">
        <v>13.7</v>
      </c>
      <c r="E150" s="12">
        <v>2.2000000000000002</v>
      </c>
      <c r="F150" s="13">
        <v>32.604999999999997</v>
      </c>
      <c r="G150" s="13">
        <v>77.512</v>
      </c>
      <c r="H150" t="s">
        <v>14</v>
      </c>
      <c r="I150" t="s">
        <v>22</v>
      </c>
      <c r="J150" s="14" t="s">
        <v>26</v>
      </c>
      <c r="K150" s="11">
        <f t="shared" ref="K150:K157" si="11">1.4547*POWER(D150,-0.668)</f>
        <v>0.25318857237370973</v>
      </c>
      <c r="L150" s="11">
        <f t="shared" ref="L150:L157" si="12">3.0062*POWER(D150,-0.722)</f>
        <v>0.4542611761032167</v>
      </c>
      <c r="M150" s="11">
        <f t="shared" si="10"/>
        <v>0.35372487423846322</v>
      </c>
    </row>
    <row r="151" spans="1:13">
      <c r="A151">
        <v>111.1</v>
      </c>
      <c r="B151" s="9">
        <v>194.9</v>
      </c>
      <c r="C151" s="10">
        <v>239.49908583600001</v>
      </c>
      <c r="D151" s="11">
        <v>2.1</v>
      </c>
      <c r="E151" s="12">
        <v>0.52857142857100003</v>
      </c>
      <c r="F151" s="13">
        <v>31.966000000000001</v>
      </c>
      <c r="G151" s="13">
        <v>78.671999999999997</v>
      </c>
      <c r="H151" s="15" t="s">
        <v>20</v>
      </c>
      <c r="I151" s="15" t="s">
        <v>22</v>
      </c>
      <c r="J151" s="14" t="s">
        <v>26</v>
      </c>
      <c r="K151" s="11">
        <f t="shared" si="11"/>
        <v>0.88619837624807019</v>
      </c>
      <c r="L151" s="11">
        <f t="shared" si="12"/>
        <v>1.7594443690839121</v>
      </c>
      <c r="M151" s="11">
        <f t="shared" si="10"/>
        <v>1.3228213726659912</v>
      </c>
    </row>
    <row r="152" spans="1:13">
      <c r="A152">
        <v>111.2</v>
      </c>
      <c r="B152" s="9">
        <v>194.9</v>
      </c>
      <c r="C152" s="10">
        <v>239.49908583600001</v>
      </c>
      <c r="D152" s="11">
        <v>2.8</v>
      </c>
      <c r="E152" s="12">
        <v>0.52857142857100003</v>
      </c>
      <c r="F152" s="13">
        <v>31.966000000000001</v>
      </c>
      <c r="G152" s="13">
        <v>78.671999999999997</v>
      </c>
      <c r="H152" s="15" t="s">
        <v>20</v>
      </c>
      <c r="I152" s="15" t="s">
        <v>22</v>
      </c>
      <c r="J152" s="14" t="s">
        <v>26</v>
      </c>
      <c r="K152" s="11">
        <f t="shared" si="11"/>
        <v>0.73126009392023683</v>
      </c>
      <c r="L152" s="11">
        <f t="shared" si="12"/>
        <v>1.4294526424958054</v>
      </c>
      <c r="M152" s="11">
        <f t="shared" si="10"/>
        <v>1.0803563682080211</v>
      </c>
    </row>
    <row r="153" spans="1:13">
      <c r="A153">
        <v>111.3</v>
      </c>
      <c r="B153" s="9">
        <v>194.9</v>
      </c>
      <c r="C153" s="10">
        <v>239.49908583600001</v>
      </c>
      <c r="D153" s="11">
        <v>3.6</v>
      </c>
      <c r="E153" s="12">
        <v>0.52857142857100003</v>
      </c>
      <c r="F153" s="13">
        <v>31.966000000000001</v>
      </c>
      <c r="G153" s="13">
        <v>78.671999999999997</v>
      </c>
      <c r="H153" s="15" t="s">
        <v>20</v>
      </c>
      <c r="I153" s="15" t="s">
        <v>22</v>
      </c>
      <c r="J153" s="14" t="s">
        <v>26</v>
      </c>
      <c r="K153" s="11">
        <f t="shared" si="11"/>
        <v>0.61824892276784615</v>
      </c>
      <c r="L153" s="11">
        <f t="shared" si="12"/>
        <v>1.1922503673289215</v>
      </c>
      <c r="M153" s="11">
        <f t="shared" si="10"/>
        <v>0.90524964504838379</v>
      </c>
    </row>
    <row r="154" spans="1:13">
      <c r="A154">
        <v>111.4</v>
      </c>
      <c r="B154" s="9">
        <v>194.9</v>
      </c>
      <c r="C154" s="10">
        <v>239.49908583600001</v>
      </c>
      <c r="D154" s="11">
        <v>6.9</v>
      </c>
      <c r="E154" s="12">
        <v>0.52857142857100003</v>
      </c>
      <c r="F154" s="13">
        <v>31.966000000000001</v>
      </c>
      <c r="G154" s="13">
        <v>78.671999999999997</v>
      </c>
      <c r="H154" t="s">
        <v>20</v>
      </c>
      <c r="I154" t="s">
        <v>15</v>
      </c>
      <c r="J154" s="14" t="s">
        <v>26</v>
      </c>
      <c r="K154" s="11">
        <f t="shared" si="11"/>
        <v>0.40033378827903565</v>
      </c>
      <c r="L154" s="11">
        <f t="shared" si="12"/>
        <v>0.74536471022753947</v>
      </c>
      <c r="M154" s="11">
        <f t="shared" si="10"/>
        <v>0.57284924925328751</v>
      </c>
    </row>
    <row r="155" spans="1:13">
      <c r="A155">
        <v>111.5</v>
      </c>
      <c r="B155" s="9">
        <v>194.9</v>
      </c>
      <c r="C155" s="10">
        <v>239.49908583600001</v>
      </c>
      <c r="D155" s="11">
        <v>5.6</v>
      </c>
      <c r="E155" s="12">
        <v>0.52857142857100003</v>
      </c>
      <c r="F155" s="13">
        <v>31.966000000000001</v>
      </c>
      <c r="G155" s="13">
        <v>78.671999999999997</v>
      </c>
      <c r="H155" t="s">
        <v>20</v>
      </c>
      <c r="I155" t="s">
        <v>15</v>
      </c>
      <c r="J155" s="14" t="s">
        <v>26</v>
      </c>
      <c r="K155" s="11">
        <f t="shared" si="11"/>
        <v>0.46023944445996695</v>
      </c>
      <c r="L155" s="11">
        <f t="shared" si="12"/>
        <v>0.86661482663391931</v>
      </c>
      <c r="M155" s="11">
        <f t="shared" si="10"/>
        <v>0.6634271355469431</v>
      </c>
    </row>
    <row r="156" spans="1:13">
      <c r="A156">
        <v>111.6</v>
      </c>
      <c r="B156" s="9">
        <v>194.9</v>
      </c>
      <c r="C156" s="10">
        <v>239.49908583600001</v>
      </c>
      <c r="D156" s="11">
        <v>9.9</v>
      </c>
      <c r="E156" s="12">
        <v>0.52857142857100003</v>
      </c>
      <c r="F156" s="13">
        <v>31.966000000000001</v>
      </c>
      <c r="G156" s="13">
        <v>78.671999999999997</v>
      </c>
      <c r="H156" t="s">
        <v>19</v>
      </c>
      <c r="I156" t="s">
        <v>15</v>
      </c>
      <c r="J156" s="14" t="s">
        <v>26</v>
      </c>
      <c r="K156" s="11">
        <f t="shared" si="11"/>
        <v>0.31454959391416565</v>
      </c>
      <c r="L156" s="11">
        <f t="shared" si="12"/>
        <v>0.57434025936634259</v>
      </c>
      <c r="M156" s="11">
        <f t="shared" si="10"/>
        <v>0.44444492664025415</v>
      </c>
    </row>
    <row r="157" spans="1:13">
      <c r="A157">
        <v>111.7</v>
      </c>
      <c r="B157" s="9">
        <v>194.9</v>
      </c>
      <c r="C157" s="10">
        <v>239.49908583600001</v>
      </c>
      <c r="D157" s="11">
        <v>8</v>
      </c>
      <c r="E157" s="12">
        <v>0.52857142857100003</v>
      </c>
      <c r="F157" s="13">
        <v>31.966000000000001</v>
      </c>
      <c r="G157" s="13">
        <v>78.671999999999997</v>
      </c>
      <c r="H157" t="s">
        <v>19</v>
      </c>
      <c r="I157" t="s">
        <v>15</v>
      </c>
      <c r="J157" s="14" t="s">
        <v>26</v>
      </c>
      <c r="K157" s="11">
        <f t="shared" si="11"/>
        <v>0.36266807533546386</v>
      </c>
      <c r="L157" s="11">
        <f t="shared" si="12"/>
        <v>0.66986440319136897</v>
      </c>
      <c r="M157" s="11">
        <f t="shared" si="10"/>
        <v>0.51626623926341642</v>
      </c>
    </row>
    <row r="158" spans="1:13">
      <c r="A158">
        <v>112</v>
      </c>
      <c r="B158" s="9">
        <v>159.30000000000001</v>
      </c>
      <c r="C158" s="10">
        <v>31.200787283099999</v>
      </c>
      <c r="D158" s="11">
        <v>14.6</v>
      </c>
      <c r="E158" s="12">
        <v>1.1000000000000001</v>
      </c>
      <c r="F158" s="13">
        <v>35.08258</v>
      </c>
      <c r="G158" s="13">
        <v>75.078410000000005</v>
      </c>
      <c r="H158" s="15" t="s">
        <v>19</v>
      </c>
      <c r="I158" s="15" t="s">
        <v>22</v>
      </c>
      <c r="J158" s="14" t="s">
        <v>21</v>
      </c>
      <c r="K158" s="11">
        <f>1.7236*POWER(D158,-0.727)</f>
        <v>0.24544373959834906</v>
      </c>
      <c r="L158" s="11">
        <f>3.94*POWER(D158,-0.801)</f>
        <v>0.4600971936886098</v>
      </c>
      <c r="M158" s="11">
        <f t="shared" si="10"/>
        <v>0.35277046664347944</v>
      </c>
    </row>
    <row r="159" spans="1:13">
      <c r="A159">
        <v>113</v>
      </c>
      <c r="B159" s="9">
        <v>74.2</v>
      </c>
      <c r="C159" s="10">
        <v>1604.1521620399999</v>
      </c>
      <c r="D159" s="11">
        <v>0.39</v>
      </c>
      <c r="E159" s="12">
        <v>0.12</v>
      </c>
      <c r="F159" s="13">
        <v>35.688980770000001</v>
      </c>
      <c r="G159" s="13">
        <v>74.911632639999993</v>
      </c>
      <c r="H159" s="15" t="s">
        <v>19</v>
      </c>
      <c r="I159" s="15" t="s">
        <v>22</v>
      </c>
      <c r="J159" s="14" t="s">
        <v>16</v>
      </c>
      <c r="K159" s="11">
        <f xml:space="preserve"> 1.4778*POWER(D159,-0.672)</f>
        <v>2.7824043670898639</v>
      </c>
      <c r="L159" s="11">
        <f>3.0848*POWER(D159,-0.728)</f>
        <v>6.1225448940500442</v>
      </c>
      <c r="M159" s="11">
        <f t="shared" si="10"/>
        <v>4.4524746305699541</v>
      </c>
    </row>
    <row r="160" spans="1:13">
      <c r="A160">
        <v>114.1</v>
      </c>
      <c r="B160" s="9">
        <v>201.2</v>
      </c>
      <c r="C160" s="10">
        <v>44.215953832799997</v>
      </c>
      <c r="D160" s="11">
        <v>17.5</v>
      </c>
      <c r="E160" s="12">
        <v>2.2000000000000002</v>
      </c>
      <c r="F160" s="13">
        <v>32.697000000000003</v>
      </c>
      <c r="G160" s="13">
        <v>77.52</v>
      </c>
      <c r="H160" s="15" t="s">
        <v>19</v>
      </c>
      <c r="I160" s="15" t="s">
        <v>22</v>
      </c>
      <c r="J160" s="14" t="s">
        <v>26</v>
      </c>
      <c r="K160" s="11">
        <f>1.4547*POWER(D160,-0.668)</f>
        <v>0.21499285269983912</v>
      </c>
      <c r="L160" s="11">
        <f>3.0062*POWER(D160,-0.722)</f>
        <v>0.38066627234196176</v>
      </c>
      <c r="M160" s="11">
        <f t="shared" si="10"/>
        <v>0.29782956252090043</v>
      </c>
    </row>
    <row r="161" spans="1:13">
      <c r="A161">
        <v>114.2</v>
      </c>
      <c r="B161" s="9">
        <v>201.2</v>
      </c>
      <c r="C161" s="10">
        <v>44.215953832799997</v>
      </c>
      <c r="D161" s="11">
        <v>18.899999999999999</v>
      </c>
      <c r="E161" s="12">
        <v>2.2000000000000002</v>
      </c>
      <c r="F161" s="13">
        <v>32.697000000000003</v>
      </c>
      <c r="G161" s="13">
        <v>77.52</v>
      </c>
      <c r="H161" s="15" t="s">
        <v>19</v>
      </c>
      <c r="I161" s="15" t="s">
        <v>22</v>
      </c>
      <c r="J161" s="14" t="s">
        <v>26</v>
      </c>
      <c r="K161" s="11">
        <f>1.4547*POWER(D161,-0.668)</f>
        <v>0.20421938013446742</v>
      </c>
      <c r="L161" s="11">
        <f>3.0062*POWER(D161,-0.722)</f>
        <v>0.36009115004373982</v>
      </c>
      <c r="M161" s="11">
        <f t="shared" si="10"/>
        <v>0.2821552650891036</v>
      </c>
    </row>
    <row r="162" spans="1:13">
      <c r="A162">
        <v>115</v>
      </c>
      <c r="B162" s="9">
        <v>4.4000000000000004</v>
      </c>
      <c r="C162" s="10">
        <v>1330.68671715</v>
      </c>
      <c r="D162" s="11">
        <v>1.9</v>
      </c>
      <c r="E162" s="12">
        <v>0.3</v>
      </c>
      <c r="F162" s="13">
        <v>32.064</v>
      </c>
      <c r="G162" s="13">
        <v>78.602999999999994</v>
      </c>
      <c r="H162" s="15" t="s">
        <v>20</v>
      </c>
      <c r="I162" s="15" t="s">
        <v>22</v>
      </c>
      <c r="J162" s="14" t="s">
        <v>26</v>
      </c>
      <c r="K162" s="11">
        <f>1.4547*POWER(D162,-0.668)</f>
        <v>0.94747123420371138</v>
      </c>
      <c r="L162" s="11">
        <f>3.0062*POWER(D162,-0.722)</f>
        <v>1.8912884509787153</v>
      </c>
      <c r="M162" s="11">
        <f t="shared" si="10"/>
        <v>1.4193798425912134</v>
      </c>
    </row>
    <row r="163" spans="1:13">
      <c r="A163">
        <v>116</v>
      </c>
      <c r="B163" s="9">
        <v>176.2</v>
      </c>
      <c r="C163" s="10">
        <v>33.071416553799999</v>
      </c>
      <c r="D163" s="11">
        <v>21.6</v>
      </c>
      <c r="E163" s="12">
        <v>1.6</v>
      </c>
      <c r="F163" s="13">
        <v>35.024059999999999</v>
      </c>
      <c r="G163" s="13">
        <v>75.155510000000007</v>
      </c>
      <c r="H163" t="s">
        <v>14</v>
      </c>
      <c r="I163" t="s">
        <v>22</v>
      </c>
      <c r="J163" s="14" t="s">
        <v>21</v>
      </c>
      <c r="K163" s="11">
        <f>1.7236*POWER(D163,-0.727)</f>
        <v>0.18462419228777854</v>
      </c>
      <c r="L163" s="11">
        <f t="shared" ref="L163:L184" si="13">3.94*POWER(D163,-0.801)</f>
        <v>0.33620081906847576</v>
      </c>
      <c r="M163" s="11">
        <f t="shared" si="10"/>
        <v>0.26041250567812713</v>
      </c>
    </row>
    <row r="164" spans="1:13">
      <c r="A164">
        <v>117</v>
      </c>
      <c r="B164" s="9">
        <v>122.4</v>
      </c>
      <c r="C164" s="10">
        <v>58.7101509636</v>
      </c>
      <c r="D164" s="11">
        <v>2.2999999999999998</v>
      </c>
      <c r="E164" s="12">
        <v>1.2</v>
      </c>
      <c r="F164" s="13">
        <v>36.145956249999998</v>
      </c>
      <c r="G164" s="13">
        <v>74.299635269999996</v>
      </c>
      <c r="H164" t="s">
        <v>20</v>
      </c>
      <c r="I164" t="s">
        <v>15</v>
      </c>
      <c r="J164" s="14" t="s">
        <v>21</v>
      </c>
      <c r="K164" s="11">
        <f>1.7236*POWER(D164,-0.727)</f>
        <v>0.94071993777391594</v>
      </c>
      <c r="L164" s="11">
        <f t="shared" si="13"/>
        <v>2.0218653296612734</v>
      </c>
      <c r="M164" s="11">
        <f t="shared" si="10"/>
        <v>1.4812926337175947</v>
      </c>
    </row>
    <row r="165" spans="1:13">
      <c r="A165">
        <v>118</v>
      </c>
      <c r="B165" s="9">
        <v>204.3</v>
      </c>
      <c r="C165" s="10">
        <v>49.684625422099998</v>
      </c>
      <c r="D165" s="11">
        <v>7.8</v>
      </c>
      <c r="E165" s="12">
        <v>2.2999999999999998</v>
      </c>
      <c r="F165" s="13">
        <v>36.080283129999998</v>
      </c>
      <c r="G165" s="13">
        <v>74.035277149999999</v>
      </c>
      <c r="H165" s="14" t="s">
        <v>14</v>
      </c>
      <c r="I165" s="14" t="s">
        <v>22</v>
      </c>
      <c r="J165" s="14" t="s">
        <v>21</v>
      </c>
      <c r="K165" s="11">
        <f>1.7236*POWER(D165,-0.727)</f>
        <v>0.38715396308601646</v>
      </c>
      <c r="L165" s="11">
        <f t="shared" si="13"/>
        <v>0.76020101490317771</v>
      </c>
      <c r="M165" s="11">
        <f t="shared" si="10"/>
        <v>0.57367748899459703</v>
      </c>
    </row>
    <row r="166" spans="1:13">
      <c r="A166">
        <v>119</v>
      </c>
      <c r="B166" s="9">
        <v>219.2</v>
      </c>
      <c r="C166" s="10">
        <v>712.00759931000005</v>
      </c>
      <c r="D166" s="11">
        <v>1.3</v>
      </c>
      <c r="E166" s="12">
        <v>0.4</v>
      </c>
      <c r="F166" s="13">
        <v>35.583213720000003</v>
      </c>
      <c r="G166" s="13">
        <v>75.075815449999993</v>
      </c>
      <c r="H166" t="s">
        <v>20</v>
      </c>
      <c r="I166" t="s">
        <v>15</v>
      </c>
      <c r="J166" s="14" t="s">
        <v>21</v>
      </c>
      <c r="K166" s="11">
        <f>1.7236*POWER(D166,-0.727)</f>
        <v>1.4242940771081607</v>
      </c>
      <c r="L166" s="11">
        <f t="shared" si="13"/>
        <v>3.1932108526894067</v>
      </c>
      <c r="M166" s="11">
        <f t="shared" si="10"/>
        <v>2.3087524648987836</v>
      </c>
    </row>
    <row r="167" spans="1:13">
      <c r="A167">
        <v>120</v>
      </c>
      <c r="B167" s="9">
        <v>193.9</v>
      </c>
      <c r="C167" s="10">
        <v>113.71221727299999</v>
      </c>
      <c r="D167" s="11">
        <v>8.8000000000000007</v>
      </c>
      <c r="E167" s="12">
        <v>2</v>
      </c>
      <c r="F167" s="13">
        <v>36.241292340000001</v>
      </c>
      <c r="G167" s="13">
        <v>72.356992469999994</v>
      </c>
      <c r="H167" t="s">
        <v>20</v>
      </c>
      <c r="I167" t="s">
        <v>15</v>
      </c>
      <c r="J167" s="14" t="s">
        <v>25</v>
      </c>
      <c r="K167" s="11">
        <f>1.5567*POWER(D167,-0.691)</f>
        <v>0.34639163759201996</v>
      </c>
      <c r="L167" s="11">
        <f t="shared" si="13"/>
        <v>0.69018513512891067</v>
      </c>
      <c r="M167" s="11">
        <f t="shared" si="10"/>
        <v>0.51828838636046526</v>
      </c>
    </row>
    <row r="168" spans="1:13">
      <c r="A168">
        <v>121</v>
      </c>
      <c r="B168" s="9">
        <v>234.1</v>
      </c>
      <c r="C168" s="10">
        <v>92.215258079199998</v>
      </c>
      <c r="D168" s="11">
        <v>2.8</v>
      </c>
      <c r="E168" s="12">
        <v>0.8</v>
      </c>
      <c r="F168" s="13">
        <v>36.189857310000001</v>
      </c>
      <c r="G168" s="13">
        <v>74.413254530000003</v>
      </c>
      <c r="H168" t="s">
        <v>20</v>
      </c>
      <c r="I168" t="s">
        <v>15</v>
      </c>
      <c r="J168" s="14" t="s">
        <v>25</v>
      </c>
      <c r="K168" s="11">
        <f>1.5567*POWER(D168,-0.691)</f>
        <v>0.76422057464772664</v>
      </c>
      <c r="L168" s="11">
        <f t="shared" si="13"/>
        <v>1.7271204986915818</v>
      </c>
      <c r="M168" s="11">
        <f t="shared" si="10"/>
        <v>1.2456705366696541</v>
      </c>
    </row>
    <row r="169" spans="1:13">
      <c r="A169">
        <v>122.1</v>
      </c>
      <c r="B169" s="9">
        <v>147.30000000000001</v>
      </c>
      <c r="C169" s="10">
        <v>80.473987674</v>
      </c>
      <c r="D169" s="11">
        <v>0.73</v>
      </c>
      <c r="E169" s="12">
        <v>0.27500000000000002</v>
      </c>
      <c r="F169" s="13">
        <v>36.316884829999999</v>
      </c>
      <c r="G169" s="13">
        <v>74.674447959999995</v>
      </c>
      <c r="H169" s="14" t="s">
        <v>14</v>
      </c>
      <c r="I169" s="14" t="s">
        <v>22</v>
      </c>
      <c r="J169" s="14" t="s">
        <v>25</v>
      </c>
      <c r="K169" s="11">
        <f>1.5567*POWER(D169,-0.691)</f>
        <v>1.9348568041959895</v>
      </c>
      <c r="L169" s="11">
        <f t="shared" si="13"/>
        <v>5.069610701426245</v>
      </c>
      <c r="M169" s="11">
        <f t="shared" si="10"/>
        <v>3.5022337528111174</v>
      </c>
    </row>
    <row r="170" spans="1:13">
      <c r="A170">
        <v>122.2</v>
      </c>
      <c r="B170" s="9">
        <v>147.30000000000001</v>
      </c>
      <c r="C170" s="10">
        <v>80.473987674</v>
      </c>
      <c r="D170" s="11">
        <v>1</v>
      </c>
      <c r="E170" s="12">
        <v>0.27500000000000002</v>
      </c>
      <c r="F170" s="13">
        <v>36.316884829999999</v>
      </c>
      <c r="G170" s="13">
        <v>74.674447959999995</v>
      </c>
      <c r="H170" t="s">
        <v>19</v>
      </c>
      <c r="I170" t="s">
        <v>15</v>
      </c>
      <c r="J170" s="14" t="s">
        <v>25</v>
      </c>
      <c r="K170" s="11">
        <f>1.5567*POWER(D170,-0.691)</f>
        <v>1.5567</v>
      </c>
      <c r="L170" s="11">
        <f t="shared" si="13"/>
        <v>3.94</v>
      </c>
      <c r="M170" s="11">
        <f t="shared" si="10"/>
        <v>2.7483499999999998</v>
      </c>
    </row>
    <row r="171" spans="1:13">
      <c r="A171">
        <v>123</v>
      </c>
      <c r="B171" s="9">
        <v>177.7</v>
      </c>
      <c r="C171" s="10">
        <v>158.95138200700001</v>
      </c>
      <c r="D171" s="11">
        <v>8.1999999999999993</v>
      </c>
      <c r="E171" s="12">
        <v>1.7</v>
      </c>
      <c r="F171" s="13">
        <v>35.433188710000003</v>
      </c>
      <c r="G171" s="13">
        <v>75.491150360000006</v>
      </c>
      <c r="H171" t="s">
        <v>19</v>
      </c>
      <c r="I171" t="s">
        <v>15</v>
      </c>
      <c r="J171" s="14" t="s">
        <v>21</v>
      </c>
      <c r="K171" s="11">
        <f>1.7236*POWER(D171,-0.727)</f>
        <v>0.37333079466268393</v>
      </c>
      <c r="L171" s="11">
        <f t="shared" si="13"/>
        <v>0.7303504918359125</v>
      </c>
      <c r="M171" s="11">
        <f t="shared" si="10"/>
        <v>0.55184064324929816</v>
      </c>
    </row>
    <row r="172" spans="1:13">
      <c r="A172">
        <v>124</v>
      </c>
      <c r="B172" s="9">
        <v>124.9</v>
      </c>
      <c r="C172" s="10">
        <v>80.114761726400005</v>
      </c>
      <c r="D172" s="11">
        <v>0.51</v>
      </c>
      <c r="E172" s="12">
        <v>0.13</v>
      </c>
      <c r="F172" s="13">
        <v>36.32560556</v>
      </c>
      <c r="G172" s="13">
        <v>74.864043420000002</v>
      </c>
      <c r="H172" t="s">
        <v>27</v>
      </c>
      <c r="I172" t="s">
        <v>22</v>
      </c>
      <c r="J172" s="14" t="s">
        <v>25</v>
      </c>
      <c r="K172" s="11">
        <f>1.5567*POWER(D172,-0.691)</f>
        <v>2.4789851987083251</v>
      </c>
      <c r="L172" s="11">
        <f t="shared" si="13"/>
        <v>6.7566669280031855</v>
      </c>
      <c r="M172" s="11">
        <f t="shared" si="10"/>
        <v>4.6178260633557553</v>
      </c>
    </row>
    <row r="173" spans="1:13">
      <c r="A173">
        <v>125.1</v>
      </c>
      <c r="B173" s="9">
        <v>170.3</v>
      </c>
      <c r="C173" s="10">
        <v>44.100838774700001</v>
      </c>
      <c r="D173" s="11">
        <v>11.1</v>
      </c>
      <c r="E173" s="12">
        <v>2.6</v>
      </c>
      <c r="F173" s="13">
        <v>35.252079999999999</v>
      </c>
      <c r="G173" s="13">
        <v>75.641300000000001</v>
      </c>
      <c r="H173" t="s">
        <v>14</v>
      </c>
      <c r="I173" s="14" t="s">
        <v>22</v>
      </c>
      <c r="J173" s="14" t="s">
        <v>21</v>
      </c>
      <c r="K173" s="11">
        <f t="shared" ref="K173:K183" si="14">1.7236*POWER(D173,-0.727)</f>
        <v>0.29956197129495271</v>
      </c>
      <c r="L173" s="11">
        <f t="shared" si="13"/>
        <v>0.5730499986168418</v>
      </c>
      <c r="M173" s="11">
        <f t="shared" si="10"/>
        <v>0.43630598495589723</v>
      </c>
    </row>
    <row r="174" spans="1:13">
      <c r="A174">
        <v>125.2</v>
      </c>
      <c r="B174" s="9">
        <v>170.3</v>
      </c>
      <c r="C174" s="10">
        <v>44.100838774700001</v>
      </c>
      <c r="D174" s="11">
        <v>22.6</v>
      </c>
      <c r="E174" s="12">
        <v>2.6</v>
      </c>
      <c r="F174" s="13">
        <v>35.252079999999999</v>
      </c>
      <c r="G174" s="13">
        <v>75.641300000000001</v>
      </c>
      <c r="H174" s="15" t="s">
        <v>19</v>
      </c>
      <c r="I174" s="15" t="s">
        <v>22</v>
      </c>
      <c r="J174" s="14" t="s">
        <v>21</v>
      </c>
      <c r="K174" s="11">
        <f t="shared" si="14"/>
        <v>0.17864861357561598</v>
      </c>
      <c r="L174" s="11">
        <f t="shared" si="13"/>
        <v>0.32423161689713326</v>
      </c>
      <c r="M174" s="11">
        <f t="shared" si="10"/>
        <v>0.25144011523637461</v>
      </c>
    </row>
    <row r="175" spans="1:13">
      <c r="A175">
        <v>126.1</v>
      </c>
      <c r="B175" s="9">
        <v>182.6</v>
      </c>
      <c r="C175" s="10">
        <v>36.0922949777</v>
      </c>
      <c r="D175" s="11">
        <v>27</v>
      </c>
      <c r="E175" s="12">
        <v>2.7666666666699999</v>
      </c>
      <c r="F175" s="13">
        <v>35.120489999999997</v>
      </c>
      <c r="G175" s="13">
        <v>75.591269999999994</v>
      </c>
      <c r="H175" t="s">
        <v>14</v>
      </c>
      <c r="I175" t="s">
        <v>22</v>
      </c>
      <c r="J175" s="14" t="s">
        <v>21</v>
      </c>
      <c r="K175" s="11">
        <f t="shared" si="14"/>
        <v>0.15697663995093641</v>
      </c>
      <c r="L175" s="11">
        <f t="shared" si="13"/>
        <v>0.2811731502492294</v>
      </c>
      <c r="M175" s="11">
        <f t="shared" si="10"/>
        <v>0.21907489510008291</v>
      </c>
    </row>
    <row r="176" spans="1:13">
      <c r="A176">
        <v>126.2</v>
      </c>
      <c r="B176" s="9">
        <v>182.6</v>
      </c>
      <c r="C176" s="10">
        <v>36.0922949777</v>
      </c>
      <c r="D176" s="11">
        <v>23.6</v>
      </c>
      <c r="E176" s="12">
        <v>2.7666666666699999</v>
      </c>
      <c r="F176" s="13">
        <v>35.120489999999997</v>
      </c>
      <c r="G176" s="13">
        <v>75.591269999999994</v>
      </c>
      <c r="H176" s="15" t="s">
        <v>19</v>
      </c>
      <c r="I176" s="15" t="s">
        <v>22</v>
      </c>
      <c r="J176" s="14" t="s">
        <v>21</v>
      </c>
      <c r="K176" s="11">
        <f t="shared" si="14"/>
        <v>0.17311291095673506</v>
      </c>
      <c r="L176" s="11">
        <f t="shared" si="13"/>
        <v>0.31317977477273767</v>
      </c>
      <c r="M176" s="11">
        <f t="shared" si="10"/>
        <v>0.24314634286473635</v>
      </c>
    </row>
    <row r="177" spans="1:13">
      <c r="A177">
        <v>126.3</v>
      </c>
      <c r="B177" s="9">
        <v>182.6</v>
      </c>
      <c r="C177" s="10">
        <v>36.0922949777</v>
      </c>
      <c r="D177" s="11">
        <v>21.2</v>
      </c>
      <c r="E177" s="12">
        <v>2.7666666666699999</v>
      </c>
      <c r="F177" s="13">
        <v>35.120489999999997</v>
      </c>
      <c r="G177" s="13">
        <v>75.591269999999994</v>
      </c>
      <c r="H177" s="15" t="s">
        <v>19</v>
      </c>
      <c r="I177" s="15" t="s">
        <v>22</v>
      </c>
      <c r="J177" s="14" t="s">
        <v>21</v>
      </c>
      <c r="K177" s="11">
        <f t="shared" si="14"/>
        <v>0.18715020816918743</v>
      </c>
      <c r="L177" s="11">
        <f t="shared" si="13"/>
        <v>0.34127242402468883</v>
      </c>
      <c r="M177" s="11">
        <f t="shared" si="10"/>
        <v>0.26421131609693815</v>
      </c>
    </row>
    <row r="178" spans="1:13">
      <c r="A178">
        <v>127</v>
      </c>
      <c r="B178" s="9">
        <v>151.6</v>
      </c>
      <c r="C178" s="10">
        <v>46.365142035799998</v>
      </c>
      <c r="D178" s="11">
        <v>15.4</v>
      </c>
      <c r="E178" s="12">
        <v>1.5</v>
      </c>
      <c r="F178" s="13">
        <v>35.129190000000001</v>
      </c>
      <c r="G178" s="13">
        <v>75.940920000000006</v>
      </c>
      <c r="H178" s="15" t="s">
        <v>19</v>
      </c>
      <c r="I178" s="15" t="s">
        <v>22</v>
      </c>
      <c r="J178" s="14" t="s">
        <v>21</v>
      </c>
      <c r="K178" s="11">
        <f t="shared" si="14"/>
        <v>0.23610703170625402</v>
      </c>
      <c r="L178" s="11">
        <f t="shared" si="13"/>
        <v>0.44085129861986661</v>
      </c>
      <c r="M178" s="11">
        <f t="shared" si="10"/>
        <v>0.33847916516306031</v>
      </c>
    </row>
    <row r="179" spans="1:13">
      <c r="A179">
        <v>128</v>
      </c>
      <c r="B179" s="9">
        <v>156</v>
      </c>
      <c r="C179" s="10">
        <v>31.786246877500002</v>
      </c>
      <c r="D179" s="11">
        <v>21.05</v>
      </c>
      <c r="E179" s="12">
        <v>2.1</v>
      </c>
      <c r="F179" s="13">
        <v>35.091389999999997</v>
      </c>
      <c r="G179" s="13">
        <v>75.753330000000005</v>
      </c>
      <c r="H179" s="15" t="s">
        <v>19</v>
      </c>
      <c r="I179" s="15" t="s">
        <v>22</v>
      </c>
      <c r="J179" s="14" t="s">
        <v>21</v>
      </c>
      <c r="K179" s="11">
        <f t="shared" si="14"/>
        <v>0.18811880383365837</v>
      </c>
      <c r="L179" s="11">
        <f t="shared" si="13"/>
        <v>0.34321897468497437</v>
      </c>
      <c r="M179" s="11">
        <f t="shared" si="10"/>
        <v>0.26566888925931637</v>
      </c>
    </row>
    <row r="180" spans="1:13">
      <c r="A180">
        <v>129</v>
      </c>
      <c r="B180" s="9">
        <v>26.7</v>
      </c>
      <c r="C180" s="10">
        <v>96.4625927859</v>
      </c>
      <c r="D180" s="11">
        <v>19.3</v>
      </c>
      <c r="E180" s="12">
        <v>2</v>
      </c>
      <c r="F180" s="13">
        <v>34.587804890000001</v>
      </c>
      <c r="G180" s="13">
        <v>76.116540860000001</v>
      </c>
      <c r="H180" t="s">
        <v>19</v>
      </c>
      <c r="I180" t="s">
        <v>15</v>
      </c>
      <c r="J180" s="14" t="s">
        <v>21</v>
      </c>
      <c r="K180" s="11">
        <f t="shared" si="14"/>
        <v>0.20037167181587945</v>
      </c>
      <c r="L180" s="11">
        <f t="shared" si="13"/>
        <v>0.36792967540618682</v>
      </c>
      <c r="M180" s="11">
        <f t="shared" si="10"/>
        <v>0.28415067361103313</v>
      </c>
    </row>
    <row r="181" spans="1:13">
      <c r="A181">
        <v>130</v>
      </c>
      <c r="B181" s="9">
        <v>163.9</v>
      </c>
      <c r="C181" s="10">
        <v>116.921040644</v>
      </c>
      <c r="D181" s="11">
        <v>13.2</v>
      </c>
      <c r="E181" s="12">
        <v>2.4</v>
      </c>
      <c r="F181" s="13">
        <v>34.603509330000001</v>
      </c>
      <c r="G181" s="13">
        <v>76.089415009999996</v>
      </c>
      <c r="H181" s="15" t="s">
        <v>19</v>
      </c>
      <c r="I181" s="15" t="s">
        <v>22</v>
      </c>
      <c r="J181" s="14" t="s">
        <v>21</v>
      </c>
      <c r="K181" s="11">
        <f t="shared" si="14"/>
        <v>0.26410658972713708</v>
      </c>
      <c r="L181" s="11">
        <f t="shared" si="13"/>
        <v>0.49878858159243927</v>
      </c>
      <c r="M181" s="11">
        <f t="shared" si="10"/>
        <v>0.3814475856597882</v>
      </c>
    </row>
    <row r="182" spans="1:13">
      <c r="A182">
        <v>131</v>
      </c>
      <c r="B182" s="9">
        <v>190.8</v>
      </c>
      <c r="C182" s="10">
        <v>57.779701201500004</v>
      </c>
      <c r="D182" s="11">
        <v>18.5</v>
      </c>
      <c r="E182" s="12">
        <v>1.8</v>
      </c>
      <c r="F182" s="13">
        <v>34.546878159999999</v>
      </c>
      <c r="G182" s="13">
        <v>76.129389950000004</v>
      </c>
      <c r="H182" s="15" t="s">
        <v>19</v>
      </c>
      <c r="I182" s="15" t="s">
        <v>22</v>
      </c>
      <c r="J182" s="14" t="s">
        <v>21</v>
      </c>
      <c r="K182" s="11">
        <f t="shared" si="14"/>
        <v>0.20663440730804902</v>
      </c>
      <c r="L182" s="11">
        <f t="shared" si="13"/>
        <v>0.38062005473452665</v>
      </c>
      <c r="M182" s="11">
        <f t="shared" si="10"/>
        <v>0.29362723102128785</v>
      </c>
    </row>
    <row r="183" spans="1:13">
      <c r="A183">
        <v>132</v>
      </c>
      <c r="B183" s="9">
        <v>121</v>
      </c>
      <c r="C183" s="10">
        <v>124.017536855</v>
      </c>
      <c r="D183" s="11">
        <v>24.7</v>
      </c>
      <c r="E183" s="12">
        <v>2.5</v>
      </c>
      <c r="F183" s="13">
        <v>34.579238830000001</v>
      </c>
      <c r="G183" s="13">
        <v>76.001850840000003</v>
      </c>
      <c r="H183" s="15" t="s">
        <v>19</v>
      </c>
      <c r="I183" s="15" t="s">
        <v>22</v>
      </c>
      <c r="J183" s="14" t="s">
        <v>21</v>
      </c>
      <c r="K183" s="11">
        <f t="shared" si="14"/>
        <v>0.16747338575401755</v>
      </c>
      <c r="L183" s="11">
        <f t="shared" si="13"/>
        <v>0.30195759818038981</v>
      </c>
      <c r="M183" s="11">
        <f t="shared" si="10"/>
        <v>0.23471549196720368</v>
      </c>
    </row>
    <row r="184" spans="1:13">
      <c r="A184">
        <v>133</v>
      </c>
      <c r="B184" s="9">
        <v>156.30000000000001</v>
      </c>
      <c r="C184" s="10">
        <v>35.021416574299998</v>
      </c>
      <c r="D184" s="11">
        <v>2.7</v>
      </c>
      <c r="E184" s="12">
        <v>0.7</v>
      </c>
      <c r="F184" s="13">
        <v>35.878601109999998</v>
      </c>
      <c r="G184" s="13">
        <v>76.513184289999998</v>
      </c>
      <c r="H184" s="14" t="s">
        <v>14</v>
      </c>
      <c r="I184" t="s">
        <v>15</v>
      </c>
      <c r="J184" s="14" t="s">
        <v>25</v>
      </c>
      <c r="K184" s="11">
        <f>1.5567*POWER(D184,-0.691)</f>
        <v>0.78366881393174304</v>
      </c>
      <c r="L184" s="11">
        <f t="shared" si="13"/>
        <v>1.7781723250639911</v>
      </c>
      <c r="M184" s="11">
        <f t="shared" si="10"/>
        <v>1.2809205694978671</v>
      </c>
    </row>
    <row r="185" spans="1:13">
      <c r="A185">
        <v>134</v>
      </c>
      <c r="B185" s="9">
        <v>145.6</v>
      </c>
      <c r="C185" s="10">
        <v>90.238969498499998</v>
      </c>
      <c r="D185" s="11">
        <v>3.75</v>
      </c>
      <c r="E185" s="12">
        <v>0.32</v>
      </c>
      <c r="F185" s="13">
        <v>34.145325270000001</v>
      </c>
      <c r="G185" s="13">
        <v>75.946608940000004</v>
      </c>
      <c r="H185" s="15" t="s">
        <v>19</v>
      </c>
      <c r="I185" s="15" t="s">
        <v>22</v>
      </c>
      <c r="J185" s="14" t="s">
        <v>17</v>
      </c>
      <c r="K185" s="11">
        <f xml:space="preserve"> 1.4778*POWER(D185,-0.672)</f>
        <v>0.60794830269351485</v>
      </c>
      <c r="L185" s="11">
        <f xml:space="preserve"> 4.1655*POWER(D185,-0.819)</f>
        <v>1.4110276708513856</v>
      </c>
      <c r="M185" s="11">
        <f t="shared" si="10"/>
        <v>1.0094879867724502</v>
      </c>
    </row>
    <row r="186" spans="1:13">
      <c r="A186">
        <v>135</v>
      </c>
      <c r="B186" s="9">
        <v>176.2</v>
      </c>
      <c r="C186" s="10">
        <v>259.96365781399999</v>
      </c>
      <c r="D186" s="11">
        <v>35.700000000000003</v>
      </c>
      <c r="E186" s="12">
        <v>4.7</v>
      </c>
      <c r="F186" s="13">
        <v>34.327690670000003</v>
      </c>
      <c r="G186" s="13">
        <v>76.880773320000003</v>
      </c>
      <c r="H186" t="s">
        <v>19</v>
      </c>
      <c r="I186" t="s">
        <v>15</v>
      </c>
      <c r="J186" s="14" t="s">
        <v>28</v>
      </c>
      <c r="K186" s="11">
        <f xml:space="preserve"> 1.4778*POWER(D186,-0.672)</f>
        <v>0.1337280836101315</v>
      </c>
      <c r="L186" s="11">
        <f xml:space="preserve"> 4.1655*POWER(D186,-0.819)</f>
        <v>0.22285986844146968</v>
      </c>
      <c r="M186" s="11">
        <f t="shared" si="10"/>
        <v>0.1782939760258006</v>
      </c>
    </row>
    <row r="187" spans="1:13">
      <c r="A187">
        <v>136</v>
      </c>
      <c r="B187" s="9">
        <v>125.3</v>
      </c>
      <c r="C187" s="10">
        <v>92.865564738100005</v>
      </c>
      <c r="D187" s="11">
        <v>4.9933333333299998</v>
      </c>
      <c r="E187" s="12">
        <v>0.35</v>
      </c>
      <c r="F187" s="13">
        <v>34.075131169999999</v>
      </c>
      <c r="G187" s="13">
        <v>75.974924529999996</v>
      </c>
      <c r="H187" s="15" t="s">
        <v>20</v>
      </c>
      <c r="I187" s="15" t="s">
        <v>22</v>
      </c>
      <c r="J187" s="14" t="s">
        <v>23</v>
      </c>
      <c r="K187" s="11">
        <f xml:space="preserve"> 1.4778*POWER(D187,-0.672)</f>
        <v>0.50153033548000403</v>
      </c>
      <c r="L187" s="11">
        <f xml:space="preserve"> 4.1655*POWER(D187,-0.819)</f>
        <v>1.1160541617299959</v>
      </c>
      <c r="M187" s="11">
        <f t="shared" si="10"/>
        <v>0.80879224860499999</v>
      </c>
    </row>
    <row r="188" spans="1:13">
      <c r="A188">
        <v>137</v>
      </c>
      <c r="B188" s="9">
        <v>193.1</v>
      </c>
      <c r="C188" s="10">
        <v>78.144455927899998</v>
      </c>
      <c r="D188" s="11">
        <v>5.5475000000000003</v>
      </c>
      <c r="E188" s="12">
        <v>0.34</v>
      </c>
      <c r="F188" s="13">
        <v>34.079890089999999</v>
      </c>
      <c r="G188" s="13">
        <v>76.154573839999998</v>
      </c>
      <c r="H188" s="15" t="s">
        <v>20</v>
      </c>
      <c r="I188" s="15" t="s">
        <v>22</v>
      </c>
      <c r="J188" s="14" t="s">
        <v>23</v>
      </c>
      <c r="K188" s="11">
        <f xml:space="preserve"> 1.4778*POWER(D188,-0.672)</f>
        <v>0.46728546163249834</v>
      </c>
      <c r="L188" s="11">
        <f xml:space="preserve"> 4.1655*POWER(D188,-0.819)</f>
        <v>1.0238856143407036</v>
      </c>
      <c r="M188" s="11">
        <f t="shared" si="10"/>
        <v>0.74558553798660099</v>
      </c>
    </row>
    <row r="189" spans="1:13">
      <c r="A189">
        <v>138</v>
      </c>
      <c r="B189" s="9">
        <v>78.5</v>
      </c>
      <c r="C189" s="10">
        <v>15.9915044808</v>
      </c>
      <c r="D189" s="11">
        <v>20.7</v>
      </c>
      <c r="E189" s="12">
        <v>1.2</v>
      </c>
      <c r="F189" s="13">
        <v>35.016460000000002</v>
      </c>
      <c r="G189" s="13">
        <v>75.421559999999999</v>
      </c>
      <c r="H189" s="15" t="s">
        <v>19</v>
      </c>
      <c r="I189" s="15" t="s">
        <v>22</v>
      </c>
      <c r="J189" s="14" t="s">
        <v>21</v>
      </c>
      <c r="K189" s="11">
        <f>1.7236*POWER(D189,-0.727)</f>
        <v>0.19042591202093295</v>
      </c>
      <c r="L189" s="11">
        <f>3.94*POWER(D189,-0.801)</f>
        <v>0.34785958548840717</v>
      </c>
      <c r="M189" s="11">
        <f t="shared" si="10"/>
        <v>0.26914274875467004</v>
      </c>
    </row>
    <row r="190" spans="1:13">
      <c r="A190">
        <v>139</v>
      </c>
      <c r="B190" s="9">
        <v>128.4</v>
      </c>
      <c r="C190" s="10">
        <v>46.938163606800003</v>
      </c>
      <c r="D190" s="11">
        <v>7.0122222222200001</v>
      </c>
      <c r="E190" s="12">
        <v>0.55000000000000004</v>
      </c>
      <c r="F190" s="13">
        <v>34.052526290000003</v>
      </c>
      <c r="G190" s="13">
        <v>76.283064730000007</v>
      </c>
      <c r="H190" s="15" t="s">
        <v>20</v>
      </c>
      <c r="I190" s="15" t="s">
        <v>22</v>
      </c>
      <c r="J190" s="14" t="s">
        <v>23</v>
      </c>
      <c r="K190" s="11">
        <f xml:space="preserve"> 1.4778*POWER(D190,-0.672)</f>
        <v>0.39920930129541593</v>
      </c>
      <c r="L190" s="11">
        <f xml:space="preserve"> 4.1655*POWER(D190,-0.819)</f>
        <v>0.84510631017390325</v>
      </c>
      <c r="M190" s="11">
        <f t="shared" si="10"/>
        <v>0.62215780573465962</v>
      </c>
    </row>
    <row r="191" spans="1:13">
      <c r="A191">
        <v>140</v>
      </c>
      <c r="B191" s="9">
        <v>186.7</v>
      </c>
      <c r="C191" s="10">
        <v>43.203555298200001</v>
      </c>
      <c r="D191" s="11">
        <v>6</v>
      </c>
      <c r="E191" s="12">
        <v>3.6</v>
      </c>
      <c r="F191" s="13">
        <v>34.578000000000003</v>
      </c>
      <c r="G191" s="13">
        <v>77.457999999999998</v>
      </c>
      <c r="H191" s="15" t="s">
        <v>20</v>
      </c>
      <c r="I191" s="15" t="s">
        <v>22</v>
      </c>
      <c r="J191" s="14" t="s">
        <v>21</v>
      </c>
      <c r="K191" s="11">
        <f>1.7236*POWER(D191,-0.727)</f>
        <v>0.46851179226267575</v>
      </c>
      <c r="L191" s="11">
        <f>3.94*POWER(D191,-0.801)</f>
        <v>0.93798754197390077</v>
      </c>
      <c r="M191" s="11">
        <f t="shared" si="10"/>
        <v>0.70324966711828829</v>
      </c>
    </row>
    <row r="192" spans="1:13">
      <c r="A192">
        <v>141</v>
      </c>
      <c r="B192" s="9">
        <v>102.6</v>
      </c>
      <c r="C192" s="10">
        <v>38.993074317100003</v>
      </c>
      <c r="D192" s="11">
        <v>6.9</v>
      </c>
      <c r="E192" s="12">
        <v>5</v>
      </c>
      <c r="F192" s="13">
        <v>34.543999999999997</v>
      </c>
      <c r="G192" s="13">
        <v>77.569000000000003</v>
      </c>
      <c r="H192" s="15" t="s">
        <v>20</v>
      </c>
      <c r="I192" s="15" t="s">
        <v>22</v>
      </c>
      <c r="J192" s="14" t="s">
        <v>25</v>
      </c>
      <c r="K192" s="11">
        <f>1.5567*POWER(D192,-0.691)</f>
        <v>0.40978891252709443</v>
      </c>
      <c r="L192" s="11">
        <f>3.94*POWER(D192,-0.801)</f>
        <v>0.83864488044067398</v>
      </c>
      <c r="M192" s="11">
        <f t="shared" si="10"/>
        <v>0.62421689648388423</v>
      </c>
    </row>
    <row r="193" spans="1:13">
      <c r="A193">
        <v>142</v>
      </c>
      <c r="B193" s="9">
        <v>116.2</v>
      </c>
      <c r="C193" s="10">
        <v>24.9788932023</v>
      </c>
      <c r="D193" s="11">
        <v>34.35</v>
      </c>
      <c r="E193" s="12">
        <v>8.1999999999999993</v>
      </c>
      <c r="F193" s="13">
        <v>34.246000000000002</v>
      </c>
      <c r="G193" s="13">
        <v>77.281999999999996</v>
      </c>
      <c r="H193" s="15" t="s">
        <v>19</v>
      </c>
      <c r="I193" s="15" t="s">
        <v>22</v>
      </c>
      <c r="J193" s="14" t="s">
        <v>21</v>
      </c>
      <c r="K193" s="11">
        <f>1.7236*POWER(D193,-0.727)</f>
        <v>0.13177036363465744</v>
      </c>
      <c r="L193" s="11">
        <f>3.94*POWER(D193,-0.801)</f>
        <v>0.23185630049369874</v>
      </c>
      <c r="M193" s="11">
        <f t="shared" si="10"/>
        <v>0.1818133320641781</v>
      </c>
    </row>
    <row r="194" spans="1:13">
      <c r="A194">
        <v>143</v>
      </c>
      <c r="B194" s="9">
        <v>225.9</v>
      </c>
      <c r="C194" s="10">
        <v>30.045449966500001</v>
      </c>
      <c r="D194" s="11">
        <v>5.3666666666699996</v>
      </c>
      <c r="E194" s="12">
        <v>0.6</v>
      </c>
      <c r="F194" s="13">
        <v>34.67988725</v>
      </c>
      <c r="G194" s="13">
        <v>77.598152769999999</v>
      </c>
      <c r="H194" s="15" t="s">
        <v>20</v>
      </c>
      <c r="I194" s="15" t="s">
        <v>22</v>
      </c>
      <c r="J194" s="14" t="s">
        <v>29</v>
      </c>
      <c r="K194" s="11">
        <f>1.4547*POWER(D194,-0.668)</f>
        <v>0.47351174071706065</v>
      </c>
      <c r="L194" s="11">
        <f>3.0062*POWER(D194,-0.722)</f>
        <v>0.89365756040354838</v>
      </c>
      <c r="M194" s="11">
        <f t="shared" si="10"/>
        <v>0.68358465056030449</v>
      </c>
    </row>
    <row r="195" spans="1:13">
      <c r="A195">
        <v>144</v>
      </c>
      <c r="B195" s="9">
        <v>184</v>
      </c>
      <c r="C195" s="10">
        <v>53.2231747015</v>
      </c>
      <c r="D195" s="11">
        <v>9.0050000000000008</v>
      </c>
      <c r="E195" s="12">
        <v>0.43</v>
      </c>
      <c r="F195" s="13">
        <v>33.976145590000002</v>
      </c>
      <c r="G195" s="13">
        <v>76.366345859999996</v>
      </c>
      <c r="H195" t="s">
        <v>20</v>
      </c>
      <c r="I195" t="s">
        <v>15</v>
      </c>
      <c r="J195" s="14" t="s">
        <v>23</v>
      </c>
      <c r="K195" s="11">
        <f xml:space="preserve"> 1.4778*POWER(D195,-0.672)</f>
        <v>0.33744469449325143</v>
      </c>
      <c r="L195" s="11">
        <f xml:space="preserve"> 4.1655*POWER(D195,-0.819)</f>
        <v>0.68856504893805981</v>
      </c>
      <c r="M195" s="11">
        <f t="shared" ref="M195:M231" si="15">AVERAGE(K195:L195)</f>
        <v>0.51300487171565567</v>
      </c>
    </row>
    <row r="196" spans="1:13">
      <c r="A196">
        <v>145</v>
      </c>
      <c r="B196" s="9">
        <v>81.8</v>
      </c>
      <c r="C196" s="10">
        <v>48.390955283799997</v>
      </c>
      <c r="D196" s="11">
        <v>6.8</v>
      </c>
      <c r="E196" s="12">
        <v>3.6</v>
      </c>
      <c r="F196" s="13">
        <v>34.543999999999997</v>
      </c>
      <c r="G196" s="13">
        <v>77.683000000000007</v>
      </c>
      <c r="H196" t="s">
        <v>20</v>
      </c>
      <c r="I196" t="s">
        <v>15</v>
      </c>
      <c r="J196" s="14" t="s">
        <v>29</v>
      </c>
      <c r="K196" s="11">
        <f>1.4547*POWER(D196,-0.668)</f>
        <v>0.4042569407833021</v>
      </c>
      <c r="L196" s="11">
        <f>3.0062*POWER(D196,-0.722)</f>
        <v>0.75326265296872363</v>
      </c>
      <c r="M196" s="11">
        <f t="shared" si="15"/>
        <v>0.57875979687601287</v>
      </c>
    </row>
    <row r="197" spans="1:13">
      <c r="A197">
        <v>146</v>
      </c>
      <c r="B197" s="9">
        <v>188.8</v>
      </c>
      <c r="C197" s="10">
        <v>51.835274667100002</v>
      </c>
      <c r="D197" s="11">
        <v>7.8849999999999998</v>
      </c>
      <c r="E197" s="12">
        <v>0.42</v>
      </c>
      <c r="F197" s="13">
        <v>33.895481859999997</v>
      </c>
      <c r="G197" s="13">
        <v>76.321136109999998</v>
      </c>
      <c r="H197" s="15" t="s">
        <v>20</v>
      </c>
      <c r="I197" s="15" t="s">
        <v>22</v>
      </c>
      <c r="J197" s="14" t="s">
        <v>23</v>
      </c>
      <c r="K197" s="11">
        <f xml:space="preserve"> 1.4778*POWER(D197,-0.672)</f>
        <v>0.3689477969069872</v>
      </c>
      <c r="L197" s="11">
        <f xml:space="preserve"> 4.1655*POWER(D197,-0.819)</f>
        <v>0.76769117538622145</v>
      </c>
      <c r="M197" s="11">
        <f t="shared" si="15"/>
        <v>0.56831948614660432</v>
      </c>
    </row>
    <row r="198" spans="1:13">
      <c r="A198">
        <v>147</v>
      </c>
      <c r="B198" s="9">
        <v>85.1</v>
      </c>
      <c r="C198" s="10">
        <v>36.370645677100001</v>
      </c>
      <c r="D198" s="11">
        <v>20.100000000000001</v>
      </c>
      <c r="E198" s="12">
        <v>8.1999999999999993</v>
      </c>
      <c r="F198" s="13">
        <v>34.418999999999997</v>
      </c>
      <c r="G198" s="13">
        <v>77.658000000000001</v>
      </c>
      <c r="H198" s="14" t="s">
        <v>14</v>
      </c>
      <c r="I198" s="14" t="s">
        <v>22</v>
      </c>
      <c r="J198" s="14" t="s">
        <v>25</v>
      </c>
      <c r="K198" s="11">
        <f>1.5567*POWER(D198,-0.691)</f>
        <v>0.19574760167804919</v>
      </c>
      <c r="L198" s="11">
        <f>3.94*POWER(D198,-0.801)</f>
        <v>0.35615264976604494</v>
      </c>
      <c r="M198" s="11">
        <f t="shared" si="15"/>
        <v>0.27595012572204708</v>
      </c>
    </row>
    <row r="199" spans="1:13">
      <c r="A199">
        <v>148</v>
      </c>
      <c r="B199" s="9">
        <v>221.2</v>
      </c>
      <c r="C199" s="10">
        <v>31.547346580999999</v>
      </c>
      <c r="D199" s="11">
        <v>4.8</v>
      </c>
      <c r="E199" s="12">
        <v>0.6</v>
      </c>
      <c r="F199" s="13">
        <v>34.859060669999998</v>
      </c>
      <c r="G199" s="13">
        <v>77.519630550000002</v>
      </c>
      <c r="H199" t="s">
        <v>20</v>
      </c>
      <c r="I199" t="s">
        <v>15</v>
      </c>
      <c r="J199" s="14" t="s">
        <v>25</v>
      </c>
      <c r="K199" s="11">
        <f>1.5567*POWER(D199,-0.691)</f>
        <v>0.52658348013313994</v>
      </c>
      <c r="L199" s="11">
        <f>3.94*POWER(D199,-0.801)</f>
        <v>1.1215586538335058</v>
      </c>
      <c r="M199" s="11">
        <f t="shared" si="15"/>
        <v>0.82407106698332289</v>
      </c>
    </row>
    <row r="200" spans="1:13">
      <c r="A200">
        <v>149</v>
      </c>
      <c r="B200" s="9">
        <v>173</v>
      </c>
      <c r="C200" s="10">
        <v>42.515954908499999</v>
      </c>
      <c r="D200" s="11">
        <v>30.6</v>
      </c>
      <c r="E200" s="12">
        <v>3.4</v>
      </c>
      <c r="F200" s="13">
        <v>34.119</v>
      </c>
      <c r="G200" s="13">
        <v>77.527000000000001</v>
      </c>
      <c r="H200" s="14" t="s">
        <v>14</v>
      </c>
      <c r="I200" s="14" t="s">
        <v>22</v>
      </c>
      <c r="J200" s="14" t="s">
        <v>21</v>
      </c>
      <c r="K200" s="11">
        <f>1.7236*POWER(D200,-0.727)</f>
        <v>0.14332336903305842</v>
      </c>
      <c r="L200" s="11">
        <f>3.94*POWER(D200,-0.801)</f>
        <v>0.2543509471623952</v>
      </c>
      <c r="M200" s="11">
        <f t="shared" si="15"/>
        <v>0.19883715809772681</v>
      </c>
    </row>
    <row r="201" spans="1:13">
      <c r="A201">
        <v>150</v>
      </c>
      <c r="B201" s="9">
        <v>120</v>
      </c>
      <c r="C201" s="10">
        <v>31.454355395899999</v>
      </c>
      <c r="D201" s="11">
        <v>27.5</v>
      </c>
      <c r="E201" s="12">
        <v>1.3</v>
      </c>
      <c r="F201" s="13">
        <v>34.153072770000001</v>
      </c>
      <c r="G201" s="13">
        <v>77.589317629999996</v>
      </c>
      <c r="H201" s="14" t="s">
        <v>14</v>
      </c>
      <c r="I201" t="s">
        <v>15</v>
      </c>
      <c r="J201" s="14" t="s">
        <v>28</v>
      </c>
      <c r="K201" s="11">
        <f xml:space="preserve"> 1.4778*POWER(D201,-0.672)</f>
        <v>0.159361750639505</v>
      </c>
      <c r="L201" s="11">
        <f xml:space="preserve"> 4.1655*POWER(D201,-0.819)</f>
        <v>0.27596478240347383</v>
      </c>
      <c r="M201" s="11">
        <f t="shared" si="15"/>
        <v>0.21766326652148943</v>
      </c>
    </row>
    <row r="202" spans="1:13">
      <c r="A202">
        <v>151</v>
      </c>
      <c r="B202" s="9">
        <v>157.69999999999999</v>
      </c>
      <c r="C202" s="10">
        <v>18.221232936500002</v>
      </c>
      <c r="D202" s="11">
        <v>18.600000000000001</v>
      </c>
      <c r="E202" s="12">
        <v>2.63333333333</v>
      </c>
      <c r="F202" s="13">
        <v>34.279000000000003</v>
      </c>
      <c r="G202" s="13">
        <v>77.605000000000004</v>
      </c>
      <c r="H202" s="15" t="s">
        <v>20</v>
      </c>
      <c r="I202" s="15" t="s">
        <v>22</v>
      </c>
      <c r="J202" s="14" t="s">
        <v>21</v>
      </c>
      <c r="K202" s="11">
        <f t="shared" ref="K202:K209" si="16">1.7236*POWER(D202,-0.727)</f>
        <v>0.2058261615508066</v>
      </c>
      <c r="L202" s="11">
        <f t="shared" ref="L202:L209" si="17">3.94*POWER(D202,-0.801)</f>
        <v>0.37898005415414898</v>
      </c>
      <c r="M202" s="11">
        <f t="shared" si="15"/>
        <v>0.29240310785247781</v>
      </c>
    </row>
    <row r="203" spans="1:13">
      <c r="A203">
        <v>152</v>
      </c>
      <c r="B203" s="9">
        <v>201.8</v>
      </c>
      <c r="C203" s="10">
        <v>20.885242284499999</v>
      </c>
      <c r="D203" s="11">
        <v>20.875</v>
      </c>
      <c r="E203" s="12">
        <v>2.25</v>
      </c>
      <c r="F203" s="13">
        <v>34.313000000000002</v>
      </c>
      <c r="G203" s="13">
        <v>77.619</v>
      </c>
      <c r="H203" s="14" t="s">
        <v>14</v>
      </c>
      <c r="I203" t="s">
        <v>22</v>
      </c>
      <c r="J203" s="14" t="s">
        <v>21</v>
      </c>
      <c r="K203" s="11">
        <f t="shared" si="16"/>
        <v>0.18926400740259999</v>
      </c>
      <c r="L203" s="11">
        <f t="shared" si="17"/>
        <v>0.34552176380783234</v>
      </c>
      <c r="M203" s="11">
        <f t="shared" si="15"/>
        <v>0.26739288560521618</v>
      </c>
    </row>
    <row r="204" spans="1:13">
      <c r="A204">
        <v>153</v>
      </c>
      <c r="B204" s="9">
        <v>177.2</v>
      </c>
      <c r="C204" s="10">
        <v>22.7762196334</v>
      </c>
      <c r="D204" s="11">
        <v>44.1</v>
      </c>
      <c r="E204" s="12">
        <v>6.3</v>
      </c>
      <c r="F204" s="13">
        <v>34.083366390000002</v>
      </c>
      <c r="G204" s="13">
        <v>77.665008200000003</v>
      </c>
      <c r="H204" s="14" t="s">
        <v>14</v>
      </c>
      <c r="I204" t="s">
        <v>15</v>
      </c>
      <c r="J204" s="14" t="s">
        <v>21</v>
      </c>
      <c r="K204" s="11">
        <f t="shared" si="16"/>
        <v>0.10988277809505478</v>
      </c>
      <c r="L204" s="11">
        <f t="shared" si="17"/>
        <v>0.18980205561563443</v>
      </c>
      <c r="M204" s="11">
        <f t="shared" si="15"/>
        <v>0.14984241685534461</v>
      </c>
    </row>
    <row r="205" spans="1:13">
      <c r="A205">
        <v>154</v>
      </c>
      <c r="B205" s="9">
        <v>184.6</v>
      </c>
      <c r="C205" s="10">
        <v>61.8004671375</v>
      </c>
      <c r="D205" s="11">
        <v>23.6</v>
      </c>
      <c r="E205" s="12">
        <v>3.9333333333299998</v>
      </c>
      <c r="F205" s="13">
        <v>34.033000000000001</v>
      </c>
      <c r="G205" s="13">
        <v>77.721000000000004</v>
      </c>
      <c r="H205" s="14" t="s">
        <v>14</v>
      </c>
      <c r="I205" t="s">
        <v>15</v>
      </c>
      <c r="J205" s="14" t="s">
        <v>21</v>
      </c>
      <c r="K205" s="11">
        <f t="shared" si="16"/>
        <v>0.17311291095673506</v>
      </c>
      <c r="L205" s="11">
        <f t="shared" si="17"/>
        <v>0.31317977477273767</v>
      </c>
      <c r="M205" s="11">
        <f t="shared" si="15"/>
        <v>0.24314634286473635</v>
      </c>
    </row>
    <row r="206" spans="1:13">
      <c r="A206">
        <v>155</v>
      </c>
      <c r="B206" s="9">
        <v>196.9</v>
      </c>
      <c r="C206" s="10">
        <v>20.169149409199999</v>
      </c>
      <c r="D206" s="11">
        <v>16.07</v>
      </c>
      <c r="E206" s="12">
        <v>1.31</v>
      </c>
      <c r="F206" s="13">
        <v>34.044091639999998</v>
      </c>
      <c r="G206" s="13">
        <v>77.931450569999996</v>
      </c>
      <c r="H206" s="15" t="s">
        <v>20</v>
      </c>
      <c r="I206" s="15" t="s">
        <v>22</v>
      </c>
      <c r="J206" s="14" t="s">
        <v>21</v>
      </c>
      <c r="K206" s="11">
        <f t="shared" si="16"/>
        <v>0.22890903946359417</v>
      </c>
      <c r="L206" s="11">
        <f t="shared" si="17"/>
        <v>0.42606661373411636</v>
      </c>
      <c r="M206" s="11">
        <f t="shared" si="15"/>
        <v>0.32748782659885528</v>
      </c>
    </row>
    <row r="207" spans="1:13">
      <c r="A207">
        <v>156</v>
      </c>
      <c r="B207" s="9">
        <v>93</v>
      </c>
      <c r="C207" s="10">
        <v>101.571556149</v>
      </c>
      <c r="D207" s="11">
        <v>28.5</v>
      </c>
      <c r="E207" s="12">
        <v>2.5</v>
      </c>
      <c r="F207" s="13">
        <v>33.847049830000003</v>
      </c>
      <c r="G207" s="13">
        <v>77.842424629999996</v>
      </c>
      <c r="H207" t="s">
        <v>20</v>
      </c>
      <c r="I207" t="s">
        <v>15</v>
      </c>
      <c r="J207" s="14" t="s">
        <v>21</v>
      </c>
      <c r="K207" s="11">
        <f t="shared" si="16"/>
        <v>0.15092607302178745</v>
      </c>
      <c r="L207" s="11">
        <f t="shared" si="17"/>
        <v>0.26925606151806902</v>
      </c>
      <c r="M207" s="11">
        <f t="shared" si="15"/>
        <v>0.21009106726992824</v>
      </c>
    </row>
    <row r="208" spans="1:13">
      <c r="A208">
        <v>157</v>
      </c>
      <c r="B208" s="9">
        <v>119.6</v>
      </c>
      <c r="C208" s="10">
        <v>26.2109896228</v>
      </c>
      <c r="D208" s="11">
        <v>10</v>
      </c>
      <c r="E208" s="12">
        <v>0.8</v>
      </c>
      <c r="F208" s="13">
        <v>33.907401380000003</v>
      </c>
      <c r="G208" s="13">
        <v>77.823168879999997</v>
      </c>
      <c r="H208" s="15" t="s">
        <v>20</v>
      </c>
      <c r="I208" s="17" t="s">
        <v>22</v>
      </c>
      <c r="J208" s="14" t="s">
        <v>21</v>
      </c>
      <c r="K208" s="11">
        <f t="shared" si="16"/>
        <v>0.32317405341050026</v>
      </c>
      <c r="L208" s="11">
        <f t="shared" si="17"/>
        <v>0.62301172747253075</v>
      </c>
      <c r="M208" s="11">
        <f t="shared" si="15"/>
        <v>0.47309289044151548</v>
      </c>
    </row>
    <row r="209" spans="1:13">
      <c r="A209">
        <v>158</v>
      </c>
      <c r="B209" s="9">
        <v>117.8</v>
      </c>
      <c r="C209" s="10">
        <v>19.447507659799999</v>
      </c>
      <c r="D209" s="11">
        <v>27.4</v>
      </c>
      <c r="E209" s="12">
        <v>2.2000000000000002</v>
      </c>
      <c r="F209" s="13">
        <v>34.057178669999999</v>
      </c>
      <c r="G209" s="13">
        <v>77.940968420000004</v>
      </c>
      <c r="H209" s="14" t="s">
        <v>14</v>
      </c>
      <c r="I209" t="s">
        <v>15</v>
      </c>
      <c r="J209" s="14" t="s">
        <v>21</v>
      </c>
      <c r="K209" s="11">
        <f t="shared" si="16"/>
        <v>0.15530728449397835</v>
      </c>
      <c r="L209" s="11">
        <f t="shared" si="17"/>
        <v>0.27788046759981938</v>
      </c>
      <c r="M209" s="11">
        <f t="shared" si="15"/>
        <v>0.21659387604689886</v>
      </c>
    </row>
    <row r="210" spans="1:13">
      <c r="A210">
        <v>159</v>
      </c>
      <c r="B210" s="9">
        <v>227.9</v>
      </c>
      <c r="C210" s="10">
        <v>132.09317840899999</v>
      </c>
      <c r="D210" s="11">
        <v>4.9166666666700003</v>
      </c>
      <c r="E210" s="12">
        <v>0.46666666666700002</v>
      </c>
      <c r="F210" s="13">
        <v>34.050995710000002</v>
      </c>
      <c r="G210" s="13">
        <v>78.240607240000003</v>
      </c>
      <c r="H210" s="15" t="s">
        <v>20</v>
      </c>
      <c r="I210" s="17" t="s">
        <v>22</v>
      </c>
      <c r="J210" s="14" t="s">
        <v>30</v>
      </c>
      <c r="K210" s="11">
        <f t="shared" ref="K210:K216" si="18" xml:space="preserve"> 1.4778*POWER(D210,-0.672)</f>
        <v>0.50677234582388786</v>
      </c>
      <c r="L210" s="11">
        <f>3.0848*POWER(D210,-0.728)</f>
        <v>0.96758849294557059</v>
      </c>
      <c r="M210" s="11">
        <f t="shared" si="15"/>
        <v>0.73718041938472922</v>
      </c>
    </row>
    <row r="211" spans="1:13">
      <c r="A211">
        <v>160</v>
      </c>
      <c r="B211" s="9">
        <v>180.9</v>
      </c>
      <c r="C211" s="10">
        <v>120.185567615</v>
      </c>
      <c r="D211" s="11">
        <v>7.94</v>
      </c>
      <c r="E211" s="12">
        <v>0.27</v>
      </c>
      <c r="F211" s="13">
        <v>33.416020469999999</v>
      </c>
      <c r="G211" s="13">
        <v>76.891017020000007</v>
      </c>
      <c r="H211" s="15" t="s">
        <v>20</v>
      </c>
      <c r="I211" s="17" t="s">
        <v>22</v>
      </c>
      <c r="J211" s="14" t="s">
        <v>17</v>
      </c>
      <c r="K211" s="11">
        <f t="shared" si="18"/>
        <v>0.36722842040943338</v>
      </c>
      <c r="L211" s="11">
        <f t="shared" ref="L211:L216" si="19" xml:space="preserve"> 4.1655*POWER(D211,-0.819)</f>
        <v>0.76333319219120477</v>
      </c>
      <c r="M211" s="11">
        <f t="shared" si="15"/>
        <v>0.56528080630031907</v>
      </c>
    </row>
    <row r="212" spans="1:13">
      <c r="A212">
        <v>161</v>
      </c>
      <c r="B212" s="9">
        <v>238.8</v>
      </c>
      <c r="C212" s="10">
        <v>37.736185114999998</v>
      </c>
      <c r="D212" s="11">
        <v>9.15</v>
      </c>
      <c r="E212" s="12">
        <v>0.33500000000000002</v>
      </c>
      <c r="F212" s="13">
        <v>33.514768099999998</v>
      </c>
      <c r="G212" s="13">
        <v>76.777992620000006</v>
      </c>
      <c r="H212" s="15" t="s">
        <v>20</v>
      </c>
      <c r="I212" s="17" t="s">
        <v>22</v>
      </c>
      <c r="J212" s="14" t="s">
        <v>17</v>
      </c>
      <c r="K212" s="11">
        <f t="shared" si="18"/>
        <v>0.33384177976924612</v>
      </c>
      <c r="L212" s="11">
        <f t="shared" si="19"/>
        <v>0.67961548043184894</v>
      </c>
      <c r="M212" s="11">
        <f t="shared" si="15"/>
        <v>0.50672863010054758</v>
      </c>
    </row>
    <row r="213" spans="1:13">
      <c r="A213">
        <v>162</v>
      </c>
      <c r="B213" s="9">
        <v>243.9</v>
      </c>
      <c r="C213" s="10">
        <v>38.128448578799997</v>
      </c>
      <c r="D213" s="11">
        <v>10.79</v>
      </c>
      <c r="E213" s="12">
        <v>0.39666666666700001</v>
      </c>
      <c r="F213" s="13">
        <v>33.450522650000003</v>
      </c>
      <c r="G213" s="13">
        <v>76.776802889999999</v>
      </c>
      <c r="H213" s="15" t="s">
        <v>20</v>
      </c>
      <c r="I213" s="17" t="s">
        <v>22</v>
      </c>
      <c r="J213" s="14" t="s">
        <v>23</v>
      </c>
      <c r="K213" s="11">
        <f t="shared" si="18"/>
        <v>0.29883072701240648</v>
      </c>
      <c r="L213" s="11">
        <f t="shared" si="19"/>
        <v>0.5937759123165075</v>
      </c>
      <c r="M213" s="11">
        <f t="shared" si="15"/>
        <v>0.44630331966445702</v>
      </c>
    </row>
    <row r="214" spans="1:13">
      <c r="A214">
        <v>163</v>
      </c>
      <c r="B214" s="9">
        <v>172.2</v>
      </c>
      <c r="C214" s="10">
        <v>39.725763811999997</v>
      </c>
      <c r="D214" s="11">
        <v>10.02</v>
      </c>
      <c r="E214" s="12">
        <v>0.30499999999999999</v>
      </c>
      <c r="F214" s="13">
        <v>33.369620980000001</v>
      </c>
      <c r="G214" s="13">
        <v>76.893396480000007</v>
      </c>
      <c r="H214" s="15" t="s">
        <v>20</v>
      </c>
      <c r="I214" s="17" t="s">
        <v>22</v>
      </c>
      <c r="J214" s="14" t="s">
        <v>23</v>
      </c>
      <c r="K214" s="11">
        <f t="shared" si="18"/>
        <v>0.31407441053917562</v>
      </c>
      <c r="L214" s="11">
        <f t="shared" si="19"/>
        <v>0.63089411290736208</v>
      </c>
      <c r="M214" s="11">
        <f t="shared" si="15"/>
        <v>0.47248426172326885</v>
      </c>
    </row>
    <row r="215" spans="1:13">
      <c r="A215">
        <v>164</v>
      </c>
      <c r="B215" s="9">
        <v>206.9</v>
      </c>
      <c r="C215" s="10">
        <v>48.385771670700002</v>
      </c>
      <c r="D215" s="11">
        <v>8.17</v>
      </c>
      <c r="E215" s="12">
        <v>0.32250000000000001</v>
      </c>
      <c r="F215" s="13">
        <v>33.577823819999999</v>
      </c>
      <c r="G215" s="13">
        <v>76.682814179999994</v>
      </c>
      <c r="H215" s="15" t="s">
        <v>20</v>
      </c>
      <c r="I215" s="17" t="s">
        <v>22</v>
      </c>
      <c r="J215" s="14" t="s">
        <v>23</v>
      </c>
      <c r="K215" s="11">
        <f t="shared" si="18"/>
        <v>0.36024871488714727</v>
      </c>
      <c r="L215" s="11">
        <f t="shared" si="19"/>
        <v>0.74568820647425393</v>
      </c>
      <c r="M215" s="11">
        <f t="shared" si="15"/>
        <v>0.5529684606807006</v>
      </c>
    </row>
    <row r="216" spans="1:13">
      <c r="A216">
        <v>165</v>
      </c>
      <c r="B216" s="9">
        <v>117.3</v>
      </c>
      <c r="C216" s="10">
        <v>251.43196431800001</v>
      </c>
      <c r="D216" s="11">
        <v>7.4</v>
      </c>
      <c r="E216" s="12">
        <v>0.7</v>
      </c>
      <c r="F216" s="13">
        <v>33.326000000000001</v>
      </c>
      <c r="G216" s="13">
        <v>78.391999999999996</v>
      </c>
      <c r="H216" t="s">
        <v>20</v>
      </c>
      <c r="I216" s="14" t="s">
        <v>15</v>
      </c>
      <c r="J216" s="14" t="s">
        <v>28</v>
      </c>
      <c r="K216" s="11">
        <f t="shared" si="18"/>
        <v>0.38502767476595851</v>
      </c>
      <c r="L216" s="11">
        <f t="shared" si="19"/>
        <v>0.80866074272548116</v>
      </c>
      <c r="M216" s="11">
        <f t="shared" si="15"/>
        <v>0.59684420874571986</v>
      </c>
    </row>
    <row r="217" spans="1:13">
      <c r="A217">
        <v>166</v>
      </c>
      <c r="B217" s="9">
        <v>170.9</v>
      </c>
      <c r="C217" s="10">
        <v>22.3555856091</v>
      </c>
      <c r="D217" s="11">
        <v>5.2</v>
      </c>
      <c r="E217" s="12">
        <v>0.5</v>
      </c>
      <c r="F217" s="13">
        <v>33.374000000000002</v>
      </c>
      <c r="G217" s="13">
        <v>78.355000000000004</v>
      </c>
      <c r="H217" s="15" t="s">
        <v>19</v>
      </c>
      <c r="I217" s="15" t="s">
        <v>22</v>
      </c>
      <c r="J217" s="14" t="s">
        <v>21</v>
      </c>
      <c r="K217" s="11">
        <f>1.7236*POWER(D217,-0.727)</f>
        <v>0.51987873629088854</v>
      </c>
      <c r="L217" s="11">
        <f>3.94*POWER(D217,-0.801)</f>
        <v>1.0519074805621773</v>
      </c>
      <c r="M217" s="11">
        <f t="shared" si="15"/>
        <v>0.78589310842653293</v>
      </c>
    </row>
    <row r="218" spans="1:13">
      <c r="A218">
        <v>167.1</v>
      </c>
      <c r="B218" s="9">
        <v>129.69999999999999</v>
      </c>
      <c r="C218" s="10">
        <v>24.401009718499999</v>
      </c>
      <c r="D218" s="11">
        <v>6.1</v>
      </c>
      <c r="E218" s="12">
        <v>1.5</v>
      </c>
      <c r="F218" s="13">
        <v>33.256</v>
      </c>
      <c r="G218" s="13">
        <v>78.400000000000006</v>
      </c>
      <c r="H218" t="s">
        <v>14</v>
      </c>
      <c r="I218" s="14" t="s">
        <v>22</v>
      </c>
      <c r="J218" s="14" t="s">
        <v>28</v>
      </c>
      <c r="K218" s="11">
        <f xml:space="preserve"> 1.4778*POWER(D218,-0.672)</f>
        <v>0.4384035004136343</v>
      </c>
      <c r="L218" s="11">
        <f xml:space="preserve"> 4.1655*POWER(D218,-0.819)</f>
        <v>0.94728793046853166</v>
      </c>
      <c r="M218" s="11">
        <f t="shared" si="15"/>
        <v>0.69284571544108298</v>
      </c>
    </row>
    <row r="219" spans="1:13">
      <c r="A219">
        <v>167.2</v>
      </c>
      <c r="B219" s="9">
        <v>129.69999999999999</v>
      </c>
      <c r="C219" s="10">
        <v>24.401009718499999</v>
      </c>
      <c r="D219" s="11">
        <v>7.5</v>
      </c>
      <c r="E219" s="12">
        <v>1.5</v>
      </c>
      <c r="F219" s="13">
        <v>33.256</v>
      </c>
      <c r="G219" s="13">
        <v>78.400000000000006</v>
      </c>
      <c r="H219" s="14" t="s">
        <v>20</v>
      </c>
      <c r="I219" s="14" t="s">
        <v>15</v>
      </c>
      <c r="J219" s="14" t="s">
        <v>28</v>
      </c>
      <c r="K219" s="11">
        <f xml:space="preserve"> 1.4778*POWER(D219,-0.672)</f>
        <v>0.38157023825949582</v>
      </c>
      <c r="L219" s="11">
        <f xml:space="preserve"> 4.1655*POWER(D219,-0.819)</f>
        <v>0.79981945551409794</v>
      </c>
      <c r="M219" s="11">
        <f t="shared" si="15"/>
        <v>0.59069484688679685</v>
      </c>
    </row>
    <row r="220" spans="1:13">
      <c r="A220">
        <v>168</v>
      </c>
      <c r="B220" s="9">
        <v>215.1</v>
      </c>
      <c r="C220" s="10">
        <v>70.688505934899993</v>
      </c>
      <c r="D220" s="11">
        <v>10.79</v>
      </c>
      <c r="E220" s="12">
        <v>0.59</v>
      </c>
      <c r="F220" s="13">
        <v>33.6979866</v>
      </c>
      <c r="G220" s="13">
        <v>76.474611339999996</v>
      </c>
      <c r="H220" s="15" t="s">
        <v>20</v>
      </c>
      <c r="I220" s="15" t="s">
        <v>22</v>
      </c>
      <c r="J220" s="14" t="s">
        <v>23</v>
      </c>
      <c r="K220" s="11">
        <f xml:space="preserve"> 1.4778*POWER(D220,-0.672)</f>
        <v>0.29883072701240648</v>
      </c>
      <c r="L220" s="11">
        <f xml:space="preserve"> 4.1655*POWER(D220,-0.819)</f>
        <v>0.5937759123165075</v>
      </c>
      <c r="M220" s="11">
        <f t="shared" si="15"/>
        <v>0.44630331966445702</v>
      </c>
    </row>
    <row r="221" spans="1:13">
      <c r="A221">
        <v>169</v>
      </c>
      <c r="B221" s="9">
        <v>200.4</v>
      </c>
      <c r="C221" s="10">
        <v>14.262789590600001</v>
      </c>
      <c r="D221" s="11">
        <v>10.4</v>
      </c>
      <c r="E221" s="12">
        <v>0.8</v>
      </c>
      <c r="F221" s="13">
        <v>33.167000000000002</v>
      </c>
      <c r="G221" s="13">
        <v>78.36</v>
      </c>
      <c r="H221" t="s">
        <v>20</v>
      </c>
      <c r="I221" s="14" t="s">
        <v>15</v>
      </c>
      <c r="J221" s="14" t="s">
        <v>26</v>
      </c>
      <c r="K221" s="11">
        <f>1.4547*POWER(D221,-0.668)</f>
        <v>0.30436532116164461</v>
      </c>
      <c r="L221" s="11">
        <f>3.0062*POWER(D221,-0.722)</f>
        <v>0.55426799189234988</v>
      </c>
      <c r="M221" s="11">
        <f t="shared" si="15"/>
        <v>0.42931665652699724</v>
      </c>
    </row>
    <row r="222" spans="1:13">
      <c r="A222">
        <v>170</v>
      </c>
      <c r="B222" s="9">
        <v>168.4</v>
      </c>
      <c r="C222" s="10">
        <v>26.456205466299998</v>
      </c>
      <c r="D222" s="11">
        <v>16.649999999999999</v>
      </c>
      <c r="E222" s="12">
        <v>1.3</v>
      </c>
      <c r="F222" s="13">
        <v>33.188976670000002</v>
      </c>
      <c r="G222" s="13">
        <v>78.725769819999996</v>
      </c>
      <c r="H222" s="15" t="s">
        <v>20</v>
      </c>
      <c r="I222" s="17" t="s">
        <v>22</v>
      </c>
      <c r="J222" s="14" t="s">
        <v>21</v>
      </c>
      <c r="K222" s="11">
        <f>1.7236*POWER(D222,-0.727)</f>
        <v>0.22308395454706176</v>
      </c>
      <c r="L222" s="11">
        <f>3.94*POWER(D222,-0.801)</f>
        <v>0.41413641274417956</v>
      </c>
      <c r="M222" s="11">
        <f t="shared" si="15"/>
        <v>0.31861018364562066</v>
      </c>
    </row>
    <row r="223" spans="1:13">
      <c r="A223">
        <v>171</v>
      </c>
      <c r="B223" s="9">
        <v>78.900000000000006</v>
      </c>
      <c r="C223" s="10">
        <v>34.833838107699997</v>
      </c>
      <c r="D223" s="11">
        <v>15.9</v>
      </c>
      <c r="E223" s="12">
        <v>1.1000000000000001</v>
      </c>
      <c r="F223" s="13">
        <v>33.159233409999999</v>
      </c>
      <c r="G223" s="13">
        <v>78.787159919999993</v>
      </c>
      <c r="H223" s="15" t="s">
        <v>20</v>
      </c>
      <c r="I223" s="17" t="s">
        <v>22</v>
      </c>
      <c r="J223" s="14" t="s">
        <v>28</v>
      </c>
      <c r="K223" s="11">
        <f xml:space="preserve"> 1.4778*POWER(D223,-0.672)</f>
        <v>0.23029090934668062</v>
      </c>
      <c r="L223" s="11">
        <f xml:space="preserve"> 4.1655*POWER(D223,-0.819)</f>
        <v>0.4322379492088626</v>
      </c>
      <c r="M223" s="11">
        <f t="shared" si="15"/>
        <v>0.33126442927777161</v>
      </c>
    </row>
    <row r="224" spans="1:13">
      <c r="A224">
        <v>172</v>
      </c>
      <c r="B224" s="9">
        <v>130.19999999999999</v>
      </c>
      <c r="C224" s="10">
        <v>42.747195703199999</v>
      </c>
      <c r="D224" s="11">
        <v>23.1</v>
      </c>
      <c r="E224" s="12">
        <v>2.4</v>
      </c>
      <c r="F224" s="13">
        <v>33.150905299999998</v>
      </c>
      <c r="G224" s="13">
        <v>78.859733480000003</v>
      </c>
      <c r="H224" s="14" t="s">
        <v>14</v>
      </c>
      <c r="I224" t="s">
        <v>15</v>
      </c>
      <c r="J224" s="14" t="s">
        <v>21</v>
      </c>
      <c r="K224" s="11">
        <f>1.7236*POWER(D224,-0.727)</f>
        <v>0.17582902830325675</v>
      </c>
      <c r="L224" s="11">
        <f>3.94*POWER(D224,-0.801)</f>
        <v>0.31859798587333732</v>
      </c>
      <c r="M224" s="11">
        <f t="shared" si="15"/>
        <v>0.24721350708829704</v>
      </c>
    </row>
    <row r="225" spans="1:13">
      <c r="A225">
        <v>173</v>
      </c>
      <c r="B225" s="9">
        <v>162.69999999999999</v>
      </c>
      <c r="C225" s="10">
        <v>25.309841260100001</v>
      </c>
      <c r="D225" s="11">
        <v>13.574999999999999</v>
      </c>
      <c r="E225" s="12">
        <v>1.375</v>
      </c>
      <c r="F225" s="13">
        <v>33.05810632</v>
      </c>
      <c r="G225" s="13">
        <v>78.887097280000006</v>
      </c>
      <c r="H225" s="15" t="s">
        <v>20</v>
      </c>
      <c r="I225" s="17" t="s">
        <v>22</v>
      </c>
      <c r="J225" s="14" t="s">
        <v>21</v>
      </c>
      <c r="K225" s="11">
        <f>1.7236*POWER(D225,-0.727)</f>
        <v>0.25878233249887211</v>
      </c>
      <c r="L225" s="11">
        <f>3.94*POWER(D225,-0.801)</f>
        <v>0.48772117495698447</v>
      </c>
      <c r="M225" s="11">
        <f t="shared" si="15"/>
        <v>0.37325175372792829</v>
      </c>
    </row>
    <row r="226" spans="1:13">
      <c r="A226">
        <v>174</v>
      </c>
      <c r="B226" s="9">
        <v>139.80000000000001</v>
      </c>
      <c r="C226" s="10">
        <v>18.251843869799998</v>
      </c>
      <c r="D226" s="11">
        <v>16.100000000000001</v>
      </c>
      <c r="E226" s="12">
        <v>1.2</v>
      </c>
      <c r="F226" s="13">
        <v>33.0069479</v>
      </c>
      <c r="G226" s="13">
        <v>78.920409730000003</v>
      </c>
      <c r="H226" s="15" t="s">
        <v>20</v>
      </c>
      <c r="I226" s="17" t="s">
        <v>22</v>
      </c>
      <c r="J226" s="14" t="s">
        <v>21</v>
      </c>
      <c r="K226" s="11">
        <f>1.7236*POWER(D226,-0.727)</f>
        <v>0.22859886697981241</v>
      </c>
      <c r="L226" s="11">
        <f>3.94*POWER(D226,-0.801)</f>
        <v>0.42543057147467045</v>
      </c>
      <c r="M226" s="11">
        <f t="shared" si="15"/>
        <v>0.32701471922724146</v>
      </c>
    </row>
    <row r="227" spans="1:13">
      <c r="A227">
        <v>175.1</v>
      </c>
      <c r="B227" s="9">
        <v>240.6</v>
      </c>
      <c r="C227" s="10">
        <v>45.540823766800003</v>
      </c>
      <c r="D227" s="11">
        <v>18.600000000000001</v>
      </c>
      <c r="E227" s="12">
        <v>2.2333333333300001</v>
      </c>
      <c r="F227" s="13">
        <v>32.895000000000003</v>
      </c>
      <c r="G227" s="13">
        <v>77.53</v>
      </c>
      <c r="H227" s="14" t="s">
        <v>14</v>
      </c>
      <c r="I227" s="14" t="s">
        <v>22</v>
      </c>
      <c r="J227" s="14" t="s">
        <v>26</v>
      </c>
      <c r="K227" s="11">
        <f>1.4547*POWER(D227,-0.668)</f>
        <v>0.20641382993445295</v>
      </c>
      <c r="L227" s="11">
        <f>3.0062*POWER(D227,-0.722)</f>
        <v>0.36427513242126369</v>
      </c>
      <c r="M227" s="11">
        <f t="shared" si="15"/>
        <v>0.28534448117785832</v>
      </c>
    </row>
    <row r="228" spans="1:13">
      <c r="A228">
        <v>175.2</v>
      </c>
      <c r="B228" s="9">
        <v>240.6</v>
      </c>
      <c r="C228" s="10">
        <v>45.540823766800003</v>
      </c>
      <c r="D228" s="11">
        <v>16.3</v>
      </c>
      <c r="E228" s="12">
        <v>2.2333333333300001</v>
      </c>
      <c r="F228" s="13">
        <v>32.895000000000003</v>
      </c>
      <c r="G228" s="13">
        <v>77.53</v>
      </c>
      <c r="H228" s="15" t="s">
        <v>20</v>
      </c>
      <c r="I228" s="15" t="s">
        <v>22</v>
      </c>
      <c r="J228" s="14" t="s">
        <v>26</v>
      </c>
      <c r="K228" s="11">
        <f>1.4547*POWER(D228,-0.668)</f>
        <v>0.22544059349641368</v>
      </c>
      <c r="L228" s="11">
        <f>3.0062*POWER(D228,-0.722)</f>
        <v>0.40069914900075332</v>
      </c>
      <c r="M228" s="11">
        <f t="shared" si="15"/>
        <v>0.31306987124858349</v>
      </c>
    </row>
    <row r="229" spans="1:13">
      <c r="A229">
        <v>175.3</v>
      </c>
      <c r="B229" s="9">
        <v>240.6</v>
      </c>
      <c r="C229" s="10">
        <v>45.540823766800003</v>
      </c>
      <c r="D229" s="11">
        <v>15.9</v>
      </c>
      <c r="E229" s="12">
        <v>2.2333333333300001</v>
      </c>
      <c r="F229" s="13">
        <v>32.895000000000003</v>
      </c>
      <c r="G229" s="13">
        <v>77.53</v>
      </c>
      <c r="H229" s="15" t="s">
        <v>19</v>
      </c>
      <c r="I229" s="17" t="s">
        <v>22</v>
      </c>
      <c r="J229" s="14" t="s">
        <v>26</v>
      </c>
      <c r="K229" s="11">
        <f>1.4547*POWER(D229,-0.668)</f>
        <v>0.22921348262257962</v>
      </c>
      <c r="L229" s="11">
        <f>3.0062*POWER(D229,-0.722)</f>
        <v>0.40795207523183835</v>
      </c>
      <c r="M229" s="11">
        <f t="shared" si="15"/>
        <v>0.31858277892720899</v>
      </c>
    </row>
    <row r="230" spans="1:13">
      <c r="A230">
        <v>176</v>
      </c>
      <c r="B230" s="9">
        <v>162.9</v>
      </c>
      <c r="C230" s="10">
        <v>54.562218892399997</v>
      </c>
      <c r="D230" s="11">
        <v>18.8</v>
      </c>
      <c r="E230" s="12">
        <v>2.2000000000000002</v>
      </c>
      <c r="F230" s="13">
        <v>32.942</v>
      </c>
      <c r="G230" s="13">
        <v>77.450999999999993</v>
      </c>
      <c r="H230" t="s">
        <v>20</v>
      </c>
      <c r="I230" t="s">
        <v>15</v>
      </c>
      <c r="J230" s="14" t="s">
        <v>26</v>
      </c>
      <c r="K230" s="11">
        <f>1.4547*POWER(D230,-0.668)</f>
        <v>0.20494437149008052</v>
      </c>
      <c r="L230" s="11">
        <f>3.0062*POWER(D230,-0.722)</f>
        <v>0.36147303313435591</v>
      </c>
      <c r="M230" s="11">
        <f t="shared" si="15"/>
        <v>0.28320870231221823</v>
      </c>
    </row>
    <row r="231" spans="1:13">
      <c r="A231" s="18">
        <v>177</v>
      </c>
      <c r="B231" s="19">
        <v>136.69999999999999</v>
      </c>
      <c r="C231" s="20">
        <v>49.510424647000001</v>
      </c>
      <c r="D231" s="21">
        <v>16.100000000000001</v>
      </c>
      <c r="E231" s="22">
        <v>1.7</v>
      </c>
      <c r="F231" s="23">
        <v>32.963000000000001</v>
      </c>
      <c r="G231" s="23">
        <v>77.412999999999997</v>
      </c>
      <c r="H231" s="24" t="s">
        <v>19</v>
      </c>
      <c r="I231" s="24" t="s">
        <v>22</v>
      </c>
      <c r="J231" s="25" t="s">
        <v>26</v>
      </c>
      <c r="K231" s="21">
        <f>1.4547*POWER(D231,-0.668)</f>
        <v>0.22730749380250706</v>
      </c>
      <c r="L231" s="21">
        <f>3.0062*POWER(D231,-0.722)</f>
        <v>0.40428682435072566</v>
      </c>
      <c r="M231" s="21">
        <f t="shared" si="15"/>
        <v>0.31579715907661637</v>
      </c>
    </row>
    <row r="232" spans="1:13">
      <c r="A232" s="28" t="s">
        <v>31</v>
      </c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</row>
    <row r="233" spans="1:13">
      <c r="A233" s="29" t="s">
        <v>32</v>
      </c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</row>
    <row r="234" spans="1:13">
      <c r="A234" t="s">
        <v>33</v>
      </c>
    </row>
    <row r="246" spans="4:10">
      <c r="D246" s="26"/>
      <c r="J246" s="13"/>
    </row>
    <row r="277" spans="5:5">
      <c r="E277" s="13"/>
    </row>
  </sheetData>
  <mergeCells count="3">
    <mergeCell ref="A1:M1"/>
    <mergeCell ref="A232:M232"/>
    <mergeCell ref="A233:M233"/>
  </mergeCells>
  <phoneticPr fontId="1" type="noConversion"/>
  <conditionalFormatting sqref="H137">
    <cfRule type="duplicateValues" dxfId="96" priority="50"/>
  </conditionalFormatting>
  <conditionalFormatting sqref="H138">
    <cfRule type="duplicateValues" dxfId="95" priority="49"/>
  </conditionalFormatting>
  <conditionalFormatting sqref="H139">
    <cfRule type="duplicateValues" dxfId="94" priority="48"/>
  </conditionalFormatting>
  <conditionalFormatting sqref="H140">
    <cfRule type="duplicateValues" dxfId="93" priority="47"/>
  </conditionalFormatting>
  <conditionalFormatting sqref="H141">
    <cfRule type="duplicateValues" dxfId="92" priority="46"/>
  </conditionalFormatting>
  <conditionalFormatting sqref="H142">
    <cfRule type="duplicateValues" dxfId="91" priority="45"/>
  </conditionalFormatting>
  <conditionalFormatting sqref="H145">
    <cfRule type="duplicateValues" dxfId="90" priority="44"/>
  </conditionalFormatting>
  <conditionalFormatting sqref="H147">
    <cfRule type="duplicateValues" dxfId="89" priority="43"/>
  </conditionalFormatting>
  <conditionalFormatting sqref="H150">
    <cfRule type="duplicateValues" dxfId="88" priority="42"/>
  </conditionalFormatting>
  <conditionalFormatting sqref="H162">
    <cfRule type="duplicateValues" dxfId="87" priority="41"/>
  </conditionalFormatting>
  <conditionalFormatting sqref="H164">
    <cfRule type="duplicateValues" dxfId="86" priority="40"/>
  </conditionalFormatting>
  <conditionalFormatting sqref="H166">
    <cfRule type="duplicateValues" dxfId="85" priority="39"/>
  </conditionalFormatting>
  <conditionalFormatting sqref="H167">
    <cfRule type="duplicateValues" dxfId="84" priority="38"/>
  </conditionalFormatting>
  <conditionalFormatting sqref="H168">
    <cfRule type="duplicateValues" dxfId="83" priority="37"/>
  </conditionalFormatting>
  <conditionalFormatting sqref="H179">
    <cfRule type="duplicateValues" dxfId="82" priority="36"/>
  </conditionalFormatting>
  <conditionalFormatting sqref="H187">
    <cfRule type="duplicateValues" dxfId="81" priority="35"/>
  </conditionalFormatting>
  <conditionalFormatting sqref="H188">
    <cfRule type="duplicateValues" dxfId="80" priority="34"/>
  </conditionalFormatting>
  <conditionalFormatting sqref="H190">
    <cfRule type="duplicateValues" dxfId="79" priority="33"/>
  </conditionalFormatting>
  <conditionalFormatting sqref="H191">
    <cfRule type="duplicateValues" dxfId="78" priority="32"/>
  </conditionalFormatting>
  <conditionalFormatting sqref="H192">
    <cfRule type="duplicateValues" dxfId="77" priority="31"/>
  </conditionalFormatting>
  <conditionalFormatting sqref="H194">
    <cfRule type="duplicateValues" dxfId="76" priority="30"/>
  </conditionalFormatting>
  <conditionalFormatting sqref="H195">
    <cfRule type="duplicateValues" dxfId="75" priority="29"/>
  </conditionalFormatting>
  <conditionalFormatting sqref="H197">
    <cfRule type="duplicateValues" dxfId="74" priority="28"/>
  </conditionalFormatting>
  <conditionalFormatting sqref="H199">
    <cfRule type="duplicateValues" dxfId="73" priority="27"/>
  </conditionalFormatting>
  <conditionalFormatting sqref="H202">
    <cfRule type="duplicateValues" dxfId="72" priority="26"/>
  </conditionalFormatting>
  <conditionalFormatting sqref="H206">
    <cfRule type="duplicateValues" dxfId="71" priority="25"/>
  </conditionalFormatting>
  <conditionalFormatting sqref="H207">
    <cfRule type="duplicateValues" dxfId="70" priority="24"/>
  </conditionalFormatting>
  <conditionalFormatting sqref="H208">
    <cfRule type="duplicateValues" dxfId="69" priority="23"/>
  </conditionalFormatting>
  <conditionalFormatting sqref="H210">
    <cfRule type="duplicateValues" dxfId="68" priority="22"/>
  </conditionalFormatting>
  <conditionalFormatting sqref="H211">
    <cfRule type="duplicateValues" dxfId="67" priority="21"/>
  </conditionalFormatting>
  <conditionalFormatting sqref="H212">
    <cfRule type="duplicateValues" dxfId="66" priority="20"/>
  </conditionalFormatting>
  <conditionalFormatting sqref="H213">
    <cfRule type="duplicateValues" dxfId="65" priority="19"/>
  </conditionalFormatting>
  <conditionalFormatting sqref="H214">
    <cfRule type="duplicateValues" dxfId="64" priority="18"/>
  </conditionalFormatting>
  <conditionalFormatting sqref="H215">
    <cfRule type="duplicateValues" dxfId="63" priority="17"/>
  </conditionalFormatting>
  <conditionalFormatting sqref="H216">
    <cfRule type="duplicateValues" dxfId="62" priority="16"/>
  </conditionalFormatting>
  <conditionalFormatting sqref="H221">
    <cfRule type="duplicateValues" dxfId="61" priority="15"/>
  </conditionalFormatting>
  <conditionalFormatting sqref="H223">
    <cfRule type="duplicateValues" dxfId="60" priority="14"/>
  </conditionalFormatting>
  <conditionalFormatting sqref="H225">
    <cfRule type="duplicateValues" dxfId="59" priority="13"/>
  </conditionalFormatting>
  <conditionalFormatting sqref="H226">
    <cfRule type="duplicateValues" dxfId="58" priority="12"/>
  </conditionalFormatting>
  <conditionalFormatting sqref="H228">
    <cfRule type="duplicateValues" dxfId="57" priority="11"/>
  </conditionalFormatting>
  <conditionalFormatting sqref="H230">
    <cfRule type="duplicateValues" dxfId="56" priority="10"/>
  </conditionalFormatting>
  <conditionalFormatting sqref="H151">
    <cfRule type="duplicateValues" dxfId="55" priority="9"/>
  </conditionalFormatting>
  <conditionalFormatting sqref="H173">
    <cfRule type="duplicateValues" dxfId="54" priority="8"/>
  </conditionalFormatting>
  <conditionalFormatting sqref="H152">
    <cfRule type="duplicateValues" dxfId="53" priority="7"/>
  </conditionalFormatting>
  <conditionalFormatting sqref="H153">
    <cfRule type="duplicateValues" dxfId="52" priority="6"/>
  </conditionalFormatting>
  <conditionalFormatting sqref="H154">
    <cfRule type="duplicateValues" dxfId="51" priority="5"/>
  </conditionalFormatting>
  <conditionalFormatting sqref="H155">
    <cfRule type="duplicateValues" dxfId="50" priority="4"/>
  </conditionalFormatting>
  <conditionalFormatting sqref="H218">
    <cfRule type="duplicateValues" dxfId="49" priority="3"/>
  </conditionalFormatting>
  <conditionalFormatting sqref="H222">
    <cfRule type="duplicateValues" dxfId="48" priority="2"/>
  </conditionalFormatting>
  <conditionalFormatting sqref="I152">
    <cfRule type="duplicateValues" dxfId="47" priority="1"/>
  </conditionalFormatting>
  <conditionalFormatting sqref="I135">
    <cfRule type="duplicateValues" dxfId="46" priority="51"/>
  </conditionalFormatting>
  <conditionalFormatting sqref="I123">
    <cfRule type="duplicateValues" dxfId="45" priority="52"/>
  </conditionalFormatting>
  <conditionalFormatting sqref="H128:I128">
    <cfRule type="duplicateValues" dxfId="44" priority="53"/>
  </conditionalFormatting>
  <conditionalFormatting sqref="H132:I132">
    <cfRule type="duplicateValues" dxfId="43" priority="54"/>
  </conditionalFormatting>
  <conditionalFormatting sqref="H134:I134">
    <cfRule type="duplicateValues" dxfId="42" priority="55"/>
  </conditionalFormatting>
  <conditionalFormatting sqref="I139">
    <cfRule type="duplicateValues" dxfId="41" priority="56"/>
  </conditionalFormatting>
  <conditionalFormatting sqref="I142">
    <cfRule type="duplicateValues" dxfId="40" priority="57"/>
  </conditionalFormatting>
  <conditionalFormatting sqref="I143">
    <cfRule type="duplicateValues" dxfId="39" priority="58"/>
  </conditionalFormatting>
  <conditionalFormatting sqref="I145">
    <cfRule type="duplicateValues" dxfId="38" priority="59"/>
  </conditionalFormatting>
  <conditionalFormatting sqref="I146">
    <cfRule type="duplicateValues" dxfId="37" priority="60"/>
  </conditionalFormatting>
  <conditionalFormatting sqref="I149">
    <cfRule type="duplicateValues" dxfId="36" priority="61"/>
  </conditionalFormatting>
  <conditionalFormatting sqref="I126">
    <cfRule type="duplicateValues" dxfId="35" priority="62"/>
  </conditionalFormatting>
  <conditionalFormatting sqref="I144">
    <cfRule type="duplicateValues" dxfId="34" priority="63"/>
  </conditionalFormatting>
  <conditionalFormatting sqref="I158">
    <cfRule type="duplicateValues" dxfId="33" priority="64"/>
  </conditionalFormatting>
  <conditionalFormatting sqref="I159">
    <cfRule type="duplicateValues" dxfId="32" priority="65"/>
  </conditionalFormatting>
  <conditionalFormatting sqref="I160">
    <cfRule type="duplicateValues" dxfId="31" priority="66"/>
  </conditionalFormatting>
  <conditionalFormatting sqref="I162">
    <cfRule type="duplicateValues" dxfId="30" priority="67"/>
  </conditionalFormatting>
  <conditionalFormatting sqref="I163">
    <cfRule type="duplicateValues" dxfId="29" priority="68"/>
  </conditionalFormatting>
  <conditionalFormatting sqref="I170">
    <cfRule type="duplicateValues" dxfId="28" priority="69"/>
  </conditionalFormatting>
  <conditionalFormatting sqref="I174">
    <cfRule type="duplicateValues" dxfId="27" priority="70"/>
  </conditionalFormatting>
  <conditionalFormatting sqref="I175">
    <cfRule type="duplicateValues" dxfId="26" priority="71"/>
  </conditionalFormatting>
  <conditionalFormatting sqref="I176">
    <cfRule type="duplicateValues" dxfId="25" priority="72"/>
  </conditionalFormatting>
  <conditionalFormatting sqref="I177">
    <cfRule type="duplicateValues" dxfId="24" priority="73"/>
  </conditionalFormatting>
  <conditionalFormatting sqref="I178">
    <cfRule type="duplicateValues" dxfId="23" priority="74"/>
  </conditionalFormatting>
  <conditionalFormatting sqref="I181">
    <cfRule type="duplicateValues" dxfId="22" priority="75"/>
  </conditionalFormatting>
  <conditionalFormatting sqref="I182">
    <cfRule type="duplicateValues" dxfId="21" priority="76"/>
  </conditionalFormatting>
  <conditionalFormatting sqref="I183">
    <cfRule type="duplicateValues" dxfId="20" priority="77"/>
  </conditionalFormatting>
  <conditionalFormatting sqref="I187">
    <cfRule type="duplicateValues" dxfId="19" priority="78"/>
  </conditionalFormatting>
  <conditionalFormatting sqref="I188">
    <cfRule type="duplicateValues" dxfId="18" priority="79"/>
  </conditionalFormatting>
  <conditionalFormatting sqref="I189">
    <cfRule type="duplicateValues" dxfId="17" priority="80"/>
  </conditionalFormatting>
  <conditionalFormatting sqref="I190">
    <cfRule type="duplicateValues" dxfId="16" priority="81"/>
  </conditionalFormatting>
  <conditionalFormatting sqref="I191">
    <cfRule type="duplicateValues" dxfId="15" priority="82"/>
  </conditionalFormatting>
  <conditionalFormatting sqref="I192">
    <cfRule type="duplicateValues" dxfId="14" priority="83"/>
  </conditionalFormatting>
  <conditionalFormatting sqref="I193">
    <cfRule type="duplicateValues" dxfId="13" priority="84"/>
  </conditionalFormatting>
  <conditionalFormatting sqref="I195">
    <cfRule type="duplicateValues" dxfId="12" priority="85"/>
  </conditionalFormatting>
  <conditionalFormatting sqref="I196">
    <cfRule type="duplicateValues" dxfId="11" priority="86"/>
  </conditionalFormatting>
  <conditionalFormatting sqref="I197">
    <cfRule type="duplicateValues" dxfId="10" priority="87"/>
  </conditionalFormatting>
  <conditionalFormatting sqref="I202">
    <cfRule type="duplicateValues" dxfId="9" priority="88"/>
  </conditionalFormatting>
  <conditionalFormatting sqref="I203">
    <cfRule type="duplicateValues" dxfId="8" priority="89"/>
  </conditionalFormatting>
  <conditionalFormatting sqref="I206">
    <cfRule type="duplicateValues" dxfId="7" priority="90"/>
  </conditionalFormatting>
  <conditionalFormatting sqref="I217">
    <cfRule type="duplicateValues" dxfId="6" priority="91"/>
  </conditionalFormatting>
  <conditionalFormatting sqref="I220">
    <cfRule type="duplicateValues" dxfId="5" priority="92"/>
  </conditionalFormatting>
  <conditionalFormatting sqref="I138">
    <cfRule type="duplicateValues" dxfId="4" priority="93"/>
  </conditionalFormatting>
  <conditionalFormatting sqref="I151">
    <cfRule type="duplicateValues" dxfId="3" priority="94"/>
  </conditionalFormatting>
  <conditionalFormatting sqref="I153">
    <cfRule type="duplicateValues" dxfId="2" priority="95"/>
  </conditionalFormatting>
  <conditionalFormatting sqref="I154">
    <cfRule type="duplicateValues" dxfId="1" priority="96"/>
  </conditionalFormatting>
  <conditionalFormatting sqref="I155">
    <cfRule type="duplicateValues" dxfId="0" priority="97"/>
  </conditionalFormatting>
  <pageMargins left="0.7" right="0.7" top="0.75" bottom="0.75" header="0.3" footer="0.3"/>
  <pageSetup paperSize="9" orientation="portrait" horizontalDpi="96" verticalDpi="96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han feng</cp:lastModifiedBy>
  <dcterms:created xsi:type="dcterms:W3CDTF">2020-05-10T22:56:14Z</dcterms:created>
  <dcterms:modified xsi:type="dcterms:W3CDTF">2020-05-24T01:53:28Z</dcterms:modified>
</cp:coreProperties>
</file>