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on\Desktop\Literatures\小论文\"/>
    </mc:Choice>
  </mc:AlternateContent>
  <xr:revisionPtr revIDLastSave="0" documentId="13_ncr:1_{9B72FEB1-A462-469F-A9B6-3782DD02903C}" xr6:coauthVersionLast="47" xr6:coauthVersionMax="47" xr10:uidLastSave="{00000000-0000-0000-0000-000000000000}"/>
  <bookViews>
    <workbookView xWindow="-120" yWindow="-120" windowWidth="29040" windowHeight="15840" firstSheet="2" activeTab="8" xr2:uid="{7A4BDC01-848D-40D4-B92D-694DEBAF8DC0}"/>
  </bookViews>
  <sheets>
    <sheet name="L-all" sheetId="4" r:id="rId1"/>
    <sheet name="L-all-B" sheetId="7" r:id="rId2"/>
    <sheet name="L-all-45" sheetId="8" r:id="rId3"/>
    <sheet name="L-all-90" sheetId="9" r:id="rId4"/>
    <sheet name="C-all" sheetId="5" r:id="rId5"/>
    <sheet name="已选样地数据综合" sheetId="3" r:id="rId6"/>
    <sheet name="Sheet2" sheetId="11" r:id="rId7"/>
    <sheet name="2019年计算" sheetId="2" r:id="rId8"/>
    <sheet name="2020年计算" sheetId="1" r:id="rId9"/>
  </sheets>
  <definedNames>
    <definedName name="_xlnm._FilterDatabase" localSheetId="4" hidden="1">'C-all'!$A$1:$AI$1</definedName>
    <definedName name="_xlnm._FilterDatabase" localSheetId="5" hidden="1">已选样地数据综合!$A$1:$AL$1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K2" i="1" s="1"/>
  <c r="L2" i="1" l="1"/>
  <c r="H2" i="1"/>
  <c r="I2" i="1"/>
  <c r="J2" i="1"/>
  <c r="AA14" i="8"/>
  <c r="AA15" i="8"/>
  <c r="AA16" i="8"/>
  <c r="AA17" i="8"/>
  <c r="AA18" i="8"/>
  <c r="AA19" i="8"/>
  <c r="AA20" i="8"/>
  <c r="AA21" i="8"/>
  <c r="AA2" i="8"/>
  <c r="AA3" i="8"/>
  <c r="AA4" i="8"/>
  <c r="AA5" i="8"/>
  <c r="AA6" i="8"/>
  <c r="AA7" i="8"/>
  <c r="AA8" i="8"/>
  <c r="AA9" i="8"/>
  <c r="AA10" i="8"/>
  <c r="AA12" i="8"/>
  <c r="AA13" i="8"/>
  <c r="AA11" i="8"/>
  <c r="U18" i="5"/>
  <c r="V18" i="5"/>
  <c r="W18" i="5"/>
  <c r="X18" i="5"/>
  <c r="AB18" i="5"/>
  <c r="AC18" i="5"/>
  <c r="AG18" i="5"/>
  <c r="AH18" i="5"/>
  <c r="AI18" i="5"/>
  <c r="U19" i="5"/>
  <c r="V19" i="5"/>
  <c r="W19" i="5"/>
  <c r="X19" i="5"/>
  <c r="AB19" i="5"/>
  <c r="AC19" i="5"/>
  <c r="AG19" i="5"/>
  <c r="AH19" i="5"/>
  <c r="AI19" i="5"/>
  <c r="U20" i="5"/>
  <c r="V20" i="5"/>
  <c r="W20" i="5"/>
  <c r="X20" i="5"/>
  <c r="AB20" i="5"/>
  <c r="AC20" i="5"/>
  <c r="AG20" i="5"/>
  <c r="AH20" i="5"/>
  <c r="AI20" i="5"/>
  <c r="U21" i="5"/>
  <c r="V21" i="5"/>
  <c r="W21" i="5"/>
  <c r="X21" i="5"/>
  <c r="AB21" i="5"/>
  <c r="AC21" i="5"/>
  <c r="AG21" i="5"/>
  <c r="AH21" i="5"/>
  <c r="AI21" i="5"/>
  <c r="U22" i="5"/>
  <c r="V22" i="5"/>
  <c r="W22" i="5"/>
  <c r="X22" i="5"/>
  <c r="AB22" i="5"/>
  <c r="AC22" i="5"/>
  <c r="AG22" i="5"/>
  <c r="AH22" i="5"/>
  <c r="AI22" i="5"/>
  <c r="U23" i="5"/>
  <c r="V23" i="5"/>
  <c r="W23" i="5"/>
  <c r="X23" i="5"/>
  <c r="AB23" i="5"/>
  <c r="AC23" i="5"/>
  <c r="AG23" i="5"/>
  <c r="AH23" i="5"/>
  <c r="AI23" i="5"/>
  <c r="U24" i="5"/>
  <c r="V24" i="5"/>
  <c r="W24" i="5"/>
  <c r="X24" i="5"/>
  <c r="AB24" i="5"/>
  <c r="AC24" i="5"/>
  <c r="AG24" i="5"/>
  <c r="AH24" i="5"/>
  <c r="AI24" i="5"/>
  <c r="U25" i="5"/>
  <c r="V25" i="5"/>
  <c r="W25" i="5"/>
  <c r="X25" i="5"/>
  <c r="AB25" i="5"/>
  <c r="AC25" i="5"/>
  <c r="AG25" i="5"/>
  <c r="AH25" i="5"/>
  <c r="AI25" i="5"/>
  <c r="U26" i="5"/>
  <c r="V26" i="5"/>
  <c r="W26" i="5"/>
  <c r="X26" i="5"/>
  <c r="AB26" i="5"/>
  <c r="AC26" i="5"/>
  <c r="AG26" i="5"/>
  <c r="AH26" i="5"/>
  <c r="AI26" i="5"/>
  <c r="U27" i="5"/>
  <c r="V27" i="5"/>
  <c r="W27" i="5"/>
  <c r="X27" i="5"/>
  <c r="AB27" i="5"/>
  <c r="AC27" i="5"/>
  <c r="AG27" i="5"/>
  <c r="AH27" i="5"/>
  <c r="AI27" i="5"/>
  <c r="U28" i="5"/>
  <c r="V28" i="5"/>
  <c r="W28" i="5"/>
  <c r="X28" i="5"/>
  <c r="AB28" i="5"/>
  <c r="AC28" i="5"/>
  <c r="AG28" i="5"/>
  <c r="AH28" i="5"/>
  <c r="AI28" i="5"/>
  <c r="U16" i="5"/>
  <c r="V16" i="5"/>
  <c r="W16" i="5"/>
  <c r="X16" i="5"/>
  <c r="AB16" i="5"/>
  <c r="AC16" i="5"/>
  <c r="AG16" i="5"/>
  <c r="AH16" i="5"/>
  <c r="AI16" i="5"/>
  <c r="U17" i="5"/>
  <c r="V17" i="5"/>
  <c r="W17" i="5"/>
  <c r="X17" i="5"/>
  <c r="AB17" i="5"/>
  <c r="AC17" i="5"/>
  <c r="AG17" i="5"/>
  <c r="AH17" i="5"/>
  <c r="AI17" i="5"/>
  <c r="U2" i="5"/>
  <c r="V2" i="5"/>
  <c r="W2" i="5"/>
  <c r="X2" i="5"/>
  <c r="AB2" i="5"/>
  <c r="AC2" i="5"/>
  <c r="AG2" i="5"/>
  <c r="AH2" i="5"/>
  <c r="AI2" i="5"/>
  <c r="U3" i="5"/>
  <c r="V3" i="5"/>
  <c r="W3" i="5"/>
  <c r="X3" i="5"/>
  <c r="AB3" i="5"/>
  <c r="AC3" i="5"/>
  <c r="AG3" i="5"/>
  <c r="AH3" i="5"/>
  <c r="AI3" i="5"/>
  <c r="U4" i="5"/>
  <c r="V4" i="5"/>
  <c r="W4" i="5"/>
  <c r="X4" i="5"/>
  <c r="AB4" i="5"/>
  <c r="AC4" i="5"/>
  <c r="AG4" i="5"/>
  <c r="AH4" i="5"/>
  <c r="AI4" i="5"/>
  <c r="U5" i="5"/>
  <c r="V5" i="5"/>
  <c r="W5" i="5"/>
  <c r="X5" i="5"/>
  <c r="AB5" i="5"/>
  <c r="AC5" i="5"/>
  <c r="AG5" i="5"/>
  <c r="AH5" i="5"/>
  <c r="AI5" i="5"/>
  <c r="U6" i="5"/>
  <c r="V6" i="5"/>
  <c r="W6" i="5"/>
  <c r="X6" i="5"/>
  <c r="AB6" i="5"/>
  <c r="AC6" i="5"/>
  <c r="AG6" i="5"/>
  <c r="AH6" i="5"/>
  <c r="AI6" i="5"/>
  <c r="U7" i="5"/>
  <c r="V7" i="5"/>
  <c r="W7" i="5"/>
  <c r="X7" i="5"/>
  <c r="AB7" i="5"/>
  <c r="AC7" i="5"/>
  <c r="AG7" i="5"/>
  <c r="AH7" i="5"/>
  <c r="AI7" i="5"/>
  <c r="U8" i="5"/>
  <c r="V8" i="5"/>
  <c r="W8" i="5"/>
  <c r="X8" i="5"/>
  <c r="AB8" i="5"/>
  <c r="AC8" i="5"/>
  <c r="AG8" i="5"/>
  <c r="AH8" i="5"/>
  <c r="AI8" i="5"/>
  <c r="U9" i="5"/>
  <c r="V9" i="5"/>
  <c r="W9" i="5"/>
  <c r="X9" i="5"/>
  <c r="AB9" i="5"/>
  <c r="AC9" i="5"/>
  <c r="AG9" i="5"/>
  <c r="AH9" i="5"/>
  <c r="AI9" i="5"/>
  <c r="U10" i="5"/>
  <c r="V10" i="5"/>
  <c r="W10" i="5"/>
  <c r="X10" i="5"/>
  <c r="AB10" i="5"/>
  <c r="AC10" i="5"/>
  <c r="AG10" i="5"/>
  <c r="AH10" i="5"/>
  <c r="AI10" i="5"/>
  <c r="U11" i="5"/>
  <c r="V11" i="5"/>
  <c r="W11" i="5"/>
  <c r="X11" i="5"/>
  <c r="AB11" i="5"/>
  <c r="AC11" i="5"/>
  <c r="AG11" i="5"/>
  <c r="AH11" i="5"/>
  <c r="AI11" i="5"/>
  <c r="U12" i="5"/>
  <c r="V12" i="5"/>
  <c r="W12" i="5"/>
  <c r="X12" i="5"/>
  <c r="AB12" i="5"/>
  <c r="AC12" i="5"/>
  <c r="AG12" i="5"/>
  <c r="AH12" i="5"/>
  <c r="AI12" i="5"/>
  <c r="U13" i="5"/>
  <c r="V13" i="5"/>
  <c r="W13" i="5"/>
  <c r="X13" i="5"/>
  <c r="AB13" i="5"/>
  <c r="AC13" i="5"/>
  <c r="AG13" i="5"/>
  <c r="AH13" i="5"/>
  <c r="AI13" i="5"/>
  <c r="U14" i="5"/>
  <c r="V14" i="5"/>
  <c r="W14" i="5"/>
  <c r="X14" i="5"/>
  <c r="AB14" i="5"/>
  <c r="AC14" i="5"/>
  <c r="AG14" i="5"/>
  <c r="AH14" i="5"/>
  <c r="AI14" i="5"/>
  <c r="V15" i="5"/>
  <c r="W15" i="5"/>
  <c r="X15" i="5"/>
  <c r="AB15" i="5"/>
  <c r="AC15" i="5"/>
  <c r="AG15" i="5"/>
  <c r="AH15" i="5"/>
  <c r="AI15" i="5"/>
  <c r="U15" i="5"/>
  <c r="K13" i="2" l="1"/>
  <c r="K14" i="2"/>
  <c r="K17" i="2"/>
  <c r="K18" i="2"/>
  <c r="K2" i="2"/>
  <c r="J5" i="2"/>
  <c r="J12" i="2"/>
  <c r="J13" i="2"/>
  <c r="J14" i="2"/>
  <c r="J17" i="2"/>
  <c r="J18" i="2"/>
  <c r="J2" i="2"/>
  <c r="I8" i="2"/>
  <c r="I9" i="2"/>
  <c r="I13" i="2"/>
  <c r="I14" i="2"/>
  <c r="I17" i="2"/>
  <c r="I18" i="2"/>
  <c r="H8" i="2"/>
  <c r="H12" i="2"/>
  <c r="H13" i="2"/>
  <c r="H14" i="2"/>
  <c r="H15" i="2"/>
  <c r="H17" i="2"/>
  <c r="H18" i="2"/>
  <c r="G3" i="2"/>
  <c r="K3" i="2" s="1"/>
  <c r="G4" i="2"/>
  <c r="K4" i="2" s="1"/>
  <c r="G5" i="2"/>
  <c r="I5" i="2" s="1"/>
  <c r="G6" i="2"/>
  <c r="J6" i="2" s="1"/>
  <c r="G7" i="2"/>
  <c r="K7" i="2" s="1"/>
  <c r="G8" i="2"/>
  <c r="K8" i="2" s="1"/>
  <c r="G9" i="2"/>
  <c r="H9" i="2" s="1"/>
  <c r="G10" i="2"/>
  <c r="K10" i="2" s="1"/>
  <c r="G11" i="2"/>
  <c r="H11" i="2" s="1"/>
  <c r="G12" i="2"/>
  <c r="I12" i="2" s="1"/>
  <c r="G13" i="2"/>
  <c r="G14" i="2"/>
  <c r="G15" i="2"/>
  <c r="I15" i="2" s="1"/>
  <c r="G16" i="2"/>
  <c r="I16" i="2" s="1"/>
  <c r="G17" i="2"/>
  <c r="G18" i="2"/>
  <c r="G2" i="2"/>
  <c r="I2" i="2" s="1"/>
  <c r="G3" i="1"/>
  <c r="L3" i="1" s="1"/>
  <c r="G4" i="1"/>
  <c r="L4" i="1" s="1"/>
  <c r="G5" i="1"/>
  <c r="L5" i="1" s="1"/>
  <c r="G6" i="1"/>
  <c r="L6" i="1" s="1"/>
  <c r="G7" i="1"/>
  <c r="L7" i="1" s="1"/>
  <c r="G8" i="1"/>
  <c r="L8" i="1" s="1"/>
  <c r="G9" i="1"/>
  <c r="L9" i="1" s="1"/>
  <c r="G10" i="1"/>
  <c r="L10" i="1" s="1"/>
  <c r="G11" i="1"/>
  <c r="L11" i="1" s="1"/>
  <c r="G12" i="1"/>
  <c r="L12" i="1" s="1"/>
  <c r="G13" i="1"/>
  <c r="L13" i="1" s="1"/>
  <c r="G14" i="1"/>
  <c r="L14" i="1" s="1"/>
  <c r="G15" i="1"/>
  <c r="L15" i="1" s="1"/>
  <c r="G16" i="1"/>
  <c r="L16" i="1" s="1"/>
  <c r="G17" i="1"/>
  <c r="L17" i="1" s="1"/>
  <c r="G18" i="1"/>
  <c r="L18" i="1" s="1"/>
  <c r="G19" i="1"/>
  <c r="L19" i="1" s="1"/>
  <c r="G20" i="1"/>
  <c r="L20" i="1" s="1"/>
  <c r="G21" i="1"/>
  <c r="L21" i="1" s="1"/>
  <c r="G22" i="1"/>
  <c r="L22" i="1" s="1"/>
  <c r="G23" i="1"/>
  <c r="L23" i="1" s="1"/>
  <c r="G24" i="1"/>
  <c r="L24" i="1" s="1"/>
  <c r="G25" i="1"/>
  <c r="L25" i="1" s="1"/>
  <c r="G26" i="1"/>
  <c r="L26" i="1" s="1"/>
  <c r="G27" i="1"/>
  <c r="L27" i="1" s="1"/>
  <c r="G28" i="1"/>
  <c r="L28" i="1" s="1"/>
  <c r="G29" i="1"/>
  <c r="L29" i="1" s="1"/>
  <c r="G30" i="1"/>
  <c r="L30" i="1" s="1"/>
  <c r="G31" i="1"/>
  <c r="L31" i="1" s="1"/>
  <c r="G32" i="1"/>
  <c r="L32" i="1" s="1"/>
  <c r="G33" i="1"/>
  <c r="L33" i="1" s="1"/>
  <c r="G34" i="1"/>
  <c r="L34" i="1" s="1"/>
  <c r="G35" i="1"/>
  <c r="L35" i="1" s="1"/>
  <c r="G36" i="1"/>
  <c r="L36" i="1" s="1"/>
  <c r="G37" i="1"/>
  <c r="L37" i="1" s="1"/>
  <c r="G38" i="1"/>
  <c r="L38" i="1" s="1"/>
  <c r="K31" i="1" l="1"/>
  <c r="J31" i="1"/>
  <c r="I31" i="1"/>
  <c r="H31" i="1"/>
  <c r="K17" i="1"/>
  <c r="J17" i="1"/>
  <c r="I17" i="1"/>
  <c r="H17" i="1"/>
  <c r="J38" i="1"/>
  <c r="I38" i="1"/>
  <c r="H38" i="1"/>
  <c r="K38" i="1"/>
  <c r="K32" i="1"/>
  <c r="J32" i="1"/>
  <c r="I32" i="1"/>
  <c r="H32" i="1"/>
  <c r="K15" i="1"/>
  <c r="J15" i="1"/>
  <c r="I15" i="1"/>
  <c r="H15" i="1"/>
  <c r="K8" i="1"/>
  <c r="J8" i="1"/>
  <c r="I8" i="1"/>
  <c r="H8" i="1"/>
  <c r="K4" i="1"/>
  <c r="J4" i="1"/>
  <c r="I4" i="1"/>
  <c r="H4" i="1"/>
  <c r="H24" i="1"/>
  <c r="J24" i="1"/>
  <c r="K24" i="1"/>
  <c r="I24" i="1"/>
  <c r="K20" i="1"/>
  <c r="J20" i="1"/>
  <c r="I20" i="1"/>
  <c r="H20" i="1"/>
  <c r="I6" i="1"/>
  <c r="K6" i="1"/>
  <c r="J6" i="1"/>
  <c r="H6" i="1"/>
  <c r="K28" i="1"/>
  <c r="J28" i="1"/>
  <c r="I28" i="1"/>
  <c r="H28" i="1"/>
  <c r="K27" i="1"/>
  <c r="J27" i="1"/>
  <c r="I27" i="1"/>
  <c r="H27" i="1"/>
  <c r="J14" i="1"/>
  <c r="I14" i="1"/>
  <c r="H14" i="1"/>
  <c r="K14" i="1"/>
  <c r="I25" i="1"/>
  <c r="H25" i="1"/>
  <c r="K25" i="1"/>
  <c r="J25" i="1"/>
  <c r="H36" i="1"/>
  <c r="K36" i="1"/>
  <c r="J36" i="1"/>
  <c r="I36" i="1"/>
  <c r="J11" i="1"/>
  <c r="K11" i="1"/>
  <c r="H11" i="1"/>
  <c r="I11" i="1"/>
  <c r="K19" i="1"/>
  <c r="J19" i="1"/>
  <c r="I19" i="1"/>
  <c r="H19" i="1"/>
  <c r="K30" i="1"/>
  <c r="J30" i="1"/>
  <c r="I30" i="1"/>
  <c r="H30" i="1"/>
  <c r="K5" i="1"/>
  <c r="J5" i="1"/>
  <c r="I5" i="1"/>
  <c r="H5" i="1"/>
  <c r="J26" i="1"/>
  <c r="I26" i="1"/>
  <c r="H26" i="1"/>
  <c r="K26" i="1"/>
  <c r="I13" i="1"/>
  <c r="H13" i="1"/>
  <c r="K13" i="1"/>
  <c r="J13" i="1"/>
  <c r="H12" i="1"/>
  <c r="J12" i="1"/>
  <c r="K12" i="1"/>
  <c r="I12" i="1"/>
  <c r="I10" i="1"/>
  <c r="H10" i="1"/>
  <c r="J10" i="1"/>
  <c r="K10" i="1"/>
  <c r="J7" i="1"/>
  <c r="K7" i="1"/>
  <c r="I7" i="1"/>
  <c r="H7" i="1"/>
  <c r="K18" i="1"/>
  <c r="J18" i="1"/>
  <c r="I18" i="1"/>
  <c r="H18" i="1"/>
  <c r="K29" i="1"/>
  <c r="J29" i="1"/>
  <c r="I29" i="1"/>
  <c r="H29" i="1"/>
  <c r="K16" i="1"/>
  <c r="J16" i="1"/>
  <c r="I16" i="1"/>
  <c r="H16" i="1"/>
  <c r="K3" i="1"/>
  <c r="J3" i="1"/>
  <c r="I3" i="1"/>
  <c r="H3" i="1"/>
  <c r="I37" i="1"/>
  <c r="H37" i="1"/>
  <c r="K37" i="1"/>
  <c r="J37" i="1"/>
  <c r="I35" i="1"/>
  <c r="K35" i="1"/>
  <c r="J35" i="1"/>
  <c r="H35" i="1"/>
  <c r="I23" i="1"/>
  <c r="K23" i="1"/>
  <c r="H23" i="1"/>
  <c r="J23" i="1"/>
  <c r="I34" i="1"/>
  <c r="H34" i="1"/>
  <c r="K34" i="1"/>
  <c r="J34" i="1"/>
  <c r="I22" i="1"/>
  <c r="K22" i="1"/>
  <c r="J22" i="1"/>
  <c r="H22" i="1"/>
  <c r="K33" i="1"/>
  <c r="J33" i="1"/>
  <c r="I33" i="1"/>
  <c r="H33" i="1"/>
  <c r="K21" i="1"/>
  <c r="J21" i="1"/>
  <c r="I21" i="1"/>
  <c r="H21" i="1"/>
  <c r="H9" i="1"/>
  <c r="K9" i="1"/>
  <c r="J9" i="1"/>
  <c r="I9" i="1"/>
  <c r="K16" i="2"/>
  <c r="H16" i="2"/>
  <c r="J16" i="2"/>
  <c r="K15" i="2"/>
  <c r="J15" i="2"/>
  <c r="K12" i="2"/>
  <c r="K11" i="2"/>
  <c r="I11" i="2"/>
  <c r="J11" i="2"/>
  <c r="J9" i="2"/>
  <c r="K9" i="2"/>
  <c r="J8" i="2"/>
  <c r="I10" i="2"/>
  <c r="J10" i="2"/>
  <c r="H10" i="2"/>
  <c r="H7" i="2"/>
  <c r="I7" i="2"/>
  <c r="J7" i="2"/>
  <c r="K6" i="2"/>
  <c r="H6" i="2"/>
  <c r="I6" i="2"/>
  <c r="K5" i="2"/>
  <c r="H5" i="2"/>
  <c r="H4" i="2"/>
  <c r="I4" i="2"/>
  <c r="J4" i="2"/>
  <c r="I3" i="2"/>
  <c r="H3" i="2"/>
  <c r="J3" i="2"/>
  <c r="H2" i="2"/>
</calcChain>
</file>

<file path=xl/sharedStrings.xml><?xml version="1.0" encoding="utf-8"?>
<sst xmlns="http://schemas.openxmlformats.org/spreadsheetml/2006/main" count="625" uniqueCount="235">
  <si>
    <t>平均树高H</t>
    <phoneticPr fontId="1" type="noConversion"/>
  </si>
  <si>
    <t>估算龄级</t>
    <phoneticPr fontId="1" type="noConversion"/>
  </si>
  <si>
    <t>样地1</t>
    <phoneticPr fontId="1" type="noConversion"/>
  </si>
  <si>
    <t>0.021*POWER(H,1.738)</t>
    <phoneticPr fontId="1" type="noConversion"/>
  </si>
  <si>
    <t>0.000093*POWER(H,2.7404)</t>
    <phoneticPr fontId="1" type="noConversion"/>
  </si>
  <si>
    <t>0.3037*POWER(H,1.321)</t>
    <phoneticPr fontId="1" type="noConversion"/>
  </si>
  <si>
    <t>H*POWER(D,2)/(0.2951*H*POWER(D,2)+20.3106)</t>
    <phoneticPr fontId="1" type="noConversion"/>
  </si>
  <si>
    <t>H*POWER(D,2)/(0.4960*H*POWER(D,2)+68.2403)</t>
    <phoneticPr fontId="1" type="noConversion"/>
  </si>
  <si>
    <t>H*POWER(D,2)/(0.1784*H*POWER(D,2)+86.2093)</t>
    <phoneticPr fontId="1" type="noConversion"/>
  </si>
  <si>
    <t>0.0452+0.0086*H*POWER(D,2)</t>
    <phoneticPr fontId="1" type="noConversion"/>
  </si>
  <si>
    <t>0.0105*POWER(H*POWER(D,2),1.0652)</t>
    <phoneticPr fontId="1" type="noConversion"/>
  </si>
  <si>
    <t>0.043*POWER(H*POWER(D,2),0.6628)</t>
    <phoneticPr fontId="1" type="noConversion"/>
  </si>
  <si>
    <t>0.8775+0.0043*H*POWER(D,2)</t>
    <phoneticPr fontId="1" type="noConversion"/>
  </si>
  <si>
    <t>0.033*POWER(D*H,0.9352)</t>
    <phoneticPr fontId="1" type="noConversion"/>
  </si>
  <si>
    <t>样地2</t>
    <phoneticPr fontId="1" type="noConversion"/>
  </si>
  <si>
    <t>样地3</t>
    <phoneticPr fontId="1" type="noConversion"/>
  </si>
  <si>
    <t>样地5</t>
    <phoneticPr fontId="1" type="noConversion"/>
  </si>
  <si>
    <t>样地4</t>
    <phoneticPr fontId="1" type="noConversion"/>
  </si>
  <si>
    <t>样地6</t>
    <phoneticPr fontId="1" type="noConversion"/>
  </si>
  <si>
    <t>样地7</t>
    <phoneticPr fontId="1" type="noConversion"/>
  </si>
  <si>
    <t>样地8</t>
    <phoneticPr fontId="1" type="noConversion"/>
  </si>
  <si>
    <t>0.0705*H*POWER(H,1.451)</t>
    <phoneticPr fontId="1" type="noConversion"/>
  </si>
  <si>
    <t>样地10</t>
  </si>
  <si>
    <t>样地11</t>
  </si>
  <si>
    <t>样地12</t>
  </si>
  <si>
    <t>样地13</t>
  </si>
  <si>
    <t>样地14</t>
  </si>
  <si>
    <t>样地15</t>
  </si>
  <si>
    <t>样地9</t>
    <phoneticPr fontId="1" type="noConversion"/>
  </si>
  <si>
    <t>计数n</t>
    <phoneticPr fontId="1" type="noConversion"/>
  </si>
  <si>
    <t>角规1</t>
    <phoneticPr fontId="1" type="noConversion"/>
  </si>
  <si>
    <t>角规2</t>
  </si>
  <si>
    <t>角规3</t>
  </si>
  <si>
    <t>角规4</t>
  </si>
  <si>
    <t>角规5</t>
  </si>
  <si>
    <t>角规6</t>
  </si>
  <si>
    <t>角规7</t>
  </si>
  <si>
    <t>角规8</t>
  </si>
  <si>
    <t>角规9</t>
  </si>
  <si>
    <t>角规10</t>
  </si>
  <si>
    <t>角规11</t>
  </si>
  <si>
    <t>角规12</t>
  </si>
  <si>
    <t>角规13</t>
  </si>
  <si>
    <t>角规14</t>
  </si>
  <si>
    <t>角规15</t>
  </si>
  <si>
    <t>角规16</t>
  </si>
  <si>
    <t>角规17</t>
  </si>
  <si>
    <t>角规18</t>
  </si>
  <si>
    <t>角规19</t>
  </si>
  <si>
    <t>角规20</t>
  </si>
  <si>
    <t>角规21</t>
  </si>
  <si>
    <t>角规22</t>
  </si>
  <si>
    <r>
      <t>龄级4（1-4年）：
干材W</t>
    </r>
    <r>
      <rPr>
        <vertAlign val="subscript"/>
        <sz val="11"/>
        <color theme="1"/>
        <rFont val="等线"/>
        <family val="3"/>
        <charset val="134"/>
        <scheme val="minor"/>
      </rPr>
      <t>S</t>
    </r>
    <r>
      <rPr>
        <sz val="11"/>
        <color theme="1"/>
        <rFont val="等线"/>
        <family val="2"/>
        <charset val="134"/>
        <scheme val="minor"/>
      </rPr>
      <t>＝0.021H</t>
    </r>
    <r>
      <rPr>
        <vertAlign val="superscript"/>
        <sz val="11"/>
        <color theme="1"/>
        <rFont val="等线"/>
        <family val="3"/>
        <charset val="134"/>
        <scheme val="minor"/>
      </rPr>
      <t>1.738</t>
    </r>
    <r>
      <rPr>
        <sz val="11"/>
        <color theme="1"/>
        <rFont val="等线"/>
        <family val="2"/>
        <charset val="134"/>
        <scheme val="minor"/>
      </rPr>
      <t xml:space="preserve">
树皮W</t>
    </r>
    <r>
      <rPr>
        <vertAlign val="subscript"/>
        <sz val="11"/>
        <color theme="1"/>
        <rFont val="等线"/>
        <family val="3"/>
        <charset val="134"/>
        <scheme val="minor"/>
      </rPr>
      <t>B</t>
    </r>
    <r>
      <rPr>
        <sz val="11"/>
        <color theme="1"/>
        <rFont val="等线"/>
        <family val="2"/>
        <charset val="134"/>
        <scheme val="minor"/>
      </rPr>
      <t>＝0.0705H</t>
    </r>
    <r>
      <rPr>
        <vertAlign val="superscript"/>
        <sz val="11"/>
        <color theme="1"/>
        <rFont val="等线"/>
        <family val="3"/>
        <charset val="134"/>
        <scheme val="minor"/>
      </rPr>
      <t>1.451</t>
    </r>
    <r>
      <rPr>
        <sz val="11"/>
        <color theme="1"/>
        <rFont val="等线"/>
        <family val="2"/>
        <charset val="134"/>
        <scheme val="minor"/>
      </rPr>
      <t xml:space="preserve">
树枝W</t>
    </r>
    <r>
      <rPr>
        <vertAlign val="subscript"/>
        <sz val="11"/>
        <color theme="1"/>
        <rFont val="等线"/>
        <family val="3"/>
        <charset val="134"/>
        <scheme val="minor"/>
      </rPr>
      <t>Br</t>
    </r>
    <r>
      <rPr>
        <sz val="11"/>
        <color theme="1"/>
        <rFont val="等线"/>
        <family val="2"/>
        <charset val="134"/>
        <scheme val="minor"/>
      </rPr>
      <t>＝0.000093H</t>
    </r>
    <r>
      <rPr>
        <vertAlign val="superscript"/>
        <sz val="11"/>
        <color theme="1"/>
        <rFont val="等线"/>
        <family val="3"/>
        <charset val="134"/>
        <scheme val="minor"/>
      </rPr>
      <t>2.7404</t>
    </r>
    <r>
      <rPr>
        <sz val="11"/>
        <color theme="1"/>
        <rFont val="等线"/>
        <family val="2"/>
        <charset val="134"/>
        <scheme val="minor"/>
      </rPr>
      <t xml:space="preserve">
针叶W</t>
    </r>
    <r>
      <rPr>
        <vertAlign val="subscript"/>
        <sz val="11"/>
        <color theme="1"/>
        <rFont val="等线"/>
        <family val="3"/>
        <charset val="134"/>
        <scheme val="minor"/>
      </rPr>
      <t>L</t>
    </r>
    <r>
      <rPr>
        <sz val="11"/>
        <color theme="1"/>
        <rFont val="等线"/>
        <family val="2"/>
        <charset val="134"/>
        <scheme val="minor"/>
      </rPr>
      <t>＝0.3037H</t>
    </r>
    <r>
      <rPr>
        <vertAlign val="superscript"/>
        <sz val="11"/>
        <color theme="1"/>
        <rFont val="等线"/>
        <family val="3"/>
        <charset val="134"/>
        <scheme val="minor"/>
      </rPr>
      <t>1.321</t>
    </r>
    <phoneticPr fontId="1" type="noConversion"/>
  </si>
  <si>
    <r>
      <t>龄级10（5-15年）：
干材W</t>
    </r>
    <r>
      <rPr>
        <vertAlign val="subscript"/>
        <sz val="11"/>
        <color theme="1"/>
        <rFont val="等线"/>
        <family val="3"/>
        <charset val="134"/>
        <scheme val="minor"/>
      </rPr>
      <t>S</t>
    </r>
    <r>
      <rPr>
        <sz val="11"/>
        <color theme="1"/>
        <rFont val="等线"/>
        <family val="2"/>
        <charset val="134"/>
        <scheme val="minor"/>
      </rPr>
      <t>＝D</t>
    </r>
    <r>
      <rPr>
        <vertAlign val="superscript"/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2"/>
        <charset val="134"/>
        <scheme val="minor"/>
      </rPr>
      <t>H/(0.2951D</t>
    </r>
    <r>
      <rPr>
        <vertAlign val="superscript"/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2"/>
        <charset val="134"/>
        <scheme val="minor"/>
      </rPr>
      <t>H+20.3106)
树皮W</t>
    </r>
    <r>
      <rPr>
        <vertAlign val="subscript"/>
        <sz val="11"/>
        <color theme="1"/>
        <rFont val="等线"/>
        <family val="3"/>
        <charset val="134"/>
        <scheme val="minor"/>
      </rPr>
      <t>B</t>
    </r>
    <r>
      <rPr>
        <sz val="11"/>
        <color theme="1"/>
        <rFont val="等线"/>
        <family val="2"/>
        <charset val="134"/>
        <scheme val="minor"/>
      </rPr>
      <t>＝D</t>
    </r>
    <r>
      <rPr>
        <vertAlign val="superscript"/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2"/>
        <charset val="134"/>
        <scheme val="minor"/>
      </rPr>
      <t>H/(0.4960D</t>
    </r>
    <r>
      <rPr>
        <vertAlign val="superscript"/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2"/>
        <charset val="134"/>
        <scheme val="minor"/>
      </rPr>
      <t>H+68.2403)
树枝W</t>
    </r>
    <r>
      <rPr>
        <vertAlign val="subscript"/>
        <sz val="11"/>
        <color theme="1"/>
        <rFont val="等线"/>
        <family val="3"/>
        <charset val="134"/>
        <scheme val="minor"/>
      </rPr>
      <t>Br</t>
    </r>
    <r>
      <rPr>
        <sz val="11"/>
        <color theme="1"/>
        <rFont val="等线"/>
        <family val="2"/>
        <charset val="134"/>
        <scheme val="minor"/>
      </rPr>
      <t>＝D</t>
    </r>
    <r>
      <rPr>
        <vertAlign val="superscript"/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2"/>
        <charset val="134"/>
        <scheme val="minor"/>
      </rPr>
      <t>H/(0.1784D</t>
    </r>
    <r>
      <rPr>
        <vertAlign val="superscript"/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2"/>
        <charset val="134"/>
        <scheme val="minor"/>
      </rPr>
      <t>H+86.2093)
针叶W</t>
    </r>
    <r>
      <rPr>
        <vertAlign val="subscript"/>
        <sz val="11"/>
        <color theme="1"/>
        <rFont val="等线"/>
        <family val="3"/>
        <charset val="134"/>
        <scheme val="minor"/>
      </rPr>
      <t>L</t>
    </r>
    <r>
      <rPr>
        <sz val="11"/>
        <color theme="1"/>
        <rFont val="等线"/>
        <family val="2"/>
        <charset val="134"/>
        <scheme val="minor"/>
      </rPr>
      <t>＝0.0452+0.0086D</t>
    </r>
    <r>
      <rPr>
        <vertAlign val="superscript"/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2"/>
        <charset val="134"/>
        <scheme val="minor"/>
      </rPr>
      <t>H</t>
    </r>
    <phoneticPr fontId="1" type="noConversion"/>
  </si>
  <si>
    <r>
      <t>龄级15（15年以上）：
干材W</t>
    </r>
    <r>
      <rPr>
        <vertAlign val="subscript"/>
        <sz val="11"/>
        <color theme="1"/>
        <rFont val="等线"/>
        <family val="3"/>
        <charset val="134"/>
        <scheme val="minor"/>
      </rPr>
      <t>S</t>
    </r>
    <r>
      <rPr>
        <sz val="11"/>
        <color theme="1"/>
        <rFont val="等线"/>
        <family val="2"/>
        <charset val="134"/>
        <scheme val="minor"/>
      </rPr>
      <t>＝0.0105(D</t>
    </r>
    <r>
      <rPr>
        <vertAlign val="superscript"/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2"/>
        <charset val="134"/>
        <scheme val="minor"/>
      </rPr>
      <t>H)</t>
    </r>
    <r>
      <rPr>
        <vertAlign val="superscript"/>
        <sz val="11"/>
        <color theme="1"/>
        <rFont val="等线"/>
        <family val="3"/>
        <charset val="134"/>
        <scheme val="minor"/>
      </rPr>
      <t>1.0652</t>
    </r>
    <r>
      <rPr>
        <sz val="11"/>
        <color theme="1"/>
        <rFont val="等线"/>
        <family val="2"/>
        <charset val="134"/>
        <scheme val="minor"/>
      </rPr>
      <t xml:space="preserve">
树皮W</t>
    </r>
    <r>
      <rPr>
        <vertAlign val="subscript"/>
        <sz val="11"/>
        <color theme="1"/>
        <rFont val="等线"/>
        <family val="3"/>
        <charset val="134"/>
        <scheme val="minor"/>
      </rPr>
      <t>B</t>
    </r>
    <r>
      <rPr>
        <sz val="11"/>
        <color theme="1"/>
        <rFont val="等线"/>
        <family val="2"/>
        <charset val="134"/>
        <scheme val="minor"/>
      </rPr>
      <t>＝0.043(D</t>
    </r>
    <r>
      <rPr>
        <vertAlign val="superscript"/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2"/>
        <charset val="134"/>
        <scheme val="minor"/>
      </rPr>
      <t>H)</t>
    </r>
    <r>
      <rPr>
        <vertAlign val="superscript"/>
        <sz val="11"/>
        <color theme="1"/>
        <rFont val="等线"/>
        <family val="3"/>
        <charset val="134"/>
        <scheme val="minor"/>
      </rPr>
      <t>0.6628</t>
    </r>
    <r>
      <rPr>
        <sz val="11"/>
        <color theme="1"/>
        <rFont val="等线"/>
        <family val="2"/>
        <charset val="134"/>
        <scheme val="minor"/>
      </rPr>
      <t xml:space="preserve">
树枝W</t>
    </r>
    <r>
      <rPr>
        <vertAlign val="subscript"/>
        <sz val="11"/>
        <color theme="1"/>
        <rFont val="等线"/>
        <family val="3"/>
        <charset val="134"/>
        <scheme val="minor"/>
      </rPr>
      <t>Br</t>
    </r>
    <r>
      <rPr>
        <sz val="11"/>
        <color theme="1"/>
        <rFont val="等线"/>
        <family val="2"/>
        <charset val="134"/>
        <scheme val="minor"/>
      </rPr>
      <t>＝0.8775+0.0043(D</t>
    </r>
    <r>
      <rPr>
        <vertAlign val="superscript"/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2"/>
        <charset val="134"/>
        <scheme val="minor"/>
      </rPr>
      <t>H)
针叶W</t>
    </r>
    <r>
      <rPr>
        <vertAlign val="subscript"/>
        <sz val="11"/>
        <color theme="1"/>
        <rFont val="等线"/>
        <family val="3"/>
        <charset val="134"/>
        <scheme val="minor"/>
      </rPr>
      <t>L</t>
    </r>
    <r>
      <rPr>
        <sz val="11"/>
        <color theme="1"/>
        <rFont val="等线"/>
        <family val="2"/>
        <charset val="134"/>
        <scheme val="minor"/>
      </rPr>
      <t>＝0.033(DH)</t>
    </r>
    <r>
      <rPr>
        <vertAlign val="superscript"/>
        <sz val="11"/>
        <color theme="1"/>
        <rFont val="等线"/>
        <family val="3"/>
        <charset val="134"/>
        <scheme val="minor"/>
      </rPr>
      <t>0.9352</t>
    </r>
    <phoneticPr fontId="1" type="noConversion"/>
  </si>
  <si>
    <t>计算公式B（杨阳, 2013）：</t>
    <phoneticPr fontId="1" type="noConversion"/>
  </si>
  <si>
    <t>计算公式A（蔡年辉, 2011）：</t>
    <phoneticPr fontId="1" type="noConversion"/>
  </si>
  <si>
    <r>
      <t>干材W=22.35D</t>
    </r>
    <r>
      <rPr>
        <vertAlign val="superscript"/>
        <sz val="11"/>
        <color theme="1"/>
        <rFont val="等线"/>
        <family val="3"/>
        <charset val="134"/>
        <scheme val="minor"/>
      </rPr>
      <t>1.79</t>
    </r>
    <r>
      <rPr>
        <sz val="11"/>
        <color theme="1"/>
        <rFont val="等线"/>
        <family val="2"/>
        <charset val="134"/>
        <scheme val="minor"/>
      </rPr>
      <t>H</t>
    </r>
    <r>
      <rPr>
        <vertAlign val="superscript"/>
        <sz val="11"/>
        <color theme="1"/>
        <rFont val="等线"/>
        <family val="3"/>
        <charset val="134"/>
        <scheme val="minor"/>
      </rPr>
      <t>1.07</t>
    </r>
    <r>
      <rPr>
        <sz val="11"/>
        <color theme="1"/>
        <rFont val="等线"/>
        <family val="2"/>
        <charset val="134"/>
        <scheme val="minor"/>
      </rPr>
      <t xml:space="preserve">
树枝W=21. 68D</t>
    </r>
    <r>
      <rPr>
        <vertAlign val="superscript"/>
        <sz val="11"/>
        <color theme="1"/>
        <rFont val="等线"/>
        <family val="3"/>
        <charset val="134"/>
        <scheme val="minor"/>
      </rPr>
      <t>2.57</t>
    </r>
    <r>
      <rPr>
        <sz val="11"/>
        <color theme="1"/>
        <rFont val="等线"/>
        <family val="2"/>
        <charset val="134"/>
        <scheme val="minor"/>
      </rPr>
      <t>H</t>
    </r>
    <r>
      <rPr>
        <vertAlign val="superscript"/>
        <sz val="11"/>
        <color theme="1"/>
        <rFont val="等线"/>
        <family val="3"/>
        <charset val="134"/>
        <scheme val="minor"/>
      </rPr>
      <t>-0.37</t>
    </r>
    <r>
      <rPr>
        <sz val="11"/>
        <color theme="1"/>
        <rFont val="等线"/>
        <family val="2"/>
        <charset val="134"/>
        <scheme val="minor"/>
      </rPr>
      <t xml:space="preserve">
针叶W=6. 27D</t>
    </r>
    <r>
      <rPr>
        <vertAlign val="superscript"/>
        <sz val="11"/>
        <color theme="1"/>
        <rFont val="等线"/>
        <family val="3"/>
        <charset val="134"/>
        <scheme val="minor"/>
      </rPr>
      <t>2.18</t>
    </r>
    <r>
      <rPr>
        <sz val="11"/>
        <color theme="1"/>
        <rFont val="等线"/>
        <family val="2"/>
        <charset val="134"/>
        <scheme val="minor"/>
      </rPr>
      <t>H</t>
    </r>
    <r>
      <rPr>
        <vertAlign val="superscript"/>
        <sz val="11"/>
        <color theme="1"/>
        <rFont val="等线"/>
        <family val="3"/>
        <charset val="134"/>
        <scheme val="minor"/>
      </rPr>
      <t>0.22</t>
    </r>
    <phoneticPr fontId="1" type="noConversion"/>
  </si>
  <si>
    <t>22.35*POWER(D,1.79)*POWER(H,1.07)</t>
    <phoneticPr fontId="1" type="noConversion"/>
  </si>
  <si>
    <t>21.68*POWER(D,2.57)*POWER(H,-0.37)</t>
    <phoneticPr fontId="1" type="noConversion"/>
  </si>
  <si>
    <t>6.27*POWER(D,2.18)*POWER(H,0.22)</t>
    <phoneticPr fontId="1" type="noConversion"/>
  </si>
  <si>
    <t>y=1.457D+11.276</t>
    <phoneticPr fontId="1" type="noConversion"/>
  </si>
  <si>
    <t>*龄级确定（沈莉芹, 2019,P.36)</t>
    <phoneticPr fontId="1" type="noConversion"/>
  </si>
  <si>
    <t>二元材积计算结果
（m³/ha)</t>
    <phoneticPr fontId="1" type="noConversion"/>
  </si>
  <si>
    <t>干材生物量WS</t>
  </si>
  <si>
    <t>树皮生物量WB</t>
  </si>
  <si>
    <t>树枝生物量WBr</t>
  </si>
  <si>
    <t>针叶生物量WL</t>
  </si>
  <si>
    <t>样地名称</t>
    <phoneticPr fontId="1" type="noConversion"/>
  </si>
  <si>
    <t>采集日期</t>
    <phoneticPr fontId="1" type="noConversion"/>
  </si>
  <si>
    <t>总样地顺序</t>
    <phoneticPr fontId="1" type="noConversion"/>
  </si>
  <si>
    <t>角规2</t>
    <phoneticPr fontId="1" type="noConversion"/>
  </si>
  <si>
    <t>样地5</t>
  </si>
  <si>
    <t>样地6</t>
  </si>
  <si>
    <t>样地7</t>
  </si>
  <si>
    <t>样地8</t>
  </si>
  <si>
    <t>样地9</t>
  </si>
  <si>
    <t>地上生物量WA</t>
    <phoneticPr fontId="1" type="noConversion"/>
  </si>
  <si>
    <t>WA</t>
    <phoneticPr fontId="1" type="noConversion"/>
  </si>
  <si>
    <t>0.070231*power(D,2.10392)*power(H,0.4112)</t>
    <phoneticPr fontId="1" type="noConversion"/>
  </si>
  <si>
    <t>WS</t>
    <phoneticPr fontId="1" type="noConversion"/>
  </si>
  <si>
    <t>WB</t>
    <phoneticPr fontId="1" type="noConversion"/>
  </si>
  <si>
    <t>WBr</t>
    <phoneticPr fontId="1" type="noConversion"/>
  </si>
  <si>
    <t>WL</t>
    <phoneticPr fontId="1" type="noConversion"/>
  </si>
  <si>
    <t>WA*1/(1+1.55018*power(D,-0.27008)*power(H,-0.57857)+1.93610*power(D,0.61425)*power(H,-1.36341)+2.37294*power(D,0.43806)*power(H,-1.657))</t>
    <phoneticPr fontId="1" type="noConversion"/>
  </si>
  <si>
    <t>WA*1.93610*power(D,0.61425)*power(H,-1.36341)/(1+1.55018*power(D,-0.27008)*power(H,-0.57857)+1.93610*power(D,0.61425)*power(H,-1.36341)+2.37294*power(D,0.43806)*power(H,-1.657))</t>
    <phoneticPr fontId="1" type="noConversion"/>
  </si>
  <si>
    <t>WA*2.37294*power(D,0.43806)*power(H,-1.657)/(1+1.55018*power(D,-0.27008)*power(H,-0.57857)+1.93610*power(D,0.61425)*power(H,-1.36341)+2.37294*power(D,0.43806)*power(H,-1.657))</t>
    <phoneticPr fontId="1" type="noConversion"/>
  </si>
  <si>
    <t>WA*1.55018*power(,-0.27008)*power(H,-0.57857)/(1+1.55018*power(D,-0.27008)*power(H,-0.57857)+1.93610*power(D,0.61425)*power(H,-1.36341)+2.37294*power(D,0.43806)*power(H,-1.657))</t>
    <phoneticPr fontId="1" type="noConversion"/>
  </si>
  <si>
    <t>总生物量WA</t>
    <phoneticPr fontId="1" type="noConversion"/>
  </si>
  <si>
    <t>林分平均胸径D</t>
    <phoneticPr fontId="1" type="noConversion"/>
  </si>
  <si>
    <t>WA*n</t>
    <phoneticPr fontId="1" type="noConversion"/>
  </si>
  <si>
    <t>S11</t>
  </si>
  <si>
    <t>S12</t>
  </si>
  <si>
    <t>S21</t>
  </si>
  <si>
    <t>S22</t>
  </si>
  <si>
    <t>entropy</t>
  </si>
  <si>
    <t>anisotropy</t>
  </si>
  <si>
    <t>alpha_utm</t>
  </si>
  <si>
    <t>Freeman_Db</t>
  </si>
  <si>
    <t>Freeman_Od</t>
  </si>
  <si>
    <t>Freeman_Vo</t>
  </si>
  <si>
    <t>Yamaguchi4</t>
  </si>
  <si>
    <t>L-S11</t>
    <phoneticPr fontId="1" type="noConversion"/>
  </si>
  <si>
    <t>L-S12</t>
    <phoneticPr fontId="1" type="noConversion"/>
  </si>
  <si>
    <t>L-S21</t>
    <phoneticPr fontId="1" type="noConversion"/>
  </si>
  <si>
    <t>L-S22</t>
    <phoneticPr fontId="1" type="noConversion"/>
  </si>
  <si>
    <t>L-entropy</t>
    <phoneticPr fontId="1" type="noConversion"/>
  </si>
  <si>
    <t>L-anisotropy</t>
    <phoneticPr fontId="1" type="noConversion"/>
  </si>
  <si>
    <t>20200812</t>
  </si>
  <si>
    <t>20200813</t>
  </si>
  <si>
    <t>20200814</t>
  </si>
  <si>
    <t>20200815</t>
  </si>
  <si>
    <t>20200816</t>
  </si>
  <si>
    <t>20200818</t>
  </si>
  <si>
    <t>20200819</t>
  </si>
  <si>
    <t>20200820</t>
  </si>
  <si>
    <t>L-alpha</t>
    <phoneticPr fontId="1" type="noConversion"/>
  </si>
  <si>
    <t>L-Dbl</t>
    <phoneticPr fontId="1" type="noConversion"/>
  </si>
  <si>
    <t>L-Hlx</t>
    <phoneticPr fontId="1" type="noConversion"/>
  </si>
  <si>
    <t>C_alpha</t>
  </si>
  <si>
    <t>C_entropy</t>
    <phoneticPr fontId="1" type="noConversion"/>
  </si>
  <si>
    <t>C_anisotropy</t>
    <phoneticPr fontId="1" type="noConversion"/>
  </si>
  <si>
    <t>C_Odd</t>
    <phoneticPr fontId="1" type="noConversion"/>
  </si>
  <si>
    <t>C_Dbl</t>
    <phoneticPr fontId="1" type="noConversion"/>
  </si>
  <si>
    <t>C_vol</t>
    <phoneticPr fontId="1" type="noConversion"/>
  </si>
  <si>
    <t>C-Hlx</t>
    <phoneticPr fontId="1" type="noConversion"/>
  </si>
  <si>
    <t>L_Odd</t>
    <phoneticPr fontId="1" type="noConversion"/>
  </si>
  <si>
    <t>L_Vol</t>
    <phoneticPr fontId="1" type="noConversion"/>
  </si>
  <si>
    <t>C_S11</t>
    <phoneticPr fontId="1" type="noConversion"/>
  </si>
  <si>
    <t>C_S12</t>
    <phoneticPr fontId="1" type="noConversion"/>
  </si>
  <si>
    <t>C_S21</t>
    <phoneticPr fontId="1" type="noConversion"/>
  </si>
  <si>
    <t>C_S22</t>
    <phoneticPr fontId="1" type="noConversion"/>
  </si>
  <si>
    <t>C_S11_DB</t>
  </si>
  <si>
    <t>C_S12_DB</t>
  </si>
  <si>
    <t>C_S21_DB</t>
  </si>
  <si>
    <t>C_S22_DB</t>
  </si>
  <si>
    <t>C_entropy_DB</t>
  </si>
  <si>
    <t>C_anisotropy_DB</t>
  </si>
  <si>
    <t>L-S11_DB</t>
  </si>
  <si>
    <t>L-S12_DB</t>
  </si>
  <si>
    <t>L-S21_DB</t>
  </si>
  <si>
    <t>L-S22_DB</t>
  </si>
  <si>
    <t>L-entropy_DB</t>
  </si>
  <si>
    <t>L-anisotropy_DB</t>
  </si>
  <si>
    <t>L-Dbl_DB</t>
  </si>
  <si>
    <t>L_Odd_DB</t>
  </si>
  <si>
    <t>L_Vol_DB</t>
  </si>
  <si>
    <t>L-Hlx_DB</t>
  </si>
  <si>
    <t>lnWA</t>
    <phoneticPr fontId="1" type="noConversion"/>
  </si>
  <si>
    <t>lnWS</t>
    <phoneticPr fontId="1" type="noConversion"/>
  </si>
  <si>
    <t>lnWB</t>
    <phoneticPr fontId="1" type="noConversion"/>
  </si>
  <si>
    <t>lnWBr</t>
    <phoneticPr fontId="1" type="noConversion"/>
  </si>
  <si>
    <t>lnWL</t>
    <phoneticPr fontId="1" type="noConversion"/>
  </si>
  <si>
    <t>日期</t>
  </si>
  <si>
    <t>类型</t>
  </si>
  <si>
    <t>LF_entropy</t>
  </si>
  <si>
    <t>LF_anisotr</t>
  </si>
  <si>
    <t>LF_alpha</t>
  </si>
  <si>
    <t>LF_F3_Odd</t>
  </si>
  <si>
    <t>LF_F3_Dbl</t>
  </si>
  <si>
    <t>LF_F3_Vol</t>
  </si>
  <si>
    <t>LF_Y4_Odd</t>
  </si>
  <si>
    <t>LF_Y4_Dbl</t>
  </si>
  <si>
    <t>LF_Y4_Vol</t>
  </si>
  <si>
    <t>LF_Y4_Hlx</t>
  </si>
  <si>
    <t>C_Y4_Odd_D</t>
  </si>
  <si>
    <t>C_Y4_Dbl_D</t>
  </si>
  <si>
    <t>C_Y4_Vol_D</t>
  </si>
  <si>
    <t>C_Y4_Hlx_D</t>
  </si>
  <si>
    <t>样地一角规</t>
  </si>
  <si>
    <t>样地二角规1</t>
  </si>
  <si>
    <t>样地二角规</t>
  </si>
  <si>
    <t>LF_entropy_DB</t>
  </si>
  <si>
    <t>LF_anisotr_DB</t>
  </si>
  <si>
    <t>LF_F3_Odd_DB</t>
  </si>
  <si>
    <t>LF_F3_Dbl_DB</t>
  </si>
  <si>
    <t>LF_F3_Vol_DB</t>
  </si>
  <si>
    <t>LF_Y4_Odd_DB</t>
  </si>
  <si>
    <t>LF_Y4_Dbl_DB</t>
  </si>
  <si>
    <t>LF_Y4_Vol_DB</t>
  </si>
  <si>
    <t>LF_Y4_Hlx_DB</t>
  </si>
  <si>
    <t>C_F3_Odd_DB</t>
    <phoneticPr fontId="1" type="noConversion"/>
  </si>
  <si>
    <t>C_F3_Dbl_DB</t>
    <phoneticPr fontId="1" type="noConversion"/>
  </si>
  <si>
    <t>C_F3_vol_DB</t>
    <phoneticPr fontId="1" type="noConversion"/>
  </si>
  <si>
    <t>C_F3_Odd</t>
    <phoneticPr fontId="1" type="noConversion"/>
  </si>
  <si>
    <t>C_F3_Dbl</t>
    <phoneticPr fontId="1" type="noConversion"/>
  </si>
  <si>
    <t>C_F3_vol</t>
    <phoneticPr fontId="1" type="noConversion"/>
  </si>
  <si>
    <t>C_Y4_Odd</t>
    <phoneticPr fontId="1" type="noConversion"/>
  </si>
  <si>
    <t>C_Y4_Dbl</t>
    <phoneticPr fontId="1" type="noConversion"/>
  </si>
  <si>
    <t>C_Y4_Vol</t>
    <phoneticPr fontId="1" type="noConversion"/>
  </si>
  <si>
    <t>C_Y4_Hlx</t>
    <phoneticPr fontId="1" type="noConversion"/>
  </si>
  <si>
    <t>经度_12</t>
  </si>
  <si>
    <t>纬度_12</t>
  </si>
  <si>
    <t>Lalpha45</t>
  </si>
  <si>
    <t>Lani45</t>
  </si>
  <si>
    <t>Lentropy45</t>
  </si>
  <si>
    <t>LFDBL45</t>
  </si>
  <si>
    <t>LFDBLDB45</t>
  </si>
  <si>
    <t>LFODD45</t>
  </si>
  <si>
    <t>LFODDDB45</t>
  </si>
  <si>
    <t>LFVOL45</t>
  </si>
  <si>
    <t>LFVOLDB45</t>
  </si>
  <si>
    <t>HH_45</t>
  </si>
  <si>
    <t>HH_dB_45</t>
  </si>
  <si>
    <t>HV_45</t>
  </si>
  <si>
    <t>HV_dB_45</t>
  </si>
  <si>
    <t>VH_45</t>
  </si>
  <si>
    <t>VH_dB_45</t>
  </si>
  <si>
    <t>VV_45</t>
  </si>
  <si>
    <t>VV_dB_45</t>
  </si>
  <si>
    <t>LYHLX45</t>
  </si>
  <si>
    <t>LYHLXDB45</t>
  </si>
  <si>
    <t>LYVOL45</t>
  </si>
  <si>
    <t>LYVOLDB45</t>
  </si>
  <si>
    <t>HH_90</t>
  </si>
  <si>
    <t>HV_90</t>
  </si>
  <si>
    <t>VH_90</t>
  </si>
  <si>
    <t>VV_90</t>
  </si>
  <si>
    <t>entropy_90</t>
  </si>
  <si>
    <t>alpha_90</t>
  </si>
  <si>
    <t>FDBL_90</t>
  </si>
  <si>
    <t>FDBLDB_90</t>
  </si>
  <si>
    <t>FODD_90</t>
  </si>
  <si>
    <t>FODDDB_90</t>
  </si>
  <si>
    <t>FVOL_90</t>
  </si>
  <si>
    <t>FVOLDB_90</t>
  </si>
  <si>
    <t>YHLX_90</t>
  </si>
  <si>
    <t>YHLXDB_90</t>
  </si>
  <si>
    <t>YODD_90</t>
  </si>
  <si>
    <t>YODDDB_90</t>
  </si>
  <si>
    <t>YDBL_90</t>
  </si>
  <si>
    <t>YDBLDB_90</t>
  </si>
  <si>
    <t>YVOL_90</t>
  </si>
  <si>
    <t>YVOLDB_90</t>
  </si>
  <si>
    <t>WA(t/ha)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</si>
</sst>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vertAlign val="subscript"/>
      <sz val="11"/>
      <color theme="1"/>
      <name val="等线"/>
      <family val="3"/>
      <charset val="134"/>
      <scheme val="minor"/>
    </font>
    <font>
      <vertAlign val="superscript"/>
      <sz val="11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2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theme="4"/>
      <name val="等线"/>
      <family val="3"/>
      <charset val="134"/>
      <scheme val="minor"/>
    </font>
    <font>
      <sz val="11"/>
      <color rgb="FFFF0000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0"/>
      <color theme="4"/>
      <name val="等线"/>
      <family val="3"/>
      <charset val="13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4" fillId="0" borderId="0" xfId="0" applyFont="1">
      <alignment vertical="center"/>
    </xf>
    <xf numFmtId="0" fontId="0" fillId="0" borderId="0" xfId="0" applyFill="1">
      <alignment vertical="center"/>
    </xf>
    <xf numFmtId="0" fontId="4" fillId="5" borderId="1" xfId="0" applyFont="1" applyFill="1" applyBorder="1">
      <alignment vertical="center"/>
    </xf>
    <xf numFmtId="0" fontId="0" fillId="6" borderId="0" xfId="0" applyFill="1">
      <alignment vertical="center"/>
    </xf>
    <xf numFmtId="0" fontId="4" fillId="7" borderId="1" xfId="0" applyFont="1" applyFill="1" applyBorder="1">
      <alignment vertical="center"/>
    </xf>
    <xf numFmtId="0" fontId="0" fillId="8" borderId="0" xfId="0" applyFill="1">
      <alignment vertical="center"/>
    </xf>
    <xf numFmtId="0" fontId="5" fillId="9" borderId="1" xfId="0" applyFont="1" applyFill="1" applyBorder="1">
      <alignment vertical="center"/>
    </xf>
    <xf numFmtId="0" fontId="0" fillId="0" borderId="1" xfId="0" applyFill="1" applyBorder="1">
      <alignment vertical="center"/>
    </xf>
    <xf numFmtId="0" fontId="0" fillId="9" borderId="1" xfId="0" applyFill="1" applyBorder="1">
      <alignment vertical="center"/>
    </xf>
    <xf numFmtId="0" fontId="4" fillId="2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1" xfId="0" applyFont="1" applyFill="1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4" fillId="11" borderId="1" xfId="0" applyFont="1" applyFill="1" applyBorder="1" applyAlignment="1">
      <alignment horizontal="center" vertical="center" wrapText="1"/>
    </xf>
    <xf numFmtId="0" fontId="0" fillId="11" borderId="1" xfId="0" applyFill="1" applyBorder="1">
      <alignment vertical="center"/>
    </xf>
    <xf numFmtId="0" fontId="0" fillId="0" borderId="1" xfId="0" applyBorder="1">
      <alignment vertical="center"/>
    </xf>
    <xf numFmtId="0" fontId="9" fillId="9" borderId="1" xfId="0" applyFont="1" applyFill="1" applyBorder="1">
      <alignment vertical="center"/>
    </xf>
    <xf numFmtId="0" fontId="10" fillId="0" borderId="0" xfId="0" applyFont="1">
      <alignment vertical="center"/>
    </xf>
    <xf numFmtId="0" fontId="4" fillId="5" borderId="0" xfId="0" applyFont="1" applyFill="1" applyBorder="1">
      <alignment vertical="center"/>
    </xf>
    <xf numFmtId="0" fontId="0" fillId="0" borderId="0" xfId="0" applyBorder="1">
      <alignment vertical="center"/>
    </xf>
    <xf numFmtId="0" fontId="0" fillId="0" borderId="2" xfId="0" applyFill="1" applyBorder="1">
      <alignment vertical="center"/>
    </xf>
    <xf numFmtId="0" fontId="6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9" borderId="0" xfId="0" applyFill="1" applyBorder="1">
      <alignment vertical="center"/>
    </xf>
    <xf numFmtId="0" fontId="0" fillId="2" borderId="0" xfId="0" applyFill="1" applyBorder="1">
      <alignment vertical="center"/>
    </xf>
    <xf numFmtId="0" fontId="8" fillId="0" borderId="1" xfId="0" applyFont="1" applyBorder="1">
      <alignment vertical="center"/>
    </xf>
    <xf numFmtId="0" fontId="0" fillId="11" borderId="0" xfId="0" applyFill="1" applyBorder="1">
      <alignment vertical="center"/>
    </xf>
    <xf numFmtId="0" fontId="10" fillId="0" borderId="1" xfId="0" applyFont="1" applyBorder="1">
      <alignment vertical="center"/>
    </xf>
    <xf numFmtId="0" fontId="11" fillId="0" borderId="0" xfId="0" applyFont="1">
      <alignment vertical="center"/>
    </xf>
    <xf numFmtId="0" fontId="11" fillId="5" borderId="1" xfId="0" applyFont="1" applyFill="1" applyBorder="1">
      <alignment vertical="center"/>
    </xf>
    <xf numFmtId="0" fontId="12" fillId="9" borderId="1" xfId="0" applyFont="1" applyFill="1" applyBorder="1">
      <alignment vertical="center"/>
    </xf>
    <xf numFmtId="0" fontId="11" fillId="2" borderId="1" xfId="0" applyFont="1" applyFill="1" applyBorder="1">
      <alignment vertical="center"/>
    </xf>
    <xf numFmtId="0" fontId="11" fillId="11" borderId="1" xfId="0" applyFont="1" applyFill="1" applyBorder="1" applyAlignment="1">
      <alignment horizontal="center" vertical="center" wrapText="1"/>
    </xf>
    <xf numFmtId="0" fontId="11" fillId="5" borderId="0" xfId="0" applyFont="1" applyFill="1" applyBorder="1">
      <alignment vertical="center"/>
    </xf>
    <xf numFmtId="0" fontId="11" fillId="0" borderId="1" xfId="0" applyFont="1" applyBorder="1">
      <alignment vertical="center"/>
    </xf>
    <xf numFmtId="176" fontId="11" fillId="0" borderId="1" xfId="0" applyNumberFormat="1" applyFont="1" applyBorder="1">
      <alignment vertical="center"/>
    </xf>
    <xf numFmtId="0" fontId="11" fillId="0" borderId="1" xfId="0" applyFont="1" applyFill="1" applyBorder="1">
      <alignment vertical="center"/>
    </xf>
    <xf numFmtId="176" fontId="11" fillId="12" borderId="1" xfId="0" applyNumberFormat="1" applyFont="1" applyFill="1" applyBorder="1">
      <alignment vertical="center"/>
    </xf>
    <xf numFmtId="0" fontId="11" fillId="0" borderId="0" xfId="0" applyFont="1" applyBorder="1">
      <alignment vertical="center"/>
    </xf>
    <xf numFmtId="0" fontId="13" fillId="0" borderId="0" xfId="0" applyFont="1">
      <alignment vertical="center"/>
    </xf>
    <xf numFmtId="0" fontId="13" fillId="0" borderId="1" xfId="0" applyFont="1" applyBorder="1">
      <alignment vertical="center"/>
    </xf>
    <xf numFmtId="176" fontId="13" fillId="0" borderId="1" xfId="0" applyNumberFormat="1" applyFont="1" applyBorder="1">
      <alignment vertical="center"/>
    </xf>
    <xf numFmtId="0" fontId="12" fillId="0" borderId="0" xfId="0" applyFont="1" applyFill="1" applyBorder="1">
      <alignment vertical="center"/>
    </xf>
    <xf numFmtId="0" fontId="11" fillId="0" borderId="0" xfId="0" applyFont="1" applyFill="1" applyBorder="1">
      <alignment vertical="center"/>
    </xf>
    <xf numFmtId="176" fontId="11" fillId="9" borderId="0" xfId="0" applyNumberFormat="1" applyFont="1" applyFill="1" applyBorder="1">
      <alignment vertical="center"/>
    </xf>
    <xf numFmtId="176" fontId="11" fillId="2" borderId="0" xfId="0" applyNumberFormat="1" applyFont="1" applyFill="1" applyBorder="1">
      <alignment vertical="center"/>
    </xf>
    <xf numFmtId="176" fontId="11" fillId="0" borderId="0" xfId="0" applyNumberFormat="1" applyFont="1">
      <alignment vertical="center"/>
    </xf>
    <xf numFmtId="0" fontId="11" fillId="0" borderId="2" xfId="0" applyFont="1" applyFill="1" applyBorder="1">
      <alignment vertical="center"/>
    </xf>
    <xf numFmtId="176" fontId="11" fillId="11" borderId="0" xfId="0" applyNumberFormat="1" applyFont="1" applyFill="1">
      <alignment vertical="center"/>
    </xf>
    <xf numFmtId="0" fontId="0" fillId="0" borderId="0" xfId="0" applyAlignment="1">
      <alignment horizontal="center" vertical="center"/>
    </xf>
    <xf numFmtId="0" fontId="0" fillId="10" borderId="0" xfId="0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8" borderId="0" xfId="0" applyFill="1" applyAlignment="1">
      <alignment horizontal="center" vertical="center" wrapText="1"/>
    </xf>
    <xf numFmtId="0" fontId="0" fillId="8" borderId="0" xfId="0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A*n</a:t>
            </a:r>
            <a:r>
              <a:rPr lang="zh-CN" altLang="en-US"/>
              <a:t>与二元材积计算结果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'2020年计算'!#REF!</c:f>
            </c:numRef>
          </c:xVal>
          <c:yVal>
            <c:numRef>
              <c:f>'2020年计算'!$F$2:$F$16</c:f>
              <c:numCache>
                <c:formatCode>General</c:formatCode>
                <c:ptCount val="15"/>
                <c:pt idx="0">
                  <c:v>83.103999999999999</c:v>
                </c:pt>
                <c:pt idx="1">
                  <c:v>70.831999999999994</c:v>
                </c:pt>
                <c:pt idx="2">
                  <c:v>86.760999999999996</c:v>
                </c:pt>
                <c:pt idx="3">
                  <c:v>135.71199999999999</c:v>
                </c:pt>
                <c:pt idx="4">
                  <c:v>88.144000000000005</c:v>
                </c:pt>
                <c:pt idx="5">
                  <c:v>91.215999999999994</c:v>
                </c:pt>
                <c:pt idx="6">
                  <c:v>144.33600000000001</c:v>
                </c:pt>
                <c:pt idx="7">
                  <c:v>69.760000000000005</c:v>
                </c:pt>
                <c:pt idx="8">
                  <c:v>56.432000000000002</c:v>
                </c:pt>
                <c:pt idx="9">
                  <c:v>141.49100000000001</c:v>
                </c:pt>
                <c:pt idx="10">
                  <c:v>42.351999999999997</c:v>
                </c:pt>
                <c:pt idx="11">
                  <c:v>102.496</c:v>
                </c:pt>
                <c:pt idx="12">
                  <c:v>51.103999999999999</c:v>
                </c:pt>
                <c:pt idx="13">
                  <c:v>90.355999999999995</c:v>
                </c:pt>
                <c:pt idx="14">
                  <c:v>145.488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31-42EF-B122-6DB77D22C4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124648"/>
        <c:axId val="583123992"/>
      </c:scatterChart>
      <c:valAx>
        <c:axId val="583124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83123992"/>
        <c:crosses val="autoZero"/>
        <c:crossBetween val="midCat"/>
      </c:valAx>
      <c:valAx>
        <c:axId val="583123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83124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生物量</a:t>
            </a:r>
            <a:r>
              <a:rPr lang="en-US" altLang="zh-CN"/>
              <a:t>A</a:t>
            </a:r>
            <a:r>
              <a:rPr lang="zh-CN" altLang="en-US"/>
              <a:t>与生物量</a:t>
            </a:r>
            <a:r>
              <a:rPr lang="en-US" altLang="zh-CN"/>
              <a:t>B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'2020年计算'!#REF!</c:f>
            </c:numRef>
          </c:xVal>
          <c:yVal>
            <c:numRef>
              <c:f>'2020年计算'!#REF!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34-4802-B84E-84944AD5D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383936"/>
        <c:axId val="346384264"/>
      </c:scatterChart>
      <c:valAx>
        <c:axId val="346383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46384264"/>
        <c:crosses val="autoZero"/>
        <c:crossBetween val="midCat"/>
      </c:valAx>
      <c:valAx>
        <c:axId val="346384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46383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41</xdr:row>
      <xdr:rowOff>66675</xdr:rowOff>
    </xdr:from>
    <xdr:to>
      <xdr:col>5</xdr:col>
      <xdr:colOff>256741</xdr:colOff>
      <xdr:row>56</xdr:row>
      <xdr:rowOff>95250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90333A5A-4B05-4945-AEB2-02AA7E3A40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538162</xdr:colOff>
      <xdr:row>41</xdr:row>
      <xdr:rowOff>47625</xdr:rowOff>
    </xdr:from>
    <xdr:to>
      <xdr:col>5</xdr:col>
      <xdr:colOff>0</xdr:colOff>
      <xdr:row>56</xdr:row>
      <xdr:rowOff>76200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7B8AF6EF-ED30-4574-A05B-4348066F87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E9838-8C2F-4E06-B987-E249CDFF20B1}">
  <dimension ref="A1:AK22"/>
  <sheetViews>
    <sheetView workbookViewId="0">
      <selection activeCell="G1" sqref="G1:P22"/>
    </sheetView>
  </sheetViews>
  <sheetFormatPr defaultRowHeight="14.25" x14ac:dyDescent="0.2"/>
  <sheetData>
    <row r="1" spans="1:37" ht="31.5" x14ac:dyDescent="0.2">
      <c r="A1" t="s">
        <v>69</v>
      </c>
      <c r="B1" s="5" t="s">
        <v>68</v>
      </c>
      <c r="C1" s="5" t="s">
        <v>29</v>
      </c>
      <c r="D1" s="9" t="s">
        <v>89</v>
      </c>
      <c r="E1" s="12" t="s">
        <v>0</v>
      </c>
      <c r="F1" s="5" t="s">
        <v>1</v>
      </c>
      <c r="G1" s="18" t="s">
        <v>88</v>
      </c>
      <c r="H1" s="5" t="s">
        <v>64</v>
      </c>
      <c r="I1" s="5" t="s">
        <v>65</v>
      </c>
      <c r="J1" s="5" t="s">
        <v>66</v>
      </c>
      <c r="K1" s="5" t="s">
        <v>67</v>
      </c>
      <c r="L1" s="23" t="s">
        <v>148</v>
      </c>
      <c r="M1" s="23" t="s">
        <v>149</v>
      </c>
      <c r="N1" s="23" t="s">
        <v>150</v>
      </c>
      <c r="O1" s="23" t="s">
        <v>151</v>
      </c>
      <c r="P1" s="23" t="s">
        <v>152</v>
      </c>
      <c r="Q1" t="s">
        <v>102</v>
      </c>
      <c r="R1" t="s">
        <v>103</v>
      </c>
      <c r="S1" t="s">
        <v>104</v>
      </c>
      <c r="T1" t="s">
        <v>105</v>
      </c>
      <c r="U1" t="s">
        <v>106</v>
      </c>
      <c r="V1" t="s">
        <v>107</v>
      </c>
      <c r="W1" t="s">
        <v>116</v>
      </c>
      <c r="X1" t="s">
        <v>117</v>
      </c>
      <c r="Y1" t="s">
        <v>126</v>
      </c>
      <c r="Z1" t="s">
        <v>127</v>
      </c>
      <c r="AA1" t="s">
        <v>118</v>
      </c>
      <c r="AB1" t="s">
        <v>138</v>
      </c>
      <c r="AC1" t="s">
        <v>139</v>
      </c>
      <c r="AD1" t="s">
        <v>140</v>
      </c>
      <c r="AE1" t="s">
        <v>141</v>
      </c>
      <c r="AF1" t="s">
        <v>142</v>
      </c>
      <c r="AG1" t="s">
        <v>143</v>
      </c>
      <c r="AH1" t="s">
        <v>144</v>
      </c>
      <c r="AI1" t="s">
        <v>145</v>
      </c>
      <c r="AJ1" t="s">
        <v>146</v>
      </c>
      <c r="AK1" t="s">
        <v>147</v>
      </c>
    </row>
    <row r="2" spans="1:37" x14ac:dyDescent="0.2">
      <c r="A2">
        <v>20190809</v>
      </c>
      <c r="B2" s="20" t="s">
        <v>2</v>
      </c>
      <c r="C2" s="20">
        <v>110</v>
      </c>
      <c r="D2" s="20">
        <v>11.079000000000001</v>
      </c>
      <c r="E2" s="20">
        <v>7.5880000000000001</v>
      </c>
      <c r="F2" s="10">
        <v>15</v>
      </c>
      <c r="G2" s="20">
        <v>3111.9475601646977</v>
      </c>
      <c r="H2" s="20">
        <v>1681.9863349068969</v>
      </c>
      <c r="I2" s="20">
        <v>352.26496828079166</v>
      </c>
      <c r="J2" s="20">
        <v>759.49339561191709</v>
      </c>
      <c r="K2" s="20">
        <v>318.20286136509333</v>
      </c>
      <c r="L2" s="24">
        <v>3.4930322700262022</v>
      </c>
      <c r="M2" s="24">
        <v>3.2258224631036074</v>
      </c>
      <c r="N2" s="24">
        <v>2.5468694560145759</v>
      </c>
      <c r="O2" s="24">
        <v>2.8805240016856102</v>
      </c>
      <c r="P2" s="24">
        <v>2.5027040806200644</v>
      </c>
      <c r="Q2">
        <v>0.40767305700192835</v>
      </c>
      <c r="R2">
        <v>0.11084956674093539</v>
      </c>
      <c r="S2">
        <v>0.10579203469882563</v>
      </c>
      <c r="T2">
        <v>0.27009900853163427</v>
      </c>
      <c r="U2">
        <v>0.89750700000000005</v>
      </c>
      <c r="V2">
        <v>9.0511900000000006E-2</v>
      </c>
      <c r="W2">
        <v>43.893600499999998</v>
      </c>
      <c r="X2">
        <v>1.4015700000000001E-2</v>
      </c>
      <c r="Y2">
        <v>8.1064499999999998E-2</v>
      </c>
      <c r="Z2">
        <v>1.00658</v>
      </c>
      <c r="AA2">
        <v>5.1599000000000003E-3</v>
      </c>
      <c r="AB2">
        <v>-3.8968799000000001</v>
      </c>
      <c r="AC2">
        <v>-9.5526600000000013</v>
      </c>
      <c r="AD2">
        <v>-9.7554703000000007</v>
      </c>
      <c r="AE2">
        <v>-5.6847701000000006</v>
      </c>
      <c r="AF2">
        <v>-0.46962155507840442</v>
      </c>
      <c r="AG2">
        <v>-10.432943184237139</v>
      </c>
      <c r="AH2">
        <v>-18.533852069621634</v>
      </c>
      <c r="AI2">
        <v>-10.911692916512719</v>
      </c>
      <c r="AJ2">
        <v>2.8482970367528795E-2</v>
      </c>
      <c r="AK2">
        <v>-22.873587150140722</v>
      </c>
    </row>
    <row r="3" spans="1:37" x14ac:dyDescent="0.2">
      <c r="A3">
        <v>20190809</v>
      </c>
      <c r="B3" s="20" t="s">
        <v>14</v>
      </c>
      <c r="C3" s="20">
        <v>45</v>
      </c>
      <c r="D3" s="20">
        <v>12.744</v>
      </c>
      <c r="E3" s="20">
        <v>7.2629999999999999</v>
      </c>
      <c r="F3" s="10">
        <v>15</v>
      </c>
      <c r="G3" s="20">
        <v>1837.3388717910298</v>
      </c>
      <c r="H3" s="20">
        <v>1046.6172582754693</v>
      </c>
      <c r="I3" s="20">
        <v>188.57754214421064</v>
      </c>
      <c r="J3" s="20">
        <v>435.51050307485883</v>
      </c>
      <c r="K3" s="20">
        <v>166.63356829649103</v>
      </c>
      <c r="L3" s="24">
        <v>3.264189263315243</v>
      </c>
      <c r="M3" s="24">
        <v>3.0197878917948247</v>
      </c>
      <c r="N3" s="24">
        <v>2.2754899709909844</v>
      </c>
      <c r="O3" s="24">
        <v>2.6389986332184248</v>
      </c>
      <c r="P3" s="24">
        <v>2.2217624944141896</v>
      </c>
      <c r="Q3">
        <v>0.40767305700192835</v>
      </c>
      <c r="R3">
        <v>0.11084956674093539</v>
      </c>
      <c r="S3">
        <v>0.10579203469882563</v>
      </c>
      <c r="T3">
        <v>0.27009900853163427</v>
      </c>
      <c r="U3">
        <v>0.89750700000000005</v>
      </c>
      <c r="V3">
        <v>9.0511900000000006E-2</v>
      </c>
      <c r="W3">
        <v>43.893600499999998</v>
      </c>
      <c r="X3">
        <v>1.4015700000000001E-2</v>
      </c>
      <c r="Y3">
        <v>8.1064499999999998E-2</v>
      </c>
      <c r="Z3">
        <v>1.00658</v>
      </c>
      <c r="AA3">
        <v>5.1599000000000003E-3</v>
      </c>
      <c r="AB3">
        <v>-3.8968799000000001</v>
      </c>
      <c r="AC3">
        <v>-9.5526600000000013</v>
      </c>
      <c r="AD3">
        <v>-9.7554703000000007</v>
      </c>
      <c r="AE3">
        <v>-5.6847701000000006</v>
      </c>
      <c r="AF3">
        <v>-0.46962155507840442</v>
      </c>
      <c r="AG3">
        <v>-10.432943184237139</v>
      </c>
      <c r="AH3">
        <v>-18.533852069621634</v>
      </c>
      <c r="AI3">
        <v>-10.911692916512719</v>
      </c>
      <c r="AJ3">
        <v>2.8482970367528795E-2</v>
      </c>
      <c r="AK3">
        <v>-22.873587150140722</v>
      </c>
    </row>
    <row r="4" spans="1:37" x14ac:dyDescent="0.2">
      <c r="A4">
        <v>20190810</v>
      </c>
      <c r="B4" s="20" t="s">
        <v>2</v>
      </c>
      <c r="C4" s="20">
        <v>114</v>
      </c>
      <c r="D4" s="20">
        <v>9.6010000000000009</v>
      </c>
      <c r="E4" s="20">
        <v>7.2629999999999999</v>
      </c>
      <c r="F4" s="10">
        <v>15</v>
      </c>
      <c r="G4" s="20">
        <v>2279.6421459898734</v>
      </c>
      <c r="H4" s="20">
        <v>1185.6646261536941</v>
      </c>
      <c r="I4" s="20">
        <v>275.42182840842435</v>
      </c>
      <c r="J4" s="20">
        <v>565.71281539131871</v>
      </c>
      <c r="K4" s="20">
        <v>252.84287603643534</v>
      </c>
      <c r="L4" s="24">
        <v>3.3578666776058967</v>
      </c>
      <c r="M4" s="24">
        <v>3.0739618630517631</v>
      </c>
      <c r="N4" s="24">
        <v>2.4399983570598049</v>
      </c>
      <c r="O4" s="24">
        <v>2.7525960171542185</v>
      </c>
      <c r="P4" s="24">
        <v>2.4028507216954726</v>
      </c>
      <c r="Q4">
        <v>2.7642671327357942</v>
      </c>
      <c r="R4">
        <v>0.15831863252428691</v>
      </c>
      <c r="S4">
        <v>0.12403122698488518</v>
      </c>
      <c r="T4">
        <v>1.9815771697937079</v>
      </c>
      <c r="U4">
        <v>0.601074</v>
      </c>
      <c r="V4">
        <v>0.26300699999999999</v>
      </c>
      <c r="W4">
        <v>23.2779007</v>
      </c>
      <c r="X4">
        <v>8.1768999999999994E-2</v>
      </c>
      <c r="Y4">
        <v>1.49309</v>
      </c>
      <c r="Z4">
        <v>0.88886600000000004</v>
      </c>
      <c r="AA4">
        <v>9.7130499999999995E-2</v>
      </c>
      <c r="AB4">
        <v>4.4158001000000002</v>
      </c>
      <c r="AC4">
        <v>-8.0046797000000005</v>
      </c>
      <c r="AD4">
        <v>-9.0646896000000012</v>
      </c>
      <c r="AE4">
        <v>2.9701099000000006</v>
      </c>
      <c r="AF4">
        <v>-2.2107205742606197</v>
      </c>
      <c r="AG4">
        <v>-5.8003269249534881</v>
      </c>
      <c r="AH4">
        <v>-10.874113134517284</v>
      </c>
      <c r="AI4">
        <v>1.7408598677748741</v>
      </c>
      <c r="AJ4">
        <v>-0.5116370567427494</v>
      </c>
      <c r="AK4">
        <v>-10.126443756348227</v>
      </c>
    </row>
    <row r="5" spans="1:37" x14ac:dyDescent="0.2">
      <c r="A5">
        <v>20190810</v>
      </c>
      <c r="B5" s="20" t="s">
        <v>14</v>
      </c>
      <c r="C5" s="20">
        <v>64</v>
      </c>
      <c r="D5" s="20">
        <v>10.875</v>
      </c>
      <c r="E5" s="20">
        <v>6.8049999999999997</v>
      </c>
      <c r="F5" s="10">
        <v>15</v>
      </c>
      <c r="G5" s="20">
        <v>1775.2843947636347</v>
      </c>
      <c r="H5" s="20">
        <v>971.45329973545745</v>
      </c>
      <c r="I5" s="20">
        <v>196.83379960047606</v>
      </c>
      <c r="J5" s="20">
        <v>429.73093453536694</v>
      </c>
      <c r="K5" s="20">
        <v>177.26636089233298</v>
      </c>
      <c r="L5" s="24">
        <v>3.2492679355223606</v>
      </c>
      <c r="M5" s="24">
        <v>2.9874219277822425</v>
      </c>
      <c r="N5" s="24">
        <v>2.294099676003829</v>
      </c>
      <c r="O5" s="24">
        <v>2.6331966178552895</v>
      </c>
      <c r="P5" s="24">
        <v>2.2486263291433906</v>
      </c>
      <c r="Q5">
        <v>8.3437257341756027E-2</v>
      </c>
      <c r="R5">
        <v>3.2233690380729291E-2</v>
      </c>
      <c r="S5">
        <v>3.6773928725871721E-2</v>
      </c>
      <c r="T5">
        <v>5.2933424335119855E-2</v>
      </c>
      <c r="U5">
        <v>0.92203100000000004</v>
      </c>
      <c r="V5">
        <v>0.116476</v>
      </c>
      <c r="W5">
        <v>46.342601799999997</v>
      </c>
      <c r="X5">
        <v>2.1854200000000001E-2</v>
      </c>
      <c r="Y5">
        <v>3.3174500000000003E-2</v>
      </c>
      <c r="Z5">
        <v>0.43819000000000002</v>
      </c>
      <c r="AA5">
        <v>1.12646E-2</v>
      </c>
      <c r="AB5">
        <v>-10.7863998</v>
      </c>
      <c r="AC5">
        <v>-14.916899699999998</v>
      </c>
      <c r="AD5">
        <v>-14.344599700000003</v>
      </c>
      <c r="AE5">
        <v>-12.762700100000002</v>
      </c>
      <c r="AF5">
        <v>-0.35254477099720266</v>
      </c>
      <c r="AG5">
        <v>-9.3376355224597809</v>
      </c>
      <c r="AH5">
        <v>-16.604650867695973</v>
      </c>
      <c r="AI5">
        <v>-14.791956140212463</v>
      </c>
      <c r="AJ5">
        <v>-3.5833753776201855</v>
      </c>
      <c r="AK5">
        <v>-19.482842252341616</v>
      </c>
    </row>
    <row r="6" spans="1:37" x14ac:dyDescent="0.2">
      <c r="A6">
        <v>20190811</v>
      </c>
      <c r="B6" s="20" t="s">
        <v>2</v>
      </c>
      <c r="C6" s="20">
        <v>116</v>
      </c>
      <c r="D6" s="20">
        <v>10.355</v>
      </c>
      <c r="E6" s="20">
        <v>10.428000000000001</v>
      </c>
      <c r="F6" s="10">
        <v>15</v>
      </c>
      <c r="G6" s="20">
        <v>2785.5168116149543</v>
      </c>
      <c r="H6" s="20">
        <v>1478.792316782441</v>
      </c>
      <c r="I6" s="20">
        <v>325.2596853693492</v>
      </c>
      <c r="J6" s="20">
        <v>685.41228642699559</v>
      </c>
      <c r="K6" s="20">
        <v>296.0525230361693</v>
      </c>
      <c r="L6" s="24">
        <v>3.4449057839297548</v>
      </c>
      <c r="M6" s="24">
        <v>3.1699071854852878</v>
      </c>
      <c r="N6" s="24">
        <v>2.5122302375620995</v>
      </c>
      <c r="O6" s="24">
        <v>2.8359518851531149</v>
      </c>
      <c r="P6" s="24">
        <v>2.4713687666036863</v>
      </c>
      <c r="Q6">
        <v>0.36689602789123221</v>
      </c>
      <c r="R6">
        <v>0.13532935128885679</v>
      </c>
      <c r="S6">
        <v>0.11711324104348546</v>
      </c>
      <c r="T6">
        <v>0.31053246447156302</v>
      </c>
      <c r="U6">
        <v>0.91168499999999997</v>
      </c>
      <c r="V6">
        <v>0.19236300000000001</v>
      </c>
      <c r="W6">
        <v>46.212501500000002</v>
      </c>
      <c r="X6">
        <v>1.32546E-2</v>
      </c>
      <c r="Y6">
        <v>1.47177E-2</v>
      </c>
      <c r="Z6">
        <v>0.91393199999999997</v>
      </c>
      <c r="AA6">
        <v>9.5486000000000008E-3</v>
      </c>
      <c r="AB6">
        <v>-4.3545699000000013</v>
      </c>
      <c r="AC6">
        <v>-8.6860800000000022</v>
      </c>
      <c r="AD6">
        <v>-9.3139400000000023</v>
      </c>
      <c r="AE6">
        <v>-5.0789299000000012</v>
      </c>
      <c r="AF6">
        <v>-0.40155190610967567</v>
      </c>
      <c r="AG6">
        <v>-7.1587845849942555</v>
      </c>
      <c r="AH6">
        <v>-18.776333739598567</v>
      </c>
      <c r="AI6">
        <v>-18.321600538133161</v>
      </c>
      <c r="AJ6">
        <v>-0.39086116217360489</v>
      </c>
      <c r="AK6">
        <v>-20.200602992901139</v>
      </c>
    </row>
    <row r="7" spans="1:37" x14ac:dyDescent="0.2">
      <c r="A7">
        <v>20190812</v>
      </c>
      <c r="B7" s="20" t="s">
        <v>2</v>
      </c>
      <c r="C7" s="20">
        <v>39</v>
      </c>
      <c r="D7" s="20">
        <v>11.59</v>
      </c>
      <c r="E7" s="20">
        <v>5.9889999999999999</v>
      </c>
      <c r="F7" s="10">
        <v>15</v>
      </c>
      <c r="G7" s="20">
        <v>1217.9852607315881</v>
      </c>
      <c r="H7" s="20">
        <v>661.36169834940029</v>
      </c>
      <c r="I7" s="20">
        <v>136.65544195358842</v>
      </c>
      <c r="J7" s="20">
        <v>296.90938815819811</v>
      </c>
      <c r="K7" s="20">
        <v>123.05873227040141</v>
      </c>
      <c r="L7" s="24">
        <v>3.0856420327782441</v>
      </c>
      <c r="M7" s="24">
        <v>2.8204390398713572</v>
      </c>
      <c r="N7" s="24">
        <v>2.1356269310404263</v>
      </c>
      <c r="O7" s="24">
        <v>2.4726239300340369</v>
      </c>
      <c r="P7" s="24">
        <v>2.0901124367490427</v>
      </c>
      <c r="Q7">
        <v>8.6427109790795278E-2</v>
      </c>
      <c r="R7">
        <v>7.0344469699098161E-2</v>
      </c>
      <c r="S7">
        <v>5.6721804672945082E-2</v>
      </c>
      <c r="T7">
        <v>3.8548721598281849E-2</v>
      </c>
      <c r="U7">
        <v>0.91002799999999995</v>
      </c>
      <c r="V7">
        <v>9.8569299999999999E-2</v>
      </c>
      <c r="W7">
        <v>48.215698199999999</v>
      </c>
      <c r="X7">
        <v>1.4015700000000001E-2</v>
      </c>
      <c r="Y7">
        <v>1.4015700000000001E-2</v>
      </c>
      <c r="Z7">
        <v>0.31442700000000001</v>
      </c>
      <c r="AA7">
        <v>9.2548000000000005E-3</v>
      </c>
      <c r="AB7">
        <v>-10.633500100000003</v>
      </c>
      <c r="AC7">
        <v>-11.527700400000002</v>
      </c>
      <c r="AD7">
        <v>-12.462499599999999</v>
      </c>
      <c r="AE7">
        <v>-14.1399002</v>
      </c>
      <c r="AF7">
        <v>-0.40945244977349909</v>
      </c>
      <c r="AG7">
        <v>-10.062583276214207</v>
      </c>
      <c r="AH7">
        <v>-18.533852069621634</v>
      </c>
      <c r="AI7">
        <v>-18.533852069621634</v>
      </c>
      <c r="AJ7">
        <v>-5.0248016795215769</v>
      </c>
      <c r="AK7">
        <v>-20.336329620904291</v>
      </c>
    </row>
    <row r="8" spans="1:37" ht="13.5" customHeight="1" x14ac:dyDescent="0.2">
      <c r="A8">
        <v>20190813</v>
      </c>
      <c r="B8" s="20" t="s">
        <v>2</v>
      </c>
      <c r="C8" s="20">
        <v>52</v>
      </c>
      <c r="D8" s="20">
        <v>10.707000000000001</v>
      </c>
      <c r="E8" s="20">
        <v>6.0209999999999999</v>
      </c>
      <c r="F8" s="10">
        <v>15</v>
      </c>
      <c r="G8" s="20">
        <v>1340.4694597339846</v>
      </c>
      <c r="H8" s="20">
        <v>713.01051077405259</v>
      </c>
      <c r="I8" s="20">
        <v>155.9403650105543</v>
      </c>
      <c r="J8" s="20">
        <v>329.8142219831704</v>
      </c>
      <c r="K8" s="20">
        <v>141.70436196620702</v>
      </c>
      <c r="L8" s="24">
        <v>3.1272569237869345</v>
      </c>
      <c r="M8" s="24">
        <v>2.8530959320082832</v>
      </c>
      <c r="N8" s="24">
        <v>2.1929585464415631</v>
      </c>
      <c r="O8" s="24">
        <v>2.5182693790090491</v>
      </c>
      <c r="P8" s="24">
        <v>2.1513832189750337</v>
      </c>
      <c r="Q8">
        <v>4.7401274619213694E-2</v>
      </c>
      <c r="R8">
        <v>3.0258683587838446E-2</v>
      </c>
      <c r="S8">
        <v>3.6338748817516246E-2</v>
      </c>
      <c r="T8">
        <v>0.16163298743625962</v>
      </c>
      <c r="U8">
        <v>0.89815199999999995</v>
      </c>
      <c r="V8">
        <v>0.23733399999999999</v>
      </c>
      <c r="W8">
        <v>44.615100900000002</v>
      </c>
      <c r="X8">
        <v>1.41385E-2</v>
      </c>
      <c r="Y8">
        <v>4.5135300000000003E-2</v>
      </c>
      <c r="Z8">
        <v>0.283945</v>
      </c>
      <c r="AA8">
        <v>4.08542E-2</v>
      </c>
      <c r="AB8">
        <v>-13.242099800000002</v>
      </c>
      <c r="AC8">
        <v>-15.191499700000001</v>
      </c>
      <c r="AD8">
        <v>-14.396300300000002</v>
      </c>
      <c r="AE8">
        <v>-7.9146999999999998</v>
      </c>
      <c r="AF8">
        <v>-0.46650158683415549</v>
      </c>
      <c r="AG8">
        <v>-6.2464004115619955</v>
      </c>
      <c r="AH8">
        <v>-18.495966638261372</v>
      </c>
      <c r="AI8">
        <v>-13.454836665771953</v>
      </c>
      <c r="AJ8">
        <v>-5.4676577442383314</v>
      </c>
      <c r="AK8">
        <v>-13.887632893626286</v>
      </c>
    </row>
    <row r="9" spans="1:37" x14ac:dyDescent="0.2">
      <c r="A9">
        <v>20190813</v>
      </c>
      <c r="B9" s="20" t="s">
        <v>14</v>
      </c>
      <c r="C9" s="20">
        <v>46</v>
      </c>
      <c r="D9" s="20">
        <v>15.615</v>
      </c>
      <c r="E9" s="20">
        <v>11.004</v>
      </c>
      <c r="F9" s="10">
        <v>15</v>
      </c>
      <c r="G9" s="20">
        <v>3078.7432279912209</v>
      </c>
      <c r="H9" s="20">
        <v>1838.0069538363316</v>
      </c>
      <c r="I9" s="20">
        <v>285.71297705782706</v>
      </c>
      <c r="J9" s="20">
        <v>708.69721600745208</v>
      </c>
      <c r="K9" s="20">
        <v>246.32608108960969</v>
      </c>
      <c r="L9" s="24">
        <v>3.4883734695733377</v>
      </c>
      <c r="M9" s="24">
        <v>3.2643471501442352</v>
      </c>
      <c r="N9" s="24">
        <v>2.4559299664471932</v>
      </c>
      <c r="O9" s="24">
        <v>2.8504607267152684</v>
      </c>
      <c r="P9" s="24">
        <v>2.3915103975217331</v>
      </c>
      <c r="Q9">
        <v>0.14143274810412704</v>
      </c>
      <c r="R9">
        <v>3.8529198079733575E-2</v>
      </c>
      <c r="S9">
        <v>2.1853453084264174E-2</v>
      </c>
      <c r="T9">
        <v>0.16395626638672192</v>
      </c>
      <c r="U9">
        <v>0.93069500000000005</v>
      </c>
      <c r="V9">
        <v>0.12550500000000001</v>
      </c>
      <c r="W9">
        <v>46.187301599999998</v>
      </c>
      <c r="X9">
        <v>5.2952800000000001E-2</v>
      </c>
      <c r="Y9">
        <v>1.41011E-2</v>
      </c>
      <c r="Z9">
        <v>0.47016599999999997</v>
      </c>
      <c r="AA9">
        <v>2.31886E-2</v>
      </c>
      <c r="AB9">
        <v>-8.4945002000000009</v>
      </c>
      <c r="AC9">
        <v>-14.142100300000003</v>
      </c>
      <c r="AD9">
        <v>-16.604799300000003</v>
      </c>
      <c r="AE9">
        <v>-7.8527198000000009</v>
      </c>
      <c r="AF9">
        <v>-0.31192619253836118</v>
      </c>
      <c r="AG9">
        <v>-9.0133897195860655</v>
      </c>
      <c r="AH9">
        <v>-12.761110706386731</v>
      </c>
      <c r="AI9">
        <v>-18.507470075363621</v>
      </c>
      <c r="AJ9">
        <v>-3.2774878003088608</v>
      </c>
      <c r="AK9">
        <v>-16.347254708802755</v>
      </c>
    </row>
    <row r="10" spans="1:37" x14ac:dyDescent="0.2">
      <c r="A10">
        <v>20190814</v>
      </c>
      <c r="B10" t="s">
        <v>2</v>
      </c>
      <c r="C10">
        <v>46</v>
      </c>
      <c r="D10">
        <v>11.089</v>
      </c>
      <c r="E10">
        <v>7.7220000000000004</v>
      </c>
      <c r="F10" s="10">
        <v>15</v>
      </c>
      <c r="G10">
        <v>1356.8525805678357</v>
      </c>
      <c r="H10">
        <v>752.56422923890295</v>
      </c>
      <c r="I10">
        <v>146.70256041238275</v>
      </c>
      <c r="J10">
        <v>326.26830551797252</v>
      </c>
      <c r="K10">
        <v>131.31748539857821</v>
      </c>
      <c r="L10" s="24">
        <v>3.1325326649598102</v>
      </c>
      <c r="M10" s="24">
        <v>2.8765435716594281</v>
      </c>
      <c r="N10" s="24">
        <v>2.1664376936883101</v>
      </c>
      <c r="O10" s="24">
        <v>2.5135748874342143</v>
      </c>
      <c r="P10" s="24">
        <v>2.1183225578223213</v>
      </c>
      <c r="Q10">
        <v>0.43742640959679102</v>
      </c>
      <c r="R10">
        <v>4.4608742412504031E-2</v>
      </c>
      <c r="S10">
        <v>5.5097255963159585E-2</v>
      </c>
      <c r="T10">
        <v>0.35690117684540962</v>
      </c>
      <c r="U10">
        <v>0.77598299999999998</v>
      </c>
      <c r="V10">
        <v>0.15240600000000001</v>
      </c>
      <c r="W10">
        <v>35.586498300000002</v>
      </c>
      <c r="X10">
        <v>1.14848E-2</v>
      </c>
      <c r="Y10">
        <v>0.40825800000000001</v>
      </c>
      <c r="Z10">
        <v>0.80829099999999998</v>
      </c>
      <c r="AA10">
        <v>1.5045299999999999E-2</v>
      </c>
      <c r="AB10">
        <v>-3.5909500000000003</v>
      </c>
      <c r="AC10">
        <v>-13.505800199999999</v>
      </c>
      <c r="AD10">
        <v>-12.588700300000003</v>
      </c>
      <c r="AE10">
        <v>-4.4745201999999997</v>
      </c>
      <c r="AF10">
        <v>-1.1014779302926532</v>
      </c>
      <c r="AG10">
        <v>-8.1699793512503938</v>
      </c>
      <c r="AH10">
        <v>-19.398765633468543</v>
      </c>
      <c r="AI10">
        <v>-3.890652963112839</v>
      </c>
      <c r="AJ10">
        <v>-0.92432256871494434</v>
      </c>
      <c r="AK10">
        <v>-18.225991481003312</v>
      </c>
    </row>
    <row r="11" spans="1:37" x14ac:dyDescent="0.2">
      <c r="A11">
        <v>20190814</v>
      </c>
      <c r="B11" t="s">
        <v>14</v>
      </c>
      <c r="C11">
        <v>62</v>
      </c>
      <c r="D11">
        <v>13.625</v>
      </c>
      <c r="E11">
        <v>12.063000000000001</v>
      </c>
      <c r="F11" s="10">
        <v>15</v>
      </c>
      <c r="G11">
        <v>2823.4919775720186</v>
      </c>
      <c r="H11">
        <v>1582.3578240219927</v>
      </c>
      <c r="I11">
        <v>298.63366110932901</v>
      </c>
      <c r="J11">
        <v>677.5407976317606</v>
      </c>
      <c r="K11">
        <v>264.9596948089366</v>
      </c>
      <c r="L11" s="24">
        <v>3.4507865581075525</v>
      </c>
      <c r="M11" s="24">
        <v>3.1993046987736919</v>
      </c>
      <c r="N11" s="24">
        <v>2.4751387585467741</v>
      </c>
      <c r="O11" s="24">
        <v>2.8309354510636298</v>
      </c>
      <c r="P11" s="24">
        <v>2.4231798148675008</v>
      </c>
      <c r="Q11">
        <v>0.2618840146605993</v>
      </c>
      <c r="R11">
        <v>3.0521789301725548E-2</v>
      </c>
      <c r="S11">
        <v>2.3909471693510084E-2</v>
      </c>
      <c r="T11">
        <v>0.14493356003221591</v>
      </c>
      <c r="U11">
        <v>0.95004</v>
      </c>
      <c r="V11">
        <v>0.117895</v>
      </c>
      <c r="W11">
        <v>47.653999300000002</v>
      </c>
      <c r="X11">
        <v>1.55333E-2</v>
      </c>
      <c r="Y11">
        <v>2.0391699999999999E-2</v>
      </c>
      <c r="Z11">
        <v>0.60288299999999995</v>
      </c>
      <c r="AA11">
        <v>2.2987500000000001E-2</v>
      </c>
      <c r="AB11">
        <v>-5.818910100000001</v>
      </c>
      <c r="AC11">
        <v>-15.1539001</v>
      </c>
      <c r="AD11">
        <v>-16.214300200000004</v>
      </c>
      <c r="AE11">
        <v>-8.3883104000000017</v>
      </c>
      <c r="AF11">
        <v>-0.22258109012663049</v>
      </c>
      <c r="AG11">
        <v>-9.2850461321242239</v>
      </c>
      <c r="AH11">
        <v>-18.087362699930697</v>
      </c>
      <c r="AI11">
        <v>-16.905465667749088</v>
      </c>
      <c r="AJ11">
        <v>-2.1976696212947875</v>
      </c>
      <c r="AK11">
        <v>-16.385082577538661</v>
      </c>
    </row>
    <row r="12" spans="1:37" x14ac:dyDescent="0.2">
      <c r="A12" s="17">
        <v>20190816</v>
      </c>
      <c r="B12" s="17" t="s">
        <v>2</v>
      </c>
      <c r="C12" s="17">
        <v>62</v>
      </c>
      <c r="D12" s="17">
        <v>16.239999999999998</v>
      </c>
      <c r="E12" s="17">
        <v>11.579000000000001</v>
      </c>
      <c r="F12" s="30">
        <v>15</v>
      </c>
      <c r="G12">
        <v>4532.3161399657392</v>
      </c>
      <c r="H12">
        <v>2720.4812353363495</v>
      </c>
      <c r="I12">
        <v>415.75593474446833</v>
      </c>
      <c r="J12">
        <v>1038.323172152287</v>
      </c>
      <c r="K12">
        <v>357.75579773263394</v>
      </c>
      <c r="L12" s="24">
        <v>3.6563201953339215</v>
      </c>
      <c r="M12" s="24">
        <v>3.4346457346830248</v>
      </c>
      <c r="N12" s="24">
        <v>2.6188384573103858</v>
      </c>
      <c r="O12" s="24">
        <v>3.0163325462275798</v>
      </c>
      <c r="P12" s="24">
        <v>2.5535866805950223</v>
      </c>
      <c r="Q12">
        <v>0.62072038752980374</v>
      </c>
      <c r="R12">
        <v>6.7684623895035378E-2</v>
      </c>
      <c r="S12">
        <v>0.10878975532477297</v>
      </c>
      <c r="T12">
        <v>0.41286399441211291</v>
      </c>
      <c r="U12">
        <v>0.84132499999999999</v>
      </c>
      <c r="V12">
        <v>0.18864300000000001</v>
      </c>
      <c r="W12">
        <v>40.210899400000002</v>
      </c>
      <c r="X12">
        <v>1.4015700000000001E-2</v>
      </c>
      <c r="Y12">
        <v>2.07701E-2</v>
      </c>
      <c r="Z12">
        <v>0.89776699999999998</v>
      </c>
      <c r="AA12">
        <v>1.79268E-2</v>
      </c>
      <c r="AB12">
        <v>-2.0710398999999997</v>
      </c>
      <c r="AC12">
        <v>-11.695099800000001</v>
      </c>
      <c r="AD12">
        <v>-9.6341200000000011</v>
      </c>
      <c r="AE12">
        <v>-3.8419299000000002</v>
      </c>
      <c r="AF12">
        <v>-0.75036205817858348</v>
      </c>
      <c r="AG12">
        <v>-7.2435930558504555</v>
      </c>
      <c r="AH12">
        <v>-18.533852069621634</v>
      </c>
      <c r="AI12">
        <v>-16.825614124998726</v>
      </c>
      <c r="AJ12">
        <v>-0.46836362379789503</v>
      </c>
      <c r="AK12">
        <v>-17.464972266883347</v>
      </c>
    </row>
    <row r="13" spans="1:37" x14ac:dyDescent="0.2">
      <c r="A13" s="22">
        <v>20190818</v>
      </c>
      <c r="B13" s="22" t="s">
        <v>2</v>
      </c>
      <c r="C13" s="22">
        <v>143</v>
      </c>
      <c r="D13" s="22">
        <v>17.574000000000002</v>
      </c>
      <c r="E13" s="22">
        <v>13.792999999999999</v>
      </c>
      <c r="F13" s="10">
        <v>15</v>
      </c>
      <c r="G13">
        <v>15921.417450341818</v>
      </c>
      <c r="H13">
        <v>10933.133222302267</v>
      </c>
      <c r="I13">
        <v>1035.7434319206675</v>
      </c>
      <c r="J13">
        <v>3098.22235917957</v>
      </c>
      <c r="K13">
        <v>854.31843693931717</v>
      </c>
      <c r="L13" s="24">
        <v>4.2019817294480468</v>
      </c>
      <c r="M13" s="24">
        <v>4.0387446400976366</v>
      </c>
      <c r="N13" s="24">
        <v>3.0152521879373553</v>
      </c>
      <c r="O13" s="24">
        <v>3.4911125838231927</v>
      </c>
      <c r="P13" s="24">
        <v>2.9316197789189826</v>
      </c>
      <c r="Q13">
        <v>0.12570223802182187</v>
      </c>
      <c r="R13">
        <v>2.6421043129359795E-2</v>
      </c>
      <c r="S13">
        <v>3.2967046448653559E-2</v>
      </c>
      <c r="T13">
        <v>8.7256944277011583E-2</v>
      </c>
      <c r="U13">
        <v>0.86325200000000002</v>
      </c>
      <c r="V13">
        <v>5.3920599999999999E-2</v>
      </c>
      <c r="W13">
        <v>41.607399000000001</v>
      </c>
      <c r="X13">
        <v>1.40146E-2</v>
      </c>
      <c r="Y13">
        <v>3.4598200000000003E-2</v>
      </c>
      <c r="Z13">
        <v>0.44452000000000003</v>
      </c>
      <c r="AA13">
        <v>7.7701999999999997E-3</v>
      </c>
      <c r="AB13">
        <v>-9.0065699000000006</v>
      </c>
      <c r="AC13">
        <v>-15.780500400000001</v>
      </c>
      <c r="AD13">
        <v>-14.819199600000001</v>
      </c>
      <c r="AE13">
        <v>-10.592000000000002</v>
      </c>
      <c r="AF13">
        <v>-0.63862406794948767</v>
      </c>
      <c r="AG13">
        <v>-12.682452838458939</v>
      </c>
      <c r="AH13">
        <v>-18.534192932138509</v>
      </c>
      <c r="AI13">
        <v>-14.60946495149482</v>
      </c>
      <c r="AJ13">
        <v>-3.5210869432428304</v>
      </c>
      <c r="AK13">
        <v>-21.095678025918112</v>
      </c>
    </row>
    <row r="14" spans="1:37" x14ac:dyDescent="0.2">
      <c r="A14" s="22">
        <v>20190819</v>
      </c>
      <c r="B14" s="22" t="s">
        <v>2</v>
      </c>
      <c r="C14" s="22">
        <v>72</v>
      </c>
      <c r="D14" s="22">
        <v>15.734</v>
      </c>
      <c r="E14" s="22">
        <v>12.164999999999999</v>
      </c>
      <c r="F14" s="10">
        <v>15</v>
      </c>
      <c r="G14">
        <v>4723.8093413774468</v>
      </c>
      <c r="H14">
        <v>2766.3515611939642</v>
      </c>
      <c r="I14">
        <v>457.15613302415272</v>
      </c>
      <c r="J14">
        <v>1102.7007261339124</v>
      </c>
      <c r="K14">
        <v>397.60092102541944</v>
      </c>
      <c r="L14" s="24">
        <v>3.6742923606479394</v>
      </c>
      <c r="M14" s="24">
        <v>3.4419073715015842</v>
      </c>
      <c r="N14" s="24">
        <v>2.6600645504643663</v>
      </c>
      <c r="O14" s="24">
        <v>3.0424576605594913</v>
      </c>
      <c r="P14" s="24">
        <v>2.5994473817509145</v>
      </c>
      <c r="Q14">
        <v>0.10903075514203302</v>
      </c>
      <c r="R14">
        <v>3.0322152665984699E-2</v>
      </c>
      <c r="S14">
        <v>3.2351915531420937E-2</v>
      </c>
      <c r="T14">
        <v>7.5978374864709972E-2</v>
      </c>
      <c r="U14">
        <v>0.867313</v>
      </c>
      <c r="V14">
        <v>0.41752699999999998</v>
      </c>
      <c r="W14">
        <v>44.0807991</v>
      </c>
      <c r="X14">
        <v>6.0714200000000003E-2</v>
      </c>
      <c r="Y14">
        <v>7.5769000000000003E-2</v>
      </c>
      <c r="Z14">
        <v>0.191606</v>
      </c>
      <c r="AA14">
        <v>9.6672000000000008E-3</v>
      </c>
      <c r="AB14">
        <v>-9.624509800000002</v>
      </c>
      <c r="AC14">
        <v>-15.182399700000001</v>
      </c>
      <c r="AD14">
        <v>-14.901000000000002</v>
      </c>
      <c r="AE14">
        <v>-11.193100000000001</v>
      </c>
      <c r="AF14">
        <v>-0.61824143998296821</v>
      </c>
      <c r="AG14">
        <v>-3.7931543497830669</v>
      </c>
      <c r="AH14">
        <v>-12.167097230859996</v>
      </c>
      <c r="AI14">
        <v>-11.205084445355498</v>
      </c>
      <c r="AJ14">
        <v>-7.1759089543444645</v>
      </c>
      <c r="AK14">
        <v>-20.146992964068136</v>
      </c>
    </row>
    <row r="15" spans="1:37" x14ac:dyDescent="0.2">
      <c r="A15" t="s">
        <v>111</v>
      </c>
      <c r="B15" s="26" t="s">
        <v>20</v>
      </c>
      <c r="C15" s="27">
        <v>82</v>
      </c>
      <c r="D15" s="28">
        <v>11.22</v>
      </c>
      <c r="E15" s="29">
        <v>8.6199999999999992</v>
      </c>
      <c r="F15" s="10">
        <v>15</v>
      </c>
      <c r="G15" s="31">
        <v>2266.7889417451934</v>
      </c>
      <c r="H15" s="24">
        <v>1219.6723881178409</v>
      </c>
      <c r="I15" s="24">
        <v>258.54639439341025</v>
      </c>
      <c r="J15" s="24">
        <v>554.71134570801223</v>
      </c>
      <c r="K15" s="24">
        <v>233.85881352592875</v>
      </c>
      <c r="L15" s="24">
        <v>3.3554110853216921</v>
      </c>
      <c r="M15" s="24">
        <v>3.0862431920357443</v>
      </c>
      <c r="N15" s="24">
        <v>2.4125384856162513</v>
      </c>
      <c r="O15" s="24">
        <v>2.7440670487488408</v>
      </c>
      <c r="P15" s="24">
        <v>2.3689537419740447</v>
      </c>
      <c r="Q15">
        <v>0.87036636595814509</v>
      </c>
      <c r="R15">
        <v>1.5186233737627735E-2</v>
      </c>
      <c r="S15">
        <v>1.3306074478294808E-2</v>
      </c>
      <c r="T15">
        <v>0.33527716841109306</v>
      </c>
      <c r="U15">
        <v>0.83784800000000004</v>
      </c>
      <c r="V15">
        <v>0.100594</v>
      </c>
      <c r="W15">
        <v>40.6139984</v>
      </c>
      <c r="X15">
        <v>1.6421999999999999E-2</v>
      </c>
      <c r="Y15">
        <v>2.57801E-2</v>
      </c>
      <c r="Z15">
        <v>0.83044600000000002</v>
      </c>
      <c r="AA15">
        <v>1.62203E-2</v>
      </c>
      <c r="AB15">
        <v>-0.60297899999999993</v>
      </c>
      <c r="AC15">
        <v>-18.185499200000002</v>
      </c>
      <c r="AD15">
        <v>-18.759500500000001</v>
      </c>
      <c r="AE15">
        <v>-4.7459602000000007</v>
      </c>
      <c r="AF15">
        <v>-0.76834762692886804</v>
      </c>
      <c r="AG15">
        <v>-9.9742792230793711</v>
      </c>
      <c r="AH15">
        <v>-17.845739522062328</v>
      </c>
      <c r="AI15">
        <v>-15.887154023680324</v>
      </c>
      <c r="AJ15">
        <v>-0.80688602423290778</v>
      </c>
      <c r="AK15">
        <v>-17.899411176254979</v>
      </c>
    </row>
    <row r="16" spans="1:37" x14ac:dyDescent="0.2">
      <c r="A16" t="s">
        <v>111</v>
      </c>
      <c r="B16" s="26" t="s">
        <v>28</v>
      </c>
      <c r="C16" s="27">
        <v>60</v>
      </c>
      <c r="D16" s="28">
        <v>11.72</v>
      </c>
      <c r="E16" s="29">
        <v>8.25</v>
      </c>
      <c r="F16" s="10">
        <v>15</v>
      </c>
      <c r="G16" s="31">
        <v>2086.7406539637127</v>
      </c>
      <c r="H16" s="24">
        <v>1145.8140312364205</v>
      </c>
      <c r="I16" s="24">
        <v>229.48285705716864</v>
      </c>
      <c r="J16" s="24">
        <v>505.74964149738753</v>
      </c>
      <c r="K16" s="24">
        <v>205.69412417273645</v>
      </c>
      <c r="L16" s="24">
        <v>3.3194684770715299</v>
      </c>
      <c r="M16" s="24">
        <v>3.0591141361639349</v>
      </c>
      <c r="N16" s="24">
        <v>2.3607502482020313</v>
      </c>
      <c r="O16" s="24">
        <v>2.7039355835916083</v>
      </c>
      <c r="P16" s="24">
        <v>2.3132218858813816</v>
      </c>
      <c r="Q16">
        <v>0.35820032866663115</v>
      </c>
      <c r="R16">
        <v>9.7644988813540778E-2</v>
      </c>
      <c r="S16">
        <v>0.1131105306883298</v>
      </c>
      <c r="T16">
        <v>0.56716707319300752</v>
      </c>
      <c r="U16">
        <v>0.87120699999999995</v>
      </c>
      <c r="V16">
        <v>0.31193900000000002</v>
      </c>
      <c r="W16">
        <v>42.501300800000003</v>
      </c>
      <c r="X16">
        <v>0.112299</v>
      </c>
      <c r="Y16">
        <v>0.27898699999999999</v>
      </c>
      <c r="Z16">
        <v>0.86819400000000002</v>
      </c>
      <c r="AA16">
        <v>9.9113699999999999E-2</v>
      </c>
      <c r="AB16">
        <v>-4.4587402000000012</v>
      </c>
      <c r="AC16">
        <v>-10.103500400000001</v>
      </c>
      <c r="AD16">
        <v>-9.4649696000000016</v>
      </c>
      <c r="AE16">
        <v>-2.4628899</v>
      </c>
      <c r="AF16">
        <v>-0.59878643756000371</v>
      </c>
      <c r="AG16">
        <v>-5.0593032442223969</v>
      </c>
      <c r="AH16">
        <v>-9.496241110263032</v>
      </c>
      <c r="AI16">
        <v>-5.5441603314146501</v>
      </c>
      <c r="AJ16">
        <v>-0.61383219851725124</v>
      </c>
      <c r="AK16">
        <v>-10.038663109720915</v>
      </c>
    </row>
    <row r="17" spans="1:37" x14ac:dyDescent="0.2">
      <c r="A17" t="s">
        <v>112</v>
      </c>
      <c r="B17" s="26" t="s">
        <v>22</v>
      </c>
      <c r="C17" s="27">
        <v>165</v>
      </c>
      <c r="D17" s="28">
        <v>10.29</v>
      </c>
      <c r="E17" s="29">
        <v>11.54</v>
      </c>
      <c r="F17" s="10">
        <v>15</v>
      </c>
      <c r="G17" s="31">
        <v>3998.4098864551861</v>
      </c>
      <c r="H17" s="24">
        <v>2153.750241945248</v>
      </c>
      <c r="I17" s="24">
        <v>455.72101540130257</v>
      </c>
      <c r="J17" s="24">
        <v>976.01578762480051</v>
      </c>
      <c r="K17" s="24">
        <v>412.9228414838372</v>
      </c>
      <c r="L17" s="24">
        <v>3.6018873126188153</v>
      </c>
      <c r="M17" s="24">
        <v>3.3331953392433071</v>
      </c>
      <c r="N17" s="24">
        <v>2.6586990563690986</v>
      </c>
      <c r="O17" s="24">
        <v>2.9894568426901338</v>
      </c>
      <c r="P17" s="24">
        <v>2.6158689072293049</v>
      </c>
      <c r="Q17">
        <v>0.66047137511650811</v>
      </c>
      <c r="R17">
        <v>0.10433019521433413</v>
      </c>
      <c r="S17">
        <v>0.1233187119723152</v>
      </c>
      <c r="T17">
        <v>0.46171820648422601</v>
      </c>
      <c r="U17">
        <v>0.93145699999999998</v>
      </c>
      <c r="V17">
        <v>0.116482</v>
      </c>
      <c r="W17">
        <v>48.125</v>
      </c>
      <c r="X17">
        <v>1.1567900000000001E-2</v>
      </c>
      <c r="Y17">
        <v>1.4091599999999999E-2</v>
      </c>
      <c r="Z17">
        <v>1.2870600000000001</v>
      </c>
      <c r="AA17">
        <v>5.1670099999999997E-2</v>
      </c>
      <c r="AB17">
        <v>-1.8014600000000005</v>
      </c>
      <c r="AC17">
        <v>-9.8158998000000022</v>
      </c>
      <c r="AD17">
        <v>-9.0897102000000007</v>
      </c>
      <c r="AE17">
        <v>-3.35623</v>
      </c>
      <c r="AF17">
        <v>-0.30837189177578583</v>
      </c>
      <c r="AG17">
        <v>-9.3374118111562847</v>
      </c>
      <c r="AH17">
        <v>-19.367454743403382</v>
      </c>
      <c r="AI17">
        <v>-18.510396930708609</v>
      </c>
      <c r="AJ17">
        <v>1.0959879326144049</v>
      </c>
      <c r="AK17">
        <v>-12.867606979394136</v>
      </c>
    </row>
    <row r="18" spans="1:37" x14ac:dyDescent="0.2">
      <c r="A18" t="s">
        <v>113</v>
      </c>
      <c r="B18" s="26" t="s">
        <v>23</v>
      </c>
      <c r="C18" s="27">
        <v>98</v>
      </c>
      <c r="D18" s="28">
        <v>9.34</v>
      </c>
      <c r="E18" s="29">
        <v>5.93</v>
      </c>
      <c r="F18" s="10">
        <v>15</v>
      </c>
      <c r="G18" s="31">
        <v>1854.2105703632872</v>
      </c>
      <c r="H18" s="24">
        <v>965.22568134845221</v>
      </c>
      <c r="I18" s="24">
        <v>223.78835534664691</v>
      </c>
      <c r="J18" s="24">
        <v>459.67474203176454</v>
      </c>
      <c r="K18" s="24">
        <v>205.52179163642305</v>
      </c>
      <c r="L18" s="24">
        <v>3.2681590525452489</v>
      </c>
      <c r="M18" s="24">
        <v>2.9846288684787128</v>
      </c>
      <c r="N18" s="24">
        <v>2.3498374846040084</v>
      </c>
      <c r="O18" s="24">
        <v>2.6624506410189772</v>
      </c>
      <c r="P18" s="24">
        <v>2.31285787723737</v>
      </c>
      <c r="Q18">
        <v>0.164243809657904</v>
      </c>
      <c r="R18">
        <v>3.2173623845305803E-2</v>
      </c>
      <c r="S18">
        <v>2.138749642720543E-2</v>
      </c>
      <c r="T18">
        <v>0.12393501109853455</v>
      </c>
      <c r="U18">
        <v>0.94535800000000003</v>
      </c>
      <c r="V18">
        <v>0.25316100000000002</v>
      </c>
      <c r="W18">
        <v>54.0348015</v>
      </c>
      <c r="X18">
        <v>3.8985499999999999E-2</v>
      </c>
      <c r="Y18">
        <v>1.4015700000000001E-2</v>
      </c>
      <c r="Z18">
        <v>0.37742700000000001</v>
      </c>
      <c r="AA18">
        <v>3.2149299999999999E-2</v>
      </c>
      <c r="AB18">
        <v>-7.8451099000000006</v>
      </c>
      <c r="AC18">
        <v>-14.925000200000003</v>
      </c>
      <c r="AD18">
        <v>-16.698400500000005</v>
      </c>
      <c r="AE18">
        <v>-9.0680598999999997</v>
      </c>
      <c r="AF18">
        <v>-0.24403696271968817</v>
      </c>
      <c r="AG18">
        <v>-5.9660319750679669</v>
      </c>
      <c r="AH18">
        <v>-14.090968914587362</v>
      </c>
      <c r="AI18">
        <v>-18.533852069621634</v>
      </c>
      <c r="AJ18">
        <v>-4.231670349300126</v>
      </c>
      <c r="AK18">
        <v>-14.928284787101147</v>
      </c>
    </row>
    <row r="19" spans="1:37" x14ac:dyDescent="0.2">
      <c r="A19" t="s">
        <v>113</v>
      </c>
      <c r="B19" s="26" t="s">
        <v>24</v>
      </c>
      <c r="C19" s="27">
        <v>76</v>
      </c>
      <c r="D19" s="28">
        <v>13.27</v>
      </c>
      <c r="E19" s="29">
        <v>10.82</v>
      </c>
      <c r="F19" s="10">
        <v>15</v>
      </c>
      <c r="G19" s="31">
        <v>3713.7657521951678</v>
      </c>
      <c r="H19" s="24">
        <v>2066.3226097610695</v>
      </c>
      <c r="I19" s="24">
        <v>398.19849176515976</v>
      </c>
      <c r="J19" s="24">
        <v>894.85361562447224</v>
      </c>
      <c r="K19" s="24">
        <v>354.39103504446592</v>
      </c>
      <c r="L19" s="24">
        <v>3.5698145069058116</v>
      </c>
      <c r="M19" s="24">
        <v>3.3151981277843494</v>
      </c>
      <c r="N19" s="24">
        <v>2.6000996107408407</v>
      </c>
      <c r="O19" s="24">
        <v>2.9517519971861841</v>
      </c>
      <c r="P19" s="24">
        <v>2.5494827270977325</v>
      </c>
      <c r="Q19">
        <v>0.10344369854628116</v>
      </c>
      <c r="R19">
        <v>0.10850855998353595</v>
      </c>
      <c r="S19">
        <v>6.7890655201667344E-2</v>
      </c>
      <c r="T19">
        <v>9.2420850333472818E-2</v>
      </c>
      <c r="U19">
        <v>0.87688100000000002</v>
      </c>
      <c r="V19">
        <v>0.15581100000000001</v>
      </c>
      <c r="W19">
        <v>44.447799699999997</v>
      </c>
      <c r="X19">
        <v>1.30238E-2</v>
      </c>
      <c r="Y19">
        <v>6.6121700000000005E-2</v>
      </c>
      <c r="Z19">
        <v>0.45314100000000002</v>
      </c>
      <c r="AA19">
        <v>3.6400000000000002E-2</v>
      </c>
      <c r="AB19">
        <v>-9.8529596000000002</v>
      </c>
      <c r="AC19">
        <v>-9.6453600000000019</v>
      </c>
      <c r="AD19">
        <v>-11.681900000000002</v>
      </c>
      <c r="AE19">
        <v>-10.342300400000003</v>
      </c>
      <c r="AF19">
        <v>-0.57059339986251667</v>
      </c>
      <c r="AG19">
        <v>-8.0740188510591686</v>
      </c>
      <c r="AH19">
        <v>-18.852622816473879</v>
      </c>
      <c r="AI19">
        <v>-11.796559891730606</v>
      </c>
      <c r="AJ19">
        <v>-3.4376664126775558</v>
      </c>
      <c r="AK19">
        <v>-14.38898616350944</v>
      </c>
    </row>
    <row r="20" spans="1:37" x14ac:dyDescent="0.2">
      <c r="A20" t="s">
        <v>114</v>
      </c>
      <c r="B20" s="26" t="s">
        <v>25</v>
      </c>
      <c r="C20" s="27">
        <v>54</v>
      </c>
      <c r="D20" s="28">
        <v>11.37</v>
      </c>
      <c r="E20" s="29">
        <v>9.3000000000000007</v>
      </c>
      <c r="F20" s="27">
        <v>15</v>
      </c>
      <c r="G20" s="31">
        <v>1631.2929041006653</v>
      </c>
      <c r="H20" s="24">
        <v>889.24801688108005</v>
      </c>
      <c r="I20" s="24">
        <v>181.85657776165951</v>
      </c>
      <c r="J20" s="24">
        <v>396.53119721651569</v>
      </c>
      <c r="K20" s="24">
        <v>163.65711224141003</v>
      </c>
      <c r="L20" s="24">
        <v>3.212531947069567</v>
      </c>
      <c r="M20" s="24">
        <v>2.9490229053353954</v>
      </c>
      <c r="N20" s="24">
        <v>2.2597290141283066</v>
      </c>
      <c r="O20" s="24">
        <v>2.5982773612525945</v>
      </c>
      <c r="P20" s="24">
        <v>2.2139348837050092</v>
      </c>
      <c r="Q20">
        <v>0.43087173947241553</v>
      </c>
      <c r="R20">
        <v>4.0685535825919023E-2</v>
      </c>
      <c r="S20">
        <v>7.8780729861715651E-2</v>
      </c>
      <c r="T20">
        <v>0.23794742535740765</v>
      </c>
      <c r="U20">
        <v>0.61640899999999998</v>
      </c>
      <c r="V20">
        <v>0.28595500000000001</v>
      </c>
      <c r="W20">
        <v>24.709600399999999</v>
      </c>
      <c r="X20">
        <v>6.7042400000000002E-2</v>
      </c>
      <c r="Y20">
        <v>0.66614200000000001</v>
      </c>
      <c r="Z20">
        <v>0.40660200000000002</v>
      </c>
      <c r="AA20">
        <v>2.4263699999999999E-2</v>
      </c>
      <c r="AB20">
        <v>-3.6565199000000002</v>
      </c>
      <c r="AC20">
        <v>-13.905599600000002</v>
      </c>
      <c r="AD20">
        <v>-11.035800000000002</v>
      </c>
      <c r="AE20">
        <v>-6.2351899000000008</v>
      </c>
      <c r="AF20">
        <v>-2.1013102890591799</v>
      </c>
      <c r="AG20">
        <v>-5.4370230529522452</v>
      </c>
      <c r="AH20">
        <v>-11.736504471209187</v>
      </c>
      <c r="AI20">
        <v>-1.7643318337781491</v>
      </c>
      <c r="AJ20">
        <v>-3.9083048947853212</v>
      </c>
      <c r="AK20">
        <v>-16.150429723458441</v>
      </c>
    </row>
    <row r="21" spans="1:37" x14ac:dyDescent="0.2">
      <c r="A21" t="s">
        <v>114</v>
      </c>
      <c r="B21" s="26" t="s">
        <v>26</v>
      </c>
      <c r="C21" s="27">
        <v>41</v>
      </c>
      <c r="D21" s="28">
        <v>24.26</v>
      </c>
      <c r="E21" s="29">
        <v>14.87</v>
      </c>
      <c r="F21" s="25">
        <v>15</v>
      </c>
      <c r="G21" s="31">
        <v>2952.3570693245038</v>
      </c>
      <c r="H21" s="24">
        <v>1729.7360978338425</v>
      </c>
      <c r="I21" s="24">
        <v>285.25678879582335</v>
      </c>
      <c r="J21" s="24">
        <v>689.59994138523462</v>
      </c>
      <c r="K21" s="24">
        <v>247.76424130960336</v>
      </c>
      <c r="L21" s="24">
        <v>3.4701688815586382</v>
      </c>
      <c r="M21" s="24">
        <v>3.2379798487952245</v>
      </c>
      <c r="N21" s="24">
        <v>2.4552359889411934</v>
      </c>
      <c r="O21" s="24">
        <v>2.8385972159024013</v>
      </c>
      <c r="P21" s="24">
        <v>2.3940386268078475</v>
      </c>
      <c r="Q21">
        <v>0.14645797328914706</v>
      </c>
      <c r="R21">
        <v>2.0042873710200998E-2</v>
      </c>
      <c r="S21">
        <v>2.3521226282535751E-2</v>
      </c>
      <c r="T21">
        <v>0.18116738262437987</v>
      </c>
      <c r="U21">
        <v>0.56709299999999996</v>
      </c>
      <c r="V21">
        <v>0.157779</v>
      </c>
      <c r="W21">
        <v>19.9090004</v>
      </c>
      <c r="X21">
        <v>2.1584800000000001E-2</v>
      </c>
      <c r="Y21">
        <v>0.579623</v>
      </c>
      <c r="Z21">
        <v>0.31479200000000002</v>
      </c>
      <c r="AA21">
        <v>1.1644099999999999E-2</v>
      </c>
      <c r="AB21">
        <v>-8.3428698000000026</v>
      </c>
      <c r="AC21">
        <v>-16.980400100000004</v>
      </c>
      <c r="AD21">
        <v>-16.285400400000004</v>
      </c>
      <c r="AE21">
        <v>-7.4191999000000006</v>
      </c>
      <c r="AF21">
        <v>-2.4634571346190466</v>
      </c>
      <c r="AG21">
        <v>-8.0195080081627008</v>
      </c>
      <c r="AH21">
        <v>-16.658519710660311</v>
      </c>
      <c r="AI21">
        <v>-2.3685438963478456</v>
      </c>
      <c r="AJ21">
        <v>-5.019763131617748</v>
      </c>
      <c r="AK21">
        <v>-19.338940734787005</v>
      </c>
    </row>
    <row r="22" spans="1:37" x14ac:dyDescent="0.2">
      <c r="A22" t="s">
        <v>115</v>
      </c>
      <c r="B22" s="26" t="s">
        <v>27</v>
      </c>
      <c r="C22" s="27">
        <v>41</v>
      </c>
      <c r="D22" s="28">
        <v>17.68</v>
      </c>
      <c r="E22" s="29">
        <v>13.2</v>
      </c>
      <c r="F22" s="25">
        <v>15</v>
      </c>
      <c r="G22" s="31">
        <v>3451.0076004320249</v>
      </c>
      <c r="H22" s="24">
        <v>2035.72695028254</v>
      </c>
      <c r="I22" s="24">
        <v>328.34826138822814</v>
      </c>
      <c r="J22" s="24">
        <v>802.98191750557362</v>
      </c>
      <c r="K22" s="24">
        <v>283.95047125568249</v>
      </c>
      <c r="L22" s="24">
        <v>3.537945915774261</v>
      </c>
      <c r="M22" s="24">
        <v>3.3087195261509739</v>
      </c>
      <c r="N22" s="24">
        <v>2.5163347210301983</v>
      </c>
      <c r="O22" s="24">
        <v>2.9047057654331381</v>
      </c>
      <c r="P22" s="24">
        <v>2.4532425937927571</v>
      </c>
      <c r="Q22">
        <v>0.94891125977165136</v>
      </c>
      <c r="R22">
        <v>9.2885935617748938E-2</v>
      </c>
      <c r="S22">
        <v>0.13412107015007987</v>
      </c>
      <c r="T22">
        <v>0.79158216384952451</v>
      </c>
      <c r="U22">
        <v>0.73442700000000005</v>
      </c>
      <c r="V22">
        <v>0.22766500000000001</v>
      </c>
      <c r="W22">
        <v>30.359199499999999</v>
      </c>
      <c r="X22">
        <v>1.4118199999999999E-2</v>
      </c>
      <c r="Y22">
        <v>0.424682</v>
      </c>
      <c r="Z22">
        <v>0.78146599999999999</v>
      </c>
      <c r="AA22">
        <v>6.9493000000000003E-3</v>
      </c>
      <c r="AB22">
        <v>-0.22774400000000028</v>
      </c>
      <c r="AC22">
        <v>-10.3205004</v>
      </c>
      <c r="AD22">
        <v>-8.7250298999999991</v>
      </c>
      <c r="AE22">
        <v>-1.0150400000000006</v>
      </c>
      <c r="AF22">
        <v>-1.3405136539141893</v>
      </c>
      <c r="AG22">
        <v>-6.4270373036515451</v>
      </c>
      <c r="AH22">
        <v>-18.502206701325612</v>
      </c>
      <c r="AI22">
        <v>-3.7193614604096337</v>
      </c>
      <c r="AJ22">
        <v>-1.0708991250544646</v>
      </c>
      <c r="AK22">
        <v>-21.580589395031268</v>
      </c>
    </row>
  </sheetData>
  <sortState xmlns:xlrd2="http://schemas.microsoft.com/office/spreadsheetml/2017/richdata2" ref="A2:AK22">
    <sortCondition ref="A1:A22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53512-42CC-400D-BE66-CB1C0F9C2831}">
  <dimension ref="A1:AM22"/>
  <sheetViews>
    <sheetView workbookViewId="0">
      <selection activeCell="C1" sqref="C1:L22"/>
    </sheetView>
  </sheetViews>
  <sheetFormatPr defaultRowHeight="14.25" x14ac:dyDescent="0.2"/>
  <cols>
    <col min="31" max="31" width="13.75" bestFit="1" customWidth="1"/>
    <col min="32" max="32" width="12.75" bestFit="1" customWidth="1"/>
    <col min="33" max="33" width="13.625" bestFit="1" customWidth="1"/>
    <col min="34" max="34" width="12.625" bestFit="1" customWidth="1"/>
    <col min="35" max="35" width="12.5" bestFit="1" customWidth="1"/>
    <col min="36" max="36" width="13.75" bestFit="1" customWidth="1"/>
    <col min="37" max="37" width="12.75" bestFit="1" customWidth="1"/>
    <col min="38" max="38" width="12.625" bestFit="1" customWidth="1"/>
    <col min="39" max="39" width="12.5" bestFit="1" customWidth="1"/>
  </cols>
  <sheetData>
    <row r="1" spans="1:39" ht="31.5" x14ac:dyDescent="0.2">
      <c r="A1" t="s">
        <v>153</v>
      </c>
      <c r="B1" t="s">
        <v>154</v>
      </c>
      <c r="C1" s="18" t="s">
        <v>88</v>
      </c>
      <c r="D1" s="5" t="s">
        <v>64</v>
      </c>
      <c r="E1" s="5" t="s">
        <v>65</v>
      </c>
      <c r="F1" s="5" t="s">
        <v>66</v>
      </c>
      <c r="G1" s="5" t="s">
        <v>67</v>
      </c>
      <c r="H1" s="23" t="s">
        <v>148</v>
      </c>
      <c r="I1" s="23" t="s">
        <v>149</v>
      </c>
      <c r="J1" s="23" t="s">
        <v>150</v>
      </c>
      <c r="K1" s="23" t="s">
        <v>151</v>
      </c>
      <c r="L1" s="23" t="s">
        <v>152</v>
      </c>
      <c r="M1" t="s">
        <v>102</v>
      </c>
      <c r="N1" t="s">
        <v>103</v>
      </c>
      <c r="O1" t="s">
        <v>104</v>
      </c>
      <c r="P1" t="s">
        <v>105</v>
      </c>
      <c r="Q1" t="s">
        <v>138</v>
      </c>
      <c r="R1" t="s">
        <v>139</v>
      </c>
      <c r="S1" t="s">
        <v>140</v>
      </c>
      <c r="T1" t="s">
        <v>141</v>
      </c>
      <c r="U1" t="s">
        <v>155</v>
      </c>
      <c r="V1" t="s">
        <v>156</v>
      </c>
      <c r="W1" t="s">
        <v>157</v>
      </c>
      <c r="X1" t="s">
        <v>158</v>
      </c>
      <c r="Y1" t="s">
        <v>159</v>
      </c>
      <c r="Z1" t="s">
        <v>160</v>
      </c>
      <c r="AA1" t="s">
        <v>161</v>
      </c>
      <c r="AB1" t="s">
        <v>162</v>
      </c>
      <c r="AC1" t="s">
        <v>163</v>
      </c>
      <c r="AD1" t="s">
        <v>164</v>
      </c>
      <c r="AE1" t="s">
        <v>172</v>
      </c>
      <c r="AF1" t="s">
        <v>173</v>
      </c>
      <c r="AG1" t="s">
        <v>174</v>
      </c>
      <c r="AH1" t="s">
        <v>175</v>
      </c>
      <c r="AI1" t="s">
        <v>176</v>
      </c>
      <c r="AJ1" t="s">
        <v>177</v>
      </c>
      <c r="AK1" t="s">
        <v>178</v>
      </c>
      <c r="AL1" t="s">
        <v>179</v>
      </c>
      <c r="AM1" t="s">
        <v>180</v>
      </c>
    </row>
    <row r="2" spans="1:39" x14ac:dyDescent="0.2">
      <c r="A2">
        <v>190809</v>
      </c>
      <c r="B2" t="s">
        <v>169</v>
      </c>
      <c r="C2" s="20">
        <v>3111.9475601646977</v>
      </c>
      <c r="D2" s="20">
        <v>1681.9863349068969</v>
      </c>
      <c r="E2" s="20">
        <v>352.26496828079166</v>
      </c>
      <c r="F2" s="20">
        <v>759.49339561191709</v>
      </c>
      <c r="G2" s="20">
        <v>318.20286136509333</v>
      </c>
      <c r="H2" s="24">
        <v>3.4930322700262022</v>
      </c>
      <c r="I2" s="24">
        <v>3.2258224631036074</v>
      </c>
      <c r="J2" s="24">
        <v>2.5468694560145759</v>
      </c>
      <c r="K2" s="24">
        <v>2.8805240016856102</v>
      </c>
      <c r="L2" s="24">
        <v>2.5027040806200644</v>
      </c>
      <c r="M2">
        <v>0.40767305700192835</v>
      </c>
      <c r="N2">
        <v>0.11084956674093539</v>
      </c>
      <c r="O2">
        <v>0.10579203469882563</v>
      </c>
      <c r="P2">
        <v>0.27009900853163427</v>
      </c>
      <c r="Q2">
        <v>-3.8968799000000001</v>
      </c>
      <c r="R2">
        <v>-9.5526600000000013</v>
      </c>
      <c r="S2">
        <v>-9.7554703000000007</v>
      </c>
      <c r="T2">
        <v>-5.6847701000000006</v>
      </c>
      <c r="U2">
        <v>0.94844300000000004</v>
      </c>
      <c r="V2">
        <v>6.6783200000000001E-2</v>
      </c>
      <c r="W2">
        <v>47.059699999999999</v>
      </c>
      <c r="X2">
        <v>1.83048E-2</v>
      </c>
      <c r="Y2">
        <v>1.5422999999999999E-2</v>
      </c>
      <c r="Z2">
        <v>0.85700399999999999</v>
      </c>
      <c r="AA2">
        <v>3.2833500000000002E-2</v>
      </c>
      <c r="AB2">
        <v>1.1287999999999999E-2</v>
      </c>
      <c r="AC2">
        <v>0.82718599999999998</v>
      </c>
      <c r="AD2">
        <v>2.0473000000000002E-2</v>
      </c>
      <c r="AE2">
        <v>-0.22988764437222992</v>
      </c>
      <c r="AF2">
        <v>-11.753327750233979</v>
      </c>
      <c r="AG2">
        <v>-17.374350118996801</v>
      </c>
      <c r="AH2">
        <v>-18.118311414133036</v>
      </c>
      <c r="AI2">
        <v>-0.67017151036109268</v>
      </c>
      <c r="AJ2">
        <v>-14.836828196871286</v>
      </c>
      <c r="AK2">
        <v>-19.473829992537087</v>
      </c>
      <c r="AL2">
        <v>-0.8239682455743319</v>
      </c>
      <c r="AM2">
        <v>-16.888185135669818</v>
      </c>
    </row>
    <row r="3" spans="1:39" x14ac:dyDescent="0.2">
      <c r="A3">
        <v>190809</v>
      </c>
      <c r="B3" t="s">
        <v>170</v>
      </c>
      <c r="C3" s="20">
        <v>1837.3388717910298</v>
      </c>
      <c r="D3" s="20">
        <v>1046.6172582754693</v>
      </c>
      <c r="E3" s="20">
        <v>188.57754214421064</v>
      </c>
      <c r="F3" s="20">
        <v>435.51050307485883</v>
      </c>
      <c r="G3" s="20">
        <v>166.63356829649103</v>
      </c>
      <c r="H3" s="24">
        <v>3.264189263315243</v>
      </c>
      <c r="I3" s="24">
        <v>3.0197878917948247</v>
      </c>
      <c r="J3" s="24">
        <v>2.2754899709909844</v>
      </c>
      <c r="K3" s="24">
        <v>2.6389986332184248</v>
      </c>
      <c r="L3" s="24">
        <v>2.2217624944141896</v>
      </c>
      <c r="M3">
        <v>0.40767305700192835</v>
      </c>
      <c r="N3">
        <v>0.11084956674093539</v>
      </c>
      <c r="O3">
        <v>0.10579203469882563</v>
      </c>
      <c r="P3">
        <v>0.27009900853163427</v>
      </c>
      <c r="Q3">
        <v>-3.8968799000000001</v>
      </c>
      <c r="R3">
        <v>-9.5526600000000013</v>
      </c>
      <c r="S3">
        <v>-9.7554703000000007</v>
      </c>
      <c r="T3">
        <v>-5.6847701000000006</v>
      </c>
      <c r="U3">
        <v>0.95891400000000004</v>
      </c>
      <c r="V3">
        <v>1.90402E-2</v>
      </c>
      <c r="W3">
        <v>48.9850998</v>
      </c>
      <c r="X3">
        <v>1.26777E-2</v>
      </c>
      <c r="Y3">
        <v>1.2697099999999999E-2</v>
      </c>
      <c r="Z3">
        <v>0.89373400000000003</v>
      </c>
      <c r="AA3">
        <v>1.2696900000000001E-2</v>
      </c>
      <c r="AB3">
        <v>1.26596E-2</v>
      </c>
      <c r="AC3">
        <v>0.887934</v>
      </c>
      <c r="AD3">
        <v>1.1905600000000001E-2</v>
      </c>
      <c r="AE3">
        <v>-0.18220340691929501</v>
      </c>
      <c r="AF3">
        <v>-17.203284940586773</v>
      </c>
      <c r="AG3">
        <v>-18.96959529412608</v>
      </c>
      <c r="AH3">
        <v>-18.962954599743853</v>
      </c>
      <c r="AI3">
        <v>-0.48791720042789616</v>
      </c>
      <c r="AJ3">
        <v>-18.963023008735252</v>
      </c>
      <c r="AK3">
        <v>-18.975800163200205</v>
      </c>
      <c r="AL3">
        <v>-0.51619314064927857</v>
      </c>
      <c r="AM3">
        <v>-19.242487128065214</v>
      </c>
    </row>
    <row r="4" spans="1:39" x14ac:dyDescent="0.2">
      <c r="A4">
        <v>190810</v>
      </c>
      <c r="B4" t="s">
        <v>169</v>
      </c>
      <c r="C4" s="20">
        <v>2279.6421459898734</v>
      </c>
      <c r="D4" s="20">
        <v>1185.6646261536941</v>
      </c>
      <c r="E4" s="20">
        <v>275.42182840842435</v>
      </c>
      <c r="F4" s="20">
        <v>565.71281539131871</v>
      </c>
      <c r="G4" s="20">
        <v>252.84287603643534</v>
      </c>
      <c r="H4" s="24">
        <v>3.3578666776058967</v>
      </c>
      <c r="I4" s="24">
        <v>3.0739618630517631</v>
      </c>
      <c r="J4" s="24">
        <v>2.4399983570598049</v>
      </c>
      <c r="K4" s="24">
        <v>2.7525960171542185</v>
      </c>
      <c r="L4" s="24">
        <v>2.4028507216954726</v>
      </c>
      <c r="M4">
        <v>2.7642671327357942</v>
      </c>
      <c r="N4">
        <v>0.15831863252428691</v>
      </c>
      <c r="O4">
        <v>0.12403122698488518</v>
      </c>
      <c r="P4">
        <v>1.9815771697937079</v>
      </c>
      <c r="Q4">
        <v>4.4158001000000002</v>
      </c>
      <c r="R4">
        <v>-8.0046797000000005</v>
      </c>
      <c r="S4">
        <v>-9.0646896000000012</v>
      </c>
      <c r="T4">
        <v>2.9701099000000006</v>
      </c>
      <c r="U4">
        <v>0.74799700000000002</v>
      </c>
      <c r="V4">
        <v>0.21468100000000001</v>
      </c>
      <c r="W4">
        <v>30.425500899999999</v>
      </c>
      <c r="X4">
        <v>0.65420599999999995</v>
      </c>
      <c r="Y4">
        <v>7.9355899999999993E-2</v>
      </c>
      <c r="Z4">
        <v>0.76044699999999998</v>
      </c>
      <c r="AA4">
        <v>0.70274999999999999</v>
      </c>
      <c r="AB4">
        <v>7.7823600000000007E-2</v>
      </c>
      <c r="AC4">
        <v>0.66682600000000003</v>
      </c>
      <c r="AD4">
        <v>4.7673300000000002E-2</v>
      </c>
      <c r="AE4">
        <v>-1.2610014396181999</v>
      </c>
      <c r="AF4">
        <v>-6.6820639040442451</v>
      </c>
      <c r="AG4">
        <v>-1.8428547709434187</v>
      </c>
      <c r="AH4">
        <v>-11.004207785223937</v>
      </c>
      <c r="AI4">
        <v>-1.1893104907927747</v>
      </c>
      <c r="AJ4">
        <v>-1.5319914572052171</v>
      </c>
      <c r="AK4">
        <v>-11.088886832730543</v>
      </c>
      <c r="AL4">
        <v>-1.7598747507619794</v>
      </c>
      <c r="AM4">
        <v>-13.217247846748828</v>
      </c>
    </row>
    <row r="5" spans="1:39" x14ac:dyDescent="0.2">
      <c r="A5">
        <v>190810</v>
      </c>
      <c r="B5" t="s">
        <v>171</v>
      </c>
      <c r="C5" s="20">
        <v>1775.2843947636347</v>
      </c>
      <c r="D5" s="20">
        <v>971.45329973545745</v>
      </c>
      <c r="E5" s="20">
        <v>196.83379960047606</v>
      </c>
      <c r="F5" s="20">
        <v>429.73093453536694</v>
      </c>
      <c r="G5" s="20">
        <v>177.26636089233298</v>
      </c>
      <c r="H5" s="24">
        <v>3.2492679355223606</v>
      </c>
      <c r="I5" s="24">
        <v>2.9874219277822425</v>
      </c>
      <c r="J5" s="24">
        <v>2.294099676003829</v>
      </c>
      <c r="K5" s="24">
        <v>2.6331966178552895</v>
      </c>
      <c r="L5" s="24">
        <v>2.2486263291433906</v>
      </c>
      <c r="M5">
        <v>8.3437257341756027E-2</v>
      </c>
      <c r="N5">
        <v>3.2233690380729291E-2</v>
      </c>
      <c r="O5">
        <v>3.6773928725871721E-2</v>
      </c>
      <c r="P5">
        <v>5.2933424335119855E-2</v>
      </c>
      <c r="Q5">
        <v>-10.7863998</v>
      </c>
      <c r="R5">
        <v>-14.916899699999998</v>
      </c>
      <c r="S5">
        <v>-14.344599700000003</v>
      </c>
      <c r="T5">
        <v>-12.762700100000002</v>
      </c>
      <c r="U5">
        <v>0.94717200000000001</v>
      </c>
      <c r="V5">
        <v>0.24643000000000001</v>
      </c>
      <c r="W5">
        <v>49.2328987</v>
      </c>
      <c r="X5">
        <v>2.3483199999999999E-2</v>
      </c>
      <c r="Y5">
        <v>2.2693700000000001E-2</v>
      </c>
      <c r="Z5">
        <v>0.370838</v>
      </c>
      <c r="AA5">
        <v>2.58379E-2</v>
      </c>
      <c r="AB5">
        <v>3.74419E-2</v>
      </c>
      <c r="AC5">
        <v>0.335536</v>
      </c>
      <c r="AD5">
        <v>1.3956E-2</v>
      </c>
      <c r="AE5">
        <v>-0.23571148907927175</v>
      </c>
      <c r="AF5">
        <v>-6.0830642296309092</v>
      </c>
      <c r="AG5">
        <v>-16.292427231122705</v>
      </c>
      <c r="AH5">
        <v>-16.44094690603314</v>
      </c>
      <c r="AI5">
        <v>-4.3081576982220779</v>
      </c>
      <c r="AJ5">
        <v>-15.87742786941411</v>
      </c>
      <c r="AK5">
        <v>-14.266421209761656</v>
      </c>
      <c r="AL5">
        <v>-4.7426087709680029</v>
      </c>
      <c r="AM5">
        <v>-18.552390392239268</v>
      </c>
    </row>
    <row r="6" spans="1:39" x14ac:dyDescent="0.2">
      <c r="A6">
        <v>190811</v>
      </c>
      <c r="B6" t="s">
        <v>169</v>
      </c>
      <c r="C6" s="20">
        <v>2785.5168116149543</v>
      </c>
      <c r="D6" s="20">
        <v>1478.792316782441</v>
      </c>
      <c r="E6" s="20">
        <v>325.2596853693492</v>
      </c>
      <c r="F6" s="20">
        <v>685.41228642699559</v>
      </c>
      <c r="G6" s="20">
        <v>296.0525230361693</v>
      </c>
      <c r="H6" s="24">
        <v>3.4449057839297548</v>
      </c>
      <c r="I6" s="24">
        <v>3.1699071854852878</v>
      </c>
      <c r="J6" s="24">
        <v>2.5122302375620995</v>
      </c>
      <c r="K6" s="24">
        <v>2.8359518851531149</v>
      </c>
      <c r="L6" s="24">
        <v>2.4713687666036863</v>
      </c>
      <c r="M6">
        <v>0.36689602789123221</v>
      </c>
      <c r="N6">
        <v>0.13532935128885679</v>
      </c>
      <c r="O6">
        <v>0.11711324104348546</v>
      </c>
      <c r="P6">
        <v>0.31053246447156302</v>
      </c>
      <c r="Q6">
        <v>-4.3545699000000013</v>
      </c>
      <c r="R6">
        <v>-8.6860800000000022</v>
      </c>
      <c r="S6">
        <v>-9.3139400000000023</v>
      </c>
      <c r="T6">
        <v>-5.0789299000000012</v>
      </c>
      <c r="U6">
        <v>0.939828</v>
      </c>
      <c r="V6">
        <v>0.13630600000000001</v>
      </c>
      <c r="W6">
        <v>48.717700999999998</v>
      </c>
      <c r="X6">
        <v>1.2609799999999999E-2</v>
      </c>
      <c r="Y6">
        <v>1.13411E-2</v>
      </c>
      <c r="Z6">
        <v>0.83954200000000001</v>
      </c>
      <c r="AA6">
        <v>1.19346E-2</v>
      </c>
      <c r="AB6">
        <v>6.65607E-2</v>
      </c>
      <c r="AC6">
        <v>0.75363000000000002</v>
      </c>
      <c r="AD6">
        <v>1.31375E-2</v>
      </c>
      <c r="AE6">
        <v>-0.26951620321421588</v>
      </c>
      <c r="AF6">
        <v>-8.6548502670722325</v>
      </c>
      <c r="AG6">
        <v>-18.992918015780049</v>
      </c>
      <c r="AH6">
        <v>-19.45344820155497</v>
      </c>
      <c r="AI6">
        <v>-0.75957572412204777</v>
      </c>
      <c r="AJ6">
        <v>-19.231921322252109</v>
      </c>
      <c r="AK6">
        <v>-11.767821193414498</v>
      </c>
      <c r="AL6">
        <v>-1.2284182176622458</v>
      </c>
      <c r="AM6">
        <v>-18.814872709637015</v>
      </c>
    </row>
    <row r="7" spans="1:39" x14ac:dyDescent="0.2">
      <c r="A7">
        <v>190812</v>
      </c>
      <c r="B7" t="s">
        <v>169</v>
      </c>
      <c r="C7" s="20">
        <v>1217.9852607315881</v>
      </c>
      <c r="D7" s="20">
        <v>661.36169834940029</v>
      </c>
      <c r="E7" s="20">
        <v>136.65544195358842</v>
      </c>
      <c r="F7" s="20">
        <v>296.90938815819811</v>
      </c>
      <c r="G7" s="20">
        <v>123.05873227040141</v>
      </c>
      <c r="H7" s="24">
        <v>3.0856420327782441</v>
      </c>
      <c r="I7" s="24">
        <v>2.8204390398713572</v>
      </c>
      <c r="J7" s="24">
        <v>2.1356269310404263</v>
      </c>
      <c r="K7" s="24">
        <v>2.4726239300340369</v>
      </c>
      <c r="L7" s="24">
        <v>2.0901124367490427</v>
      </c>
      <c r="M7">
        <v>8.6427109790795278E-2</v>
      </c>
      <c r="N7">
        <v>7.0344469699098161E-2</v>
      </c>
      <c r="O7">
        <v>5.6721804672945082E-2</v>
      </c>
      <c r="P7">
        <v>3.8548721598281849E-2</v>
      </c>
      <c r="Q7">
        <v>-10.633500100000003</v>
      </c>
      <c r="R7">
        <v>-11.527700400000002</v>
      </c>
      <c r="S7">
        <v>-12.462499599999999</v>
      </c>
      <c r="T7">
        <v>-14.1399002</v>
      </c>
      <c r="U7">
        <v>0.91246799999999995</v>
      </c>
      <c r="V7">
        <v>0.17588200000000001</v>
      </c>
      <c r="W7">
        <v>46.809101099999999</v>
      </c>
      <c r="X7">
        <v>1.26777E-2</v>
      </c>
      <c r="Y7">
        <v>1.26777E-2</v>
      </c>
      <c r="Z7">
        <v>0.24916199999999999</v>
      </c>
      <c r="AA7">
        <v>1.12931E-2</v>
      </c>
      <c r="AB7">
        <v>4.17972E-2</v>
      </c>
      <c r="AC7">
        <v>0.210171</v>
      </c>
      <c r="AD7">
        <v>1.26774E-2</v>
      </c>
      <c r="AE7">
        <v>-0.39782357191605466</v>
      </c>
      <c r="AF7">
        <v>-7.5477860454866228</v>
      </c>
      <c r="AG7">
        <v>-18.96959529412608</v>
      </c>
      <c r="AH7">
        <v>-18.96959529412608</v>
      </c>
      <c r="AI7">
        <v>-6.0351819174284058</v>
      </c>
      <c r="AJ7">
        <v>-19.471868261801767</v>
      </c>
      <c r="AK7">
        <v>-13.7885281069576</v>
      </c>
      <c r="AL7">
        <v>-6.7742720937747531</v>
      </c>
      <c r="AM7">
        <v>-18.969698065043627</v>
      </c>
    </row>
    <row r="8" spans="1:39" x14ac:dyDescent="0.2">
      <c r="A8">
        <v>190813</v>
      </c>
      <c r="B8" t="s">
        <v>169</v>
      </c>
      <c r="C8" s="20">
        <v>1340.4694597339846</v>
      </c>
      <c r="D8" s="20">
        <v>713.01051077405259</v>
      </c>
      <c r="E8" s="20">
        <v>155.9403650105543</v>
      </c>
      <c r="F8" s="20">
        <v>329.8142219831704</v>
      </c>
      <c r="G8" s="20">
        <v>141.70436196620702</v>
      </c>
      <c r="H8" s="24">
        <v>3.1272569237869345</v>
      </c>
      <c r="I8" s="24">
        <v>2.8530959320082832</v>
      </c>
      <c r="J8" s="24">
        <v>2.1929585464415631</v>
      </c>
      <c r="K8" s="24">
        <v>2.5182693790090491</v>
      </c>
      <c r="L8" s="24">
        <v>2.1513832189750337</v>
      </c>
      <c r="M8">
        <v>4.7401274619213694E-2</v>
      </c>
      <c r="N8">
        <v>3.0258683587838446E-2</v>
      </c>
      <c r="O8">
        <v>3.6338748817516246E-2</v>
      </c>
      <c r="P8">
        <v>0.16163298743625962</v>
      </c>
      <c r="Q8">
        <v>-13.242099800000002</v>
      </c>
      <c r="R8">
        <v>-15.191499700000001</v>
      </c>
      <c r="S8">
        <v>-14.396300300000002</v>
      </c>
      <c r="T8">
        <v>-7.9146999999999998</v>
      </c>
      <c r="U8">
        <v>0.92738399999999999</v>
      </c>
      <c r="V8">
        <v>0.22070600000000001</v>
      </c>
      <c r="W8">
        <v>46.092300399999999</v>
      </c>
      <c r="X8">
        <v>2.31291E-2</v>
      </c>
      <c r="Y8">
        <v>1.22299E-2</v>
      </c>
      <c r="Z8">
        <v>0.25908500000000001</v>
      </c>
      <c r="AA8">
        <v>4.4919399999999998E-2</v>
      </c>
      <c r="AB8">
        <v>1.19801E-2</v>
      </c>
      <c r="AC8">
        <v>0.196823</v>
      </c>
      <c r="AD8">
        <v>3.2141099999999999E-2</v>
      </c>
      <c r="AE8">
        <v>-0.32740401185149232</v>
      </c>
      <c r="AF8">
        <v>-6.5618586017105187</v>
      </c>
      <c r="AG8">
        <v>-16.358412661761289</v>
      </c>
      <c r="AH8">
        <v>-19.125770940369563</v>
      </c>
      <c r="AI8">
        <v>-5.8655773022453586</v>
      </c>
      <c r="AJ8">
        <v>-13.475660533551352</v>
      </c>
      <c r="AK8">
        <v>-19.215395567992172</v>
      </c>
      <c r="AL8">
        <v>-7.0592415290957717</v>
      </c>
      <c r="AM8">
        <v>-14.92939263983528</v>
      </c>
    </row>
    <row r="9" spans="1:39" x14ac:dyDescent="0.2">
      <c r="A9">
        <v>190813</v>
      </c>
      <c r="B9" t="s">
        <v>171</v>
      </c>
      <c r="C9" s="20">
        <v>3078.7432279912209</v>
      </c>
      <c r="D9" s="20">
        <v>1838.0069538363316</v>
      </c>
      <c r="E9" s="20">
        <v>285.71297705782706</v>
      </c>
      <c r="F9" s="20">
        <v>708.69721600745208</v>
      </c>
      <c r="G9" s="20">
        <v>246.32608108960969</v>
      </c>
      <c r="H9" s="24">
        <v>3.4883734695733377</v>
      </c>
      <c r="I9" s="24">
        <v>3.2643471501442352</v>
      </c>
      <c r="J9" s="24">
        <v>2.4559299664471932</v>
      </c>
      <c r="K9" s="24">
        <v>2.8504607267152684</v>
      </c>
      <c r="L9" s="24">
        <v>2.3915103975217331</v>
      </c>
      <c r="M9">
        <v>0.14143274810412704</v>
      </c>
      <c r="N9">
        <v>3.8529198079733575E-2</v>
      </c>
      <c r="O9">
        <v>2.1853453084264174E-2</v>
      </c>
      <c r="P9">
        <v>0.16395626638672192</v>
      </c>
      <c r="Q9">
        <v>-8.4945002000000009</v>
      </c>
      <c r="R9">
        <v>-14.142100300000003</v>
      </c>
      <c r="S9">
        <v>-16.604799300000003</v>
      </c>
      <c r="T9">
        <v>-7.8527198000000009</v>
      </c>
      <c r="U9">
        <v>0.922342</v>
      </c>
      <c r="V9">
        <v>0.228463</v>
      </c>
      <c r="W9">
        <v>46.573299400000003</v>
      </c>
      <c r="X9">
        <v>3.8645499999999999E-2</v>
      </c>
      <c r="Y9">
        <v>6.5158900000000006E-2</v>
      </c>
      <c r="Z9">
        <v>0.33003900000000003</v>
      </c>
      <c r="AA9">
        <v>8.4325300000000006E-2</v>
      </c>
      <c r="AB9">
        <v>3.47668E-2</v>
      </c>
      <c r="AC9">
        <v>0.29850700000000002</v>
      </c>
      <c r="AD9">
        <v>1.6045799999999999E-2</v>
      </c>
      <c r="AE9">
        <v>-0.3510801476791211</v>
      </c>
      <c r="AF9">
        <v>-6.4118412468364383</v>
      </c>
      <c r="AG9">
        <v>-14.129010693769096</v>
      </c>
      <c r="AH9">
        <v>-11.8602625597744</v>
      </c>
      <c r="AI9">
        <v>-4.8143473744325886</v>
      </c>
      <c r="AJ9">
        <v>-10.740421050677522</v>
      </c>
      <c r="AK9">
        <v>-14.588352807374303</v>
      </c>
      <c r="AL9">
        <v>-5.2504548019381385</v>
      </c>
      <c r="AM9">
        <v>-17.946386252855678</v>
      </c>
    </row>
    <row r="10" spans="1:39" x14ac:dyDescent="0.2">
      <c r="A10">
        <v>190814</v>
      </c>
      <c r="B10" t="s">
        <v>169</v>
      </c>
      <c r="C10">
        <v>1356.8525805678357</v>
      </c>
      <c r="D10">
        <v>752.56422923890295</v>
      </c>
      <c r="E10">
        <v>146.70256041238275</v>
      </c>
      <c r="F10">
        <v>326.26830551797252</v>
      </c>
      <c r="G10">
        <v>131.31748539857821</v>
      </c>
      <c r="H10" s="24">
        <v>3.1325326649598102</v>
      </c>
      <c r="I10" s="24">
        <v>2.8765435716594281</v>
      </c>
      <c r="J10" s="24">
        <v>2.1664376936883101</v>
      </c>
      <c r="K10" s="24">
        <v>2.5135748874342143</v>
      </c>
      <c r="L10" s="24">
        <v>2.1183225578223213</v>
      </c>
      <c r="M10">
        <v>0.43742640959679102</v>
      </c>
      <c r="N10">
        <v>4.4608742412504031E-2</v>
      </c>
      <c r="O10">
        <v>5.5097255963159585E-2</v>
      </c>
      <c r="P10">
        <v>0.35690117684540962</v>
      </c>
      <c r="Q10">
        <v>-3.5909500000000003</v>
      </c>
      <c r="R10">
        <v>-13.505800199999999</v>
      </c>
      <c r="S10">
        <v>-12.588700300000003</v>
      </c>
      <c r="T10">
        <v>-4.4745201999999997</v>
      </c>
      <c r="U10">
        <v>0.83220400000000005</v>
      </c>
      <c r="V10">
        <v>0.11815299999999999</v>
      </c>
      <c r="W10">
        <v>36.528999300000002</v>
      </c>
      <c r="X10">
        <v>0.309199</v>
      </c>
      <c r="Y10">
        <v>3.7111999999999999E-2</v>
      </c>
      <c r="Z10">
        <v>0.70787900000000004</v>
      </c>
      <c r="AA10">
        <v>0.33415299999999998</v>
      </c>
      <c r="AB10">
        <v>2.13139E-2</v>
      </c>
      <c r="AC10">
        <v>0.6885</v>
      </c>
      <c r="AD10">
        <v>1.30429E-2</v>
      </c>
      <c r="AE10">
        <v>-0.79770201095639703</v>
      </c>
      <c r="AF10">
        <v>-9.2755524680431698</v>
      </c>
      <c r="AG10">
        <v>-5.0976191933063442</v>
      </c>
      <c r="AH10">
        <v>-14.304856404892966</v>
      </c>
      <c r="AI10">
        <v>-1.5004097129793148</v>
      </c>
      <c r="AJ10">
        <v>-4.7605463546024271</v>
      </c>
      <c r="AK10">
        <v>-16.713370761652154</v>
      </c>
      <c r="AL10">
        <v>-1.6209605540705752</v>
      </c>
      <c r="AM10">
        <v>-18.846258354467651</v>
      </c>
    </row>
    <row r="11" spans="1:39" x14ac:dyDescent="0.2">
      <c r="A11">
        <v>190814</v>
      </c>
      <c r="B11" t="s">
        <v>171</v>
      </c>
      <c r="C11">
        <v>2823.4919775720186</v>
      </c>
      <c r="D11">
        <v>1582.3578240219927</v>
      </c>
      <c r="E11">
        <v>298.63366110932901</v>
      </c>
      <c r="F11">
        <v>677.5407976317606</v>
      </c>
      <c r="G11">
        <v>264.9596948089366</v>
      </c>
      <c r="H11" s="24">
        <v>3.4507865581075525</v>
      </c>
      <c r="I11" s="24">
        <v>3.1993046987736919</v>
      </c>
      <c r="J11" s="24">
        <v>2.4751387585467741</v>
      </c>
      <c r="K11" s="24">
        <v>2.8309354510636298</v>
      </c>
      <c r="L11" s="24">
        <v>2.4231798148675008</v>
      </c>
      <c r="M11">
        <v>0.2618840146605993</v>
      </c>
      <c r="N11">
        <v>3.0521789301725548E-2</v>
      </c>
      <c r="O11">
        <v>2.3909471693510084E-2</v>
      </c>
      <c r="P11">
        <v>0.14493356003221591</v>
      </c>
      <c r="Q11">
        <v>-5.818910100000001</v>
      </c>
      <c r="R11">
        <v>-15.1539001</v>
      </c>
      <c r="S11">
        <v>-16.214300200000004</v>
      </c>
      <c r="T11">
        <v>-8.3883104000000017</v>
      </c>
      <c r="U11">
        <v>0.96382100000000004</v>
      </c>
      <c r="V11">
        <v>0.19200999999999999</v>
      </c>
      <c r="W11">
        <v>50.376998899999997</v>
      </c>
      <c r="X11">
        <v>1.44253E-2</v>
      </c>
      <c r="Y11">
        <v>1.51194E-2</v>
      </c>
      <c r="Z11">
        <v>0.52290700000000001</v>
      </c>
      <c r="AA11">
        <v>1.7240200000000001E-2</v>
      </c>
      <c r="AB11">
        <v>3.5513400000000001E-2</v>
      </c>
      <c r="AC11">
        <v>0.43641000000000002</v>
      </c>
      <c r="AD11">
        <v>4.7575399999999997E-2</v>
      </c>
      <c r="AE11">
        <v>-0.1600361540276769</v>
      </c>
      <c r="AF11">
        <v>-7.1667615238121378</v>
      </c>
      <c r="AG11">
        <v>-18.408751461452106</v>
      </c>
      <c r="AH11">
        <v>-18.204654430847761</v>
      </c>
      <c r="AI11">
        <v>-2.8157554436077268</v>
      </c>
      <c r="AJ11">
        <v>-17.634577003214822</v>
      </c>
      <c r="AK11">
        <v>-14.496077470013297</v>
      </c>
      <c r="AL11">
        <v>-3.6010530644515071</v>
      </c>
      <c r="AM11">
        <v>-13.226175516050517</v>
      </c>
    </row>
    <row r="12" spans="1:39" x14ac:dyDescent="0.2">
      <c r="A12">
        <v>190816</v>
      </c>
      <c r="B12" t="s">
        <v>169</v>
      </c>
      <c r="C12">
        <v>4532.3161399657392</v>
      </c>
      <c r="D12">
        <v>2720.4812353363495</v>
      </c>
      <c r="E12">
        <v>415.75593474446833</v>
      </c>
      <c r="F12">
        <v>1038.323172152287</v>
      </c>
      <c r="G12">
        <v>357.75579773263394</v>
      </c>
      <c r="H12" s="24">
        <v>3.6563201953339215</v>
      </c>
      <c r="I12" s="24">
        <v>3.4346457346830248</v>
      </c>
      <c r="J12" s="24">
        <v>2.6188384573103858</v>
      </c>
      <c r="K12" s="24">
        <v>3.0163325462275798</v>
      </c>
      <c r="L12" s="24">
        <v>2.5535866805950223</v>
      </c>
      <c r="M12">
        <v>0.62072038752980374</v>
      </c>
      <c r="N12">
        <v>6.7684623895035378E-2</v>
      </c>
      <c r="O12">
        <v>0.10878975532477297</v>
      </c>
      <c r="P12">
        <v>0.41286399441211291</v>
      </c>
      <c r="Q12">
        <v>-2.0710398999999997</v>
      </c>
      <c r="R12">
        <v>-11.695099800000001</v>
      </c>
      <c r="S12">
        <v>-9.6341200000000011</v>
      </c>
      <c r="T12">
        <v>-3.8419299000000002</v>
      </c>
      <c r="U12">
        <v>0.90816300000000005</v>
      </c>
      <c r="V12">
        <v>0.100864</v>
      </c>
      <c r="W12">
        <v>44.296199799999997</v>
      </c>
      <c r="X12">
        <v>1.6118899999999999E-2</v>
      </c>
      <c r="Y12">
        <v>1.27189E-2</v>
      </c>
      <c r="Z12">
        <v>0.78572200000000003</v>
      </c>
      <c r="AA12">
        <v>1.68244E-2</v>
      </c>
      <c r="AB12">
        <v>1.26774E-2</v>
      </c>
      <c r="AC12">
        <v>0.77375099999999997</v>
      </c>
      <c r="AD12">
        <v>1.4443900000000001E-2</v>
      </c>
      <c r="AE12">
        <v>-0.41836195920145858</v>
      </c>
      <c r="AF12">
        <v>-9.9626381286257644</v>
      </c>
      <c r="AG12">
        <v>-17.926645990216446</v>
      </c>
      <c r="AH12">
        <v>-18.95550447224365</v>
      </c>
      <c r="AI12">
        <v>-1.0473108655875916</v>
      </c>
      <c r="AJ12">
        <v>-17.740604148505231</v>
      </c>
      <c r="AK12">
        <v>-18.969698065043627</v>
      </c>
      <c r="AL12">
        <v>-1.1139877668691285</v>
      </c>
      <c r="AM12">
        <v>-18.403155270022399</v>
      </c>
    </row>
    <row r="13" spans="1:39" x14ac:dyDescent="0.2">
      <c r="A13">
        <v>190818</v>
      </c>
      <c r="B13" t="s">
        <v>169</v>
      </c>
      <c r="C13">
        <v>15921.417450341818</v>
      </c>
      <c r="D13">
        <v>10933.133222302267</v>
      </c>
      <c r="E13">
        <v>1035.7434319206675</v>
      </c>
      <c r="F13">
        <v>3098.22235917957</v>
      </c>
      <c r="G13">
        <v>854.31843693931717</v>
      </c>
      <c r="H13" s="24">
        <v>4.2019817294480468</v>
      </c>
      <c r="I13" s="24">
        <v>4.0387446400976366</v>
      </c>
      <c r="J13" s="24">
        <v>3.0152521879373553</v>
      </c>
      <c r="K13" s="24">
        <v>3.4911125838231927</v>
      </c>
      <c r="L13" s="24">
        <v>2.9316197789189826</v>
      </c>
      <c r="M13">
        <v>0.12570223802182187</v>
      </c>
      <c r="N13">
        <v>2.6421043129359795E-2</v>
      </c>
      <c r="O13">
        <v>3.2967046448653559E-2</v>
      </c>
      <c r="P13">
        <v>8.7256944277011583E-2</v>
      </c>
      <c r="Q13">
        <v>-9.0065699000000006</v>
      </c>
      <c r="R13">
        <v>-15.780500400000001</v>
      </c>
      <c r="S13">
        <v>-14.819199600000001</v>
      </c>
      <c r="T13">
        <v>-10.592000000000002</v>
      </c>
      <c r="U13">
        <v>0.87456900000000004</v>
      </c>
      <c r="V13">
        <v>7.9781699999999997E-2</v>
      </c>
      <c r="W13">
        <v>40.240501399999999</v>
      </c>
      <c r="X13">
        <v>8.6372299999999999E-2</v>
      </c>
      <c r="Y13">
        <v>1.28535E-2</v>
      </c>
      <c r="Z13">
        <v>0.30816399999999999</v>
      </c>
      <c r="AA13">
        <v>9.4030000000000002E-2</v>
      </c>
      <c r="AB13">
        <v>1.27957E-2</v>
      </c>
      <c r="AC13">
        <v>0.30412299999999998</v>
      </c>
      <c r="AD13">
        <v>1.26266E-2</v>
      </c>
      <c r="AE13">
        <v>-0.58205920734065308</v>
      </c>
      <c r="AF13">
        <v>-10.980967139179658</v>
      </c>
      <c r="AG13">
        <v>-10.636255154606236</v>
      </c>
      <c r="AH13">
        <v>-18.909785981135293</v>
      </c>
      <c r="AI13">
        <v>-5.1121809733251569</v>
      </c>
      <c r="AJ13">
        <v>-10.267335638914714</v>
      </c>
      <c r="AK13">
        <v>-18.929359506660713</v>
      </c>
      <c r="AL13">
        <v>-5.1695073409670211</v>
      </c>
      <c r="AM13">
        <v>-18.987135773959686</v>
      </c>
    </row>
    <row r="14" spans="1:39" x14ac:dyDescent="0.2">
      <c r="A14">
        <v>190819</v>
      </c>
      <c r="B14" t="s">
        <v>169</v>
      </c>
      <c r="C14">
        <v>4723.8093413774468</v>
      </c>
      <c r="D14">
        <v>2766.3515611939642</v>
      </c>
      <c r="E14">
        <v>457.15613302415272</v>
      </c>
      <c r="F14">
        <v>1102.7007261339124</v>
      </c>
      <c r="G14">
        <v>397.60092102541944</v>
      </c>
      <c r="H14" s="24">
        <v>3.6742923606479394</v>
      </c>
      <c r="I14" s="24">
        <v>3.4419073715015842</v>
      </c>
      <c r="J14" s="24">
        <v>2.6600645504643663</v>
      </c>
      <c r="K14" s="24">
        <v>3.0424576605594913</v>
      </c>
      <c r="L14" s="24">
        <v>2.5994473817509145</v>
      </c>
      <c r="M14">
        <v>0.10903075514203302</v>
      </c>
      <c r="N14">
        <v>3.0322152665984699E-2</v>
      </c>
      <c r="O14">
        <v>3.2351915531420937E-2</v>
      </c>
      <c r="P14">
        <v>7.5978374864709972E-2</v>
      </c>
      <c r="Q14">
        <v>-9.624509800000002</v>
      </c>
      <c r="R14">
        <v>-15.182399700000001</v>
      </c>
      <c r="S14">
        <v>-14.901000000000002</v>
      </c>
      <c r="T14">
        <v>-11.193100000000001</v>
      </c>
      <c r="U14">
        <v>0.94384000000000001</v>
      </c>
      <c r="V14">
        <v>0.27071099999999998</v>
      </c>
      <c r="W14">
        <v>48.203701000000002</v>
      </c>
      <c r="X14">
        <v>1.7071200000000002E-2</v>
      </c>
      <c r="Y14">
        <v>3.2141299999999998E-2</v>
      </c>
      <c r="Z14">
        <v>0.18043300000000001</v>
      </c>
      <c r="AA14">
        <v>1.8589999999999999E-2</v>
      </c>
      <c r="AB14">
        <v>3.5914500000000002E-2</v>
      </c>
      <c r="AC14">
        <v>0.170378</v>
      </c>
      <c r="AD14">
        <v>1.26599E-2</v>
      </c>
      <c r="AE14">
        <v>-0.25101621174927569</v>
      </c>
      <c r="AF14">
        <v>-5.674940968625152</v>
      </c>
      <c r="AG14">
        <v>-17.677359495905435</v>
      </c>
      <c r="AH14">
        <v>-14.929365615674271</v>
      </c>
      <c r="AI14">
        <v>-7.4368402994687752</v>
      </c>
      <c r="AJ14">
        <v>-17.307206102281015</v>
      </c>
      <c r="AK14">
        <v>-14.447301754161897</v>
      </c>
      <c r="AL14">
        <v>-7.6858648407304342</v>
      </c>
      <c r="AM14">
        <v>-18.975697247783568</v>
      </c>
    </row>
    <row r="15" spans="1:39" x14ac:dyDescent="0.2">
      <c r="A15">
        <v>200815</v>
      </c>
      <c r="B15" t="s">
        <v>169</v>
      </c>
      <c r="C15" s="31">
        <v>2266.7889417451934</v>
      </c>
      <c r="D15" s="24">
        <v>1219.6723881178409</v>
      </c>
      <c r="E15" s="24">
        <v>258.54639439341025</v>
      </c>
      <c r="F15" s="24">
        <v>554.71134570801223</v>
      </c>
      <c r="G15" s="24">
        <v>233.85881352592875</v>
      </c>
      <c r="H15" s="24">
        <v>3.3554110853216921</v>
      </c>
      <c r="I15" s="24">
        <v>3.0862431920357443</v>
      </c>
      <c r="J15" s="24">
        <v>2.4125384856162513</v>
      </c>
      <c r="K15" s="24">
        <v>2.7440670487488408</v>
      </c>
      <c r="L15" s="24">
        <v>2.3689537419740447</v>
      </c>
      <c r="M15">
        <v>0.87036636595814509</v>
      </c>
      <c r="N15">
        <v>1.5186233737627735E-2</v>
      </c>
      <c r="O15">
        <v>1.3306074478294808E-2</v>
      </c>
      <c r="P15">
        <v>0.33527716841109306</v>
      </c>
      <c r="Q15">
        <v>-0.60297899999999993</v>
      </c>
      <c r="R15">
        <v>-18.185499200000002</v>
      </c>
      <c r="S15">
        <v>-18.759500500000001</v>
      </c>
      <c r="T15">
        <v>-4.7459602000000007</v>
      </c>
      <c r="U15">
        <v>0.854321</v>
      </c>
      <c r="V15">
        <v>8.0285800000000004E-2</v>
      </c>
      <c r="W15">
        <v>40.8152008</v>
      </c>
      <c r="X15">
        <v>3.8287500000000002E-2</v>
      </c>
      <c r="Y15">
        <v>1.4288500000000001E-2</v>
      </c>
      <c r="Z15">
        <v>0.45347900000000002</v>
      </c>
      <c r="AA15">
        <v>0.13678699999999999</v>
      </c>
      <c r="AB15">
        <v>1.47914E-2</v>
      </c>
      <c r="AC15">
        <v>0.36135099999999998</v>
      </c>
      <c r="AD15">
        <v>1.46E-2</v>
      </c>
      <c r="AE15">
        <v>-0.68378918145960177</v>
      </c>
      <c r="AF15">
        <v>-10.95361260785854</v>
      </c>
      <c r="AG15">
        <v>-14.169429901853709</v>
      </c>
      <c r="AH15">
        <v>-18.450133608462362</v>
      </c>
      <c r="AI15">
        <v>-3.4344281972910844</v>
      </c>
      <c r="AJ15">
        <v>-8.6395517525143717</v>
      </c>
      <c r="AK15">
        <v>-18.299907182614106</v>
      </c>
      <c r="AL15">
        <v>-4.4207073908107724</v>
      </c>
      <c r="AM15">
        <v>-18.35647144215563</v>
      </c>
    </row>
    <row r="16" spans="1:39" x14ac:dyDescent="0.2">
      <c r="A16">
        <v>200815</v>
      </c>
      <c r="B16" t="s">
        <v>171</v>
      </c>
      <c r="C16" s="31">
        <v>2086.7406539637127</v>
      </c>
      <c r="D16" s="24">
        <v>1145.8140312364205</v>
      </c>
      <c r="E16" s="24">
        <v>229.48285705716864</v>
      </c>
      <c r="F16" s="24">
        <v>505.74964149738753</v>
      </c>
      <c r="G16" s="24">
        <v>205.69412417273645</v>
      </c>
      <c r="H16" s="24">
        <v>3.3194684770715299</v>
      </c>
      <c r="I16" s="24">
        <v>3.0591141361639349</v>
      </c>
      <c r="J16" s="24">
        <v>2.3607502482020313</v>
      </c>
      <c r="K16" s="24">
        <v>2.7039355835916083</v>
      </c>
      <c r="L16" s="24">
        <v>2.3132218858813816</v>
      </c>
      <c r="M16">
        <v>0.35820032866663115</v>
      </c>
      <c r="N16">
        <v>9.7644988813540778E-2</v>
      </c>
      <c r="O16">
        <v>0.1131105306883298</v>
      </c>
      <c r="P16">
        <v>0.56716707319300752</v>
      </c>
      <c r="Q16">
        <v>-4.4587402000000012</v>
      </c>
      <c r="R16">
        <v>-10.103500400000001</v>
      </c>
      <c r="S16">
        <v>-9.4649696000000016</v>
      </c>
      <c r="T16">
        <v>-2.4628899</v>
      </c>
      <c r="U16">
        <v>0.91698299999999999</v>
      </c>
      <c r="V16">
        <v>0.18098700000000001</v>
      </c>
      <c r="W16">
        <v>44.936401400000001</v>
      </c>
      <c r="X16">
        <v>9.1458899999999996E-2</v>
      </c>
      <c r="Y16">
        <v>3.8747400000000001E-2</v>
      </c>
      <c r="Z16">
        <v>0.79042699999999999</v>
      </c>
      <c r="AA16">
        <v>0.141263</v>
      </c>
      <c r="AB16">
        <v>5.1543800000000001E-2</v>
      </c>
      <c r="AC16">
        <v>0.67415099999999994</v>
      </c>
      <c r="AD16">
        <v>5.55825E-2</v>
      </c>
      <c r="AE16">
        <v>-0.37638715665452105</v>
      </c>
      <c r="AF16">
        <v>-7.4235261867239108</v>
      </c>
      <c r="AG16">
        <v>-10.387740262967204</v>
      </c>
      <c r="AH16">
        <v>-14.117574338940923</v>
      </c>
      <c r="AI16">
        <v>-1.0213823320947539</v>
      </c>
      <c r="AJ16">
        <v>-8.4997157488216875</v>
      </c>
      <c r="AK16">
        <v>-12.878235668057599</v>
      </c>
      <c r="AL16">
        <v>-1.7124281693365864</v>
      </c>
      <c r="AM16">
        <v>-12.550619233415334</v>
      </c>
    </row>
    <row r="17" spans="1:39" x14ac:dyDescent="0.2">
      <c r="A17">
        <v>200816</v>
      </c>
      <c r="B17" t="s">
        <v>169</v>
      </c>
      <c r="C17" s="31">
        <v>3998.4098864551861</v>
      </c>
      <c r="D17" s="24">
        <v>2153.750241945248</v>
      </c>
      <c r="E17" s="24">
        <v>455.72101540130257</v>
      </c>
      <c r="F17" s="24">
        <v>976.01578762480051</v>
      </c>
      <c r="G17" s="24">
        <v>412.9228414838372</v>
      </c>
      <c r="H17" s="24">
        <v>3.6018873126188153</v>
      </c>
      <c r="I17" s="24">
        <v>3.3331953392433071</v>
      </c>
      <c r="J17" s="24">
        <v>2.6586990563690986</v>
      </c>
      <c r="K17" s="24">
        <v>2.9894568426901338</v>
      </c>
      <c r="L17" s="24">
        <v>2.6158689072293049</v>
      </c>
      <c r="M17">
        <v>0.66047137511650811</v>
      </c>
      <c r="N17">
        <v>0.10433019521433413</v>
      </c>
      <c r="O17">
        <v>0.1233187119723152</v>
      </c>
      <c r="P17">
        <v>0.46171820648422601</v>
      </c>
      <c r="Q17">
        <v>-1.8014600000000005</v>
      </c>
      <c r="R17">
        <v>-9.8158998000000022</v>
      </c>
      <c r="S17">
        <v>-9.0897102000000007</v>
      </c>
      <c r="T17">
        <v>-3.35623</v>
      </c>
      <c r="U17">
        <v>0.94592399999999999</v>
      </c>
      <c r="V17">
        <v>9.9600300000000003E-2</v>
      </c>
      <c r="W17">
        <v>49.585399600000002</v>
      </c>
      <c r="X17">
        <v>1.26216E-2</v>
      </c>
      <c r="Y17">
        <v>1.0569200000000001E-2</v>
      </c>
      <c r="Z17">
        <v>1.05925</v>
      </c>
      <c r="AA17">
        <v>1.1133199999999999E-2</v>
      </c>
      <c r="AB17">
        <v>6.7058400000000004E-2</v>
      </c>
      <c r="AC17">
        <v>0.952318</v>
      </c>
      <c r="AD17">
        <v>3.1360399999999997E-2</v>
      </c>
      <c r="AE17">
        <v>-0.24143755465578662</v>
      </c>
      <c r="AF17">
        <v>-10.01739353462362</v>
      </c>
      <c r="AG17">
        <v>-18.988855874749365</v>
      </c>
      <c r="AH17">
        <v>-19.759578839067814</v>
      </c>
      <c r="AI17">
        <v>0.24998472673027256</v>
      </c>
      <c r="AJ17">
        <v>-19.533799890707627</v>
      </c>
      <c r="AK17">
        <v>-11.735468129629805</v>
      </c>
      <c r="AL17">
        <v>-0.21218006883995585</v>
      </c>
      <c r="AM17">
        <v>-15.036184065524946</v>
      </c>
    </row>
    <row r="18" spans="1:39" x14ac:dyDescent="0.2">
      <c r="A18">
        <v>200818</v>
      </c>
      <c r="B18" t="s">
        <v>169</v>
      </c>
      <c r="C18" s="31">
        <v>1854.2105703632872</v>
      </c>
      <c r="D18" s="24">
        <v>965.22568134845221</v>
      </c>
      <c r="E18" s="24">
        <v>223.78835534664691</v>
      </c>
      <c r="F18" s="24">
        <v>459.67474203176454</v>
      </c>
      <c r="G18" s="24">
        <v>205.52179163642305</v>
      </c>
      <c r="H18" s="24">
        <v>3.2681590525452489</v>
      </c>
      <c r="I18" s="24">
        <v>2.9846288684787128</v>
      </c>
      <c r="J18" s="24">
        <v>2.3498374846040084</v>
      </c>
      <c r="K18" s="24">
        <v>2.6624506410189772</v>
      </c>
      <c r="L18" s="24">
        <v>2.31285787723737</v>
      </c>
      <c r="M18">
        <v>0.164243809657904</v>
      </c>
      <c r="N18">
        <v>3.2173623845305803E-2</v>
      </c>
      <c r="O18">
        <v>2.138749642720543E-2</v>
      </c>
      <c r="P18">
        <v>0.12393501109853455</v>
      </c>
      <c r="Q18">
        <v>-7.8451099000000006</v>
      </c>
      <c r="R18">
        <v>-14.925000200000003</v>
      </c>
      <c r="S18">
        <v>-16.698400500000005</v>
      </c>
      <c r="T18">
        <v>-9.0680598999999997</v>
      </c>
      <c r="U18">
        <v>0.960059</v>
      </c>
      <c r="V18">
        <v>0.22361600000000001</v>
      </c>
      <c r="W18">
        <v>53.167099</v>
      </c>
      <c r="X18">
        <v>1.26777E-2</v>
      </c>
      <c r="Y18">
        <v>2.63492E-2</v>
      </c>
      <c r="Z18">
        <v>0.34229599999999999</v>
      </c>
      <c r="AA18">
        <v>1.26774E-2</v>
      </c>
      <c r="AB18">
        <v>3.1801200000000002E-2</v>
      </c>
      <c r="AC18">
        <v>0.32616299999999998</v>
      </c>
      <c r="AD18">
        <v>1.26401E-2</v>
      </c>
      <c r="AE18">
        <v>-0.17702076765556995</v>
      </c>
      <c r="AF18">
        <v>-6.5049712536920072</v>
      </c>
      <c r="AG18">
        <v>-18.96959529412608</v>
      </c>
      <c r="AH18">
        <v>-15.792325660628119</v>
      </c>
      <c r="AI18">
        <v>-4.6559817590763188</v>
      </c>
      <c r="AJ18">
        <v>-18.969698065043627</v>
      </c>
      <c r="AK18">
        <v>-14.975564918537607</v>
      </c>
      <c r="AL18">
        <v>-4.8656530695983076</v>
      </c>
      <c r="AM18">
        <v>-18.982494901931592</v>
      </c>
    </row>
    <row r="19" spans="1:39" x14ac:dyDescent="0.2">
      <c r="A19">
        <v>200818</v>
      </c>
      <c r="B19" t="s">
        <v>171</v>
      </c>
      <c r="C19" s="31">
        <v>3713.7657521951678</v>
      </c>
      <c r="D19" s="24">
        <v>2066.3226097610695</v>
      </c>
      <c r="E19" s="24">
        <v>398.19849176515976</v>
      </c>
      <c r="F19" s="24">
        <v>894.85361562447224</v>
      </c>
      <c r="G19" s="24">
        <v>354.39103504446592</v>
      </c>
      <c r="H19" s="24">
        <v>3.5698145069058116</v>
      </c>
      <c r="I19" s="24">
        <v>3.3151981277843494</v>
      </c>
      <c r="J19" s="24">
        <v>2.6000996107408407</v>
      </c>
      <c r="K19" s="24">
        <v>2.9517519971861841</v>
      </c>
      <c r="L19" s="24">
        <v>2.5494827270977325</v>
      </c>
      <c r="M19">
        <v>0.10344369854628116</v>
      </c>
      <c r="N19">
        <v>0.10850855998353595</v>
      </c>
      <c r="O19">
        <v>6.7890655201667344E-2</v>
      </c>
      <c r="P19">
        <v>9.2420850333472818E-2</v>
      </c>
      <c r="Q19">
        <v>-9.8529596000000002</v>
      </c>
      <c r="R19">
        <v>-9.6453600000000019</v>
      </c>
      <c r="S19">
        <v>-11.681900000000002</v>
      </c>
      <c r="T19">
        <v>-10.342300400000003</v>
      </c>
      <c r="U19">
        <v>0.93152199999999996</v>
      </c>
      <c r="V19">
        <v>5.1065100000000002E-2</v>
      </c>
      <c r="W19">
        <v>47.190700499999998</v>
      </c>
      <c r="X19">
        <v>1.26777E-2</v>
      </c>
      <c r="Y19">
        <v>1.0314200000000001E-2</v>
      </c>
      <c r="Z19">
        <v>0.43040099999999998</v>
      </c>
      <c r="AA19">
        <v>3.15941E-2</v>
      </c>
      <c r="AB19">
        <v>1.218E-2</v>
      </c>
      <c r="AC19">
        <v>0.367782</v>
      </c>
      <c r="AD19">
        <v>1.9716999999999998E-2</v>
      </c>
      <c r="AE19">
        <v>-0.30806883799648765</v>
      </c>
      <c r="AF19">
        <v>-12.918758132832352</v>
      </c>
      <c r="AG19">
        <v>-18.96959529412608</v>
      </c>
      <c r="AH19">
        <v>-19.865644515550315</v>
      </c>
      <c r="AI19">
        <v>-3.6612672829432205</v>
      </c>
      <c r="AJ19">
        <v>-15.003940115802848</v>
      </c>
      <c r="AK19">
        <v>-19.143527117031432</v>
      </c>
      <c r="AL19">
        <v>-4.3440952983412524</v>
      </c>
      <c r="AM19">
        <v>-17.051591635611093</v>
      </c>
    </row>
    <row r="20" spans="1:39" x14ac:dyDescent="0.2">
      <c r="A20">
        <v>200819</v>
      </c>
      <c r="B20" t="s">
        <v>169</v>
      </c>
      <c r="C20" s="31">
        <v>1631.2929041006653</v>
      </c>
      <c r="D20" s="24">
        <v>889.24801688108005</v>
      </c>
      <c r="E20" s="24">
        <v>181.85657776165951</v>
      </c>
      <c r="F20" s="24">
        <v>396.53119721651569</v>
      </c>
      <c r="G20" s="24">
        <v>163.65711224141003</v>
      </c>
      <c r="H20" s="24">
        <v>3.212531947069567</v>
      </c>
      <c r="I20" s="24">
        <v>2.9490229053353954</v>
      </c>
      <c r="J20" s="24">
        <v>2.2597290141283066</v>
      </c>
      <c r="K20" s="24">
        <v>2.5982773612525945</v>
      </c>
      <c r="L20" s="24">
        <v>2.2139348837050092</v>
      </c>
      <c r="M20">
        <v>0.43087173947241553</v>
      </c>
      <c r="N20">
        <v>4.0685535825919023E-2</v>
      </c>
      <c r="O20">
        <v>7.8780729861715651E-2</v>
      </c>
      <c r="P20">
        <v>0.23794742535740765</v>
      </c>
      <c r="Q20">
        <v>-3.6565199000000002</v>
      </c>
      <c r="R20">
        <v>-13.905599600000002</v>
      </c>
      <c r="S20">
        <v>-11.035800000000002</v>
      </c>
      <c r="T20">
        <v>-6.2351899000000008</v>
      </c>
      <c r="U20">
        <v>0.76882799999999996</v>
      </c>
      <c r="V20">
        <v>0.25900099999999998</v>
      </c>
      <c r="W20">
        <v>33.612499200000002</v>
      </c>
      <c r="X20">
        <v>0.27539999999999998</v>
      </c>
      <c r="Y20">
        <v>4.9791599999999998E-2</v>
      </c>
      <c r="Z20">
        <v>0.35377700000000001</v>
      </c>
      <c r="AA20">
        <v>0.30160999999999999</v>
      </c>
      <c r="AB20">
        <v>4.3163199999999999E-2</v>
      </c>
      <c r="AC20">
        <v>0.31844299999999998</v>
      </c>
      <c r="AD20">
        <v>1.8811700000000001E-2</v>
      </c>
      <c r="AE20">
        <v>-1.1417080845077774</v>
      </c>
      <c r="AF20">
        <v>-5.8669855910931386</v>
      </c>
      <c r="AG20">
        <v>-5.6003606407909512</v>
      </c>
      <c r="AH20">
        <v>-13.028439179099905</v>
      </c>
      <c r="AI20">
        <v>-4.5127040516788783</v>
      </c>
      <c r="AJ20">
        <v>-5.205542633565666</v>
      </c>
      <c r="AK20">
        <v>-13.648863654065275</v>
      </c>
      <c r="AL20">
        <v>-4.9696829331556707</v>
      </c>
      <c r="AM20">
        <v>-17.255719557915469</v>
      </c>
    </row>
    <row r="21" spans="1:39" x14ac:dyDescent="0.2">
      <c r="A21">
        <v>200819</v>
      </c>
      <c r="B21" t="s">
        <v>171</v>
      </c>
      <c r="C21" s="31">
        <v>2952.3570693245038</v>
      </c>
      <c r="D21" s="24">
        <v>1729.7360978338425</v>
      </c>
      <c r="E21" s="24">
        <v>285.25678879582335</v>
      </c>
      <c r="F21" s="24">
        <v>689.59994138523462</v>
      </c>
      <c r="G21" s="24">
        <v>247.76424130960336</v>
      </c>
      <c r="H21" s="24">
        <v>3.4701688815586382</v>
      </c>
      <c r="I21" s="24">
        <v>3.2379798487952245</v>
      </c>
      <c r="J21" s="24">
        <v>2.4552359889411934</v>
      </c>
      <c r="K21" s="24">
        <v>2.8385972159024013</v>
      </c>
      <c r="L21" s="24">
        <v>2.3940386268078475</v>
      </c>
      <c r="M21">
        <v>0.14645797328914706</v>
      </c>
      <c r="N21">
        <v>2.0042873710200998E-2</v>
      </c>
      <c r="O21">
        <v>2.3521226282535751E-2</v>
      </c>
      <c r="P21">
        <v>0.18116738262437987</v>
      </c>
      <c r="Q21">
        <v>-8.3428698000000026</v>
      </c>
      <c r="R21">
        <v>-16.980400100000004</v>
      </c>
      <c r="S21">
        <v>-16.285400400000004</v>
      </c>
      <c r="T21">
        <v>-7.4191999000000006</v>
      </c>
      <c r="U21">
        <v>0.62321700000000002</v>
      </c>
      <c r="V21">
        <v>0.178926</v>
      </c>
      <c r="W21">
        <v>21.925800299999999</v>
      </c>
      <c r="X21">
        <v>0.36588399999999999</v>
      </c>
      <c r="Y21">
        <v>1.9384700000000001E-2</v>
      </c>
      <c r="Z21">
        <v>0.245892</v>
      </c>
      <c r="AA21">
        <v>0.37158000000000002</v>
      </c>
      <c r="AB21">
        <v>1.80079E-2</v>
      </c>
      <c r="AC21">
        <v>0.23744399999999999</v>
      </c>
      <c r="AD21">
        <v>1.26657E-2</v>
      </c>
      <c r="AE21">
        <v>-2.0536070856800914</v>
      </c>
      <c r="AF21">
        <v>-7.4732654687764573</v>
      </c>
      <c r="AG21">
        <v>-4.3665658166846439</v>
      </c>
      <c r="AH21">
        <v>-17.125409157995488</v>
      </c>
      <c r="AI21">
        <v>-6.0925560063246218</v>
      </c>
      <c r="AJ21">
        <v>-4.2994766960678508</v>
      </c>
      <c r="AK21">
        <v>-17.445369296894985</v>
      </c>
      <c r="AL21">
        <v>-6.2443880018098943</v>
      </c>
      <c r="AM21">
        <v>-18.973708028938542</v>
      </c>
    </row>
    <row r="22" spans="1:39" x14ac:dyDescent="0.2">
      <c r="A22">
        <v>200820</v>
      </c>
      <c r="B22" t="s">
        <v>169</v>
      </c>
      <c r="C22" s="31">
        <v>3451.0076004320249</v>
      </c>
      <c r="D22" s="24">
        <v>2035.72695028254</v>
      </c>
      <c r="E22" s="24">
        <v>328.34826138822814</v>
      </c>
      <c r="F22" s="24">
        <v>802.98191750557362</v>
      </c>
      <c r="G22" s="24">
        <v>283.95047125568249</v>
      </c>
      <c r="H22" s="24">
        <v>3.537945915774261</v>
      </c>
      <c r="I22" s="24">
        <v>3.3087195261509739</v>
      </c>
      <c r="J22" s="24">
        <v>2.5163347210301983</v>
      </c>
      <c r="K22" s="24">
        <v>2.9047057654331381</v>
      </c>
      <c r="L22" s="24">
        <v>2.4532425937927571</v>
      </c>
      <c r="M22">
        <v>0.94891125977165136</v>
      </c>
      <c r="N22">
        <v>9.2885935617748938E-2</v>
      </c>
      <c r="O22">
        <v>0.13412107015007987</v>
      </c>
      <c r="P22">
        <v>0.79158216384952451</v>
      </c>
      <c r="Q22">
        <v>-0.22774400000000028</v>
      </c>
      <c r="R22">
        <v>-10.3205004</v>
      </c>
      <c r="S22">
        <v>-8.7250298999999991</v>
      </c>
      <c r="T22">
        <v>-1.0150400000000006</v>
      </c>
      <c r="U22">
        <v>0.82509500000000002</v>
      </c>
      <c r="V22">
        <v>0.17622099999999999</v>
      </c>
      <c r="W22">
        <v>34.810001399999997</v>
      </c>
      <c r="X22">
        <v>0.16899800000000001</v>
      </c>
      <c r="Y22">
        <v>1.26777E-2</v>
      </c>
      <c r="Z22">
        <v>0.55661799999999995</v>
      </c>
      <c r="AA22">
        <v>0.17457900000000001</v>
      </c>
      <c r="AB22">
        <v>1.26774E-2</v>
      </c>
      <c r="AC22">
        <v>0.544817</v>
      </c>
      <c r="AD22">
        <v>1.2736000000000001E-2</v>
      </c>
      <c r="AE22">
        <v>-0.83496044661585278</v>
      </c>
      <c r="AF22">
        <v>-7.5394233859889237</v>
      </c>
      <c r="AG22">
        <v>-7.7211843499640587</v>
      </c>
      <c r="AH22">
        <v>-18.96959529412608</v>
      </c>
      <c r="AI22">
        <v>-2.5444275349196088</v>
      </c>
      <c r="AJ22">
        <v>-7.5800799850346525</v>
      </c>
      <c r="AK22">
        <v>-18.969698065043627</v>
      </c>
      <c r="AL22">
        <v>-2.6374934953322153</v>
      </c>
      <c r="AM22">
        <v>-18.949669496064061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3E9EC-A8DF-4BEB-A132-B12762D78AA5}">
  <dimension ref="A1:AI21"/>
  <sheetViews>
    <sheetView workbookViewId="0">
      <selection activeCell="M25" sqref="M25"/>
    </sheetView>
  </sheetViews>
  <sheetFormatPr defaultRowHeight="14.25" x14ac:dyDescent="0.2"/>
  <sheetData>
    <row r="1" spans="1:35" ht="31.5" x14ac:dyDescent="0.2">
      <c r="A1" t="s">
        <v>153</v>
      </c>
      <c r="B1" t="s">
        <v>154</v>
      </c>
      <c r="C1" t="s">
        <v>191</v>
      </c>
      <c r="D1" t="s">
        <v>192</v>
      </c>
      <c r="E1" s="18" t="s">
        <v>88</v>
      </c>
      <c r="F1" s="5" t="s">
        <v>64</v>
      </c>
      <c r="G1" s="5" t="s">
        <v>65</v>
      </c>
      <c r="H1" s="5" t="s">
        <v>66</v>
      </c>
      <c r="I1" s="5" t="s">
        <v>67</v>
      </c>
      <c r="J1" s="23" t="s">
        <v>148</v>
      </c>
      <c r="K1" s="23" t="s">
        <v>149</v>
      </c>
      <c r="L1" s="23" t="s">
        <v>150</v>
      </c>
      <c r="M1" s="23" t="s">
        <v>151</v>
      </c>
      <c r="N1" s="23" t="s">
        <v>152</v>
      </c>
      <c r="O1" t="s">
        <v>202</v>
      </c>
      <c r="P1" t="s">
        <v>203</v>
      </c>
      <c r="Q1" t="s">
        <v>204</v>
      </c>
      <c r="R1" t="s">
        <v>205</v>
      </c>
      <c r="S1" t="s">
        <v>206</v>
      </c>
      <c r="T1" t="s">
        <v>207</v>
      </c>
      <c r="U1" t="s">
        <v>208</v>
      </c>
      <c r="V1" t="s">
        <v>209</v>
      </c>
      <c r="W1" t="s">
        <v>193</v>
      </c>
      <c r="X1" t="s">
        <v>194</v>
      </c>
      <c r="Y1" t="s">
        <v>195</v>
      </c>
      <c r="Z1" t="s">
        <v>196</v>
      </c>
      <c r="AA1" t="s">
        <v>197</v>
      </c>
      <c r="AB1" t="s">
        <v>198</v>
      </c>
      <c r="AC1" t="s">
        <v>199</v>
      </c>
      <c r="AD1" t="s">
        <v>200</v>
      </c>
      <c r="AE1" t="s">
        <v>201</v>
      </c>
      <c r="AF1" t="s">
        <v>210</v>
      </c>
      <c r="AG1" t="s">
        <v>211</v>
      </c>
      <c r="AH1" t="s">
        <v>212</v>
      </c>
      <c r="AI1" t="s">
        <v>213</v>
      </c>
    </row>
    <row r="2" spans="1:35" x14ac:dyDescent="0.2">
      <c r="A2">
        <v>190809</v>
      </c>
      <c r="B2" t="s">
        <v>169</v>
      </c>
      <c r="C2">
        <v>103.186511111</v>
      </c>
      <c r="D2">
        <v>24.7403166667</v>
      </c>
      <c r="E2" s="20">
        <v>3111.9475601646977</v>
      </c>
      <c r="F2" s="20">
        <v>1681.9863349068969</v>
      </c>
      <c r="G2" s="20">
        <v>352.26496828079166</v>
      </c>
      <c r="H2" s="20">
        <v>759.49339561191709</v>
      </c>
      <c r="I2" s="20">
        <v>318.20286136509333</v>
      </c>
      <c r="J2" s="24">
        <v>3.4930322700262022</v>
      </c>
      <c r="K2" s="24">
        <v>3.2258224631036074</v>
      </c>
      <c r="L2" s="24">
        <v>2.5468694560145759</v>
      </c>
      <c r="M2" s="24">
        <v>2.8805240016856102</v>
      </c>
      <c r="N2" s="24">
        <v>2.5027040806200644</v>
      </c>
      <c r="O2">
        <v>0.40767300000000001</v>
      </c>
      <c r="P2">
        <v>-3.8968799000000001</v>
      </c>
      <c r="Q2">
        <v>0.11085</v>
      </c>
      <c r="R2">
        <v>-9.5526599999999995</v>
      </c>
      <c r="S2">
        <v>0.105792</v>
      </c>
      <c r="T2">
        <v>0.105792</v>
      </c>
      <c r="U2">
        <v>0.27009899999999998</v>
      </c>
      <c r="V2">
        <v>0.27009899999999998</v>
      </c>
      <c r="W2">
        <v>43.893600499999998</v>
      </c>
      <c r="X2">
        <v>9.0511900000000006E-2</v>
      </c>
      <c r="Y2">
        <v>0.89750700000000005</v>
      </c>
      <c r="Z2">
        <v>1.4015700000000001E-2</v>
      </c>
      <c r="AA2">
        <f t="shared" ref="AA2:AA21" si="0">10*LOG10(Z2)</f>
        <v>-18.533852069621634</v>
      </c>
      <c r="AB2">
        <v>8.1064499999999998E-2</v>
      </c>
      <c r="AC2">
        <v>-10.9117002</v>
      </c>
      <c r="AD2">
        <v>1.00658</v>
      </c>
      <c r="AE2">
        <v>2.8499900000000002E-2</v>
      </c>
      <c r="AF2">
        <v>5.1599000000000003E-3</v>
      </c>
      <c r="AG2">
        <v>-22.873500799999999</v>
      </c>
      <c r="AH2">
        <v>0.98252499999999998</v>
      </c>
      <c r="AI2">
        <v>-7.6563900000000004E-2</v>
      </c>
    </row>
    <row r="3" spans="1:35" x14ac:dyDescent="0.2">
      <c r="A3">
        <v>190810</v>
      </c>
      <c r="B3" t="s">
        <v>169</v>
      </c>
      <c r="C3">
        <v>103.189054999999</v>
      </c>
      <c r="D3">
        <v>24.737621000000001</v>
      </c>
      <c r="E3" s="20">
        <v>2279.6421459898734</v>
      </c>
      <c r="F3" s="20">
        <v>1185.6646261536941</v>
      </c>
      <c r="G3" s="20">
        <v>275.42182840842435</v>
      </c>
      <c r="H3" s="20">
        <v>565.71281539131871</v>
      </c>
      <c r="I3" s="20">
        <v>252.84287603643534</v>
      </c>
      <c r="J3" s="24">
        <v>3.3578666776058967</v>
      </c>
      <c r="K3" s="24">
        <v>3.0739618630517631</v>
      </c>
      <c r="L3" s="24">
        <v>2.4399983570598049</v>
      </c>
      <c r="M3" s="24">
        <v>2.7525960171542185</v>
      </c>
      <c r="N3" s="24">
        <v>2.4028507216954726</v>
      </c>
      <c r="O3">
        <v>0.299319</v>
      </c>
      <c r="P3">
        <v>-5.2386599</v>
      </c>
      <c r="Q3">
        <v>0.219802</v>
      </c>
      <c r="R3">
        <v>-6.5796900000000003</v>
      </c>
      <c r="S3">
        <v>0.20630399999999999</v>
      </c>
      <c r="T3">
        <v>0.20630399999999999</v>
      </c>
      <c r="U3">
        <v>0.43548999999999999</v>
      </c>
      <c r="V3">
        <v>0.43548999999999999</v>
      </c>
      <c r="W3">
        <v>43.5575981</v>
      </c>
      <c r="X3">
        <v>0.12626699999999999</v>
      </c>
      <c r="Y3">
        <v>0.90371299999999999</v>
      </c>
      <c r="Z3">
        <v>1.3741700000000001E-2</v>
      </c>
      <c r="AA3">
        <f t="shared" si="0"/>
        <v>-18.619595369308072</v>
      </c>
      <c r="AB3">
        <v>6.4067899999999997E-2</v>
      </c>
      <c r="AC3">
        <v>-11.9336004</v>
      </c>
      <c r="AD3">
        <v>1.1763600000000001</v>
      </c>
      <c r="AE3">
        <v>0.70541699999999996</v>
      </c>
      <c r="AF3">
        <v>3.1677200000000003E-2</v>
      </c>
      <c r="AG3">
        <v>-14.9925003</v>
      </c>
      <c r="AH3">
        <v>1.1112500000000001</v>
      </c>
      <c r="AI3">
        <v>0.45810899999999999</v>
      </c>
    </row>
    <row r="4" spans="1:35" x14ac:dyDescent="0.2">
      <c r="A4">
        <v>190810</v>
      </c>
      <c r="B4" t="s">
        <v>171</v>
      </c>
      <c r="C4">
        <v>103.187697999999</v>
      </c>
      <c r="D4">
        <v>24.7396999999999</v>
      </c>
      <c r="E4" s="20">
        <v>1775.2843947636347</v>
      </c>
      <c r="F4" s="20">
        <v>971.45329973545745</v>
      </c>
      <c r="G4" s="20">
        <v>196.83379960047606</v>
      </c>
      <c r="H4" s="20">
        <v>429.73093453536694</v>
      </c>
      <c r="I4" s="20">
        <v>177.26636089233298</v>
      </c>
      <c r="J4" s="24">
        <v>3.2492679355223606</v>
      </c>
      <c r="K4" s="24">
        <v>2.9874219277822425</v>
      </c>
      <c r="L4" s="24">
        <v>2.294099676003829</v>
      </c>
      <c r="M4" s="24">
        <v>2.6331966178552895</v>
      </c>
      <c r="N4" s="24">
        <v>2.2486263291433906</v>
      </c>
      <c r="O4">
        <v>8.3437300000000006E-2</v>
      </c>
      <c r="P4">
        <v>-10.7863998</v>
      </c>
      <c r="Q4">
        <v>3.2233400000000002E-2</v>
      </c>
      <c r="R4">
        <v>-14.9168997</v>
      </c>
      <c r="S4">
        <v>3.6773500000000001E-2</v>
      </c>
      <c r="T4">
        <v>3.6773500000000001E-2</v>
      </c>
      <c r="U4">
        <v>5.29332E-2</v>
      </c>
      <c r="V4">
        <v>5.29332E-2</v>
      </c>
      <c r="W4">
        <v>46.342601799999997</v>
      </c>
      <c r="X4">
        <v>0.116476</v>
      </c>
      <c r="Y4">
        <v>0.92203100000000004</v>
      </c>
      <c r="Z4">
        <v>2.1854200000000001E-2</v>
      </c>
      <c r="AA4">
        <f t="shared" si="0"/>
        <v>-16.604650867695973</v>
      </c>
      <c r="AB4">
        <v>3.3174500000000003E-2</v>
      </c>
      <c r="AC4">
        <v>-14.791999799999999</v>
      </c>
      <c r="AD4">
        <v>0.43819000000000002</v>
      </c>
      <c r="AE4">
        <v>-3.58338</v>
      </c>
      <c r="AF4">
        <v>1.12646E-2</v>
      </c>
      <c r="AG4">
        <v>-19.482900600000001</v>
      </c>
      <c r="AH4">
        <v>0.41559800000000002</v>
      </c>
      <c r="AI4">
        <v>-3.8132701</v>
      </c>
    </row>
    <row r="5" spans="1:35" x14ac:dyDescent="0.2">
      <c r="A5">
        <v>190811</v>
      </c>
      <c r="B5" t="s">
        <v>169</v>
      </c>
      <c r="C5">
        <v>103.174230555999</v>
      </c>
      <c r="D5">
        <v>24.730966666699899</v>
      </c>
      <c r="E5" s="20">
        <v>2785.5168116149543</v>
      </c>
      <c r="F5" s="20">
        <v>1478.792316782441</v>
      </c>
      <c r="G5" s="20">
        <v>325.2596853693492</v>
      </c>
      <c r="H5" s="20">
        <v>685.41228642699559</v>
      </c>
      <c r="I5" s="20">
        <v>296.0525230361693</v>
      </c>
      <c r="J5" s="24">
        <v>3.4449057839297548</v>
      </c>
      <c r="K5" s="24">
        <v>3.1699071854852878</v>
      </c>
      <c r="L5" s="24">
        <v>2.5122302375620995</v>
      </c>
      <c r="M5" s="24">
        <v>2.8359518851531149</v>
      </c>
      <c r="N5" s="24">
        <v>2.4713687666036863</v>
      </c>
      <c r="O5">
        <v>0.32786399999999999</v>
      </c>
      <c r="P5">
        <v>-4.8430600000000004</v>
      </c>
      <c r="Q5">
        <v>8.5383200000000006E-2</v>
      </c>
      <c r="R5">
        <v>-10.686300299999999</v>
      </c>
      <c r="S5">
        <v>0.120073</v>
      </c>
      <c r="T5">
        <v>0.120073</v>
      </c>
      <c r="U5">
        <v>0.66208900000000004</v>
      </c>
      <c r="V5">
        <v>0.66208900000000004</v>
      </c>
      <c r="W5">
        <v>36.871601099999999</v>
      </c>
      <c r="X5">
        <v>6.5300399999999995E-2</v>
      </c>
      <c r="Y5">
        <v>0.83879000000000004</v>
      </c>
      <c r="Z5">
        <v>1.4527099999999999E-2</v>
      </c>
      <c r="AA5">
        <f t="shared" si="0"/>
        <v>-18.378210739125503</v>
      </c>
      <c r="AB5">
        <v>0.26605400000000001</v>
      </c>
      <c r="AC5">
        <v>-5.7503099000000004</v>
      </c>
      <c r="AD5">
        <v>0.78285400000000005</v>
      </c>
      <c r="AE5">
        <v>-1.0631900000000001</v>
      </c>
      <c r="AF5">
        <v>3.6151E-3</v>
      </c>
      <c r="AG5">
        <v>-24.418800399999999</v>
      </c>
      <c r="AH5">
        <v>0.79122599999999998</v>
      </c>
      <c r="AI5">
        <v>-1.0169899</v>
      </c>
    </row>
    <row r="6" spans="1:35" x14ac:dyDescent="0.2">
      <c r="A6">
        <v>190812</v>
      </c>
      <c r="B6" t="s">
        <v>169</v>
      </c>
      <c r="C6">
        <v>103.179155555999</v>
      </c>
      <c r="D6">
        <v>24.717452777799899</v>
      </c>
      <c r="E6" s="20">
        <v>1217.9852607315881</v>
      </c>
      <c r="F6" s="20">
        <v>661.36169834940029</v>
      </c>
      <c r="G6" s="20">
        <v>136.65544195358842</v>
      </c>
      <c r="H6" s="20">
        <v>296.90938815819811</v>
      </c>
      <c r="I6" s="20">
        <v>123.05873227040141</v>
      </c>
      <c r="J6" s="24">
        <v>3.0856420327782441</v>
      </c>
      <c r="K6" s="24">
        <v>2.8204390398713572</v>
      </c>
      <c r="L6" s="24">
        <v>2.1356269310404263</v>
      </c>
      <c r="M6" s="24">
        <v>2.4726239300340369</v>
      </c>
      <c r="N6" s="24">
        <v>2.0901124367490427</v>
      </c>
      <c r="O6">
        <v>8.6426500000000003E-2</v>
      </c>
      <c r="P6">
        <v>-10.633500099999999</v>
      </c>
      <c r="Q6">
        <v>7.0343900000000001E-2</v>
      </c>
      <c r="R6">
        <v>-11.527700400000001</v>
      </c>
      <c r="S6">
        <v>5.6722099999999998E-2</v>
      </c>
      <c r="T6">
        <v>5.6722099999999998E-2</v>
      </c>
      <c r="U6">
        <v>3.8548899999999997E-2</v>
      </c>
      <c r="V6">
        <v>3.8548899999999997E-2</v>
      </c>
      <c r="W6">
        <v>48.215698199999999</v>
      </c>
      <c r="X6">
        <v>9.8569299999999999E-2</v>
      </c>
      <c r="Y6">
        <v>0.91002799999999995</v>
      </c>
      <c r="Z6">
        <v>1.4015700000000001E-2</v>
      </c>
      <c r="AA6">
        <f t="shared" si="0"/>
        <v>-18.533852069621634</v>
      </c>
      <c r="AB6">
        <v>1.4015700000000001E-2</v>
      </c>
      <c r="AC6">
        <v>-18.533800100000001</v>
      </c>
      <c r="AD6">
        <v>0.31442700000000001</v>
      </c>
      <c r="AE6">
        <v>-5.0247998000000003</v>
      </c>
      <c r="AF6">
        <v>9.2548000000000005E-3</v>
      </c>
      <c r="AG6">
        <v>-20.3362999</v>
      </c>
      <c r="AH6">
        <v>0.267901</v>
      </c>
      <c r="AI6">
        <v>-5.7202601</v>
      </c>
    </row>
    <row r="7" spans="1:35" x14ac:dyDescent="0.2">
      <c r="A7">
        <v>190813</v>
      </c>
      <c r="B7" t="s">
        <v>169</v>
      </c>
      <c r="C7">
        <v>103.17839444400001</v>
      </c>
      <c r="D7">
        <v>24.720797222200002</v>
      </c>
      <c r="E7" s="20">
        <v>1340.4694597339846</v>
      </c>
      <c r="F7" s="20">
        <v>713.01051077405259</v>
      </c>
      <c r="G7" s="20">
        <v>155.9403650105543</v>
      </c>
      <c r="H7" s="20">
        <v>329.8142219831704</v>
      </c>
      <c r="I7" s="20">
        <v>141.70436196620702</v>
      </c>
      <c r="J7" s="24">
        <v>3.1272569237869345</v>
      </c>
      <c r="K7" s="24">
        <v>2.8530959320082832</v>
      </c>
      <c r="L7" s="24">
        <v>2.1929585464415631</v>
      </c>
      <c r="M7" s="24">
        <v>2.5182693790090491</v>
      </c>
      <c r="N7" s="24">
        <v>2.1513832189750337</v>
      </c>
      <c r="O7">
        <v>4.7400999999999999E-2</v>
      </c>
      <c r="P7">
        <v>-13.2420998</v>
      </c>
      <c r="Q7">
        <v>3.0258899999999998E-2</v>
      </c>
      <c r="R7">
        <v>-15.1914997</v>
      </c>
      <c r="S7">
        <v>3.6338799999999997E-2</v>
      </c>
      <c r="T7">
        <v>3.6338799999999997E-2</v>
      </c>
      <c r="U7">
        <v>0.161633</v>
      </c>
      <c r="V7">
        <v>0.161633</v>
      </c>
      <c r="W7">
        <v>44.615100900000002</v>
      </c>
      <c r="X7">
        <v>0.23733399999999999</v>
      </c>
      <c r="Y7">
        <v>0.89815199999999995</v>
      </c>
      <c r="Z7">
        <v>1.41385E-2</v>
      </c>
      <c r="AA7">
        <f t="shared" si="0"/>
        <v>-18.495966638261372</v>
      </c>
      <c r="AB7">
        <v>4.5135300000000003E-2</v>
      </c>
      <c r="AC7">
        <v>-13.454799700000001</v>
      </c>
      <c r="AD7">
        <v>0.283945</v>
      </c>
      <c r="AE7">
        <v>-5.4676498999999996</v>
      </c>
      <c r="AF7">
        <v>4.08542E-2</v>
      </c>
      <c r="AG7">
        <v>-13.8875999</v>
      </c>
      <c r="AH7">
        <v>0.205313</v>
      </c>
      <c r="AI7">
        <v>-6.8758401999999998</v>
      </c>
    </row>
    <row r="8" spans="1:35" x14ac:dyDescent="0.2">
      <c r="A8">
        <v>190813</v>
      </c>
      <c r="B8" t="s">
        <v>171</v>
      </c>
      <c r="C8">
        <v>103.172127778</v>
      </c>
      <c r="D8">
        <v>24.734777777800002</v>
      </c>
      <c r="E8" s="20">
        <v>3078.7432279912209</v>
      </c>
      <c r="F8" s="20">
        <v>1838.0069538363316</v>
      </c>
      <c r="G8" s="20">
        <v>285.71297705782706</v>
      </c>
      <c r="H8" s="20">
        <v>708.69721600745208</v>
      </c>
      <c r="I8" s="20">
        <v>246.32608108960969</v>
      </c>
      <c r="J8" s="24">
        <v>3.4883734695733377</v>
      </c>
      <c r="K8" s="24">
        <v>3.2643471501442352</v>
      </c>
      <c r="L8" s="24">
        <v>2.4559299664471932</v>
      </c>
      <c r="M8" s="24">
        <v>2.8504607267152684</v>
      </c>
      <c r="N8" s="24">
        <v>2.3915103975217331</v>
      </c>
      <c r="O8">
        <v>0.250164</v>
      </c>
      <c r="P8">
        <v>-6.0177598000000003</v>
      </c>
      <c r="Q8">
        <v>0.13866600000000001</v>
      </c>
      <c r="R8">
        <v>-8.5803002999999993</v>
      </c>
      <c r="S8">
        <v>7.6435600000000006E-2</v>
      </c>
      <c r="T8">
        <v>7.6435600000000006E-2</v>
      </c>
      <c r="U8">
        <v>0.17455399999999999</v>
      </c>
      <c r="V8">
        <v>0.17455399999999999</v>
      </c>
      <c r="W8">
        <v>47.155799899999998</v>
      </c>
      <c r="X8">
        <v>0.19115799999999999</v>
      </c>
      <c r="Y8">
        <v>0.89933099999999999</v>
      </c>
      <c r="Z8">
        <v>1.4015700000000001E-2</v>
      </c>
      <c r="AA8">
        <f t="shared" si="0"/>
        <v>-18.533852069621634</v>
      </c>
      <c r="AB8">
        <v>1.4015700000000001E-2</v>
      </c>
      <c r="AC8">
        <v>-18.533800100000001</v>
      </c>
      <c r="AD8">
        <v>0.69754000000000005</v>
      </c>
      <c r="AE8">
        <v>-1.5643100000000001</v>
      </c>
      <c r="AF8">
        <v>1.77755E-2</v>
      </c>
      <c r="AG8">
        <v>-17.501800500000002</v>
      </c>
      <c r="AH8">
        <v>0.54423900000000003</v>
      </c>
      <c r="AI8">
        <v>-2.6421001</v>
      </c>
    </row>
    <row r="9" spans="1:35" x14ac:dyDescent="0.2">
      <c r="A9">
        <v>190814</v>
      </c>
      <c r="B9" t="s">
        <v>169</v>
      </c>
      <c r="C9">
        <v>103.171727778</v>
      </c>
      <c r="D9">
        <v>24.7341027778</v>
      </c>
      <c r="E9">
        <v>1356.8525805678357</v>
      </c>
      <c r="F9">
        <v>752.56422923890295</v>
      </c>
      <c r="G9">
        <v>146.70256041238275</v>
      </c>
      <c r="H9">
        <v>326.26830551797252</v>
      </c>
      <c r="I9">
        <v>131.31748539857821</v>
      </c>
      <c r="J9" s="24">
        <v>3.1325326649598102</v>
      </c>
      <c r="K9" s="24">
        <v>2.8765435716594281</v>
      </c>
      <c r="L9" s="24">
        <v>2.1664376936883101</v>
      </c>
      <c r="M9" s="24">
        <v>2.5135748874342143</v>
      </c>
      <c r="N9" s="24">
        <v>2.1183225578223213</v>
      </c>
      <c r="O9">
        <v>0.87758599999999998</v>
      </c>
      <c r="P9">
        <v>-0.56710199999999999</v>
      </c>
      <c r="Q9">
        <v>0.21483099999999999</v>
      </c>
      <c r="R9">
        <v>-6.6790298999999997</v>
      </c>
      <c r="S9">
        <v>0.194295</v>
      </c>
      <c r="T9">
        <v>0.194295</v>
      </c>
      <c r="U9">
        <v>0.26000699999999999</v>
      </c>
      <c r="V9">
        <v>0.26000699999999999</v>
      </c>
      <c r="W9">
        <v>40.942199700000003</v>
      </c>
      <c r="X9">
        <v>0.25033100000000003</v>
      </c>
      <c r="Y9">
        <v>0.85094800000000004</v>
      </c>
      <c r="Z9">
        <v>1.39566E-2</v>
      </c>
      <c r="AA9">
        <f t="shared" si="0"/>
        <v>-18.552203683233884</v>
      </c>
      <c r="AB9">
        <v>1.5091E-2</v>
      </c>
      <c r="AC9">
        <v>-18.212799100000002</v>
      </c>
      <c r="AD9">
        <v>1.31521</v>
      </c>
      <c r="AE9">
        <v>1.1899500000000001</v>
      </c>
      <c r="AF9">
        <v>0.12175800000000001</v>
      </c>
      <c r="AG9">
        <v>-9.1450195000000001</v>
      </c>
      <c r="AH9">
        <v>0.894652</v>
      </c>
      <c r="AI9">
        <v>-0.48345900000000003</v>
      </c>
    </row>
    <row r="10" spans="1:35" x14ac:dyDescent="0.2">
      <c r="A10">
        <v>190814</v>
      </c>
      <c r="B10" t="s">
        <v>171</v>
      </c>
      <c r="C10">
        <v>103.171238888999</v>
      </c>
      <c r="D10">
        <v>24.723455555600001</v>
      </c>
      <c r="E10">
        <v>2823.4919775720186</v>
      </c>
      <c r="F10">
        <v>1582.3578240219927</v>
      </c>
      <c r="G10">
        <v>298.63366110932901</v>
      </c>
      <c r="H10">
        <v>677.5407976317606</v>
      </c>
      <c r="I10">
        <v>264.9596948089366</v>
      </c>
      <c r="J10" s="24">
        <v>3.4507865581075525</v>
      </c>
      <c r="K10" s="24">
        <v>3.1993046987736919</v>
      </c>
      <c r="L10" s="24">
        <v>2.4751387585467741</v>
      </c>
      <c r="M10" s="24">
        <v>2.8309354510636298</v>
      </c>
      <c r="N10" s="24">
        <v>2.4231798148675008</v>
      </c>
      <c r="O10">
        <v>0.38872600000000002</v>
      </c>
      <c r="P10">
        <v>-4.1035700000000004</v>
      </c>
      <c r="Q10">
        <v>0.105946</v>
      </c>
      <c r="R10">
        <v>-9.7491398</v>
      </c>
      <c r="S10">
        <v>0.10248500000000001</v>
      </c>
      <c r="T10">
        <v>0.10248500000000001</v>
      </c>
      <c r="U10">
        <v>0.17022399999999999</v>
      </c>
      <c r="V10">
        <v>0.17022399999999999</v>
      </c>
      <c r="W10">
        <v>44.544101699999999</v>
      </c>
      <c r="X10">
        <v>0.14768400000000001</v>
      </c>
      <c r="Y10">
        <v>0.890652</v>
      </c>
      <c r="Z10">
        <v>1.01701E-2</v>
      </c>
      <c r="AA10">
        <f t="shared" si="0"/>
        <v>-19.926747767493623</v>
      </c>
      <c r="AB10">
        <v>6.2574199999999996E-2</v>
      </c>
      <c r="AC10">
        <v>-12.0360003</v>
      </c>
      <c r="AD10">
        <v>0.654223</v>
      </c>
      <c r="AE10">
        <v>-1.8427401000000001</v>
      </c>
      <c r="AF10">
        <v>6.6357100000000002E-2</v>
      </c>
      <c r="AG10">
        <v>-11.7811003</v>
      </c>
      <c r="AH10">
        <v>0.51222999999999996</v>
      </c>
      <c r="AI10">
        <v>-2.9053499999999999</v>
      </c>
    </row>
    <row r="11" spans="1:35" x14ac:dyDescent="0.2">
      <c r="A11">
        <v>190816</v>
      </c>
      <c r="B11" t="s">
        <v>169</v>
      </c>
      <c r="C11">
        <v>103.166930555999</v>
      </c>
      <c r="D11">
        <v>24.7159083333</v>
      </c>
      <c r="E11">
        <v>4532.3161399657392</v>
      </c>
      <c r="F11">
        <v>2720.4812353363495</v>
      </c>
      <c r="G11">
        <v>415.75593474446833</v>
      </c>
      <c r="H11">
        <v>1038.323172152287</v>
      </c>
      <c r="I11">
        <v>357.75579773263394</v>
      </c>
      <c r="J11" s="24">
        <v>3.6563201953339215</v>
      </c>
      <c r="K11" s="24">
        <v>3.4346457346830248</v>
      </c>
      <c r="L11" s="24">
        <v>2.6188384573103858</v>
      </c>
      <c r="M11" s="24">
        <v>3.0163325462275798</v>
      </c>
      <c r="N11" s="24">
        <v>2.5535866805950223</v>
      </c>
      <c r="O11">
        <v>0.62072000000000005</v>
      </c>
      <c r="P11">
        <v>-2.0710399000000002</v>
      </c>
      <c r="Q11">
        <v>6.7685200000000001E-2</v>
      </c>
      <c r="R11">
        <v>-11.695099799999999</v>
      </c>
      <c r="S11">
        <v>0.10879</v>
      </c>
      <c r="T11">
        <v>0.10879</v>
      </c>
      <c r="U11">
        <v>0.41286400000000001</v>
      </c>
      <c r="V11">
        <v>0.41286400000000001</v>
      </c>
      <c r="W11">
        <v>40.210899400000002</v>
      </c>
      <c r="X11">
        <v>0.18864300000000001</v>
      </c>
      <c r="Y11">
        <v>0.84132499999999999</v>
      </c>
      <c r="Z11">
        <v>1.4015700000000001E-2</v>
      </c>
      <c r="AA11">
        <f t="shared" si="0"/>
        <v>-18.533852069621634</v>
      </c>
      <c r="AB11">
        <v>2.07701E-2</v>
      </c>
      <c r="AC11">
        <v>-16.825599700000001</v>
      </c>
      <c r="AD11">
        <v>0.89776699999999998</v>
      </c>
      <c r="AE11">
        <v>-0.468362</v>
      </c>
      <c r="AF11">
        <v>1.79268E-2</v>
      </c>
      <c r="AG11">
        <v>-17.465000199999999</v>
      </c>
      <c r="AH11">
        <v>0.87083200000000005</v>
      </c>
      <c r="AI11">
        <v>-0.60065800000000003</v>
      </c>
    </row>
    <row r="12" spans="1:35" x14ac:dyDescent="0.2">
      <c r="A12">
        <v>190818</v>
      </c>
      <c r="B12" t="s">
        <v>169</v>
      </c>
      <c r="C12">
        <v>103.148269443999</v>
      </c>
      <c r="D12">
        <v>24.6957638889</v>
      </c>
      <c r="E12">
        <v>15921.417450341818</v>
      </c>
      <c r="F12">
        <v>10933.133222302267</v>
      </c>
      <c r="G12">
        <v>1035.7434319206675</v>
      </c>
      <c r="H12">
        <v>3098.22235917957</v>
      </c>
      <c r="I12">
        <v>854.31843693931717</v>
      </c>
      <c r="J12" s="24">
        <v>4.2019817294480468</v>
      </c>
      <c r="K12" s="24">
        <v>4.0387446400976366</v>
      </c>
      <c r="L12" s="24">
        <v>3.0152521879373553</v>
      </c>
      <c r="M12" s="24">
        <v>3.4911125838231927</v>
      </c>
      <c r="N12" s="24">
        <v>2.9316197789189826</v>
      </c>
      <c r="O12">
        <v>0.12570200000000001</v>
      </c>
      <c r="P12">
        <v>-9.0065699000000006</v>
      </c>
      <c r="Q12">
        <v>2.6421099999999999E-2</v>
      </c>
      <c r="R12">
        <v>-15.780500399999999</v>
      </c>
      <c r="S12">
        <v>3.2966799999999997E-2</v>
      </c>
      <c r="T12">
        <v>3.2966799999999997E-2</v>
      </c>
      <c r="U12">
        <v>8.7256500000000001E-2</v>
      </c>
      <c r="V12">
        <v>8.7256500000000001E-2</v>
      </c>
      <c r="W12">
        <v>41.607399000000001</v>
      </c>
      <c r="X12">
        <v>5.3920599999999999E-2</v>
      </c>
      <c r="Y12">
        <v>0.86325200000000002</v>
      </c>
      <c r="Z12">
        <v>1.40146E-2</v>
      </c>
      <c r="AA12">
        <f t="shared" si="0"/>
        <v>-18.534192932138509</v>
      </c>
      <c r="AB12">
        <v>3.4598200000000003E-2</v>
      </c>
      <c r="AC12">
        <v>-14.609499899999999</v>
      </c>
      <c r="AD12">
        <v>0.44452000000000003</v>
      </c>
      <c r="AE12">
        <v>-3.52108</v>
      </c>
      <c r="AF12">
        <v>7.7701999999999997E-3</v>
      </c>
      <c r="AG12">
        <v>-21.0956993</v>
      </c>
      <c r="AH12">
        <v>0.42645300000000003</v>
      </c>
      <c r="AI12">
        <v>-3.7012801</v>
      </c>
    </row>
    <row r="13" spans="1:35" x14ac:dyDescent="0.2">
      <c r="A13">
        <v>190819</v>
      </c>
      <c r="B13" t="s">
        <v>169</v>
      </c>
      <c r="C13">
        <v>103.16218888900001</v>
      </c>
      <c r="D13">
        <v>24.70025</v>
      </c>
      <c r="E13">
        <v>4723.8093413774468</v>
      </c>
      <c r="F13">
        <v>2766.3515611939642</v>
      </c>
      <c r="G13">
        <v>457.15613302415272</v>
      </c>
      <c r="H13">
        <v>1102.7007261339124</v>
      </c>
      <c r="I13">
        <v>397.60092102541944</v>
      </c>
      <c r="J13" s="24">
        <v>3.6742923606479394</v>
      </c>
      <c r="K13" s="24">
        <v>3.4419073715015842</v>
      </c>
      <c r="L13" s="24">
        <v>2.6600645504643663</v>
      </c>
      <c r="M13" s="24">
        <v>3.0424576605594913</v>
      </c>
      <c r="N13" s="24">
        <v>2.5994473817509145</v>
      </c>
      <c r="O13">
        <v>0.109031</v>
      </c>
      <c r="P13">
        <v>-9.6245098000000002</v>
      </c>
      <c r="Q13">
        <v>3.0322100000000001E-2</v>
      </c>
      <c r="R13">
        <v>-15.182399699999999</v>
      </c>
      <c r="S13">
        <v>3.2351900000000003E-2</v>
      </c>
      <c r="T13">
        <v>3.2351900000000003E-2</v>
      </c>
      <c r="U13">
        <v>7.5978299999999999E-2</v>
      </c>
      <c r="V13">
        <v>7.5978299999999999E-2</v>
      </c>
      <c r="W13">
        <v>44.0807991</v>
      </c>
      <c r="X13">
        <v>0.41752699999999998</v>
      </c>
      <c r="Y13">
        <v>0.867313</v>
      </c>
      <c r="Z13">
        <v>6.0714200000000003E-2</v>
      </c>
      <c r="AA13">
        <f t="shared" si="0"/>
        <v>-12.167097230859996</v>
      </c>
      <c r="AB13">
        <v>7.5769000000000003E-2</v>
      </c>
      <c r="AC13">
        <v>-11.205100099999999</v>
      </c>
      <c r="AD13">
        <v>0.191606</v>
      </c>
      <c r="AE13">
        <v>-7.1759000000000004</v>
      </c>
      <c r="AF13">
        <v>9.6672000000000008E-3</v>
      </c>
      <c r="AG13">
        <v>-20.146999399999999</v>
      </c>
      <c r="AH13">
        <v>0.172539</v>
      </c>
      <c r="AI13">
        <v>-7.6311201999999998</v>
      </c>
    </row>
    <row r="14" spans="1:35" x14ac:dyDescent="0.2">
      <c r="A14">
        <v>200815</v>
      </c>
      <c r="B14" t="s">
        <v>169</v>
      </c>
      <c r="C14">
        <v>103.093842538999</v>
      </c>
      <c r="D14">
        <v>24.872349336100001</v>
      </c>
      <c r="E14" s="31">
        <v>2266.7889417451934</v>
      </c>
      <c r="F14" s="24">
        <v>1219.6723881178409</v>
      </c>
      <c r="G14" s="24">
        <v>258.54639439341025</v>
      </c>
      <c r="H14" s="24">
        <v>554.71134570801223</v>
      </c>
      <c r="I14" s="24">
        <v>233.85881352592875</v>
      </c>
      <c r="J14" s="24">
        <v>3.3554110853216921</v>
      </c>
      <c r="K14" s="24">
        <v>3.0862431920357443</v>
      </c>
      <c r="L14" s="24">
        <v>2.4125384856162513</v>
      </c>
      <c r="M14" s="24">
        <v>2.7440670487488408</v>
      </c>
      <c r="N14" s="24">
        <v>2.3689537419740447</v>
      </c>
      <c r="O14">
        <v>0.87036599999999997</v>
      </c>
      <c r="P14">
        <v>-0.60297900000000004</v>
      </c>
      <c r="Q14">
        <v>1.51863E-2</v>
      </c>
      <c r="R14">
        <v>-18.185499199999999</v>
      </c>
      <c r="S14">
        <v>1.3306E-2</v>
      </c>
      <c r="T14">
        <v>1.3306E-2</v>
      </c>
      <c r="U14">
        <v>0.33527699999999999</v>
      </c>
      <c r="V14">
        <v>0.33527699999999999</v>
      </c>
      <c r="W14">
        <v>40.6139984</v>
      </c>
      <c r="X14">
        <v>0.100594</v>
      </c>
      <c r="Y14">
        <v>0.83784800000000004</v>
      </c>
      <c r="Z14">
        <v>1.6421999999999999E-2</v>
      </c>
      <c r="AA14">
        <f t="shared" si="0"/>
        <v>-17.845739522062328</v>
      </c>
      <c r="AB14">
        <v>2.57801E-2</v>
      </c>
      <c r="AC14">
        <v>-15.887200399999999</v>
      </c>
      <c r="AD14">
        <v>0.83044600000000002</v>
      </c>
      <c r="AE14">
        <v>-0.80688400000000005</v>
      </c>
      <c r="AF14">
        <v>1.62203E-2</v>
      </c>
      <c r="AG14">
        <v>-17.899400700000001</v>
      </c>
      <c r="AH14">
        <v>0.66001600000000005</v>
      </c>
      <c r="AI14">
        <v>-1.80446</v>
      </c>
    </row>
    <row r="15" spans="1:35" x14ac:dyDescent="0.2">
      <c r="A15">
        <v>200815</v>
      </c>
      <c r="B15" t="s">
        <v>171</v>
      </c>
      <c r="C15">
        <v>103.093229574999</v>
      </c>
      <c r="D15">
        <v>24.8481739056</v>
      </c>
      <c r="E15" s="31">
        <v>2086.7406539637127</v>
      </c>
      <c r="F15" s="24">
        <v>1145.8140312364205</v>
      </c>
      <c r="G15" s="24">
        <v>229.48285705716864</v>
      </c>
      <c r="H15" s="24">
        <v>505.74964149738753</v>
      </c>
      <c r="I15" s="24">
        <v>205.69412417273645</v>
      </c>
      <c r="J15" s="24">
        <v>3.3194684770715299</v>
      </c>
      <c r="K15" s="24">
        <v>3.0591141361639349</v>
      </c>
      <c r="L15" s="24">
        <v>2.3607502482020313</v>
      </c>
      <c r="M15" s="24">
        <v>2.7039355835916083</v>
      </c>
      <c r="N15" s="24">
        <v>2.3132218858813816</v>
      </c>
      <c r="O15">
        <v>0.35820000000000002</v>
      </c>
      <c r="P15">
        <v>-4.4587402000000003</v>
      </c>
      <c r="Q15">
        <v>9.7644900000000007E-2</v>
      </c>
      <c r="R15">
        <v>-10.1035004</v>
      </c>
      <c r="S15">
        <v>0.113111</v>
      </c>
      <c r="T15">
        <v>0.113111</v>
      </c>
      <c r="U15">
        <v>0.56716699999999998</v>
      </c>
      <c r="V15">
        <v>0.56716699999999998</v>
      </c>
      <c r="W15">
        <v>42.501300800000003</v>
      </c>
      <c r="X15">
        <v>0.31193900000000002</v>
      </c>
      <c r="Y15">
        <v>0.87120699999999995</v>
      </c>
      <c r="Z15">
        <v>0.112299</v>
      </c>
      <c r="AA15">
        <f t="shared" si="0"/>
        <v>-9.496241110263032</v>
      </c>
      <c r="AB15">
        <v>0.27898699999999999</v>
      </c>
      <c r="AC15">
        <v>-5.5441599000000004</v>
      </c>
      <c r="AD15">
        <v>0.86819400000000002</v>
      </c>
      <c r="AE15">
        <v>-0.61383500000000002</v>
      </c>
      <c r="AF15">
        <v>9.9113699999999999E-2</v>
      </c>
      <c r="AG15">
        <v>-10.0387001</v>
      </c>
      <c r="AH15">
        <v>0.66739300000000001</v>
      </c>
      <c r="AI15">
        <v>-1.7561800000000001</v>
      </c>
    </row>
    <row r="16" spans="1:35" x14ac:dyDescent="0.2">
      <c r="A16">
        <v>200816</v>
      </c>
      <c r="B16" t="s">
        <v>169</v>
      </c>
      <c r="C16">
        <v>103.071097288999</v>
      </c>
      <c r="D16">
        <v>24.849474019399899</v>
      </c>
      <c r="E16" s="31">
        <v>3998.4098864551861</v>
      </c>
      <c r="F16" s="24">
        <v>2153.750241945248</v>
      </c>
      <c r="G16" s="24">
        <v>455.72101540130257</v>
      </c>
      <c r="H16" s="24">
        <v>976.01578762480051</v>
      </c>
      <c r="I16" s="24">
        <v>412.9228414838372</v>
      </c>
      <c r="J16" s="24">
        <v>3.6018873126188153</v>
      </c>
      <c r="K16" s="24">
        <v>3.3331953392433071</v>
      </c>
      <c r="L16" s="24">
        <v>2.6586990563690986</v>
      </c>
      <c r="M16" s="24">
        <v>2.9894568426901338</v>
      </c>
      <c r="N16" s="24">
        <v>2.6158689072293049</v>
      </c>
      <c r="O16">
        <v>0.66047199999999995</v>
      </c>
      <c r="P16">
        <v>-1.8014600000000001</v>
      </c>
      <c r="Q16">
        <v>0.10433000000000001</v>
      </c>
      <c r="R16">
        <v>-9.8158998000000004</v>
      </c>
      <c r="S16">
        <v>0.123319</v>
      </c>
      <c r="T16">
        <v>0.123319</v>
      </c>
      <c r="U16">
        <v>0.46171800000000002</v>
      </c>
      <c r="V16">
        <v>0.46171800000000002</v>
      </c>
      <c r="W16">
        <v>48.125</v>
      </c>
      <c r="X16">
        <v>0.116482</v>
      </c>
      <c r="Y16">
        <v>0.93145699999999998</v>
      </c>
      <c r="Z16">
        <v>1.1567900000000001E-2</v>
      </c>
      <c r="AA16">
        <f t="shared" si="0"/>
        <v>-19.367454743403382</v>
      </c>
      <c r="AB16">
        <v>1.4091599999999999E-2</v>
      </c>
      <c r="AC16">
        <v>-18.510400799999999</v>
      </c>
      <c r="AD16">
        <v>1.2870600000000001</v>
      </c>
      <c r="AE16">
        <v>1.0959899</v>
      </c>
      <c r="AF16">
        <v>5.1670099999999997E-2</v>
      </c>
      <c r="AG16">
        <v>-12.867600400000001</v>
      </c>
      <c r="AH16">
        <v>1.0571999999999999</v>
      </c>
      <c r="AI16">
        <v>0.24157699999999999</v>
      </c>
    </row>
    <row r="17" spans="1:35" x14ac:dyDescent="0.2">
      <c r="A17">
        <v>200818</v>
      </c>
      <c r="B17" t="s">
        <v>169</v>
      </c>
      <c r="C17">
        <v>103.05071879400001</v>
      </c>
      <c r="D17">
        <v>24.845646786100001</v>
      </c>
      <c r="E17" s="31">
        <v>1854.2105703632872</v>
      </c>
      <c r="F17" s="24">
        <v>965.22568134845221</v>
      </c>
      <c r="G17" s="24">
        <v>223.78835534664691</v>
      </c>
      <c r="H17" s="24">
        <v>459.67474203176454</v>
      </c>
      <c r="I17" s="24">
        <v>205.52179163642305</v>
      </c>
      <c r="J17" s="24">
        <v>3.2681590525452489</v>
      </c>
      <c r="K17" s="24">
        <v>2.9846288684787128</v>
      </c>
      <c r="L17" s="24">
        <v>2.3498374846040084</v>
      </c>
      <c r="M17" s="24">
        <v>2.6624506410189772</v>
      </c>
      <c r="N17" s="24">
        <v>2.31285787723737</v>
      </c>
      <c r="O17">
        <v>0.164244</v>
      </c>
      <c r="P17">
        <v>-7.8451098999999997</v>
      </c>
      <c r="Q17">
        <v>3.2173399999999998E-2</v>
      </c>
      <c r="R17">
        <v>-14.925000199999999</v>
      </c>
      <c r="S17">
        <v>2.1387699999999999E-2</v>
      </c>
      <c r="T17">
        <v>2.1387699999999999E-2</v>
      </c>
      <c r="U17">
        <v>0.123935</v>
      </c>
      <c r="V17">
        <v>0.123935</v>
      </c>
      <c r="W17">
        <v>54.0348015</v>
      </c>
      <c r="X17">
        <v>0.25316100000000002</v>
      </c>
      <c r="Y17">
        <v>0.94535800000000003</v>
      </c>
      <c r="Z17">
        <v>3.8985499999999999E-2</v>
      </c>
      <c r="AA17">
        <f t="shared" si="0"/>
        <v>-14.090968914587362</v>
      </c>
      <c r="AB17">
        <v>1.4015700000000001E-2</v>
      </c>
      <c r="AC17">
        <v>-18.533800100000001</v>
      </c>
      <c r="AD17">
        <v>0.37742700000000001</v>
      </c>
      <c r="AE17">
        <v>-4.2316699</v>
      </c>
      <c r="AF17">
        <v>3.2149299999999999E-2</v>
      </c>
      <c r="AG17">
        <v>-14.928299900000001</v>
      </c>
      <c r="AH17">
        <v>0.30458600000000002</v>
      </c>
      <c r="AI17">
        <v>-5.1628999999999996</v>
      </c>
    </row>
    <row r="18" spans="1:35" x14ac:dyDescent="0.2">
      <c r="A18">
        <v>200818</v>
      </c>
      <c r="B18" t="s">
        <v>171</v>
      </c>
      <c r="C18">
        <v>103.053942716999</v>
      </c>
      <c r="D18">
        <v>24.8419765917</v>
      </c>
      <c r="E18" s="31">
        <v>3713.7657521951678</v>
      </c>
      <c r="F18" s="24">
        <v>2066.3226097610695</v>
      </c>
      <c r="G18" s="24">
        <v>398.19849176515976</v>
      </c>
      <c r="H18" s="24">
        <v>894.85361562447224</v>
      </c>
      <c r="I18" s="24">
        <v>354.39103504446592</v>
      </c>
      <c r="J18" s="24">
        <v>3.5698145069058116</v>
      </c>
      <c r="K18" s="24">
        <v>3.3151981277843494</v>
      </c>
      <c r="L18" s="24">
        <v>2.6000996107408407</v>
      </c>
      <c r="M18" s="24">
        <v>2.9517519971861841</v>
      </c>
      <c r="N18" s="24">
        <v>2.5494827270977325</v>
      </c>
      <c r="O18">
        <v>0.377276</v>
      </c>
      <c r="P18">
        <v>-4.2334098999999998</v>
      </c>
      <c r="Q18">
        <v>7.8223699999999993E-2</v>
      </c>
      <c r="R18">
        <v>-11.066599800000001</v>
      </c>
      <c r="S18">
        <v>6.5881999999999996E-2</v>
      </c>
      <c r="T18">
        <v>6.5881999999999996E-2</v>
      </c>
      <c r="U18">
        <v>0.28367700000000001</v>
      </c>
      <c r="V18">
        <v>0.28367700000000001</v>
      </c>
      <c r="W18">
        <v>49.339500399999999</v>
      </c>
      <c r="X18">
        <v>9.2437800000000001E-2</v>
      </c>
      <c r="Y18">
        <v>0.93282500000000002</v>
      </c>
      <c r="Z18">
        <v>1.52354E-2</v>
      </c>
      <c r="AA18">
        <f t="shared" si="0"/>
        <v>-18.171461390447018</v>
      </c>
      <c r="AB18">
        <v>1.39048E-2</v>
      </c>
      <c r="AC18">
        <v>-18.568300199999999</v>
      </c>
      <c r="AD18">
        <v>0.50756400000000002</v>
      </c>
      <c r="AE18">
        <v>-2.9450900999999998</v>
      </c>
      <c r="AF18">
        <v>3.6413099999999997E-2</v>
      </c>
      <c r="AG18">
        <v>-14.3873997</v>
      </c>
      <c r="AH18">
        <v>0.409835</v>
      </c>
      <c r="AI18">
        <v>-3.87391</v>
      </c>
    </row>
    <row r="19" spans="1:35" x14ac:dyDescent="0.2">
      <c r="A19">
        <v>200819</v>
      </c>
      <c r="B19" t="s">
        <v>169</v>
      </c>
      <c r="C19">
        <v>103.056225527999</v>
      </c>
      <c r="D19">
        <v>24.847391791700002</v>
      </c>
      <c r="E19" s="31">
        <v>1631.2929041006653</v>
      </c>
      <c r="F19" s="24">
        <v>889.24801688108005</v>
      </c>
      <c r="G19" s="24">
        <v>181.85657776165951</v>
      </c>
      <c r="H19" s="24">
        <v>396.53119721651569</v>
      </c>
      <c r="I19" s="24">
        <v>163.65711224141003</v>
      </c>
      <c r="J19" s="24">
        <v>3.212531947069567</v>
      </c>
      <c r="K19" s="24">
        <v>2.9490229053353954</v>
      </c>
      <c r="L19" s="24">
        <v>2.2597290141283066</v>
      </c>
      <c r="M19" s="24">
        <v>2.5982773612525945</v>
      </c>
      <c r="N19" s="24">
        <v>2.2139348837050092</v>
      </c>
      <c r="O19">
        <v>0.43087199999999998</v>
      </c>
      <c r="P19">
        <v>-3.6565199000000002</v>
      </c>
      <c r="Q19">
        <v>4.0685899999999997E-2</v>
      </c>
      <c r="R19">
        <v>-13.9055996</v>
      </c>
      <c r="S19">
        <v>7.8781299999999999E-2</v>
      </c>
      <c r="T19">
        <v>7.8781299999999999E-2</v>
      </c>
      <c r="U19">
        <v>0.23794699999999999</v>
      </c>
      <c r="V19">
        <v>0.23794699999999999</v>
      </c>
      <c r="W19">
        <v>24.709600399999999</v>
      </c>
      <c r="X19">
        <v>0.28595500000000001</v>
      </c>
      <c r="Y19">
        <v>0.61640899999999998</v>
      </c>
      <c r="Z19">
        <v>6.7042400000000002E-2</v>
      </c>
      <c r="AA19">
        <f t="shared" si="0"/>
        <v>-11.736504471209187</v>
      </c>
      <c r="AB19">
        <v>0.66614200000000001</v>
      </c>
      <c r="AC19">
        <v>-1.76433</v>
      </c>
      <c r="AD19">
        <v>0.40660200000000002</v>
      </c>
      <c r="AE19">
        <v>-3.9083098999999999</v>
      </c>
      <c r="AF19">
        <v>2.4263699999999999E-2</v>
      </c>
      <c r="AG19">
        <v>-16.1504002</v>
      </c>
      <c r="AH19">
        <v>0.35185899999999998</v>
      </c>
      <c r="AI19">
        <v>-4.5363201999999996</v>
      </c>
    </row>
    <row r="20" spans="1:35" x14ac:dyDescent="0.2">
      <c r="A20">
        <v>200819</v>
      </c>
      <c r="B20" t="s">
        <v>171</v>
      </c>
      <c r="C20">
        <v>103.077999332999</v>
      </c>
      <c r="D20">
        <v>24.847702949999899</v>
      </c>
      <c r="E20" s="31">
        <v>2952.3570693245038</v>
      </c>
      <c r="F20" s="24">
        <v>1729.7360978338425</v>
      </c>
      <c r="G20" s="24">
        <v>285.25678879582335</v>
      </c>
      <c r="H20" s="24">
        <v>689.59994138523462</v>
      </c>
      <c r="I20" s="24">
        <v>247.76424130960336</v>
      </c>
      <c r="J20" s="24">
        <v>3.4701688815586382</v>
      </c>
      <c r="K20" s="24">
        <v>3.2379798487952245</v>
      </c>
      <c r="L20" s="24">
        <v>2.4552359889411934</v>
      </c>
      <c r="M20" s="24">
        <v>2.8385972159024013</v>
      </c>
      <c r="N20" s="24">
        <v>2.3940386268078475</v>
      </c>
      <c r="O20">
        <v>0.24973100000000001</v>
      </c>
      <c r="P20">
        <v>-6.0252699999999999</v>
      </c>
      <c r="Q20">
        <v>2.2772500000000001E-2</v>
      </c>
      <c r="R20">
        <v>-16.4258995</v>
      </c>
      <c r="S20">
        <v>2.8121199999999999E-2</v>
      </c>
      <c r="T20">
        <v>2.8121199999999999E-2</v>
      </c>
      <c r="U20">
        <v>0.226191</v>
      </c>
      <c r="V20">
        <v>0.226191</v>
      </c>
      <c r="W20">
        <v>31.9078999</v>
      </c>
      <c r="X20">
        <v>0.197689</v>
      </c>
      <c r="Y20">
        <v>0.75505199999999995</v>
      </c>
      <c r="Z20">
        <v>2.6777700000000002E-2</v>
      </c>
      <c r="AA20">
        <f t="shared" si="0"/>
        <v>-15.722267283025428</v>
      </c>
      <c r="AB20">
        <v>0.239202</v>
      </c>
      <c r="AC20">
        <v>-6.2123499000000004</v>
      </c>
      <c r="AD20">
        <v>0.29738399999999998</v>
      </c>
      <c r="AE20">
        <v>-5.2668299999999997</v>
      </c>
      <c r="AF20">
        <v>2.4330899999999999E-2</v>
      </c>
      <c r="AG20">
        <v>-16.138399100000001</v>
      </c>
      <c r="AH20">
        <v>0.24463699999999999</v>
      </c>
      <c r="AI20">
        <v>-6.1147799000000003</v>
      </c>
    </row>
    <row r="21" spans="1:35" x14ac:dyDescent="0.2">
      <c r="A21">
        <v>200820</v>
      </c>
      <c r="B21" t="s">
        <v>169</v>
      </c>
      <c r="C21">
        <v>103.079482777999</v>
      </c>
      <c r="D21">
        <v>24.8443069333</v>
      </c>
      <c r="E21" s="31">
        <v>3451.0076004320249</v>
      </c>
      <c r="F21" s="24">
        <v>2035.72695028254</v>
      </c>
      <c r="G21" s="24">
        <v>328.34826138822814</v>
      </c>
      <c r="H21" s="24">
        <v>802.98191750557362</v>
      </c>
      <c r="I21" s="24">
        <v>283.95047125568249</v>
      </c>
      <c r="J21" s="24">
        <v>3.537945915774261</v>
      </c>
      <c r="K21" s="24">
        <v>3.3087195261509739</v>
      </c>
      <c r="L21" s="24">
        <v>2.5163347210301983</v>
      </c>
      <c r="M21" s="24">
        <v>2.9047057654331381</v>
      </c>
      <c r="N21" s="24">
        <v>2.4532425937927571</v>
      </c>
      <c r="O21">
        <v>0.232819</v>
      </c>
      <c r="P21">
        <v>-6.3298101000000004</v>
      </c>
      <c r="Q21">
        <v>9.4159699999999999E-2</v>
      </c>
      <c r="R21">
        <v>-10.2613001</v>
      </c>
      <c r="S21">
        <v>0.100741</v>
      </c>
      <c r="T21">
        <v>0.100741</v>
      </c>
      <c r="U21">
        <v>0.20943899999999999</v>
      </c>
      <c r="V21">
        <v>0.20943899999999999</v>
      </c>
      <c r="W21">
        <v>36.819301600000003</v>
      </c>
      <c r="X21">
        <v>0.23927000000000001</v>
      </c>
      <c r="Y21">
        <v>0.80776000000000003</v>
      </c>
      <c r="Z21">
        <v>4.5350300000000003E-2</v>
      </c>
      <c r="AA21">
        <f t="shared" si="0"/>
        <v>-13.434198356620197</v>
      </c>
      <c r="AB21">
        <v>0.321521</v>
      </c>
      <c r="AC21">
        <v>-4.9279099000000004</v>
      </c>
      <c r="AD21">
        <v>0.59134600000000004</v>
      </c>
      <c r="AE21">
        <v>-2.2815799999999999</v>
      </c>
      <c r="AF21">
        <v>3.7996000000000002E-2</v>
      </c>
      <c r="AG21">
        <v>-14.2025995</v>
      </c>
      <c r="AH21">
        <v>0.50034100000000004</v>
      </c>
      <c r="AI21">
        <v>-3.0073400000000001</v>
      </c>
    </row>
  </sheetData>
  <sortState xmlns:xlrd2="http://schemas.microsoft.com/office/spreadsheetml/2017/richdata2" ref="A2:AI21">
    <sortCondition ref="A1:A21"/>
  </sortState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7A663-E064-4FA9-A257-496F2B0CB0E7}">
  <dimension ref="A1:AG21"/>
  <sheetViews>
    <sheetView workbookViewId="0">
      <selection activeCell="C1" sqref="C1:L21"/>
    </sheetView>
  </sheetViews>
  <sheetFormatPr defaultRowHeight="14.25" x14ac:dyDescent="0.2"/>
  <cols>
    <col min="4" max="4" width="14.875" bestFit="1" customWidth="1"/>
  </cols>
  <sheetData>
    <row r="1" spans="1:33" ht="31.5" x14ac:dyDescent="0.2">
      <c r="A1" t="s">
        <v>153</v>
      </c>
      <c r="B1" t="s">
        <v>154</v>
      </c>
      <c r="C1" s="18" t="s">
        <v>88</v>
      </c>
      <c r="D1" s="5" t="s">
        <v>64</v>
      </c>
      <c r="E1" s="5" t="s">
        <v>65</v>
      </c>
      <c r="F1" s="5" t="s">
        <v>66</v>
      </c>
      <c r="G1" s="5" t="s">
        <v>67</v>
      </c>
      <c r="H1" s="23" t="s">
        <v>148</v>
      </c>
      <c r="I1" s="23" t="s">
        <v>149</v>
      </c>
      <c r="J1" s="23" t="s">
        <v>150</v>
      </c>
      <c r="K1" s="23" t="s">
        <v>151</v>
      </c>
      <c r="L1" s="23" t="s">
        <v>152</v>
      </c>
      <c r="M1" t="s">
        <v>214</v>
      </c>
      <c r="N1" t="s">
        <v>215</v>
      </c>
      <c r="O1" t="s">
        <v>216</v>
      </c>
      <c r="P1" t="s">
        <v>217</v>
      </c>
      <c r="Q1" t="s">
        <v>218</v>
      </c>
      <c r="R1" t="s">
        <v>96</v>
      </c>
      <c r="S1" t="s">
        <v>219</v>
      </c>
      <c r="T1" t="s">
        <v>220</v>
      </c>
      <c r="U1" t="s">
        <v>221</v>
      </c>
      <c r="V1" t="s">
        <v>222</v>
      </c>
      <c r="W1" t="s">
        <v>223</v>
      </c>
      <c r="X1" t="s">
        <v>224</v>
      </c>
      <c r="Y1" t="s">
        <v>225</v>
      </c>
      <c r="Z1" t="s">
        <v>230</v>
      </c>
      <c r="AA1" t="s">
        <v>231</v>
      </c>
      <c r="AB1" t="s">
        <v>232</v>
      </c>
      <c r="AC1" t="s">
        <v>233</v>
      </c>
      <c r="AD1" t="s">
        <v>226</v>
      </c>
      <c r="AE1" t="s">
        <v>227</v>
      </c>
      <c r="AF1" t="s">
        <v>228</v>
      </c>
      <c r="AG1" t="s">
        <v>229</v>
      </c>
    </row>
    <row r="2" spans="1:33" x14ac:dyDescent="0.2">
      <c r="A2">
        <v>190809</v>
      </c>
      <c r="B2" t="s">
        <v>169</v>
      </c>
      <c r="C2" s="20">
        <v>3111.9475601646977</v>
      </c>
      <c r="D2" s="20">
        <v>1681.9863349068969</v>
      </c>
      <c r="E2" s="20">
        <v>352.26496828079166</v>
      </c>
      <c r="F2" s="20">
        <v>759.49339561191709</v>
      </c>
      <c r="G2" s="20">
        <v>318.20286136509333</v>
      </c>
      <c r="H2" s="24">
        <v>3.4930322700262022</v>
      </c>
      <c r="I2" s="24">
        <v>3.2258224631036074</v>
      </c>
      <c r="J2" s="24">
        <v>2.5468694560145759</v>
      </c>
      <c r="K2" s="24">
        <v>2.8805240016856102</v>
      </c>
      <c r="L2" s="24">
        <v>2.5027040806200644</v>
      </c>
      <c r="M2">
        <v>0.29050799999999999</v>
      </c>
      <c r="N2">
        <v>0.112679</v>
      </c>
      <c r="O2">
        <v>8.2768300000000003E-2</v>
      </c>
      <c r="P2">
        <v>0.39389800000000003</v>
      </c>
      <c r="Q2">
        <v>0.89192899999999997</v>
      </c>
      <c r="R2">
        <v>0.15453700000000001</v>
      </c>
      <c r="S2">
        <v>41.350498199999997</v>
      </c>
      <c r="T2">
        <v>1.6176200000000002E-2</v>
      </c>
      <c r="U2">
        <v>-17.9111996</v>
      </c>
      <c r="V2">
        <v>0.178032</v>
      </c>
      <c r="W2">
        <v>-7.4950298999999996</v>
      </c>
      <c r="X2">
        <v>0.748614</v>
      </c>
      <c r="Y2">
        <v>-1.2574198999999999</v>
      </c>
      <c r="Z2">
        <v>1.8088799999999999E-2</v>
      </c>
      <c r="AA2">
        <v>-17.4258995</v>
      </c>
      <c r="AB2">
        <v>0.64164399999999999</v>
      </c>
      <c r="AC2">
        <v>-1.92706</v>
      </c>
      <c r="AD2">
        <v>5.5936399999999997E-2</v>
      </c>
      <c r="AE2">
        <v>-12.5230999</v>
      </c>
      <c r="AF2">
        <v>0.208064</v>
      </c>
      <c r="AG2">
        <v>-6.8180398999999996</v>
      </c>
    </row>
    <row r="3" spans="1:33" x14ac:dyDescent="0.2">
      <c r="A3">
        <v>190810</v>
      </c>
      <c r="B3" t="s">
        <v>169</v>
      </c>
      <c r="C3" s="20">
        <v>2279.6421459898734</v>
      </c>
      <c r="D3" s="20">
        <v>1185.6646261536941</v>
      </c>
      <c r="E3" s="20">
        <v>275.42182840842435</v>
      </c>
      <c r="F3" s="20">
        <v>565.71281539131871</v>
      </c>
      <c r="G3" s="20">
        <v>252.84287603643534</v>
      </c>
      <c r="H3" s="24">
        <v>3.3578666776058967</v>
      </c>
      <c r="I3" s="24">
        <v>3.0739618630517631</v>
      </c>
      <c r="J3" s="24">
        <v>2.4399983570598049</v>
      </c>
      <c r="K3" s="24">
        <v>2.7525960171542185</v>
      </c>
      <c r="L3" s="24">
        <v>2.4028507216954726</v>
      </c>
      <c r="M3">
        <v>2.7642701000000001</v>
      </c>
      <c r="N3">
        <v>0.15831899999999999</v>
      </c>
      <c r="O3">
        <v>0.124031</v>
      </c>
      <c r="P3">
        <v>1.9815799999999999</v>
      </c>
      <c r="Q3">
        <v>0.601074</v>
      </c>
      <c r="R3">
        <v>0.26300699999999999</v>
      </c>
      <c r="S3">
        <v>23.2779007</v>
      </c>
      <c r="T3">
        <v>8.1768999999999994E-2</v>
      </c>
      <c r="U3">
        <v>-10.8740997</v>
      </c>
      <c r="V3">
        <v>1.49309</v>
      </c>
      <c r="W3">
        <v>1.74085</v>
      </c>
      <c r="X3">
        <v>0.88886600000000004</v>
      </c>
      <c r="Y3">
        <v>-0.51163599999999998</v>
      </c>
      <c r="Z3">
        <v>7.4387900000000007E-2</v>
      </c>
      <c r="AA3">
        <v>-11.2849998</v>
      </c>
      <c r="AB3">
        <v>0.69599599999999995</v>
      </c>
      <c r="AC3">
        <v>-1.5739300000000001</v>
      </c>
      <c r="AD3">
        <v>9.7130499999999995E-2</v>
      </c>
      <c r="AE3">
        <v>-10.1264</v>
      </c>
      <c r="AF3">
        <v>1.6590800000000001</v>
      </c>
      <c r="AG3">
        <v>2.1986799000000001</v>
      </c>
    </row>
    <row r="4" spans="1:33" x14ac:dyDescent="0.2">
      <c r="A4">
        <v>190810</v>
      </c>
      <c r="B4" t="s">
        <v>171</v>
      </c>
      <c r="C4" s="20">
        <v>1775.2843947636347</v>
      </c>
      <c r="D4" s="20">
        <v>971.45329973545745</v>
      </c>
      <c r="E4" s="20">
        <v>196.83379960047606</v>
      </c>
      <c r="F4" s="20">
        <v>429.73093453536694</v>
      </c>
      <c r="G4" s="20">
        <v>177.26636089233298</v>
      </c>
      <c r="H4" s="24">
        <v>3.2492679355223606</v>
      </c>
      <c r="I4" s="24">
        <v>2.9874219277822425</v>
      </c>
      <c r="J4" s="24">
        <v>2.294099676003829</v>
      </c>
      <c r="K4" s="24">
        <v>2.6331966178552895</v>
      </c>
      <c r="L4" s="24">
        <v>2.2486263291433906</v>
      </c>
      <c r="M4">
        <v>0.53115299999999999</v>
      </c>
      <c r="N4">
        <v>0.16672100000000001</v>
      </c>
      <c r="O4">
        <v>0.14244599999999999</v>
      </c>
      <c r="P4">
        <v>0.34471400000000002</v>
      </c>
      <c r="Q4">
        <v>0.82926100000000003</v>
      </c>
      <c r="R4">
        <v>0.22939399999999999</v>
      </c>
      <c r="S4">
        <v>38.487400100000002</v>
      </c>
      <c r="T4">
        <v>1.40552E-2</v>
      </c>
      <c r="U4">
        <v>-18.5216007</v>
      </c>
      <c r="V4">
        <v>0.23947099999999999</v>
      </c>
      <c r="W4">
        <v>-6.2074598999999999</v>
      </c>
      <c r="X4">
        <v>0.87883800000000001</v>
      </c>
      <c r="Y4">
        <v>-0.56091299999999999</v>
      </c>
      <c r="Z4">
        <v>1.3838899999999999E-2</v>
      </c>
      <c r="AA4">
        <v>-18.5890007</v>
      </c>
      <c r="AB4">
        <v>0.74271600000000004</v>
      </c>
      <c r="AC4">
        <v>-1.2917700000000001</v>
      </c>
      <c r="AD4">
        <v>6.7706600000000006E-2</v>
      </c>
      <c r="AE4">
        <v>-11.693699799999999</v>
      </c>
      <c r="AF4">
        <v>0.30940699999999999</v>
      </c>
      <c r="AG4">
        <v>-5.0946999000000002</v>
      </c>
    </row>
    <row r="5" spans="1:33" x14ac:dyDescent="0.2">
      <c r="A5">
        <v>190811</v>
      </c>
      <c r="B5" t="s">
        <v>169</v>
      </c>
      <c r="C5" s="20">
        <v>2785.5168116149543</v>
      </c>
      <c r="D5" s="20">
        <v>1478.792316782441</v>
      </c>
      <c r="E5" s="20">
        <v>325.2596853693492</v>
      </c>
      <c r="F5" s="20">
        <v>685.41228642699559</v>
      </c>
      <c r="G5" s="20">
        <v>296.0525230361693</v>
      </c>
      <c r="H5" s="24">
        <v>3.4449057839297548</v>
      </c>
      <c r="I5" s="24">
        <v>3.1699071854852878</v>
      </c>
      <c r="J5" s="24">
        <v>2.5122302375620995</v>
      </c>
      <c r="K5" s="24">
        <v>2.8359518851531149</v>
      </c>
      <c r="L5" s="24">
        <v>2.4713687666036863</v>
      </c>
      <c r="M5">
        <v>0.37068600000000002</v>
      </c>
      <c r="N5">
        <v>9.8253499999999994E-2</v>
      </c>
      <c r="O5">
        <v>6.4485000000000001E-2</v>
      </c>
      <c r="P5">
        <v>0.182673</v>
      </c>
      <c r="Q5">
        <v>0.93715300000000001</v>
      </c>
      <c r="R5">
        <v>0.17302500000000001</v>
      </c>
      <c r="S5">
        <v>49.456298799999999</v>
      </c>
      <c r="T5">
        <v>1.4015700000000001E-2</v>
      </c>
      <c r="U5">
        <v>-18.533800100000001</v>
      </c>
      <c r="V5">
        <v>1.4015700000000001E-2</v>
      </c>
      <c r="W5">
        <v>-18.533800100000001</v>
      </c>
      <c r="X5">
        <v>0.78071500000000005</v>
      </c>
      <c r="Y5">
        <v>-1.07508</v>
      </c>
      <c r="Z5">
        <v>5.5642999999999998E-2</v>
      </c>
      <c r="AA5">
        <v>-12.5459003</v>
      </c>
      <c r="AB5">
        <v>0.59871700000000005</v>
      </c>
      <c r="AC5">
        <v>-2.2277800999999999</v>
      </c>
      <c r="AD5">
        <v>5.9527099999999999E-2</v>
      </c>
      <c r="AE5">
        <v>-12.2529001</v>
      </c>
      <c r="AF5">
        <v>2.6630500000000001E-2</v>
      </c>
      <c r="AG5">
        <v>-15.746199600000001</v>
      </c>
    </row>
    <row r="6" spans="1:33" x14ac:dyDescent="0.2">
      <c r="A6">
        <v>190812</v>
      </c>
      <c r="B6" t="s">
        <v>169</v>
      </c>
      <c r="C6" s="20">
        <v>1217.9852607315881</v>
      </c>
      <c r="D6" s="20">
        <v>661.36169834940029</v>
      </c>
      <c r="E6" s="20">
        <v>136.65544195358842</v>
      </c>
      <c r="F6" s="20">
        <v>296.90938815819811</v>
      </c>
      <c r="G6" s="20">
        <v>123.05873227040141</v>
      </c>
      <c r="H6" s="24">
        <v>3.0856420327782441</v>
      </c>
      <c r="I6" s="24">
        <v>2.8204390398713572</v>
      </c>
      <c r="J6" s="24">
        <v>2.1356269310404263</v>
      </c>
      <c r="K6" s="24">
        <v>2.4726239300340369</v>
      </c>
      <c r="L6" s="24">
        <v>2.0901124367490427</v>
      </c>
      <c r="M6">
        <v>0.118906</v>
      </c>
      <c r="N6">
        <v>2.9684100000000001E-2</v>
      </c>
      <c r="O6">
        <v>2.9433899999999999E-2</v>
      </c>
      <c r="P6">
        <v>6.7018599999999998E-2</v>
      </c>
      <c r="Q6">
        <v>0.84287199999999995</v>
      </c>
      <c r="R6">
        <v>0.187417</v>
      </c>
      <c r="S6">
        <v>43.048301700000003</v>
      </c>
      <c r="T6">
        <v>1.4015700000000001E-2</v>
      </c>
      <c r="U6">
        <v>-18.533800100000001</v>
      </c>
      <c r="V6">
        <v>4.7799899999999999E-2</v>
      </c>
      <c r="W6">
        <v>-13.205699900000001</v>
      </c>
      <c r="X6">
        <v>0.143649</v>
      </c>
      <c r="Y6">
        <v>-8.4269800000000004</v>
      </c>
      <c r="Z6">
        <v>1.76131E-2</v>
      </c>
      <c r="AA6">
        <v>-17.541599300000001</v>
      </c>
      <c r="AB6">
        <v>0.13330900000000001</v>
      </c>
      <c r="AC6">
        <v>-8.7514000000000003</v>
      </c>
      <c r="AD6">
        <v>7.383E-4</v>
      </c>
      <c r="AE6">
        <v>-31.317600299999999</v>
      </c>
      <c r="AF6">
        <v>3.8421200000000003E-2</v>
      </c>
      <c r="AG6">
        <v>-14.154299699999999</v>
      </c>
    </row>
    <row r="7" spans="1:33" x14ac:dyDescent="0.2">
      <c r="A7">
        <v>190813</v>
      </c>
      <c r="B7" t="s">
        <v>169</v>
      </c>
      <c r="C7" s="20">
        <v>1340.4694597339846</v>
      </c>
      <c r="D7" s="20">
        <v>713.01051077405259</v>
      </c>
      <c r="E7" s="20">
        <v>155.9403650105543</v>
      </c>
      <c r="F7" s="20">
        <v>329.8142219831704</v>
      </c>
      <c r="G7" s="20">
        <v>141.70436196620702</v>
      </c>
      <c r="H7" s="24">
        <v>3.1272569237869345</v>
      </c>
      <c r="I7" s="24">
        <v>2.8530959320082832</v>
      </c>
      <c r="J7" s="24">
        <v>2.1929585464415631</v>
      </c>
      <c r="K7" s="24">
        <v>2.5182693790090491</v>
      </c>
      <c r="L7" s="24">
        <v>2.1513832189750337</v>
      </c>
      <c r="M7">
        <v>5.8022999999999998E-2</v>
      </c>
      <c r="N7">
        <v>6.0112199999999998E-2</v>
      </c>
      <c r="O7">
        <v>4.0856099999999999E-2</v>
      </c>
      <c r="P7">
        <v>8.2295499999999994E-2</v>
      </c>
      <c r="Q7">
        <v>0.95243</v>
      </c>
      <c r="R7">
        <v>0.100188</v>
      </c>
      <c r="S7">
        <v>48.147300700000002</v>
      </c>
      <c r="T7">
        <v>2.0137700000000001E-2</v>
      </c>
      <c r="U7">
        <v>-16.9598999</v>
      </c>
      <c r="V7">
        <v>1.1525199999999999E-2</v>
      </c>
      <c r="W7">
        <v>-19.383499100000002</v>
      </c>
      <c r="X7">
        <v>0.308448</v>
      </c>
      <c r="Y7">
        <v>-5.1081700000000003</v>
      </c>
      <c r="Z7">
        <v>1.95362E-2</v>
      </c>
      <c r="AA7">
        <v>-17.091600400000001</v>
      </c>
      <c r="AB7">
        <v>0.29517500000000002</v>
      </c>
      <c r="AC7">
        <v>-5.2992001000000002</v>
      </c>
      <c r="AD7">
        <v>5.7629999999999999E-3</v>
      </c>
      <c r="AE7">
        <v>-22.3934994</v>
      </c>
      <c r="AF7">
        <v>1.6908099999999999E-2</v>
      </c>
      <c r="AG7">
        <v>-17.719100999999998</v>
      </c>
    </row>
    <row r="8" spans="1:33" x14ac:dyDescent="0.2">
      <c r="A8">
        <v>190813</v>
      </c>
      <c r="B8" t="s">
        <v>171</v>
      </c>
      <c r="C8" s="20">
        <v>3078.7432279912209</v>
      </c>
      <c r="D8" s="20">
        <v>1838.0069538363316</v>
      </c>
      <c r="E8" s="20">
        <v>285.71297705782706</v>
      </c>
      <c r="F8" s="20">
        <v>708.69721600745208</v>
      </c>
      <c r="G8" s="20">
        <v>246.32608108960969</v>
      </c>
      <c r="H8" s="24">
        <v>3.4883734695733377</v>
      </c>
      <c r="I8" s="24">
        <v>3.2643471501442352</v>
      </c>
      <c r="J8" s="24">
        <v>2.4559299664471932</v>
      </c>
      <c r="K8" s="24">
        <v>2.8504607267152684</v>
      </c>
      <c r="L8" s="24">
        <v>2.3915103975217331</v>
      </c>
      <c r="M8">
        <v>0.141433</v>
      </c>
      <c r="N8">
        <v>3.8529399999999998E-2</v>
      </c>
      <c r="O8">
        <v>2.1853399999999999E-2</v>
      </c>
      <c r="P8">
        <v>0.16395599999999999</v>
      </c>
      <c r="Q8">
        <v>0.93069500000000005</v>
      </c>
      <c r="R8">
        <v>0.12550500000000001</v>
      </c>
      <c r="S8">
        <v>46.187301599999998</v>
      </c>
      <c r="T8">
        <v>5.2952800000000001E-2</v>
      </c>
      <c r="U8">
        <v>-12.7610998</v>
      </c>
      <c r="V8">
        <v>1.41011E-2</v>
      </c>
      <c r="W8">
        <v>-18.5074997</v>
      </c>
      <c r="X8">
        <v>0.47016599999999997</v>
      </c>
      <c r="Y8">
        <v>-3.2774798999999999</v>
      </c>
      <c r="Z8">
        <v>1.3504E-2</v>
      </c>
      <c r="AA8">
        <v>-18.695400200000002</v>
      </c>
      <c r="AB8">
        <v>0.42306199999999999</v>
      </c>
      <c r="AC8">
        <v>-3.7359599999999999</v>
      </c>
      <c r="AD8">
        <v>2.31886E-2</v>
      </c>
      <c r="AE8">
        <v>-16.347299599999999</v>
      </c>
      <c r="AF8">
        <v>7.0402199999999998E-2</v>
      </c>
      <c r="AG8">
        <v>-11.524100300000001</v>
      </c>
    </row>
    <row r="9" spans="1:33" x14ac:dyDescent="0.2">
      <c r="A9">
        <v>190814</v>
      </c>
      <c r="B9" t="s">
        <v>169</v>
      </c>
      <c r="C9">
        <v>1356.8525805678357</v>
      </c>
      <c r="D9">
        <v>752.56422923890295</v>
      </c>
      <c r="E9">
        <v>146.70256041238275</v>
      </c>
      <c r="F9">
        <v>326.26830551797252</v>
      </c>
      <c r="G9">
        <v>131.31748539857821</v>
      </c>
      <c r="H9" s="24">
        <v>3.1325326649598102</v>
      </c>
      <c r="I9" s="24">
        <v>2.8765435716594281</v>
      </c>
      <c r="J9" s="24">
        <v>2.1664376936883101</v>
      </c>
      <c r="K9" s="24">
        <v>2.5135748874342143</v>
      </c>
      <c r="L9" s="24">
        <v>2.1183225578223213</v>
      </c>
      <c r="M9">
        <v>0.52219599999999999</v>
      </c>
      <c r="N9">
        <v>4.3135300000000001E-2</v>
      </c>
      <c r="O9">
        <v>3.5805299999999998E-2</v>
      </c>
      <c r="P9">
        <v>0.299649</v>
      </c>
      <c r="Q9">
        <v>0.77495599999999998</v>
      </c>
      <c r="R9">
        <v>0.182172</v>
      </c>
      <c r="S9">
        <v>33.207099900000003</v>
      </c>
      <c r="T9">
        <v>1.2662400000000001E-2</v>
      </c>
      <c r="U9">
        <v>-18.974899300000001</v>
      </c>
      <c r="V9">
        <v>0.23884900000000001</v>
      </c>
      <c r="W9">
        <v>-6.2187599999999996</v>
      </c>
      <c r="X9">
        <v>0.43696800000000002</v>
      </c>
      <c r="Y9">
        <v>-3.5954999999999999</v>
      </c>
      <c r="Z9">
        <v>1.35032E-2</v>
      </c>
      <c r="AA9">
        <v>-18.695600500000001</v>
      </c>
      <c r="AB9">
        <v>0.39577499999999999</v>
      </c>
      <c r="AC9">
        <v>-4.0255197999999996</v>
      </c>
      <c r="AD9">
        <v>3.3547800000000003E-2</v>
      </c>
      <c r="AE9">
        <v>-14.7433996</v>
      </c>
      <c r="AF9">
        <v>0.26070100000000002</v>
      </c>
      <c r="AG9">
        <v>-5.8385701000000001</v>
      </c>
    </row>
    <row r="10" spans="1:33" x14ac:dyDescent="0.2">
      <c r="A10">
        <v>190814</v>
      </c>
      <c r="B10" t="s">
        <v>171</v>
      </c>
      <c r="C10">
        <v>2823.4919775720186</v>
      </c>
      <c r="D10">
        <v>1582.3578240219927</v>
      </c>
      <c r="E10">
        <v>298.63366110932901</v>
      </c>
      <c r="F10">
        <v>677.5407976317606</v>
      </c>
      <c r="G10">
        <v>264.9596948089366</v>
      </c>
      <c r="H10" s="24">
        <v>3.4507865581075525</v>
      </c>
      <c r="I10" s="24">
        <v>3.1993046987736919</v>
      </c>
      <c r="J10" s="24">
        <v>2.4751387585467741</v>
      </c>
      <c r="K10" s="24">
        <v>2.8309354510636298</v>
      </c>
      <c r="L10" s="24">
        <v>2.4231798148675008</v>
      </c>
      <c r="M10">
        <v>0.32537100000000002</v>
      </c>
      <c r="N10">
        <v>0.108543</v>
      </c>
      <c r="O10">
        <v>9.9173600000000001E-2</v>
      </c>
      <c r="P10">
        <v>0.29372399999999999</v>
      </c>
      <c r="Q10">
        <v>0.93428500000000003</v>
      </c>
      <c r="R10">
        <v>0.14405499999999999</v>
      </c>
      <c r="S10">
        <v>46.081298799999999</v>
      </c>
      <c r="T10">
        <v>1.5804800000000001E-2</v>
      </c>
      <c r="U10">
        <v>-18.012100199999999</v>
      </c>
      <c r="V10">
        <v>9.0516899999999997E-2</v>
      </c>
      <c r="W10">
        <v>-10.432700199999999</v>
      </c>
      <c r="X10">
        <v>0.75103699999999995</v>
      </c>
      <c r="Y10">
        <v>-1.2433799999999999</v>
      </c>
      <c r="Z10">
        <v>1.6719700000000001E-2</v>
      </c>
      <c r="AA10">
        <v>-17.7677002</v>
      </c>
      <c r="AB10">
        <v>0.68263200000000002</v>
      </c>
      <c r="AC10">
        <v>-1.6581300000000001</v>
      </c>
      <c r="AD10">
        <v>3.7978199999999997E-2</v>
      </c>
      <c r="AE10">
        <v>-14.2047005</v>
      </c>
      <c r="AF10">
        <v>9.9224300000000001E-2</v>
      </c>
      <c r="AG10">
        <v>-10.033800100000001</v>
      </c>
    </row>
    <row r="11" spans="1:33" x14ac:dyDescent="0.2">
      <c r="A11">
        <v>190816</v>
      </c>
      <c r="B11" t="s">
        <v>169</v>
      </c>
      <c r="C11">
        <v>4532.3161399657392</v>
      </c>
      <c r="D11">
        <v>2720.4812353363495</v>
      </c>
      <c r="E11">
        <v>415.75593474446833</v>
      </c>
      <c r="F11">
        <v>1038.323172152287</v>
      </c>
      <c r="G11">
        <v>357.75579773263394</v>
      </c>
      <c r="H11" s="24">
        <v>3.6563201953339215</v>
      </c>
      <c r="I11" s="24">
        <v>3.4346457346830248</v>
      </c>
      <c r="J11" s="24">
        <v>2.6188384573103858</v>
      </c>
      <c r="K11" s="24">
        <v>3.0163325462275798</v>
      </c>
      <c r="L11" s="24">
        <v>2.5535866805950223</v>
      </c>
      <c r="M11">
        <v>0.16885700000000001</v>
      </c>
      <c r="N11">
        <v>0.138798</v>
      </c>
      <c r="O11">
        <v>0.117364</v>
      </c>
      <c r="P11">
        <v>0.34550900000000001</v>
      </c>
      <c r="Q11">
        <v>0.93248699999999995</v>
      </c>
      <c r="R11">
        <v>0.26301600000000003</v>
      </c>
      <c r="S11">
        <v>47.888099699999998</v>
      </c>
      <c r="T11">
        <v>1.5971800000000001E-2</v>
      </c>
      <c r="U11">
        <v>-17.966499299999999</v>
      </c>
      <c r="V11">
        <v>1.2569E-2</v>
      </c>
      <c r="W11">
        <v>-19.007000000000001</v>
      </c>
      <c r="X11">
        <v>0.99050400000000005</v>
      </c>
      <c r="Y11">
        <v>-4.1438299999999997E-2</v>
      </c>
      <c r="Z11">
        <v>1.506E-2</v>
      </c>
      <c r="AA11">
        <v>-18.221799900000001</v>
      </c>
      <c r="AB11">
        <v>0.95690200000000003</v>
      </c>
      <c r="AC11">
        <v>-0.19132299999999999</v>
      </c>
      <c r="AD11">
        <v>8.0864000000000005E-3</v>
      </c>
      <c r="AE11">
        <v>-20.922500599999999</v>
      </c>
      <c r="AF11">
        <v>1.4985399999999999E-2</v>
      </c>
      <c r="AG11">
        <v>-18.243299499999999</v>
      </c>
    </row>
    <row r="12" spans="1:33" x14ac:dyDescent="0.2">
      <c r="A12">
        <v>190818</v>
      </c>
      <c r="B12" t="s">
        <v>169</v>
      </c>
      <c r="C12">
        <v>15921.417450341818</v>
      </c>
      <c r="D12">
        <v>10933.133222302267</v>
      </c>
      <c r="E12">
        <v>1035.7434319206675</v>
      </c>
      <c r="F12">
        <v>3098.22235917957</v>
      </c>
      <c r="G12">
        <v>854.31843693931717</v>
      </c>
      <c r="H12" s="24">
        <v>4.2019817294480468</v>
      </c>
      <c r="I12" s="24">
        <v>4.0387446400976366</v>
      </c>
      <c r="J12" s="24">
        <v>3.0152521879373553</v>
      </c>
      <c r="K12" s="24">
        <v>3.4911125838231927</v>
      </c>
      <c r="L12" s="24">
        <v>2.9316197789189826</v>
      </c>
      <c r="M12">
        <v>0.303535</v>
      </c>
      <c r="N12">
        <v>9.3889299999999995E-2</v>
      </c>
      <c r="O12">
        <v>7.8793299999999997E-2</v>
      </c>
      <c r="P12">
        <v>0.29817500000000002</v>
      </c>
      <c r="Q12">
        <v>0.87613399999999997</v>
      </c>
      <c r="R12">
        <v>0.29592299999999999</v>
      </c>
      <c r="S12">
        <v>43.728000600000001</v>
      </c>
      <c r="T12">
        <v>8.0990599999999996E-2</v>
      </c>
      <c r="U12">
        <v>-10.915699999999999</v>
      </c>
      <c r="V12">
        <v>0.316085</v>
      </c>
      <c r="W12">
        <v>-5.0019597999999998</v>
      </c>
      <c r="X12">
        <v>0.55256000000000005</v>
      </c>
      <c r="Y12">
        <v>-2.5762</v>
      </c>
      <c r="Z12">
        <v>8.0437300000000003E-2</v>
      </c>
      <c r="AA12">
        <v>-10.9454002</v>
      </c>
      <c r="AB12">
        <v>0.528868</v>
      </c>
      <c r="AC12">
        <v>-2.7665199999999999</v>
      </c>
      <c r="AD12">
        <v>1.942E-2</v>
      </c>
      <c r="AE12">
        <v>-17.1175003</v>
      </c>
      <c r="AF12">
        <v>0.26453500000000002</v>
      </c>
      <c r="AG12">
        <v>-5.7751697999999996</v>
      </c>
    </row>
    <row r="13" spans="1:33" x14ac:dyDescent="0.2">
      <c r="A13">
        <v>190819</v>
      </c>
      <c r="B13" t="s">
        <v>169</v>
      </c>
      <c r="C13">
        <v>4723.8093413774468</v>
      </c>
      <c r="D13">
        <v>2766.3515611939642</v>
      </c>
      <c r="E13">
        <v>457.15613302415272</v>
      </c>
      <c r="F13">
        <v>1102.7007261339124</v>
      </c>
      <c r="G13">
        <v>397.60092102541944</v>
      </c>
      <c r="H13" s="24">
        <v>3.6742923606479394</v>
      </c>
      <c r="I13" s="24">
        <v>3.4419073715015842</v>
      </c>
      <c r="J13" s="24">
        <v>2.6600645504643663</v>
      </c>
      <c r="K13" s="24">
        <v>3.0424576605594913</v>
      </c>
      <c r="L13" s="24">
        <v>2.5994473817509145</v>
      </c>
      <c r="M13">
        <v>5.3701400000000003E-2</v>
      </c>
      <c r="N13">
        <v>3.04379E-2</v>
      </c>
      <c r="O13">
        <v>2.8180699999999999E-2</v>
      </c>
      <c r="P13">
        <v>6.9920899999999994E-2</v>
      </c>
      <c r="Q13">
        <v>0.96821699999999999</v>
      </c>
      <c r="R13">
        <v>0.136687</v>
      </c>
      <c r="S13">
        <v>52.077201799999997</v>
      </c>
      <c r="T13">
        <v>1.12973E-2</v>
      </c>
      <c r="U13">
        <v>-19.470300699999999</v>
      </c>
      <c r="V13">
        <v>1.4015700000000001E-2</v>
      </c>
      <c r="W13">
        <v>-18.533800100000001</v>
      </c>
      <c r="X13">
        <v>0.28956300000000001</v>
      </c>
      <c r="Y13">
        <v>-5.3825697999999997</v>
      </c>
      <c r="Z13">
        <v>1.5827299999999999E-2</v>
      </c>
      <c r="AA13">
        <v>-18.005899400000001</v>
      </c>
      <c r="AB13">
        <v>0.27194499999999999</v>
      </c>
      <c r="AC13">
        <v>-5.6551900000000002</v>
      </c>
      <c r="AD13">
        <v>3.4494999999999999E-3</v>
      </c>
      <c r="AE13">
        <v>-24.6224995</v>
      </c>
      <c r="AF13">
        <v>1.2428700000000001E-2</v>
      </c>
      <c r="AG13">
        <v>-19.055799499999999</v>
      </c>
    </row>
    <row r="14" spans="1:33" x14ac:dyDescent="0.2">
      <c r="A14">
        <v>200815</v>
      </c>
      <c r="B14" t="s">
        <v>169</v>
      </c>
      <c r="C14" s="31">
        <v>2266.7889417451934</v>
      </c>
      <c r="D14" s="24">
        <v>1219.6723881178409</v>
      </c>
      <c r="E14" s="24">
        <v>258.54639439341025</v>
      </c>
      <c r="F14" s="24">
        <v>554.71134570801223</v>
      </c>
      <c r="G14" s="24">
        <v>233.85881352592875</v>
      </c>
      <c r="H14" s="24">
        <v>3.3554110853216921</v>
      </c>
      <c r="I14" s="24">
        <v>3.0862431920357443</v>
      </c>
      <c r="J14" s="24">
        <v>2.4125384856162513</v>
      </c>
      <c r="K14" s="24">
        <v>2.7440670487488408</v>
      </c>
      <c r="L14" s="24">
        <v>2.3689537419740447</v>
      </c>
      <c r="M14">
        <v>0.115703</v>
      </c>
      <c r="N14">
        <v>4.1306099999999998E-2</v>
      </c>
      <c r="O14">
        <v>2.8761499999999999E-2</v>
      </c>
      <c r="P14">
        <v>5.3136700000000002E-2</v>
      </c>
      <c r="Q14">
        <v>0.89226499999999997</v>
      </c>
      <c r="R14">
        <v>0.23183999999999999</v>
      </c>
      <c r="S14">
        <v>46.561698900000003</v>
      </c>
      <c r="T14">
        <v>1.49768E-2</v>
      </c>
      <c r="U14">
        <v>-18.245799999999999</v>
      </c>
      <c r="V14">
        <v>1.5407499999999999E-2</v>
      </c>
      <c r="W14">
        <v>-18.122699699999998</v>
      </c>
      <c r="X14">
        <v>0.240036</v>
      </c>
      <c r="Y14">
        <v>-6.1972299</v>
      </c>
      <c r="Z14">
        <v>1.3196899999999999E-2</v>
      </c>
      <c r="AA14">
        <v>-18.795299499999999</v>
      </c>
      <c r="AB14">
        <v>0.16636400000000001</v>
      </c>
      <c r="AC14">
        <v>-7.7894100999999996</v>
      </c>
      <c r="AD14">
        <v>1.5129699999999999E-2</v>
      </c>
      <c r="AE14">
        <v>-18.201700200000001</v>
      </c>
      <c r="AF14">
        <v>6.9008299999999995E-2</v>
      </c>
      <c r="AG14">
        <v>-11.6110001</v>
      </c>
    </row>
    <row r="15" spans="1:33" x14ac:dyDescent="0.2">
      <c r="A15">
        <v>200815</v>
      </c>
      <c r="B15" t="s">
        <v>171</v>
      </c>
      <c r="C15" s="31">
        <v>2086.7406539637127</v>
      </c>
      <c r="D15" s="24">
        <v>1145.8140312364205</v>
      </c>
      <c r="E15" s="24">
        <v>229.48285705716864</v>
      </c>
      <c r="F15" s="24">
        <v>505.74964149738753</v>
      </c>
      <c r="G15" s="24">
        <v>205.69412417273645</v>
      </c>
      <c r="H15" s="24">
        <v>3.3194684770715299</v>
      </c>
      <c r="I15" s="24">
        <v>3.0591141361639349</v>
      </c>
      <c r="J15" s="24">
        <v>2.3607502482020313</v>
      </c>
      <c r="K15" s="24">
        <v>2.7039355835916083</v>
      </c>
      <c r="L15" s="24">
        <v>2.3132218858813816</v>
      </c>
      <c r="M15">
        <v>0.361842</v>
      </c>
      <c r="N15">
        <v>0.119891</v>
      </c>
      <c r="O15">
        <v>0.108346</v>
      </c>
      <c r="P15">
        <v>0.25874200000000003</v>
      </c>
      <c r="Q15">
        <v>0.77667299999999995</v>
      </c>
      <c r="R15">
        <v>0.17366999999999999</v>
      </c>
      <c r="S15">
        <v>33.994899699999998</v>
      </c>
      <c r="T15">
        <v>3.15369E-2</v>
      </c>
      <c r="U15">
        <v>-15.0117998</v>
      </c>
      <c r="V15">
        <v>0.344113</v>
      </c>
      <c r="W15">
        <v>-4.6329899000000001</v>
      </c>
      <c r="X15">
        <v>0.55418100000000003</v>
      </c>
      <c r="Y15">
        <v>-2.5634798999999999</v>
      </c>
      <c r="Z15">
        <v>1.47321E-2</v>
      </c>
      <c r="AA15">
        <v>-18.317399999999999</v>
      </c>
      <c r="AB15">
        <v>0.52424400000000004</v>
      </c>
      <c r="AC15">
        <v>-2.8046701000000001</v>
      </c>
      <c r="AD15">
        <v>1.56724E-2</v>
      </c>
      <c r="AE15">
        <v>-18.048599200000002</v>
      </c>
      <c r="AF15">
        <v>0.37848599999999999</v>
      </c>
      <c r="AG15">
        <v>-4.2195001000000003</v>
      </c>
    </row>
    <row r="16" spans="1:33" x14ac:dyDescent="0.2">
      <c r="A16">
        <v>200816</v>
      </c>
      <c r="B16" t="s">
        <v>169</v>
      </c>
      <c r="C16" s="31">
        <v>3998.4098864551861</v>
      </c>
      <c r="D16" s="24">
        <v>2153.750241945248</v>
      </c>
      <c r="E16" s="24">
        <v>455.72101540130257</v>
      </c>
      <c r="F16" s="24">
        <v>976.01578762480051</v>
      </c>
      <c r="G16" s="24">
        <v>412.9228414838372</v>
      </c>
      <c r="H16" s="24">
        <v>3.6018873126188153</v>
      </c>
      <c r="I16" s="24">
        <v>3.3331953392433071</v>
      </c>
      <c r="J16" s="24">
        <v>2.6586990563690986</v>
      </c>
      <c r="K16" s="24">
        <v>2.9894568426901338</v>
      </c>
      <c r="L16" s="24">
        <v>2.6158689072293049</v>
      </c>
      <c r="M16">
        <v>0.51481500000000002</v>
      </c>
      <c r="N16">
        <v>0.20386099999999999</v>
      </c>
      <c r="O16">
        <v>0.18484100000000001</v>
      </c>
      <c r="P16">
        <v>0.50957699999999995</v>
      </c>
      <c r="Q16">
        <v>0.95818499999999995</v>
      </c>
      <c r="R16">
        <v>0.116344</v>
      </c>
      <c r="S16">
        <v>50.019798299999998</v>
      </c>
      <c r="T16">
        <v>1.4015700000000001E-2</v>
      </c>
      <c r="U16">
        <v>-18.533800100000001</v>
      </c>
      <c r="V16">
        <v>1.4015700000000001E-2</v>
      </c>
      <c r="W16">
        <v>-18.533800100000001</v>
      </c>
      <c r="X16">
        <v>1.01355</v>
      </c>
      <c r="Y16">
        <v>5.8442300000000003E-2</v>
      </c>
      <c r="Z16">
        <v>1.75617E-2</v>
      </c>
      <c r="AA16">
        <v>-17.554300300000001</v>
      </c>
      <c r="AB16">
        <v>0.958152</v>
      </c>
      <c r="AC16">
        <v>-0.18565400000000001</v>
      </c>
      <c r="AD16">
        <v>2.97497E-2</v>
      </c>
      <c r="AE16">
        <v>-15.2651997</v>
      </c>
      <c r="AF16">
        <v>1.1513900000000001E-2</v>
      </c>
      <c r="AG16">
        <v>-19.387800200000001</v>
      </c>
    </row>
    <row r="17" spans="1:33" x14ac:dyDescent="0.2">
      <c r="A17">
        <v>200818</v>
      </c>
      <c r="B17" t="s">
        <v>169</v>
      </c>
      <c r="C17" s="31">
        <v>1854.2105703632872</v>
      </c>
      <c r="D17" s="24">
        <v>965.22568134845221</v>
      </c>
      <c r="E17" s="24">
        <v>223.78835534664691</v>
      </c>
      <c r="F17" s="24">
        <v>459.67474203176454</v>
      </c>
      <c r="G17" s="24">
        <v>205.52179163642305</v>
      </c>
      <c r="H17" s="24">
        <v>3.2681590525452489</v>
      </c>
      <c r="I17" s="24">
        <v>2.9846288684787128</v>
      </c>
      <c r="J17" s="24">
        <v>2.3498374846040084</v>
      </c>
      <c r="K17" s="24">
        <v>2.6624506410189772</v>
      </c>
      <c r="L17" s="24">
        <v>2.31285787723737</v>
      </c>
      <c r="M17">
        <v>0.15909499999999999</v>
      </c>
      <c r="N17">
        <v>2.8624500000000001E-2</v>
      </c>
      <c r="O17">
        <v>2.5391199999999999E-2</v>
      </c>
      <c r="P17">
        <v>0.115549</v>
      </c>
      <c r="Q17">
        <v>0.949457</v>
      </c>
      <c r="R17">
        <v>0.22360099999999999</v>
      </c>
      <c r="S17">
        <v>50.587600700000003</v>
      </c>
      <c r="T17">
        <v>1.5355300000000001E-2</v>
      </c>
      <c r="U17">
        <v>-18.1373997</v>
      </c>
      <c r="V17">
        <v>1.40223E-2</v>
      </c>
      <c r="W17">
        <v>-18.531799299999999</v>
      </c>
      <c r="X17">
        <v>0.32122299999999998</v>
      </c>
      <c r="Y17">
        <v>-4.9319300999999998</v>
      </c>
      <c r="Z17">
        <v>2.06994E-2</v>
      </c>
      <c r="AA17">
        <v>-16.8404007</v>
      </c>
      <c r="AB17">
        <v>0.29976199999999997</v>
      </c>
      <c r="AC17">
        <v>-5.2322401999999997</v>
      </c>
      <c r="AD17">
        <v>1.0083699999999999E-2</v>
      </c>
      <c r="AE17">
        <v>-19.9638004</v>
      </c>
      <c r="AF17">
        <v>1.30224E-2</v>
      </c>
      <c r="AG17">
        <v>-18.853099799999999</v>
      </c>
    </row>
    <row r="18" spans="1:33" x14ac:dyDescent="0.2">
      <c r="A18">
        <v>200818</v>
      </c>
      <c r="B18" t="s">
        <v>171</v>
      </c>
      <c r="C18" s="31">
        <v>3713.7657521951678</v>
      </c>
      <c r="D18" s="24">
        <v>2066.3226097610695</v>
      </c>
      <c r="E18" s="24">
        <v>398.19849176515976</v>
      </c>
      <c r="F18" s="24">
        <v>894.85361562447224</v>
      </c>
      <c r="G18" s="24">
        <v>354.39103504446592</v>
      </c>
      <c r="H18" s="24">
        <v>3.5698145069058116</v>
      </c>
      <c r="I18" s="24">
        <v>3.3151981277843494</v>
      </c>
      <c r="J18" s="24">
        <v>2.6000996107408407</v>
      </c>
      <c r="K18" s="24">
        <v>2.9517519971861841</v>
      </c>
      <c r="L18" s="24">
        <v>2.5494827270977325</v>
      </c>
      <c r="M18">
        <v>0.31106</v>
      </c>
      <c r="N18">
        <v>7.9982700000000004E-2</v>
      </c>
      <c r="O18">
        <v>6.1534400000000003E-2</v>
      </c>
      <c r="P18">
        <v>0.156695</v>
      </c>
      <c r="Q18">
        <v>0.93583300000000003</v>
      </c>
      <c r="R18">
        <v>0.17175699999999999</v>
      </c>
      <c r="S18">
        <v>52.189498899999997</v>
      </c>
      <c r="T18">
        <v>1.3929499999999999E-2</v>
      </c>
      <c r="U18">
        <v>-18.560600300000001</v>
      </c>
      <c r="V18">
        <v>1.4015700000000001E-2</v>
      </c>
      <c r="W18">
        <v>-18.533800100000001</v>
      </c>
      <c r="X18">
        <v>0.54422099999999995</v>
      </c>
      <c r="Y18">
        <v>-2.6422501</v>
      </c>
      <c r="Z18">
        <v>4.8479899999999999E-2</v>
      </c>
      <c r="AA18">
        <v>-13.1443996</v>
      </c>
      <c r="AB18">
        <v>0.45389600000000002</v>
      </c>
      <c r="AC18">
        <v>-3.4304299</v>
      </c>
      <c r="AD18">
        <v>3.1334599999999997E-2</v>
      </c>
      <c r="AE18">
        <v>-15.0397997</v>
      </c>
      <c r="AF18">
        <v>1.3956E-2</v>
      </c>
      <c r="AG18">
        <v>-18.552400599999999</v>
      </c>
    </row>
    <row r="19" spans="1:33" x14ac:dyDescent="0.2">
      <c r="A19">
        <v>200819</v>
      </c>
      <c r="B19" t="s">
        <v>169</v>
      </c>
      <c r="C19" s="31">
        <v>1631.2929041006653</v>
      </c>
      <c r="D19" s="24">
        <v>889.24801688108005</v>
      </c>
      <c r="E19" s="24">
        <v>181.85657776165951</v>
      </c>
      <c r="F19" s="24">
        <v>396.53119721651569</v>
      </c>
      <c r="G19" s="24">
        <v>163.65711224141003</v>
      </c>
      <c r="H19" s="24">
        <v>3.212531947069567</v>
      </c>
      <c r="I19" s="24">
        <v>2.9490229053353954</v>
      </c>
      <c r="J19" s="24">
        <v>2.2597290141283066</v>
      </c>
      <c r="K19" s="24">
        <v>2.5982773612525945</v>
      </c>
      <c r="L19" s="24">
        <v>2.2139348837050092</v>
      </c>
      <c r="M19">
        <v>0.83542000000000005</v>
      </c>
      <c r="N19">
        <v>0.116248</v>
      </c>
      <c r="O19">
        <v>0.16303500000000001</v>
      </c>
      <c r="P19">
        <v>1.1397999999999999</v>
      </c>
      <c r="Q19">
        <v>0.83295300000000005</v>
      </c>
      <c r="R19">
        <v>0.123553</v>
      </c>
      <c r="S19">
        <v>38.795700099999998</v>
      </c>
      <c r="T19">
        <v>1.54354E-2</v>
      </c>
      <c r="U19">
        <v>-18.1147995</v>
      </c>
      <c r="V19">
        <v>0.313004</v>
      </c>
      <c r="W19">
        <v>-5.0444998999999999</v>
      </c>
      <c r="X19">
        <v>1.0981898999999999</v>
      </c>
      <c r="Y19">
        <v>0.40676800000000002</v>
      </c>
      <c r="Z19">
        <v>1.2321E-2</v>
      </c>
      <c r="AA19">
        <v>-19.093599300000001</v>
      </c>
      <c r="AB19">
        <v>1.01454</v>
      </c>
      <c r="AC19">
        <v>6.2678300000000006E-2</v>
      </c>
      <c r="AD19">
        <v>4.2166500000000003E-2</v>
      </c>
      <c r="AE19">
        <v>-13.7503004</v>
      </c>
      <c r="AF19">
        <v>0.41120000000000001</v>
      </c>
      <c r="AG19">
        <v>-3.8594601000000002</v>
      </c>
    </row>
    <row r="20" spans="1:33" x14ac:dyDescent="0.2">
      <c r="A20">
        <v>200819</v>
      </c>
      <c r="B20" t="s">
        <v>171</v>
      </c>
      <c r="C20" s="31">
        <v>2952.3570693245038</v>
      </c>
      <c r="D20" s="24">
        <v>1729.7360978338425</v>
      </c>
      <c r="E20" s="24">
        <v>285.25678879582335</v>
      </c>
      <c r="F20" s="24">
        <v>689.59994138523462</v>
      </c>
      <c r="G20" s="24">
        <v>247.76424130960336</v>
      </c>
      <c r="H20" s="24">
        <v>3.4701688815586382</v>
      </c>
      <c r="I20" s="24">
        <v>3.2379798487952245</v>
      </c>
      <c r="J20" s="24">
        <v>2.4552359889411934</v>
      </c>
      <c r="K20" s="24">
        <v>2.8385972159024013</v>
      </c>
      <c r="L20" s="24">
        <v>2.3940386268078475</v>
      </c>
      <c r="M20">
        <v>0.43552400000000002</v>
      </c>
      <c r="N20">
        <v>4.8845300000000001E-2</v>
      </c>
      <c r="O20">
        <v>5.1956599999999999E-2</v>
      </c>
      <c r="P20">
        <v>0.428954</v>
      </c>
      <c r="Q20">
        <v>0.63494300000000004</v>
      </c>
      <c r="R20">
        <v>0.14813000000000001</v>
      </c>
      <c r="S20">
        <v>23.2458992</v>
      </c>
      <c r="T20">
        <v>2.1909000000000001E-2</v>
      </c>
      <c r="U20">
        <v>-16.593799600000001</v>
      </c>
      <c r="V20">
        <v>0.50017400000000001</v>
      </c>
      <c r="W20">
        <v>-3.0087899999999999</v>
      </c>
      <c r="X20">
        <v>0.370809</v>
      </c>
      <c r="Y20">
        <v>-4.3084997999999999</v>
      </c>
      <c r="Z20">
        <v>2.2065499999999998E-2</v>
      </c>
      <c r="AA20">
        <v>-16.562900500000001</v>
      </c>
      <c r="AB20">
        <v>0.32360800000000001</v>
      </c>
      <c r="AC20">
        <v>-4.8997998000000003</v>
      </c>
      <c r="AD20">
        <v>2.2921299999999999E-2</v>
      </c>
      <c r="AE20">
        <v>-16.397600199999999</v>
      </c>
      <c r="AF20">
        <v>0.539991</v>
      </c>
      <c r="AG20">
        <v>-2.6761301</v>
      </c>
    </row>
    <row r="21" spans="1:33" x14ac:dyDescent="0.2">
      <c r="A21">
        <v>200820</v>
      </c>
      <c r="B21" t="s">
        <v>169</v>
      </c>
      <c r="C21" s="31">
        <v>3451.0076004320249</v>
      </c>
      <c r="D21" s="24">
        <v>2035.72695028254</v>
      </c>
      <c r="E21" s="24">
        <v>328.34826138822814</v>
      </c>
      <c r="F21" s="24">
        <v>802.98191750557362</v>
      </c>
      <c r="G21" s="24">
        <v>283.95047125568249</v>
      </c>
      <c r="H21" s="24">
        <v>3.537945915774261</v>
      </c>
      <c r="I21" s="24">
        <v>3.3087195261509739</v>
      </c>
      <c r="J21" s="24">
        <v>2.5163347210301983</v>
      </c>
      <c r="K21" s="24">
        <v>2.9047057654331381</v>
      </c>
      <c r="L21" s="24">
        <v>2.4532425937927571</v>
      </c>
      <c r="M21">
        <v>0.32285599999999998</v>
      </c>
      <c r="N21">
        <v>9.5217399999999994E-2</v>
      </c>
      <c r="O21">
        <v>7.6195200000000005E-2</v>
      </c>
      <c r="P21">
        <v>0.289049</v>
      </c>
      <c r="Q21">
        <v>0.87874099999999999</v>
      </c>
      <c r="R21">
        <v>0.15613199999999999</v>
      </c>
      <c r="S21">
        <v>42.787799800000002</v>
      </c>
      <c r="T21">
        <v>1.4015700000000001E-2</v>
      </c>
      <c r="U21">
        <v>-18.533800100000001</v>
      </c>
      <c r="V21">
        <v>3.9995500000000003E-2</v>
      </c>
      <c r="W21">
        <v>-13.9799004</v>
      </c>
      <c r="X21">
        <v>0.77800199999999997</v>
      </c>
      <c r="Y21">
        <v>-1.0901901000000001</v>
      </c>
      <c r="Z21">
        <v>1.9757899999999998E-2</v>
      </c>
      <c r="AA21">
        <v>-17.0426006</v>
      </c>
      <c r="AB21">
        <v>0.69254800000000005</v>
      </c>
      <c r="AC21">
        <v>-1.5954999999999999</v>
      </c>
      <c r="AD21">
        <v>2.30695E-2</v>
      </c>
      <c r="AE21">
        <v>-16.369600299999998</v>
      </c>
      <c r="AF21">
        <v>5.7540099999999997E-2</v>
      </c>
      <c r="AG21">
        <v>-12.4003</v>
      </c>
    </row>
  </sheetData>
  <sortState xmlns:xlrd2="http://schemas.microsoft.com/office/spreadsheetml/2017/richdata2" ref="A2:AG30">
    <sortCondition ref="A1:A30"/>
  </sortState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F5939-83DD-417B-B823-2A11C2878A55}">
  <dimension ref="A1:AQ28"/>
  <sheetViews>
    <sheetView workbookViewId="0">
      <selection activeCell="B16" sqref="B16:B17"/>
    </sheetView>
  </sheetViews>
  <sheetFormatPr defaultRowHeight="14.25" x14ac:dyDescent="0.2"/>
  <cols>
    <col min="33" max="33" width="11.375" customWidth="1"/>
    <col min="34" max="34" width="9.375" customWidth="1"/>
  </cols>
  <sheetData>
    <row r="1" spans="1:43" ht="31.5" x14ac:dyDescent="0.2">
      <c r="A1" t="s">
        <v>69</v>
      </c>
      <c r="B1" s="5" t="s">
        <v>68</v>
      </c>
      <c r="C1" s="5" t="s">
        <v>29</v>
      </c>
      <c r="D1" s="9" t="s">
        <v>89</v>
      </c>
      <c r="E1" s="12" t="s">
        <v>0</v>
      </c>
      <c r="F1" s="5" t="s">
        <v>1</v>
      </c>
      <c r="G1" s="18" t="s">
        <v>88</v>
      </c>
      <c r="H1" s="5" t="s">
        <v>64</v>
      </c>
      <c r="I1" s="5" t="s">
        <v>65</v>
      </c>
      <c r="J1" s="5" t="s">
        <v>66</v>
      </c>
      <c r="K1" s="5" t="s">
        <v>67</v>
      </c>
      <c r="L1" s="23" t="s">
        <v>148</v>
      </c>
      <c r="M1" s="23" t="s">
        <v>149</v>
      </c>
      <c r="N1" s="23" t="s">
        <v>150</v>
      </c>
      <c r="O1" s="23" t="s">
        <v>151</v>
      </c>
      <c r="P1" s="23" t="s">
        <v>152</v>
      </c>
      <c r="Q1" t="s">
        <v>128</v>
      </c>
      <c r="R1" t="s">
        <v>129</v>
      </c>
      <c r="S1" t="s">
        <v>130</v>
      </c>
      <c r="T1" t="s">
        <v>131</v>
      </c>
      <c r="U1" t="s">
        <v>132</v>
      </c>
      <c r="V1" t="s">
        <v>133</v>
      </c>
      <c r="W1" t="s">
        <v>134</v>
      </c>
      <c r="X1" t="s">
        <v>135</v>
      </c>
      <c r="Y1" t="s">
        <v>120</v>
      </c>
      <c r="Z1" t="s">
        <v>121</v>
      </c>
      <c r="AA1" t="s">
        <v>119</v>
      </c>
      <c r="AB1" t="s">
        <v>136</v>
      </c>
      <c r="AC1" t="s">
        <v>137</v>
      </c>
      <c r="AD1" t="s">
        <v>184</v>
      </c>
      <c r="AE1" t="s">
        <v>185</v>
      </c>
      <c r="AF1" t="s">
        <v>186</v>
      </c>
      <c r="AG1" t="s">
        <v>181</v>
      </c>
      <c r="AH1" t="s">
        <v>182</v>
      </c>
      <c r="AI1" t="s">
        <v>183</v>
      </c>
      <c r="AJ1" t="s">
        <v>187</v>
      </c>
      <c r="AK1" t="s">
        <v>188</v>
      </c>
      <c r="AL1" t="s">
        <v>189</v>
      </c>
      <c r="AM1" t="s">
        <v>190</v>
      </c>
      <c r="AN1" t="s">
        <v>165</v>
      </c>
      <c r="AO1" t="s">
        <v>166</v>
      </c>
      <c r="AP1" t="s">
        <v>167</v>
      </c>
      <c r="AQ1" t="s">
        <v>168</v>
      </c>
    </row>
    <row r="2" spans="1:43" x14ac:dyDescent="0.2">
      <c r="A2">
        <v>20190809</v>
      </c>
      <c r="B2" s="20" t="s">
        <v>2</v>
      </c>
      <c r="C2" s="20">
        <v>110</v>
      </c>
      <c r="D2" s="20">
        <v>11.079000000000001</v>
      </c>
      <c r="E2" s="20">
        <v>7.5880000000000001</v>
      </c>
      <c r="F2" s="10">
        <v>15</v>
      </c>
      <c r="G2" s="20">
        <v>3111.9475601646977</v>
      </c>
      <c r="H2" s="20">
        <v>1681.9863349068969</v>
      </c>
      <c r="I2" s="20">
        <v>352.26496828079166</v>
      </c>
      <c r="J2" s="20">
        <v>759.49339561191709</v>
      </c>
      <c r="K2" s="20">
        <v>318.20286136509333</v>
      </c>
      <c r="L2" s="24">
        <v>34.930322700262025</v>
      </c>
      <c r="M2" s="24">
        <v>32.258224631036072</v>
      </c>
      <c r="N2" s="24">
        <v>25.46869456014576</v>
      </c>
      <c r="O2" s="24">
        <v>28.805240016856104</v>
      </c>
      <c r="P2" s="24">
        <v>25.027040806200645</v>
      </c>
      <c r="Q2">
        <v>0.10898120611214257</v>
      </c>
      <c r="R2">
        <v>3.2664408633790741E-2</v>
      </c>
      <c r="S2">
        <v>3.7716527403454811E-2</v>
      </c>
      <c r="T2">
        <v>8.1377250083833466E-2</v>
      </c>
      <c r="U2">
        <f t="shared" ref="U2:U28" si="0">10*LOG10(ABS(Q2))</f>
        <v>-9.626483900000002</v>
      </c>
      <c r="V2">
        <f t="shared" ref="V2:V28" si="1">10*LOG10(ABS(R2))</f>
        <v>-14.859252000000003</v>
      </c>
      <c r="W2">
        <f t="shared" ref="W2:W28" si="2">10*LOG10(ABS(S2))</f>
        <v>-14.234683000000004</v>
      </c>
      <c r="X2">
        <f t="shared" ref="X2:X28" si="3">10*LOG10(ABS(T2))</f>
        <v>-10.894969900000003</v>
      </c>
      <c r="Y2">
        <v>0.92549709999999996</v>
      </c>
      <c r="Z2">
        <v>0.18704509999999999</v>
      </c>
      <c r="AA2">
        <v>44.389228799999998</v>
      </c>
      <c r="AB2">
        <f t="shared" ref="AB2:AB28" si="4">10*LOG10(ABS(Y2))</f>
        <v>-0.33624937749511169</v>
      </c>
      <c r="AC2">
        <f t="shared" ref="AC2:AC28" si="5">10*LOG10(ABS(Z2))</f>
        <v>-7.2805366448173512</v>
      </c>
      <c r="AD2">
        <v>0.69971152940259762</v>
      </c>
      <c r="AE2">
        <v>2.0240836184204327E-2</v>
      </c>
      <c r="AF2">
        <v>0.23708566725956653</v>
      </c>
      <c r="AG2">
        <f t="shared" ref="AG2:AG28" si="6">10*LOG10(ABS(AD2))</f>
        <v>-1.5508097000000003</v>
      </c>
      <c r="AH2">
        <f t="shared" ref="AH2:AH28" si="7">10*LOG10(ABS(AE2))</f>
        <v>-16.937715499999999</v>
      </c>
      <c r="AI2">
        <f t="shared" ref="AI2:AI28" si="8">10*LOG10(ABS(AF2))</f>
        <v>-6.2509470000000009</v>
      </c>
      <c r="AJ2">
        <v>3.0180750145111318E-2</v>
      </c>
      <c r="AK2">
        <v>2.2968892756275939E-2</v>
      </c>
      <c r="AL2">
        <v>0.22889693638221439</v>
      </c>
      <c r="AM2">
        <v>3.0125210484216454E-3</v>
      </c>
      <c r="AN2">
        <v>-15.2026997</v>
      </c>
      <c r="AO2">
        <v>-16.3885994</v>
      </c>
      <c r="AP2">
        <v>-6.4036001999999996</v>
      </c>
      <c r="AQ2">
        <v>-25.210699099999999</v>
      </c>
    </row>
    <row r="3" spans="1:43" x14ac:dyDescent="0.2">
      <c r="A3">
        <v>20190809</v>
      </c>
      <c r="B3" s="20" t="s">
        <v>14</v>
      </c>
      <c r="C3" s="20">
        <v>45</v>
      </c>
      <c r="D3" s="20">
        <v>12.744</v>
      </c>
      <c r="E3" s="20">
        <v>7.2629999999999999</v>
      </c>
      <c r="F3" s="10">
        <v>15</v>
      </c>
      <c r="G3" s="20">
        <v>1837.3388717910298</v>
      </c>
      <c r="H3" s="20">
        <v>1046.6172582754693</v>
      </c>
      <c r="I3" s="20">
        <v>188.57754214421064</v>
      </c>
      <c r="J3" s="20">
        <v>435.51050307485883</v>
      </c>
      <c r="K3" s="20">
        <v>166.63356829649103</v>
      </c>
      <c r="L3" s="24">
        <v>32.64189263315243</v>
      </c>
      <c r="M3" s="24">
        <v>30.197878917948245</v>
      </c>
      <c r="N3" s="24">
        <v>22.754899709909843</v>
      </c>
      <c r="O3" s="24">
        <v>26.389986332184247</v>
      </c>
      <c r="P3" s="24">
        <v>22.217624944141896</v>
      </c>
      <c r="Q3">
        <v>-7.8739015434666895E-2</v>
      </c>
      <c r="R3">
        <v>-3.3357233114877448E-2</v>
      </c>
      <c r="S3">
        <v>-3.7283788870496132E-2</v>
      </c>
      <c r="T3">
        <v>-7.6568473692151764E-2</v>
      </c>
      <c r="U3">
        <f t="shared" si="0"/>
        <v>-11.038100200000001</v>
      </c>
      <c r="V3">
        <f t="shared" si="1"/>
        <v>-14.768099800000002</v>
      </c>
      <c r="W3">
        <f t="shared" si="2"/>
        <v>-14.284799599999999</v>
      </c>
      <c r="X3">
        <f t="shared" si="3"/>
        <v>-11.159500100000004</v>
      </c>
      <c r="Y3">
        <v>0.92429099999999997</v>
      </c>
      <c r="Z3">
        <v>0.22179499999999999</v>
      </c>
      <c r="AA3">
        <v>44.731899300000002</v>
      </c>
      <c r="AB3">
        <f t="shared" si="4"/>
        <v>-0.34191275752065886</v>
      </c>
      <c r="AC3">
        <f t="shared" si="5"/>
        <v>-6.5404824852448478</v>
      </c>
      <c r="AD3">
        <v>0.69414468075387281</v>
      </c>
      <c r="AE3">
        <v>2.1241242153929776E-2</v>
      </c>
      <c r="AF3">
        <v>0.19901830357130743</v>
      </c>
      <c r="AG3">
        <f t="shared" si="6"/>
        <v>-1.5855000000000001</v>
      </c>
      <c r="AH3">
        <f t="shared" si="7"/>
        <v>-16.728200900000004</v>
      </c>
      <c r="AI3">
        <f t="shared" si="8"/>
        <v>-7.0110698000000005</v>
      </c>
      <c r="AJ3">
        <v>3.400399941234486E-2</v>
      </c>
      <c r="AK3">
        <v>2.2710671214785629E-2</v>
      </c>
      <c r="AL3">
        <v>0.18008062529569208</v>
      </c>
      <c r="AM3">
        <v>8.2843797800647035E-3</v>
      </c>
      <c r="AN3">
        <v>-14.684699999999999</v>
      </c>
      <c r="AO3">
        <v>-16.437700299999999</v>
      </c>
      <c r="AP3">
        <v>-7.4453300999999996</v>
      </c>
      <c r="AQ3">
        <v>-20.817399999999999</v>
      </c>
    </row>
    <row r="4" spans="1:43" x14ac:dyDescent="0.2">
      <c r="A4">
        <v>20190810</v>
      </c>
      <c r="B4" s="20" t="s">
        <v>2</v>
      </c>
      <c r="C4" s="20">
        <v>114</v>
      </c>
      <c r="D4" s="20">
        <v>9.6010000000000009</v>
      </c>
      <c r="E4" s="20">
        <v>7.2629999999999999</v>
      </c>
      <c r="F4" s="10">
        <v>15</v>
      </c>
      <c r="G4" s="20">
        <v>2279.6421459898734</v>
      </c>
      <c r="H4" s="20">
        <v>1185.6646261536941</v>
      </c>
      <c r="I4" s="20">
        <v>275.42182840842435</v>
      </c>
      <c r="J4" s="20">
        <v>565.71281539131871</v>
      </c>
      <c r="K4" s="20">
        <v>252.84287603643534</v>
      </c>
      <c r="L4" s="24">
        <v>33.578666776058967</v>
      </c>
      <c r="M4" s="24">
        <v>30.739618630517633</v>
      </c>
      <c r="N4" s="24">
        <v>24.399983570598049</v>
      </c>
      <c r="O4" s="24">
        <v>27.525960171542184</v>
      </c>
      <c r="P4" s="24">
        <v>24.028507216954726</v>
      </c>
      <c r="Q4">
        <v>-5.2366075795717927E-2</v>
      </c>
      <c r="R4">
        <v>-1.4937918306152358E-2</v>
      </c>
      <c r="S4">
        <v>-1.7685204659883137E-2</v>
      </c>
      <c r="T4">
        <v>-6.2014037850906548E-2</v>
      </c>
      <c r="U4">
        <f t="shared" si="0"/>
        <v>-12.8094997</v>
      </c>
      <c r="V4">
        <f t="shared" si="1"/>
        <v>-18.257099199999999</v>
      </c>
      <c r="W4">
        <f t="shared" si="2"/>
        <v>-17.523899100000005</v>
      </c>
      <c r="X4">
        <f t="shared" si="3"/>
        <v>-12.0750999</v>
      </c>
      <c r="Y4">
        <v>0.94044700000000003</v>
      </c>
      <c r="Z4">
        <v>0.18187</v>
      </c>
      <c r="AA4">
        <v>46.498001100000003</v>
      </c>
      <c r="AB4">
        <f t="shared" si="4"/>
        <v>-0.26665674601769129</v>
      </c>
      <c r="AC4">
        <f t="shared" si="5"/>
        <v>-7.4023893320133558</v>
      </c>
      <c r="AD4">
        <v>0.6488689610856897</v>
      </c>
      <c r="AE4">
        <v>1.6478207979547646E-2</v>
      </c>
      <c r="AF4">
        <v>0.18557566265091527</v>
      </c>
      <c r="AG4">
        <f t="shared" si="6"/>
        <v>-1.8784300000000009</v>
      </c>
      <c r="AH4">
        <f t="shared" si="7"/>
        <v>-17.830900200000002</v>
      </c>
      <c r="AI4">
        <f t="shared" si="8"/>
        <v>-7.3147898000000016</v>
      </c>
      <c r="AJ4">
        <v>3.2135128434864164E-2</v>
      </c>
      <c r="AK4">
        <v>1.6893902756564671E-2</v>
      </c>
      <c r="AL4">
        <v>0.14708452083143236</v>
      </c>
      <c r="AM4">
        <v>1.9087100929953887E-2</v>
      </c>
      <c r="AN4">
        <v>-14.9301996</v>
      </c>
      <c r="AO4">
        <v>-17.722700100000001</v>
      </c>
      <c r="AP4">
        <v>-8.3243302999999997</v>
      </c>
      <c r="AQ4">
        <v>-17.192600299999999</v>
      </c>
    </row>
    <row r="5" spans="1:43" x14ac:dyDescent="0.2">
      <c r="A5">
        <v>20190810</v>
      </c>
      <c r="B5" s="20" t="s">
        <v>14</v>
      </c>
      <c r="C5" s="20">
        <v>64</v>
      </c>
      <c r="D5" s="20">
        <v>10.875</v>
      </c>
      <c r="E5" s="20">
        <v>6.8049999999999997</v>
      </c>
      <c r="F5" s="10">
        <v>15</v>
      </c>
      <c r="G5" s="20">
        <v>1775.2843947636347</v>
      </c>
      <c r="H5" s="20">
        <v>971.45329973545745</v>
      </c>
      <c r="I5" s="20">
        <v>196.83379960047606</v>
      </c>
      <c r="J5" s="20">
        <v>429.73093453536694</v>
      </c>
      <c r="K5" s="20">
        <v>177.26636089233298</v>
      </c>
      <c r="L5" s="24">
        <v>32.492679355223608</v>
      </c>
      <c r="M5" s="24">
        <v>29.874219277822426</v>
      </c>
      <c r="N5" s="24">
        <v>22.940996760038288</v>
      </c>
      <c r="O5" s="24">
        <v>26.331966178552896</v>
      </c>
      <c r="P5" s="24">
        <v>22.486263291433907</v>
      </c>
      <c r="Q5">
        <v>-0.17346984882116578</v>
      </c>
      <c r="R5">
        <v>-4.4280243456417331E-2</v>
      </c>
      <c r="S5">
        <v>-4.8796645760590958E-2</v>
      </c>
      <c r="T5">
        <v>-0.18396957285530738</v>
      </c>
      <c r="U5">
        <f t="shared" si="0"/>
        <v>-7.6077600000000007</v>
      </c>
      <c r="V5">
        <f t="shared" si="1"/>
        <v>-13.537900000000002</v>
      </c>
      <c r="W5">
        <f t="shared" si="2"/>
        <v>-13.116100300000003</v>
      </c>
      <c r="X5">
        <f t="shared" si="3"/>
        <v>-7.3525400000000021</v>
      </c>
      <c r="Y5">
        <v>0.90504300000000004</v>
      </c>
      <c r="Z5">
        <v>0.21218999999999999</v>
      </c>
      <c r="AA5">
        <v>41.749698600000002</v>
      </c>
      <c r="AB5">
        <f t="shared" si="4"/>
        <v>-0.433307862985716</v>
      </c>
      <c r="AC5">
        <f t="shared" si="5"/>
        <v>-6.7327508719789044</v>
      </c>
      <c r="AD5">
        <v>0.75700369616108576</v>
      </c>
      <c r="AE5">
        <v>3.0630916400011303E-2</v>
      </c>
      <c r="AF5">
        <v>0.25298863976652308</v>
      </c>
      <c r="AG5">
        <f t="shared" si="6"/>
        <v>-1.2090200000000002</v>
      </c>
      <c r="AH5">
        <f t="shared" si="7"/>
        <v>-15.138400100000002</v>
      </c>
      <c r="AI5">
        <f t="shared" si="8"/>
        <v>-5.968989800000001</v>
      </c>
      <c r="AJ5">
        <v>7.827083915680845E-2</v>
      </c>
      <c r="AK5">
        <v>3.1517374341884563E-2</v>
      </c>
      <c r="AL5">
        <v>0.21824938068282607</v>
      </c>
      <c r="AM5">
        <v>1.6941424707642878E-2</v>
      </c>
      <c r="AN5">
        <v>-11.064000099999999</v>
      </c>
      <c r="AO5">
        <v>-15.0144997</v>
      </c>
      <c r="AP5">
        <v>-6.6104697999999997</v>
      </c>
      <c r="AQ5">
        <v>-17.710500700000001</v>
      </c>
    </row>
    <row r="6" spans="1:43" x14ac:dyDescent="0.2">
      <c r="A6">
        <v>20190811</v>
      </c>
      <c r="B6" s="20" t="s">
        <v>2</v>
      </c>
      <c r="C6" s="20">
        <v>116</v>
      </c>
      <c r="D6" s="20">
        <v>10.355</v>
      </c>
      <c r="E6" s="20">
        <v>10.428000000000001</v>
      </c>
      <c r="F6" s="10">
        <v>15</v>
      </c>
      <c r="G6" s="20">
        <v>2785.5168116149543</v>
      </c>
      <c r="H6" s="20">
        <v>1478.792316782441</v>
      </c>
      <c r="I6" s="20">
        <v>325.2596853693492</v>
      </c>
      <c r="J6" s="20">
        <v>685.41228642699559</v>
      </c>
      <c r="K6" s="20">
        <v>296.0525230361693</v>
      </c>
      <c r="L6" s="24">
        <v>34.449057839297545</v>
      </c>
      <c r="M6" s="24">
        <v>31.699071854852878</v>
      </c>
      <c r="N6" s="24">
        <v>25.122302375620997</v>
      </c>
      <c r="O6" s="24">
        <v>28.359518851531149</v>
      </c>
      <c r="P6" s="24">
        <v>24.713687666036861</v>
      </c>
      <c r="Q6">
        <v>-6.3242647161351362E-2</v>
      </c>
      <c r="R6">
        <v>-3.2760457646645688E-2</v>
      </c>
      <c r="S6">
        <v>-3.3315017060128016E-2</v>
      </c>
      <c r="T6">
        <v>-7.9661775183112654E-2</v>
      </c>
      <c r="U6">
        <f t="shared" si="0"/>
        <v>-11.989899600000003</v>
      </c>
      <c r="V6">
        <f t="shared" si="1"/>
        <v>-14.846500400000002</v>
      </c>
      <c r="W6">
        <f t="shared" si="2"/>
        <v>-14.773599600000002</v>
      </c>
      <c r="X6">
        <f t="shared" si="3"/>
        <v>-10.987500200000003</v>
      </c>
      <c r="Y6">
        <v>0.94654000000000005</v>
      </c>
      <c r="Z6">
        <v>0.138071</v>
      </c>
      <c r="AA6">
        <v>47.507999400000003</v>
      </c>
      <c r="AB6">
        <f t="shared" si="4"/>
        <v>-0.2386102838564409</v>
      </c>
      <c r="AC6">
        <f t="shared" si="5"/>
        <v>-8.5989752969465947</v>
      </c>
      <c r="AD6">
        <v>0.56797862236448271</v>
      </c>
      <c r="AE6">
        <v>4.4491797304750816E-3</v>
      </c>
      <c r="AF6">
        <v>0.37145482160018245</v>
      </c>
      <c r="AG6">
        <f t="shared" si="6"/>
        <v>-2.4566800999999998</v>
      </c>
      <c r="AH6">
        <f t="shared" si="7"/>
        <v>-23.517200500000001</v>
      </c>
      <c r="AI6">
        <f t="shared" si="8"/>
        <v>-4.3009399999999998</v>
      </c>
      <c r="AJ6">
        <v>4.1946914419983411E-2</v>
      </c>
      <c r="AK6">
        <v>2.7178158683379028E-2</v>
      </c>
      <c r="AL6">
        <v>0.25285117724691492</v>
      </c>
      <c r="AM6">
        <v>4.9654663144714284E-2</v>
      </c>
      <c r="AN6">
        <v>-13.772999799999999</v>
      </c>
      <c r="AO6">
        <v>-15.6577997</v>
      </c>
      <c r="AP6">
        <v>-5.9713501999999998</v>
      </c>
      <c r="AQ6">
        <v>-13.040399600000001</v>
      </c>
    </row>
    <row r="7" spans="1:43" x14ac:dyDescent="0.2">
      <c r="A7">
        <v>20190812</v>
      </c>
      <c r="B7" s="20" t="s">
        <v>2</v>
      </c>
      <c r="C7" s="20">
        <v>39</v>
      </c>
      <c r="D7" s="20">
        <v>11.59</v>
      </c>
      <c r="E7" s="20">
        <v>5.9889999999999999</v>
      </c>
      <c r="F7" s="10">
        <v>15</v>
      </c>
      <c r="G7" s="20">
        <v>1217.9852607315881</v>
      </c>
      <c r="H7" s="20">
        <v>661.36169834940029</v>
      </c>
      <c r="I7" s="20">
        <v>136.65544195358842</v>
      </c>
      <c r="J7" s="20">
        <v>296.90938815819811</v>
      </c>
      <c r="K7" s="20">
        <v>123.05873227040141</v>
      </c>
      <c r="L7" s="24">
        <v>30.856420327782441</v>
      </c>
      <c r="M7" s="24">
        <v>28.204390398713571</v>
      </c>
      <c r="N7" s="24">
        <v>21.356269310404265</v>
      </c>
      <c r="O7" s="24">
        <v>24.726239300340367</v>
      </c>
      <c r="P7" s="24">
        <v>20.901124367490425</v>
      </c>
      <c r="Q7">
        <v>-4.7754028029792353E-2</v>
      </c>
      <c r="R7">
        <v>-9.9149383921389913E-3</v>
      </c>
      <c r="S7">
        <v>-8.9887659005268399E-3</v>
      </c>
      <c r="T7">
        <v>-3.7808547213740676E-2</v>
      </c>
      <c r="U7">
        <f t="shared" si="0"/>
        <v>-13.2098999</v>
      </c>
      <c r="V7">
        <f t="shared" si="1"/>
        <v>-20.0370998</v>
      </c>
      <c r="W7">
        <f t="shared" si="2"/>
        <v>-20.462999300000003</v>
      </c>
      <c r="X7">
        <f t="shared" si="3"/>
        <v>-14.224100100000001</v>
      </c>
      <c r="Y7">
        <v>0.90612400000000004</v>
      </c>
      <c r="Z7">
        <v>0.24927199999999999</v>
      </c>
      <c r="AA7">
        <v>42.615001700000001</v>
      </c>
      <c r="AB7">
        <f t="shared" si="4"/>
        <v>-0.42812366527579038</v>
      </c>
      <c r="AC7">
        <f t="shared" si="5"/>
        <v>-6.0332650179478353</v>
      </c>
      <c r="AD7">
        <v>0.72838165645586983</v>
      </c>
      <c r="AE7">
        <v>2.482733361116159E-2</v>
      </c>
      <c r="AF7">
        <v>0.15373613907110412</v>
      </c>
      <c r="AG7">
        <f t="shared" si="6"/>
        <v>-1.3764099999999992</v>
      </c>
      <c r="AH7">
        <f t="shared" si="7"/>
        <v>-16.050699200000004</v>
      </c>
      <c r="AI7">
        <f t="shared" si="8"/>
        <v>-8.1322403000000012</v>
      </c>
      <c r="AJ7">
        <v>4.7920347640147846E-2</v>
      </c>
      <c r="AK7">
        <v>2.6565624519354659E-2</v>
      </c>
      <c r="AL7">
        <v>0.13833943894371228</v>
      </c>
      <c r="AM7">
        <v>7.6789185311131655E-3</v>
      </c>
      <c r="AN7">
        <v>-13.1948004</v>
      </c>
      <c r="AO7">
        <v>-15.7567997</v>
      </c>
      <c r="AP7">
        <v>-8.5905398999999996</v>
      </c>
      <c r="AQ7">
        <v>-21.146999399999999</v>
      </c>
    </row>
    <row r="8" spans="1:43" x14ac:dyDescent="0.2">
      <c r="A8">
        <v>20190813</v>
      </c>
      <c r="B8" s="20" t="s">
        <v>2</v>
      </c>
      <c r="C8" s="20">
        <v>52</v>
      </c>
      <c r="D8" s="20">
        <v>10.707000000000001</v>
      </c>
      <c r="E8" s="20">
        <v>6.0209999999999999</v>
      </c>
      <c r="F8" s="10">
        <v>15</v>
      </c>
      <c r="G8" s="20">
        <v>1340.4694597339846</v>
      </c>
      <c r="H8" s="20">
        <v>713.01051077405259</v>
      </c>
      <c r="I8" s="20">
        <v>155.9403650105543</v>
      </c>
      <c r="J8" s="20">
        <v>329.8142219831704</v>
      </c>
      <c r="K8" s="20">
        <v>141.70436196620702</v>
      </c>
      <c r="L8" s="24">
        <v>31.272569237869345</v>
      </c>
      <c r="M8" s="24">
        <v>28.530959320082832</v>
      </c>
      <c r="N8" s="24">
        <v>21.929585464415631</v>
      </c>
      <c r="O8" s="24">
        <v>25.182693790090489</v>
      </c>
      <c r="P8" s="24">
        <v>21.513832189750339</v>
      </c>
      <c r="Q8">
        <v>-7.4564134299238166E-2</v>
      </c>
      <c r="R8">
        <v>-6.951522455466771E-3</v>
      </c>
      <c r="S8">
        <v>-7.5215954304513558E-3</v>
      </c>
      <c r="T8">
        <v>-3.6381448820028396E-2</v>
      </c>
      <c r="U8">
        <f t="shared" si="0"/>
        <v>-11.274700200000003</v>
      </c>
      <c r="V8">
        <f t="shared" si="1"/>
        <v>-21.579200700000001</v>
      </c>
      <c r="W8">
        <f t="shared" si="2"/>
        <v>-21.236900300000002</v>
      </c>
      <c r="X8">
        <f t="shared" si="3"/>
        <v>-14.391200100000002</v>
      </c>
      <c r="Y8">
        <v>0.86141000000000001</v>
      </c>
      <c r="Z8">
        <v>0.324959</v>
      </c>
      <c r="AA8">
        <v>41.324401899999998</v>
      </c>
      <c r="AB8">
        <f t="shared" si="4"/>
        <v>-0.64790090874311923</v>
      </c>
      <c r="AC8">
        <f t="shared" si="5"/>
        <v>-4.8817143039652517</v>
      </c>
      <c r="AD8">
        <v>0.73102461376833572</v>
      </c>
      <c r="AE8">
        <v>1.8138022654573736E-2</v>
      </c>
      <c r="AF8">
        <v>8.6462948208958668E-2</v>
      </c>
      <c r="AG8">
        <f t="shared" si="6"/>
        <v>-1.3606800000000006</v>
      </c>
      <c r="AH8">
        <f t="shared" si="7"/>
        <v>-17.414100600000005</v>
      </c>
      <c r="AI8">
        <f t="shared" si="8"/>
        <v>-10.631699600000001</v>
      </c>
      <c r="AJ8">
        <v>5.3267213661398652E-2</v>
      </c>
      <c r="AK8">
        <v>1.9614169318083255E-2</v>
      </c>
      <c r="AL8">
        <v>6.1822989230761259E-2</v>
      </c>
      <c r="AM8">
        <v>1.138806874141622E-2</v>
      </c>
      <c r="AN8">
        <v>-12.735400200000001</v>
      </c>
      <c r="AO8">
        <v>-17.0743008</v>
      </c>
      <c r="AP8">
        <v>-12.0885</v>
      </c>
      <c r="AQ8">
        <v>-19.435499199999999</v>
      </c>
    </row>
    <row r="9" spans="1:43" x14ac:dyDescent="0.2">
      <c r="A9">
        <v>20190813</v>
      </c>
      <c r="B9" s="20" t="s">
        <v>14</v>
      </c>
      <c r="C9" s="20">
        <v>46</v>
      </c>
      <c r="D9" s="20">
        <v>15.615</v>
      </c>
      <c r="E9" s="20">
        <v>11.004</v>
      </c>
      <c r="F9" s="10">
        <v>15</v>
      </c>
      <c r="G9" s="20">
        <v>3078.7432279912209</v>
      </c>
      <c r="H9" s="20">
        <v>1838.0069538363316</v>
      </c>
      <c r="I9" s="20">
        <v>285.71297705782706</v>
      </c>
      <c r="J9" s="20">
        <v>708.69721600745208</v>
      </c>
      <c r="K9" s="20">
        <v>246.32608108960969</v>
      </c>
      <c r="L9" s="24">
        <v>34.883734695733381</v>
      </c>
      <c r="M9" s="24">
        <v>32.643471501442349</v>
      </c>
      <c r="N9" s="24">
        <v>24.559299664471933</v>
      </c>
      <c r="O9" s="24">
        <v>28.504607267152686</v>
      </c>
      <c r="P9" s="24">
        <v>23.915103975217331</v>
      </c>
      <c r="Q9">
        <v>-9.8607518560377402E-2</v>
      </c>
      <c r="R9">
        <v>-2.0517761158065702E-2</v>
      </c>
      <c r="S9">
        <v>-2.572112500006149E-2</v>
      </c>
      <c r="T9">
        <v>-7.5772221475735188E-2</v>
      </c>
      <c r="U9">
        <f t="shared" si="0"/>
        <v>-10.0608997</v>
      </c>
      <c r="V9">
        <f t="shared" si="1"/>
        <v>-16.878700299999998</v>
      </c>
      <c r="W9">
        <f t="shared" si="2"/>
        <v>-15.897100399999999</v>
      </c>
      <c r="X9">
        <f t="shared" si="3"/>
        <v>-11.204899800000002</v>
      </c>
      <c r="Y9">
        <v>0.93649000000000004</v>
      </c>
      <c r="Z9">
        <v>0.13019600000000001</v>
      </c>
      <c r="AA9">
        <v>46.623901400000001</v>
      </c>
      <c r="AB9">
        <f t="shared" si="4"/>
        <v>-0.28496855734559395</v>
      </c>
      <c r="AC9">
        <f t="shared" si="5"/>
        <v>-8.8540235835317951</v>
      </c>
      <c r="AD9">
        <v>0.62409684917416219</v>
      </c>
      <c r="AE9">
        <v>2.3473075194285587E-2</v>
      </c>
      <c r="AF9">
        <v>0.2802166778988267</v>
      </c>
      <c r="AG9">
        <f t="shared" si="6"/>
        <v>-2.0474801000000005</v>
      </c>
      <c r="AH9">
        <f t="shared" si="7"/>
        <v>-16.294300100000005</v>
      </c>
      <c r="AI9">
        <f t="shared" si="8"/>
        <v>-5.5250602000000013</v>
      </c>
      <c r="AJ9">
        <v>1.8360735740309529E-2</v>
      </c>
      <c r="AK9">
        <v>3.8737358245133802E-2</v>
      </c>
      <c r="AL9">
        <v>0.24546466860143526</v>
      </c>
      <c r="AM9">
        <v>1.5083425410787379E-2</v>
      </c>
      <c r="AN9">
        <v>-17.361099200000002</v>
      </c>
      <c r="AO9">
        <v>-14.1187</v>
      </c>
      <c r="AP9">
        <v>-6.1001101000000002</v>
      </c>
      <c r="AQ9">
        <v>-18.215000199999999</v>
      </c>
    </row>
    <row r="10" spans="1:43" x14ac:dyDescent="0.2">
      <c r="A10">
        <v>20190814</v>
      </c>
      <c r="B10" s="20" t="s">
        <v>2</v>
      </c>
      <c r="C10" s="20">
        <v>46</v>
      </c>
      <c r="D10" s="20">
        <v>11.089</v>
      </c>
      <c r="E10" s="20">
        <v>7.7220000000000004</v>
      </c>
      <c r="F10" s="10">
        <v>15</v>
      </c>
      <c r="G10" s="20">
        <v>1356.8525805678357</v>
      </c>
      <c r="H10" s="20">
        <v>752.56422923890295</v>
      </c>
      <c r="I10" s="20">
        <v>146.70256041238275</v>
      </c>
      <c r="J10" s="20">
        <v>326.26830551797252</v>
      </c>
      <c r="K10" s="20">
        <v>131.31748539857821</v>
      </c>
      <c r="L10" s="24">
        <v>31.325326649598104</v>
      </c>
      <c r="M10" s="24">
        <v>28.765435716594283</v>
      </c>
      <c r="N10" s="24">
        <v>21.664376936883102</v>
      </c>
      <c r="O10" s="24">
        <v>25.135748874342141</v>
      </c>
      <c r="P10" s="24">
        <v>21.183225578223212</v>
      </c>
      <c r="Q10">
        <v>-8.3318228985746562E-2</v>
      </c>
      <c r="R10">
        <v>-1.3899844763960261E-2</v>
      </c>
      <c r="S10">
        <v>-1.3793672486624315E-2</v>
      </c>
      <c r="T10">
        <v>-7.4030390460597228E-2</v>
      </c>
      <c r="U10">
        <f t="shared" si="0"/>
        <v>-10.792599700000004</v>
      </c>
      <c r="V10">
        <f t="shared" si="1"/>
        <v>-18.569900499999999</v>
      </c>
      <c r="W10">
        <f t="shared" si="2"/>
        <v>-18.603200900000001</v>
      </c>
      <c r="X10">
        <f t="shared" si="3"/>
        <v>-11.305899600000002</v>
      </c>
      <c r="Y10">
        <v>0.91253200000000001</v>
      </c>
      <c r="Z10">
        <v>0.232242</v>
      </c>
      <c r="AA10">
        <v>43.417301199999997</v>
      </c>
      <c r="AB10">
        <f t="shared" si="4"/>
        <v>-0.39751897085464938</v>
      </c>
      <c r="AC10">
        <f t="shared" si="5"/>
        <v>-6.3405923714355552</v>
      </c>
      <c r="AD10">
        <v>0.73680743567262952</v>
      </c>
      <c r="AE10">
        <v>2.6564399320300032E-2</v>
      </c>
      <c r="AF10">
        <v>0.23308804538227881</v>
      </c>
      <c r="AG10">
        <f t="shared" si="6"/>
        <v>-1.32646</v>
      </c>
      <c r="AH10">
        <f t="shared" si="7"/>
        <v>-15.757000000000001</v>
      </c>
      <c r="AI10">
        <f t="shared" si="8"/>
        <v>-6.3247999999999998</v>
      </c>
      <c r="AJ10">
        <v>4.9988486749792671E-2</v>
      </c>
      <c r="AK10">
        <v>3.045019162356993E-2</v>
      </c>
      <c r="AL10">
        <v>0.21983305231849498</v>
      </c>
      <c r="AM10">
        <v>3.2999705187600312E-3</v>
      </c>
      <c r="AN10">
        <v>-13.0113001</v>
      </c>
      <c r="AO10">
        <v>-15.1640997</v>
      </c>
      <c r="AP10">
        <v>-6.5790701</v>
      </c>
      <c r="AQ10">
        <v>-24.814899400000002</v>
      </c>
    </row>
    <row r="11" spans="1:43" x14ac:dyDescent="0.2">
      <c r="A11">
        <v>20190814</v>
      </c>
      <c r="B11" s="20" t="s">
        <v>14</v>
      </c>
      <c r="C11" s="20">
        <v>62</v>
      </c>
      <c r="D11" s="20">
        <v>13.625</v>
      </c>
      <c r="E11" s="20">
        <v>12.063000000000001</v>
      </c>
      <c r="F11" s="10">
        <v>15</v>
      </c>
      <c r="G11" s="20">
        <v>2823.4919775720186</v>
      </c>
      <c r="H11" s="20">
        <v>1582.3578240219927</v>
      </c>
      <c r="I11" s="20">
        <v>298.63366110932901</v>
      </c>
      <c r="J11" s="20">
        <v>677.5407976317606</v>
      </c>
      <c r="K11" s="20">
        <v>264.9596948089366</v>
      </c>
      <c r="L11" s="24">
        <v>34.507865581075528</v>
      </c>
      <c r="M11" s="24">
        <v>31.993046987736918</v>
      </c>
      <c r="N11" s="24">
        <v>24.751387585467739</v>
      </c>
      <c r="O11" s="24">
        <v>28.309354510636297</v>
      </c>
      <c r="P11" s="24">
        <v>24.231798148675008</v>
      </c>
      <c r="Q11">
        <v>-0.12509588387301224</v>
      </c>
      <c r="R11">
        <v>-3.5789856740400056E-2</v>
      </c>
      <c r="S11">
        <v>-3.9364072227092393E-2</v>
      </c>
      <c r="T11">
        <v>-9.1704371762467693E-2</v>
      </c>
      <c r="U11">
        <f t="shared" si="0"/>
        <v>-9.027569800000002</v>
      </c>
      <c r="V11">
        <f t="shared" si="1"/>
        <v>-14.4624004</v>
      </c>
      <c r="W11">
        <f t="shared" si="2"/>
        <v>-14.048999800000001</v>
      </c>
      <c r="X11">
        <f t="shared" si="3"/>
        <v>-10.3760996</v>
      </c>
      <c r="Y11">
        <v>0.92672100000000002</v>
      </c>
      <c r="Z11">
        <v>0.22456100000000001</v>
      </c>
      <c r="AA11">
        <v>44.858501400000002</v>
      </c>
      <c r="AB11">
        <f t="shared" si="4"/>
        <v>-0.33050995519099463</v>
      </c>
      <c r="AC11">
        <f t="shared" si="5"/>
        <v>-6.4866566639822132</v>
      </c>
      <c r="AD11">
        <v>0.73907072504303728</v>
      </c>
      <c r="AE11">
        <v>3.2895007518819033E-2</v>
      </c>
      <c r="AF11">
        <v>0.33951032786070395</v>
      </c>
      <c r="AG11">
        <f t="shared" si="6"/>
        <v>-1.3131400000000004</v>
      </c>
      <c r="AH11">
        <f t="shared" si="7"/>
        <v>-14.828700100000002</v>
      </c>
      <c r="AI11">
        <f t="shared" si="8"/>
        <v>-4.691470100000001</v>
      </c>
      <c r="AJ11">
        <v>5.0847549760556804E-2</v>
      </c>
      <c r="AK11">
        <v>4.1170863898265971E-2</v>
      </c>
      <c r="AL11">
        <v>0.31792450955664292</v>
      </c>
      <c r="AM11">
        <v>8.871968271659425E-3</v>
      </c>
      <c r="AN11">
        <v>-12.937299700000001</v>
      </c>
      <c r="AO11">
        <v>-13.8541002</v>
      </c>
      <c r="AP11">
        <v>-4.9767599000000002</v>
      </c>
      <c r="AQ11">
        <v>-20.519800199999999</v>
      </c>
    </row>
    <row r="12" spans="1:43" x14ac:dyDescent="0.2">
      <c r="A12" s="17">
        <v>20190816</v>
      </c>
      <c r="B12" s="30" t="s">
        <v>2</v>
      </c>
      <c r="C12" s="30">
        <v>62</v>
      </c>
      <c r="D12" s="30">
        <v>16.239999999999998</v>
      </c>
      <c r="E12" s="30">
        <v>11.579000000000001</v>
      </c>
      <c r="F12" s="30">
        <v>15</v>
      </c>
      <c r="G12" s="20">
        <v>4532.3161399657392</v>
      </c>
      <c r="H12" s="20">
        <v>2720.4812353363495</v>
      </c>
      <c r="I12" s="20">
        <v>415.75593474446833</v>
      </c>
      <c r="J12" s="20">
        <v>1038.323172152287</v>
      </c>
      <c r="K12" s="20">
        <v>357.75579773263394</v>
      </c>
      <c r="L12" s="24">
        <v>36.563201953339217</v>
      </c>
      <c r="M12" s="24">
        <v>34.346457346830249</v>
      </c>
      <c r="N12" s="24">
        <v>26.188384573103857</v>
      </c>
      <c r="O12" s="24">
        <v>30.1633254622758</v>
      </c>
      <c r="P12" s="24">
        <v>25.535866805950221</v>
      </c>
      <c r="Q12">
        <v>-0.10734799814381063</v>
      </c>
      <c r="R12">
        <v>-4.5119056563372777E-2</v>
      </c>
      <c r="S12">
        <v>-4.7654071269788892E-2</v>
      </c>
      <c r="T12">
        <v>-0.19593859068414671</v>
      </c>
      <c r="U12">
        <f t="shared" si="0"/>
        <v>-9.6920605000000002</v>
      </c>
      <c r="V12">
        <f t="shared" si="1"/>
        <v>-13.456399900000003</v>
      </c>
      <c r="W12">
        <f t="shared" si="2"/>
        <v>-13.218999900000002</v>
      </c>
      <c r="X12">
        <f t="shared" si="3"/>
        <v>-7.0788002000000008</v>
      </c>
      <c r="Y12">
        <v>0.92427700000000002</v>
      </c>
      <c r="Z12">
        <v>0.11663</v>
      </c>
      <c r="AA12">
        <v>44.258598300000003</v>
      </c>
      <c r="AB12">
        <f t="shared" si="4"/>
        <v>-0.34197853949618529</v>
      </c>
      <c r="AC12">
        <f t="shared" si="5"/>
        <v>-9.3318972437416665</v>
      </c>
      <c r="AD12">
        <v>0.74049477765001936</v>
      </c>
      <c r="AE12">
        <v>2.1153388224409261E-2</v>
      </c>
      <c r="AF12">
        <v>0.41684345799260197</v>
      </c>
      <c r="AG12">
        <f t="shared" si="6"/>
        <v>-1.3047800000000005</v>
      </c>
      <c r="AH12">
        <f t="shared" si="7"/>
        <v>-16.746200600000002</v>
      </c>
      <c r="AI12">
        <f t="shared" si="8"/>
        <v>-3.8002701000000001</v>
      </c>
      <c r="AJ12">
        <v>5.2445710098656971E-2</v>
      </c>
      <c r="AK12">
        <v>3.1097827486146836E-2</v>
      </c>
      <c r="AL12">
        <v>0.38773586993791453</v>
      </c>
      <c r="AM12">
        <v>7.5113849560097265E-3</v>
      </c>
      <c r="AN12">
        <v>-12.802900299999999</v>
      </c>
      <c r="AO12">
        <v>-15.072699500000001</v>
      </c>
      <c r="AP12">
        <v>-4.1146402000000002</v>
      </c>
      <c r="AQ12">
        <v>-21.2427998</v>
      </c>
    </row>
    <row r="13" spans="1:43" x14ac:dyDescent="0.2">
      <c r="A13" s="22">
        <v>20190818</v>
      </c>
      <c r="B13" s="32" t="s">
        <v>2</v>
      </c>
      <c r="C13" s="32">
        <v>143</v>
      </c>
      <c r="D13" s="32">
        <v>17.574000000000002</v>
      </c>
      <c r="E13" s="32">
        <v>13.792999999999999</v>
      </c>
      <c r="F13" s="10">
        <v>15</v>
      </c>
      <c r="G13" s="20">
        <v>15921.417450341818</v>
      </c>
      <c r="H13" s="20">
        <v>10933.133222302267</v>
      </c>
      <c r="I13" s="20">
        <v>1035.7434319206675</v>
      </c>
      <c r="J13" s="20">
        <v>3098.22235917957</v>
      </c>
      <c r="K13" s="20">
        <v>854.31843693931717</v>
      </c>
      <c r="L13" s="24">
        <v>42.019817294480468</v>
      </c>
      <c r="M13" s="24">
        <v>40.387446400976366</v>
      </c>
      <c r="N13" s="24">
        <v>30.152521879373552</v>
      </c>
      <c r="O13" s="24">
        <v>34.911125838231925</v>
      </c>
      <c r="P13" s="24">
        <v>29.316197789189825</v>
      </c>
      <c r="Q13">
        <v>-0.10881254799001291</v>
      </c>
      <c r="R13">
        <v>-3.2238886256503556E-2</v>
      </c>
      <c r="S13">
        <v>-3.0300513603740975E-2</v>
      </c>
      <c r="T13">
        <v>-0.11576812514884105</v>
      </c>
      <c r="U13">
        <f t="shared" si="0"/>
        <v>-9.6332102000000006</v>
      </c>
      <c r="V13">
        <f t="shared" si="1"/>
        <v>-14.9161997</v>
      </c>
      <c r="W13">
        <f t="shared" si="2"/>
        <v>-15.185500100000002</v>
      </c>
      <c r="X13">
        <f t="shared" si="3"/>
        <v>-9.3641100000000002</v>
      </c>
      <c r="Y13">
        <v>0.93242899999999995</v>
      </c>
      <c r="Z13">
        <v>0.23271600000000001</v>
      </c>
      <c r="AA13">
        <v>46.7262001</v>
      </c>
      <c r="AB13">
        <f t="shared" si="4"/>
        <v>-0.3038422770388669</v>
      </c>
      <c r="AC13">
        <f t="shared" si="5"/>
        <v>-6.3317375649482805</v>
      </c>
      <c r="AD13">
        <v>0.73549885335901599</v>
      </c>
      <c r="AE13">
        <v>5.010833474119876E-2</v>
      </c>
      <c r="AF13">
        <v>0.33932432980769206</v>
      </c>
      <c r="AG13">
        <f t="shared" si="6"/>
        <v>-1.3341800000000004</v>
      </c>
      <c r="AH13">
        <f t="shared" si="7"/>
        <v>-13.0009003</v>
      </c>
      <c r="AI13">
        <f t="shared" si="8"/>
        <v>-4.6938500000000003</v>
      </c>
      <c r="AJ13">
        <v>6.2618116461568896E-2</v>
      </c>
      <c r="AK13">
        <v>5.7057138847402031E-2</v>
      </c>
      <c r="AL13">
        <v>0.2899659348153622</v>
      </c>
      <c r="AM13">
        <v>1.3054493910689404E-2</v>
      </c>
      <c r="AN13">
        <v>-12.032999999999999</v>
      </c>
      <c r="AO13">
        <v>-12.436900100000001</v>
      </c>
      <c r="AP13">
        <v>-5.3765302000000004</v>
      </c>
      <c r="AQ13">
        <v>-18.8423996</v>
      </c>
    </row>
    <row r="14" spans="1:43" x14ac:dyDescent="0.2">
      <c r="A14" s="22">
        <v>20190819</v>
      </c>
      <c r="B14" s="32" t="s">
        <v>2</v>
      </c>
      <c r="C14" s="32">
        <v>72</v>
      </c>
      <c r="D14" s="32">
        <v>15.734</v>
      </c>
      <c r="E14" s="32">
        <v>12.164999999999999</v>
      </c>
      <c r="F14" s="10">
        <v>15</v>
      </c>
      <c r="G14" s="20">
        <v>4723.8093413774468</v>
      </c>
      <c r="H14" s="20">
        <v>2766.3515611939642</v>
      </c>
      <c r="I14" s="20">
        <v>457.15613302415272</v>
      </c>
      <c r="J14" s="20">
        <v>1102.7007261339124</v>
      </c>
      <c r="K14" s="20">
        <v>397.60092102541944</v>
      </c>
      <c r="L14" s="24">
        <v>36.742923606479394</v>
      </c>
      <c r="M14" s="24">
        <v>34.419073715015841</v>
      </c>
      <c r="N14" s="24">
        <v>26.600645504643662</v>
      </c>
      <c r="O14" s="24">
        <v>30.424576605594915</v>
      </c>
      <c r="P14" s="24">
        <v>25.994473817509146</v>
      </c>
      <c r="Q14">
        <v>-0.13955197911567097</v>
      </c>
      <c r="R14">
        <v>-1.9720142550946281E-2</v>
      </c>
      <c r="S14">
        <v>-2.3205985150326753E-2</v>
      </c>
      <c r="T14">
        <v>-9.1400798530621899E-2</v>
      </c>
      <c r="U14">
        <f t="shared" si="0"/>
        <v>-8.5526400000000002</v>
      </c>
      <c r="V14">
        <f t="shared" si="1"/>
        <v>-17.050899500000003</v>
      </c>
      <c r="W14">
        <f t="shared" si="2"/>
        <v>-16.3439999</v>
      </c>
      <c r="X14">
        <f t="shared" si="3"/>
        <v>-10.390500100000001</v>
      </c>
      <c r="Y14">
        <v>0.90310000000000001</v>
      </c>
      <c r="Z14">
        <v>0.22852800000000001</v>
      </c>
      <c r="AA14">
        <v>41.992099799999998</v>
      </c>
      <c r="AB14">
        <f t="shared" si="4"/>
        <v>-0.44264157722334185</v>
      </c>
      <c r="AC14">
        <f t="shared" si="5"/>
        <v>-6.4106058114990212</v>
      </c>
      <c r="AD14">
        <v>0.79887402405355734</v>
      </c>
      <c r="AE14">
        <v>5.8426510631792529E-2</v>
      </c>
      <c r="AF14">
        <v>0.40284965866315697</v>
      </c>
      <c r="AG14">
        <f t="shared" si="6"/>
        <v>-0.97521700000000022</v>
      </c>
      <c r="AH14">
        <f t="shared" si="7"/>
        <v>-12.333900500000004</v>
      </c>
      <c r="AI14">
        <f t="shared" si="8"/>
        <v>-3.9485700000000006</v>
      </c>
      <c r="AJ14">
        <v>0.12343688968255745</v>
      </c>
      <c r="AK14">
        <v>5.9093534940884429E-2</v>
      </c>
      <c r="AL14">
        <v>0.36386642178614964</v>
      </c>
      <c r="AM14">
        <v>1.2313454501601762E-2</v>
      </c>
      <c r="AN14">
        <v>-9.0855502999999995</v>
      </c>
      <c r="AO14">
        <v>-12.284600299999999</v>
      </c>
      <c r="AP14">
        <v>-4.3905801999999996</v>
      </c>
      <c r="AQ14">
        <v>-19.096200899999999</v>
      </c>
    </row>
    <row r="15" spans="1:43" x14ac:dyDescent="0.2">
      <c r="A15" t="s">
        <v>108</v>
      </c>
      <c r="B15" s="15" t="s">
        <v>2</v>
      </c>
      <c r="C15" s="10">
        <v>77</v>
      </c>
      <c r="D15" s="11">
        <v>13.012</v>
      </c>
      <c r="E15" s="13">
        <v>8.61</v>
      </c>
      <c r="F15" s="10">
        <v>15</v>
      </c>
      <c r="G15" s="19">
        <v>3089.1100429473422</v>
      </c>
      <c r="H15" s="20">
        <v>1718.0087072743943</v>
      </c>
      <c r="I15" s="20">
        <v>331.66238794666697</v>
      </c>
      <c r="J15" s="20">
        <v>743.95248846551806</v>
      </c>
      <c r="K15" s="20">
        <v>295.48645926076142</v>
      </c>
      <c r="L15" s="24">
        <v>34.898333793903355</v>
      </c>
      <c r="M15" s="24">
        <v>32.350253606079356</v>
      </c>
      <c r="N15" s="24">
        <v>25.206962233030325</v>
      </c>
      <c r="O15" s="24">
        <v>28.715452007930296</v>
      </c>
      <c r="P15" s="24">
        <v>24.705375840224463</v>
      </c>
      <c r="Q15">
        <v>-6.1668025029210524E-2</v>
      </c>
      <c r="R15">
        <v>-1.4977524200821775E-2</v>
      </c>
      <c r="S15">
        <v>-1.8227620585158467E-2</v>
      </c>
      <c r="T15">
        <v>-4.1406641859554387E-2</v>
      </c>
      <c r="U15">
        <f t="shared" si="0"/>
        <v>-12.099399600000002</v>
      </c>
      <c r="V15">
        <f t="shared" si="1"/>
        <v>-18.2455997</v>
      </c>
      <c r="W15">
        <f t="shared" si="2"/>
        <v>-17.3927002</v>
      </c>
      <c r="X15">
        <f t="shared" si="3"/>
        <v>-13.829299900000001</v>
      </c>
      <c r="Y15">
        <v>0.90962500000000002</v>
      </c>
      <c r="Z15">
        <v>0.14604200000000001</v>
      </c>
      <c r="AA15">
        <v>42.276199300000002</v>
      </c>
      <c r="AB15">
        <f t="shared" si="4"/>
        <v>-0.41137612070491875</v>
      </c>
      <c r="AC15">
        <f t="shared" si="5"/>
        <v>-8.3552222815303985</v>
      </c>
      <c r="AD15">
        <v>1.0907620764305171E-2</v>
      </c>
      <c r="AE15">
        <v>0.72683862812411304</v>
      </c>
      <c r="AF15">
        <v>0.26168511494556246</v>
      </c>
      <c r="AG15">
        <f t="shared" si="6"/>
        <v>-19.622699699999998</v>
      </c>
      <c r="AH15">
        <f t="shared" si="7"/>
        <v>-1.3856199999999996</v>
      </c>
      <c r="AI15">
        <f t="shared" si="8"/>
        <v>-5.8222098000000013</v>
      </c>
      <c r="AJ15">
        <v>4.0204066253165444E-2</v>
      </c>
      <c r="AK15">
        <v>2.0366199329035831E-2</v>
      </c>
      <c r="AL15">
        <v>0.24491704449364846</v>
      </c>
      <c r="AM15">
        <v>6.7059464334814677E-3</v>
      </c>
      <c r="AN15">
        <v>-13.957300200000001</v>
      </c>
      <c r="AO15">
        <v>-16.910900099999999</v>
      </c>
      <c r="AP15">
        <v>-6.1098099000000001</v>
      </c>
      <c r="AQ15">
        <v>-21.7353992</v>
      </c>
    </row>
    <row r="16" spans="1:43" x14ac:dyDescent="0.2">
      <c r="A16" t="s">
        <v>108</v>
      </c>
      <c r="B16" s="15" t="s">
        <v>30</v>
      </c>
      <c r="C16" s="10">
        <v>32</v>
      </c>
      <c r="D16" s="11">
        <v>19.36</v>
      </c>
      <c r="E16" s="13">
        <v>9.9600000000000009</v>
      </c>
      <c r="F16" s="10">
        <v>15</v>
      </c>
      <c r="G16" s="19">
        <v>3370.7328497636299</v>
      </c>
      <c r="H16" s="20">
        <v>2033.3295638167533</v>
      </c>
      <c r="I16" s="20">
        <v>305.00688208805178</v>
      </c>
      <c r="J16" s="20">
        <v>771.5635761999232</v>
      </c>
      <c r="K16" s="20">
        <v>260.83282765890232</v>
      </c>
      <c r="L16" s="24">
        <v>35.27724333514422</v>
      </c>
      <c r="M16" s="24">
        <v>33.082077751689233</v>
      </c>
      <c r="N16" s="24">
        <v>24.843096387538179</v>
      </c>
      <c r="O16" s="24">
        <v>28.873717173793647</v>
      </c>
      <c r="P16" s="24">
        <v>24.163622495365441</v>
      </c>
      <c r="Q16">
        <v>-0.10594365700334321</v>
      </c>
      <c r="R16">
        <v>-2.433548522167997E-2</v>
      </c>
      <c r="S16">
        <v>-2.9974364900610569E-2</v>
      </c>
      <c r="T16">
        <v>-6.3274678911398305E-2</v>
      </c>
      <c r="U16">
        <f t="shared" si="0"/>
        <v>-9.7492503999999993</v>
      </c>
      <c r="V16">
        <f t="shared" si="1"/>
        <v>-16.137599900000001</v>
      </c>
      <c r="W16">
        <f t="shared" si="2"/>
        <v>-15.232500100000001</v>
      </c>
      <c r="X16">
        <f t="shared" si="3"/>
        <v>-11.987700500000003</v>
      </c>
      <c r="Y16">
        <v>0.90626099999999998</v>
      </c>
      <c r="Z16">
        <v>0.154477</v>
      </c>
      <c r="AA16">
        <v>42.227798499999999</v>
      </c>
      <c r="AB16">
        <f t="shared" si="4"/>
        <v>-0.42746709016471807</v>
      </c>
      <c r="AC16">
        <f t="shared" si="5"/>
        <v>-8.1113617330489713</v>
      </c>
      <c r="AD16">
        <v>9.0733981796271949E-3</v>
      </c>
      <c r="AE16">
        <v>0.7350705103176105</v>
      </c>
      <c r="AF16">
        <v>0.28188827370944519</v>
      </c>
      <c r="AG16">
        <f t="shared" si="6"/>
        <v>-20.422300299999996</v>
      </c>
      <c r="AH16">
        <f t="shared" si="7"/>
        <v>-1.3367099999999998</v>
      </c>
      <c r="AI16">
        <f t="shared" si="8"/>
        <v>-5.4992298999999996</v>
      </c>
      <c r="AJ16">
        <v>5.7479110668648213E-2</v>
      </c>
      <c r="AK16">
        <v>1.3481553825966826E-2</v>
      </c>
      <c r="AL16">
        <v>0.24398211963900793</v>
      </c>
      <c r="AM16">
        <v>1.7929574371161477E-2</v>
      </c>
      <c r="AN16">
        <v>-12.4048996</v>
      </c>
      <c r="AO16">
        <v>-18.702600499999999</v>
      </c>
      <c r="AP16">
        <v>-6.1264200000000004</v>
      </c>
      <c r="AQ16">
        <v>-17.4643002</v>
      </c>
    </row>
    <row r="17" spans="1:43" x14ac:dyDescent="0.2">
      <c r="A17" t="s">
        <v>108</v>
      </c>
      <c r="B17" s="26" t="s">
        <v>31</v>
      </c>
      <c r="C17" s="27">
        <v>35</v>
      </c>
      <c r="D17" s="28">
        <v>16.45</v>
      </c>
      <c r="E17" s="29">
        <v>9.7799999999999994</v>
      </c>
      <c r="F17" s="10">
        <v>15</v>
      </c>
      <c r="G17" s="31">
        <v>2517.2606449600689</v>
      </c>
      <c r="H17" s="24">
        <v>1475.686531842714</v>
      </c>
      <c r="I17" s="24">
        <v>242.95649655783561</v>
      </c>
      <c r="J17" s="24">
        <v>587.5965719182858</v>
      </c>
      <c r="K17" s="24">
        <v>211.021044641234</v>
      </c>
      <c r="L17" s="24">
        <v>34.009281860717337</v>
      </c>
      <c r="M17" s="24">
        <v>31.689941136189802</v>
      </c>
      <c r="N17" s="24">
        <v>23.855285164119792</v>
      </c>
      <c r="O17" s="24">
        <v>27.690792534195889</v>
      </c>
      <c r="P17" s="24">
        <v>23.243257686427743</v>
      </c>
      <c r="Q17">
        <v>-9.4848395815055192E-2</v>
      </c>
      <c r="R17">
        <v>-1.5092457445636571E-2</v>
      </c>
      <c r="S17">
        <v>-1.991269583602558E-2</v>
      </c>
      <c r="T17">
        <v>-8.9026647634894665E-2</v>
      </c>
      <c r="U17">
        <f t="shared" si="0"/>
        <v>-10.229700100000002</v>
      </c>
      <c r="V17">
        <f t="shared" si="1"/>
        <v>-18.212400400000003</v>
      </c>
      <c r="W17">
        <f t="shared" si="2"/>
        <v>-17.008699400000001</v>
      </c>
      <c r="X17">
        <f t="shared" si="3"/>
        <v>-10.504799800000002</v>
      </c>
      <c r="Y17">
        <v>0.909134</v>
      </c>
      <c r="Z17">
        <v>0.15553</v>
      </c>
      <c r="AA17">
        <v>42.479801199999997</v>
      </c>
      <c r="AB17">
        <f t="shared" si="4"/>
        <v>-0.41372100087645142</v>
      </c>
      <c r="AC17">
        <f t="shared" si="5"/>
        <v>-8.0818582800165846</v>
      </c>
      <c r="AD17">
        <v>9.4225818788283133E-3</v>
      </c>
      <c r="AE17">
        <v>0.73184818481602321</v>
      </c>
      <c r="AF17">
        <v>0.28667972553008153</v>
      </c>
      <c r="AG17">
        <f t="shared" si="6"/>
        <v>-20.258300800000004</v>
      </c>
      <c r="AH17">
        <f t="shared" si="7"/>
        <v>-1.3557900000000003</v>
      </c>
      <c r="AI17">
        <f t="shared" si="8"/>
        <v>-5.4260302000000005</v>
      </c>
      <c r="AJ17">
        <v>4.5749884290840849E-2</v>
      </c>
      <c r="AK17">
        <v>2.038402437592467E-2</v>
      </c>
      <c r="AL17">
        <v>0.25633682451522677</v>
      </c>
      <c r="AM17">
        <v>1.4455732063696802E-2</v>
      </c>
      <c r="AN17">
        <v>-13.396100000000001</v>
      </c>
      <c r="AO17">
        <v>-16.907100700000001</v>
      </c>
      <c r="AP17">
        <v>-5.9118899999999996</v>
      </c>
      <c r="AQ17">
        <v>-18.3995991</v>
      </c>
    </row>
    <row r="18" spans="1:43" x14ac:dyDescent="0.2">
      <c r="A18" t="s">
        <v>109</v>
      </c>
      <c r="B18" s="26" t="s">
        <v>14</v>
      </c>
      <c r="C18" s="27">
        <v>69</v>
      </c>
      <c r="D18" s="28">
        <v>14.1</v>
      </c>
      <c r="E18" s="29">
        <v>9.08</v>
      </c>
      <c r="F18" s="10">
        <v>15</v>
      </c>
      <c r="G18" s="31">
        <v>2627.5811660762552</v>
      </c>
      <c r="H18" s="24">
        <v>1489.8939821161009</v>
      </c>
      <c r="I18" s="24">
        <v>271.88571074848511</v>
      </c>
      <c r="J18" s="24">
        <v>625.50120910437738</v>
      </c>
      <c r="K18" s="24">
        <v>240.30026410729235</v>
      </c>
      <c r="L18" s="24">
        <v>34.195561402795732</v>
      </c>
      <c r="M18" s="24">
        <v>31.731553659826869</v>
      </c>
      <c r="N18" s="24">
        <v>24.343863833647884</v>
      </c>
      <c r="O18" s="24">
        <v>27.962281535288017</v>
      </c>
      <c r="P18" s="24">
        <v>23.807542481250682</v>
      </c>
      <c r="Q18">
        <v>-9.6303040726536421E-2</v>
      </c>
      <c r="R18">
        <v>-2.3097230583266428E-2</v>
      </c>
      <c r="S18">
        <v>-2.9952974033182877E-2</v>
      </c>
      <c r="T18">
        <v>-8.164130911615769E-2</v>
      </c>
      <c r="U18">
        <f t="shared" si="0"/>
        <v>-10.163600000000002</v>
      </c>
      <c r="V18">
        <f t="shared" si="1"/>
        <v>-16.364400900000003</v>
      </c>
      <c r="W18">
        <f t="shared" si="2"/>
        <v>-15.235600500000002</v>
      </c>
      <c r="X18">
        <f t="shared" si="3"/>
        <v>-10.8809004</v>
      </c>
      <c r="Y18">
        <v>0.89369600000000005</v>
      </c>
      <c r="Z18">
        <v>0.17422299999999999</v>
      </c>
      <c r="AA18">
        <v>41.662498499999998</v>
      </c>
      <c r="AB18">
        <f t="shared" si="4"/>
        <v>-0.48810185873971595</v>
      </c>
      <c r="AC18">
        <f t="shared" si="5"/>
        <v>-7.588945122805816</v>
      </c>
      <c r="AD18">
        <v>1.3469764724626933E-2</v>
      </c>
      <c r="AE18">
        <v>0.74230946813311582</v>
      </c>
      <c r="AF18">
        <v>0.21800377800888993</v>
      </c>
      <c r="AG18">
        <f t="shared" si="6"/>
        <v>-18.706399900000005</v>
      </c>
      <c r="AH18">
        <f t="shared" si="7"/>
        <v>-1.2941499999999997</v>
      </c>
      <c r="AI18">
        <f t="shared" si="8"/>
        <v>-6.6153598000000011</v>
      </c>
      <c r="AJ18">
        <v>8.6682216923406899E-2</v>
      </c>
      <c r="AK18">
        <v>1.5087592996280957E-2</v>
      </c>
      <c r="AL18">
        <v>0.14280715590812237</v>
      </c>
      <c r="AM18">
        <v>3.7314700484470859E-2</v>
      </c>
      <c r="AN18">
        <v>-10.6206999</v>
      </c>
      <c r="AO18">
        <v>-18.2138004</v>
      </c>
      <c r="AP18">
        <v>-8.4525003000000005</v>
      </c>
      <c r="AQ18">
        <v>-14.281200399999999</v>
      </c>
    </row>
    <row r="19" spans="1:43" x14ac:dyDescent="0.2">
      <c r="A19" t="s">
        <v>110</v>
      </c>
      <c r="B19" s="26" t="s">
        <v>16</v>
      </c>
      <c r="C19" s="27">
        <v>40</v>
      </c>
      <c r="D19" s="28">
        <v>16.829999999999998</v>
      </c>
      <c r="E19" s="29">
        <v>10.8</v>
      </c>
      <c r="F19" s="10">
        <v>15</v>
      </c>
      <c r="G19" s="31">
        <v>3036.9123645745726</v>
      </c>
      <c r="H19" s="24">
        <v>1787.9267608230036</v>
      </c>
      <c r="I19" s="24">
        <v>290.32924036696403</v>
      </c>
      <c r="J19" s="24">
        <v>707.13141788669668</v>
      </c>
      <c r="K19" s="24">
        <v>251.5249454979089</v>
      </c>
      <c r="L19" s="24">
        <v>34.824322597711415</v>
      </c>
      <c r="M19" s="24">
        <v>32.52349724738486</v>
      </c>
      <c r="N19" s="24">
        <v>24.628907777900501</v>
      </c>
      <c r="O19" s="24">
        <v>28.495001333997006</v>
      </c>
      <c r="P19" s="24">
        <v>24.005810635662826</v>
      </c>
      <c r="Q19">
        <v>-5.5322269757394828E-2</v>
      </c>
      <c r="R19">
        <v>-7.8132206640806265E-3</v>
      </c>
      <c r="S19">
        <v>-1.1152441658363592E-2</v>
      </c>
      <c r="T19">
        <v>-4.9828751992786149E-2</v>
      </c>
      <c r="U19">
        <f t="shared" si="0"/>
        <v>-12.571000099999999</v>
      </c>
      <c r="V19">
        <f t="shared" si="1"/>
        <v>-21.0716991</v>
      </c>
      <c r="W19">
        <f t="shared" si="2"/>
        <v>-19.5263004</v>
      </c>
      <c r="X19">
        <f t="shared" si="3"/>
        <v>-13.025199900000002</v>
      </c>
      <c r="Y19">
        <v>0.85001700000000002</v>
      </c>
      <c r="Z19">
        <v>0.12968499999999999</v>
      </c>
      <c r="AA19">
        <v>37.5951004</v>
      </c>
      <c r="AB19">
        <f t="shared" si="4"/>
        <v>-0.70572388482926929</v>
      </c>
      <c r="AC19">
        <f t="shared" si="5"/>
        <v>-8.8711025363032761</v>
      </c>
      <c r="AD19">
        <v>1.0273773811028385E-2</v>
      </c>
      <c r="AE19">
        <v>0.76348408760322561</v>
      </c>
      <c r="AF19">
        <v>0.17381529506214513</v>
      </c>
      <c r="AG19">
        <f t="shared" si="6"/>
        <v>-19.8827</v>
      </c>
      <c r="AH19">
        <f t="shared" si="7"/>
        <v>-1.1720000999999995</v>
      </c>
      <c r="AI19">
        <f t="shared" si="8"/>
        <v>-7.5991201000000022</v>
      </c>
      <c r="AJ19">
        <v>7.7535403262552427E-2</v>
      </c>
      <c r="AK19">
        <v>1.0653196310387102E-2</v>
      </c>
      <c r="AL19">
        <v>0.15135925449898102</v>
      </c>
      <c r="AM19">
        <v>1.0116725818722878E-2</v>
      </c>
      <c r="AN19">
        <v>-11.1049995</v>
      </c>
      <c r="AO19">
        <v>-19.725200699999998</v>
      </c>
      <c r="AP19">
        <v>-8.1999101999999997</v>
      </c>
      <c r="AQ19">
        <v>-19.949600199999999</v>
      </c>
    </row>
    <row r="20" spans="1:43" x14ac:dyDescent="0.2">
      <c r="A20" t="s">
        <v>110</v>
      </c>
      <c r="B20" s="26" t="s">
        <v>18</v>
      </c>
      <c r="C20" s="27">
        <v>73</v>
      </c>
      <c r="D20" s="28">
        <v>13.17</v>
      </c>
      <c r="E20" s="29">
        <v>9.11</v>
      </c>
      <c r="F20" s="10">
        <v>15</v>
      </c>
      <c r="G20" s="31">
        <v>3130.4387296473074</v>
      </c>
      <c r="H20" s="24">
        <v>1762.4213560567659</v>
      </c>
      <c r="I20" s="24">
        <v>328.36814866402347</v>
      </c>
      <c r="J20" s="24">
        <v>748.60365102339676</v>
      </c>
      <c r="K20" s="24">
        <v>291.0455739031222</v>
      </c>
      <c r="L20" s="24">
        <v>34.956052079976779</v>
      </c>
      <c r="M20" s="24">
        <v>32.46109746717277</v>
      </c>
      <c r="N20" s="24">
        <v>25.163610244208499</v>
      </c>
      <c r="O20" s="24">
        <v>28.742519408861348</v>
      </c>
      <c r="P20" s="24">
        <v>24.639609991059825</v>
      </c>
      <c r="Q20">
        <v>-4.1913123784359747E-2</v>
      </c>
      <c r="R20">
        <v>-8.3992386273663688E-3</v>
      </c>
      <c r="S20">
        <v>-9.4763248501451118E-3</v>
      </c>
      <c r="T20">
        <v>-6.2743687648994753E-2</v>
      </c>
      <c r="U20">
        <f t="shared" si="0"/>
        <v>-13.776499700000002</v>
      </c>
      <c r="V20">
        <f t="shared" si="1"/>
        <v>-20.757600799999999</v>
      </c>
      <c r="W20">
        <f t="shared" si="2"/>
        <v>-20.233600600000003</v>
      </c>
      <c r="X20">
        <f t="shared" si="3"/>
        <v>-12.024299600000001</v>
      </c>
      <c r="Y20">
        <v>0.87095900000000004</v>
      </c>
      <c r="Z20">
        <v>0.25678000000000001</v>
      </c>
      <c r="AA20">
        <v>39.918598199999998</v>
      </c>
      <c r="AB20">
        <f t="shared" si="4"/>
        <v>-0.60002288726961206</v>
      </c>
      <c r="AC20">
        <f t="shared" si="5"/>
        <v>-5.9043880547815011</v>
      </c>
      <c r="AD20">
        <v>2.3831422159707339E-2</v>
      </c>
      <c r="AE20">
        <v>0.75682592436450769</v>
      </c>
      <c r="AF20">
        <v>0.15355961337464272</v>
      </c>
      <c r="AG20">
        <f t="shared" si="6"/>
        <v>-16.228500400000001</v>
      </c>
      <c r="AH20">
        <f t="shared" si="7"/>
        <v>-1.2100399999999998</v>
      </c>
      <c r="AI20">
        <f t="shared" si="8"/>
        <v>-8.1372299000000012</v>
      </c>
      <c r="AJ20">
        <v>6.4211088190124763E-2</v>
      </c>
      <c r="AK20">
        <v>2.4803335057087504E-2</v>
      </c>
      <c r="AL20">
        <v>0.14606058643282518</v>
      </c>
      <c r="AM20">
        <v>2.213706549624253E-3</v>
      </c>
      <c r="AN20">
        <v>-11.9238997</v>
      </c>
      <c r="AO20">
        <v>-16.054899200000001</v>
      </c>
      <c r="AP20">
        <v>-8.3546695999999994</v>
      </c>
      <c r="AQ20">
        <v>-26.548799500000001</v>
      </c>
    </row>
    <row r="21" spans="1:43" x14ac:dyDescent="0.2">
      <c r="A21" t="s">
        <v>110</v>
      </c>
      <c r="B21" s="26" t="s">
        <v>19</v>
      </c>
      <c r="C21" s="27">
        <v>105</v>
      </c>
      <c r="D21" s="28">
        <v>14.42</v>
      </c>
      <c r="E21" s="29">
        <v>8.5500000000000007</v>
      </c>
      <c r="F21" s="10">
        <v>15</v>
      </c>
      <c r="G21" s="31">
        <v>5171.586694958175</v>
      </c>
      <c r="H21" s="24">
        <v>2979.2827176311389</v>
      </c>
      <c r="I21" s="24">
        <v>518.46821599537532</v>
      </c>
      <c r="J21" s="24">
        <v>1218.6600862221221</v>
      </c>
      <c r="K21" s="24">
        <v>455.17567510953893</v>
      </c>
      <c r="L21" s="24">
        <v>37.13623809466025</v>
      </c>
      <c r="M21" s="24">
        <v>34.741117173410096</v>
      </c>
      <c r="N21" s="24">
        <v>27.147221376953222</v>
      </c>
      <c r="O21" s="24">
        <v>30.858825872722711</v>
      </c>
      <c r="P21" s="24">
        <v>26.581790450215202</v>
      </c>
      <c r="Q21">
        <v>-2.6996657078388265E-2</v>
      </c>
      <c r="R21">
        <v>-9.2167956787512044E-3</v>
      </c>
      <c r="S21">
        <v>-1.3020270892046428E-2</v>
      </c>
      <c r="T21">
        <v>-2.4897740148250403E-2</v>
      </c>
      <c r="U21">
        <f t="shared" si="0"/>
        <v>-15.686900100000003</v>
      </c>
      <c r="V21">
        <f t="shared" si="1"/>
        <v>-20.354200400000003</v>
      </c>
      <c r="W21">
        <f t="shared" si="2"/>
        <v>-18.853799800000004</v>
      </c>
      <c r="X21">
        <f t="shared" si="3"/>
        <v>-16.0384007</v>
      </c>
      <c r="Y21">
        <v>0.91740600000000005</v>
      </c>
      <c r="Z21">
        <v>0.106531</v>
      </c>
      <c r="AA21">
        <v>44.9424019</v>
      </c>
      <c r="AB21">
        <f t="shared" si="4"/>
        <v>-0.37438423830839895</v>
      </c>
      <c r="AC21">
        <f t="shared" si="5"/>
        <v>-9.7252399626377279</v>
      </c>
      <c r="AD21">
        <v>3.4939773073140051E-3</v>
      </c>
      <c r="AE21">
        <v>0.60970254802787915</v>
      </c>
      <c r="AF21">
        <v>0.17082877240168626</v>
      </c>
      <c r="AG21">
        <f t="shared" si="6"/>
        <v>-24.566799199999998</v>
      </c>
      <c r="AH21">
        <f t="shared" si="7"/>
        <v>-2.1488199000000003</v>
      </c>
      <c r="AI21">
        <f t="shared" si="8"/>
        <v>-7.674389800000001</v>
      </c>
      <c r="AJ21">
        <v>8.3143813478412792E-3</v>
      </c>
      <c r="AK21">
        <v>2.5704547322527516E-2</v>
      </c>
      <c r="AL21">
        <v>0.1446814924361447</v>
      </c>
      <c r="AM21">
        <v>3.6682589852431195E-3</v>
      </c>
      <c r="AN21">
        <v>-20.8017006</v>
      </c>
      <c r="AO21">
        <v>-15.8999004</v>
      </c>
      <c r="AP21">
        <v>-8.3958701999999992</v>
      </c>
      <c r="AQ21">
        <v>-24.355400100000001</v>
      </c>
    </row>
    <row r="22" spans="1:43" x14ac:dyDescent="0.2">
      <c r="A22" t="s">
        <v>111</v>
      </c>
      <c r="B22" s="26" t="s">
        <v>20</v>
      </c>
      <c r="C22" s="27">
        <v>82</v>
      </c>
      <c r="D22" s="28">
        <v>11.22</v>
      </c>
      <c r="E22" s="29">
        <v>8.6199999999999992</v>
      </c>
      <c r="F22" s="10">
        <v>15</v>
      </c>
      <c r="G22" s="31">
        <v>2266.7889417451934</v>
      </c>
      <c r="H22" s="24">
        <v>1219.6723881178409</v>
      </c>
      <c r="I22" s="24">
        <v>258.54639439341025</v>
      </c>
      <c r="J22" s="24">
        <v>554.71134570801223</v>
      </c>
      <c r="K22" s="24">
        <v>233.85881352592875</v>
      </c>
      <c r="L22" s="24">
        <v>33.554110853216919</v>
      </c>
      <c r="M22" s="24">
        <v>30.862431920357444</v>
      </c>
      <c r="N22" s="24">
        <v>24.125384856162512</v>
      </c>
      <c r="O22" s="24">
        <v>27.440670487488408</v>
      </c>
      <c r="P22" s="24">
        <v>23.689537419740446</v>
      </c>
      <c r="Q22">
        <v>-5.0250457488554993E-2</v>
      </c>
      <c r="R22">
        <v>-1.4654467429666912E-2</v>
      </c>
      <c r="S22">
        <v>-1.6846898914553744E-2</v>
      </c>
      <c r="T22">
        <v>-6.8270021559374686E-2</v>
      </c>
      <c r="U22">
        <f t="shared" si="0"/>
        <v>-12.988599800000003</v>
      </c>
      <c r="V22">
        <f t="shared" si="1"/>
        <v>-18.340299600000002</v>
      </c>
      <c r="W22">
        <f t="shared" si="2"/>
        <v>-17.734800300000003</v>
      </c>
      <c r="X22">
        <f t="shared" si="3"/>
        <v>-11.657699600000001</v>
      </c>
      <c r="Y22">
        <v>0.90257900000000002</v>
      </c>
      <c r="Z22">
        <v>0.15714900000000001</v>
      </c>
      <c r="AA22">
        <v>41.7256012</v>
      </c>
      <c r="AB22">
        <f t="shared" si="4"/>
        <v>-0.44514775280992902</v>
      </c>
      <c r="AC22">
        <f t="shared" si="5"/>
        <v>-8.0368837822173482</v>
      </c>
      <c r="AD22">
        <v>1.3390292070698267E-2</v>
      </c>
      <c r="AE22">
        <v>0.74597968389000102</v>
      </c>
      <c r="AF22">
        <v>0.27265157451216981</v>
      </c>
      <c r="AG22">
        <f t="shared" si="6"/>
        <v>-18.7320995</v>
      </c>
      <c r="AH22">
        <f t="shared" si="7"/>
        <v>-1.2727300000000006</v>
      </c>
      <c r="AI22">
        <f t="shared" si="8"/>
        <v>-5.6439199000000002</v>
      </c>
      <c r="AJ22">
        <v>4.9015115460089985E-2</v>
      </c>
      <c r="AK22">
        <v>2.5904783081913428E-2</v>
      </c>
      <c r="AL22">
        <v>0.25588805308695156</v>
      </c>
      <c r="AM22">
        <v>7.309033290966313E-3</v>
      </c>
      <c r="AN22">
        <v>-13.0966997</v>
      </c>
      <c r="AO22">
        <v>-15.8662004</v>
      </c>
      <c r="AP22">
        <v>-5.9194998999999999</v>
      </c>
      <c r="AQ22">
        <v>-21.3614006</v>
      </c>
    </row>
    <row r="23" spans="1:43" x14ac:dyDescent="0.2">
      <c r="A23" t="s">
        <v>112</v>
      </c>
      <c r="B23" s="26" t="s">
        <v>22</v>
      </c>
      <c r="C23" s="27">
        <v>165</v>
      </c>
      <c r="D23" s="28">
        <v>10.29</v>
      </c>
      <c r="E23" s="29">
        <v>11.54</v>
      </c>
      <c r="F23" s="10">
        <v>15</v>
      </c>
      <c r="G23" s="31">
        <v>3998.4098864551861</v>
      </c>
      <c r="H23" s="24">
        <v>2153.750241945248</v>
      </c>
      <c r="I23" s="24">
        <v>455.72101540130257</v>
      </c>
      <c r="J23" s="24">
        <v>976.01578762480051</v>
      </c>
      <c r="K23" s="24">
        <v>412.9228414838372</v>
      </c>
      <c r="L23" s="24">
        <v>36.018873126188154</v>
      </c>
      <c r="M23" s="24">
        <v>33.331953392433071</v>
      </c>
      <c r="N23" s="24">
        <v>26.586990563690986</v>
      </c>
      <c r="O23" s="24">
        <v>29.894568426901337</v>
      </c>
      <c r="P23" s="24">
        <v>26.158689072293051</v>
      </c>
      <c r="Q23">
        <v>-0.14602726795228618</v>
      </c>
      <c r="R23">
        <v>-1.7644118260722787E-2</v>
      </c>
      <c r="S23">
        <v>-2.4300209063102027E-2</v>
      </c>
      <c r="T23">
        <v>-9.0880343527031393E-2</v>
      </c>
      <c r="U23">
        <f t="shared" si="0"/>
        <v>-8.3556604000000014</v>
      </c>
      <c r="V23">
        <f t="shared" si="1"/>
        <v>-17.5340004</v>
      </c>
      <c r="W23">
        <f t="shared" si="2"/>
        <v>-16.143899900000001</v>
      </c>
      <c r="X23">
        <f t="shared" si="3"/>
        <v>-10.415300400000003</v>
      </c>
      <c r="Y23">
        <v>0.93820700000000001</v>
      </c>
      <c r="Z23">
        <v>0.32544800000000002</v>
      </c>
      <c r="AA23">
        <v>48.614101400000003</v>
      </c>
      <c r="AB23">
        <f t="shared" si="4"/>
        <v>-0.27701331088250453</v>
      </c>
      <c r="AC23">
        <f t="shared" si="5"/>
        <v>-4.875183930163451</v>
      </c>
      <c r="AD23">
        <v>7.2572156760055642E-2</v>
      </c>
      <c r="AE23">
        <v>0.72313602892808315</v>
      </c>
      <c r="AF23">
        <v>0.30331019621567995</v>
      </c>
      <c r="AG23">
        <f t="shared" si="6"/>
        <v>-11.392299700000004</v>
      </c>
      <c r="AH23">
        <f t="shared" si="7"/>
        <v>-1.4077999999999995</v>
      </c>
      <c r="AI23">
        <f t="shared" si="8"/>
        <v>-5.1811299000000011</v>
      </c>
      <c r="AJ23">
        <v>5.9930785508450019E-2</v>
      </c>
      <c r="AK23">
        <v>7.2572156760055642E-2</v>
      </c>
      <c r="AL23">
        <v>0.26151283571258255</v>
      </c>
      <c r="AM23">
        <v>1.8818283198800339E-2</v>
      </c>
      <c r="AN23">
        <v>-12.2235003</v>
      </c>
      <c r="AO23">
        <v>-11.392299700000001</v>
      </c>
      <c r="AP23">
        <v>-5.8250698999999999</v>
      </c>
      <c r="AQ23">
        <v>-17.254200000000001</v>
      </c>
    </row>
    <row r="24" spans="1:43" x14ac:dyDescent="0.2">
      <c r="A24" t="s">
        <v>113</v>
      </c>
      <c r="B24" s="26" t="s">
        <v>23</v>
      </c>
      <c r="C24" s="27">
        <v>98</v>
      </c>
      <c r="D24" s="28">
        <v>9.34</v>
      </c>
      <c r="E24" s="29">
        <v>5.93</v>
      </c>
      <c r="F24" s="10">
        <v>15</v>
      </c>
      <c r="G24" s="31">
        <v>1854.2105703632872</v>
      </c>
      <c r="H24" s="24">
        <v>965.22568134845221</v>
      </c>
      <c r="I24" s="24">
        <v>223.78835534664691</v>
      </c>
      <c r="J24" s="24">
        <v>459.67474203176454</v>
      </c>
      <c r="K24" s="24">
        <v>205.52179163642305</v>
      </c>
      <c r="L24" s="24">
        <v>32.681590525452492</v>
      </c>
      <c r="M24" s="24">
        <v>29.846288684787126</v>
      </c>
      <c r="N24" s="24">
        <v>23.498374846040086</v>
      </c>
      <c r="O24" s="24">
        <v>26.624506410189774</v>
      </c>
      <c r="P24" s="24">
        <v>23.1285787723737</v>
      </c>
      <c r="Q24">
        <v>-3.6798493552597823E-2</v>
      </c>
      <c r="R24">
        <v>-1.5623558215941181E-2</v>
      </c>
      <c r="S24">
        <v>-1.6400233824618769E-2</v>
      </c>
      <c r="T24">
        <v>-5.5365594805075823E-2</v>
      </c>
      <c r="U24">
        <f t="shared" si="0"/>
        <v>-14.3416996</v>
      </c>
      <c r="V24">
        <f t="shared" si="1"/>
        <v>-18.062200500000003</v>
      </c>
      <c r="W24">
        <f t="shared" si="2"/>
        <v>-17.851499600000004</v>
      </c>
      <c r="X24">
        <f t="shared" si="3"/>
        <v>-12.567600300000004</v>
      </c>
      <c r="Y24">
        <v>0.93493599999999999</v>
      </c>
      <c r="Z24">
        <v>0.186249</v>
      </c>
      <c r="AA24">
        <v>45.681800799999998</v>
      </c>
      <c r="AB24">
        <f t="shared" si="4"/>
        <v>-0.29218117253848758</v>
      </c>
      <c r="AC24">
        <f t="shared" si="5"/>
        <v>-7.2990605036838252</v>
      </c>
      <c r="AD24">
        <v>2.2801848195069616E-2</v>
      </c>
      <c r="AE24">
        <v>0.68651653209294461</v>
      </c>
      <c r="AF24">
        <v>0.21120248316010856</v>
      </c>
      <c r="AG24">
        <f t="shared" si="6"/>
        <v>-16.420299500000002</v>
      </c>
      <c r="AH24">
        <f t="shared" si="7"/>
        <v>-1.6334900000000008</v>
      </c>
      <c r="AI24">
        <f t="shared" si="8"/>
        <v>-6.7530098000000018</v>
      </c>
      <c r="AJ24">
        <v>2.975843034941527E-2</v>
      </c>
      <c r="AK24">
        <v>2.3180886470931986E-2</v>
      </c>
      <c r="AL24">
        <v>0.19635591570808439</v>
      </c>
      <c r="AM24">
        <v>4.8010920206373563E-3</v>
      </c>
      <c r="AN24">
        <v>-15.263899800000001</v>
      </c>
      <c r="AO24">
        <v>-16.3486996</v>
      </c>
      <c r="AP24">
        <v>-7.0695601000000003</v>
      </c>
      <c r="AQ24">
        <v>-23.186599699999999</v>
      </c>
    </row>
    <row r="25" spans="1:43" x14ac:dyDescent="0.2">
      <c r="A25" t="s">
        <v>113</v>
      </c>
      <c r="B25" s="26" t="s">
        <v>24</v>
      </c>
      <c r="C25" s="27">
        <v>76</v>
      </c>
      <c r="D25" s="28">
        <v>13.27</v>
      </c>
      <c r="E25" s="29">
        <v>10.82</v>
      </c>
      <c r="F25" s="10">
        <v>15</v>
      </c>
      <c r="G25" s="31">
        <v>3713.7657521951678</v>
      </c>
      <c r="H25" s="24">
        <v>2066.3226097610695</v>
      </c>
      <c r="I25" s="24">
        <v>398.19849176515976</v>
      </c>
      <c r="J25" s="24">
        <v>894.85361562447224</v>
      </c>
      <c r="K25" s="24">
        <v>354.39103504446592</v>
      </c>
      <c r="L25" s="24">
        <v>35.698145069058114</v>
      </c>
      <c r="M25" s="24">
        <v>33.151981277843497</v>
      </c>
      <c r="N25" s="24">
        <v>26.000996107408408</v>
      </c>
      <c r="O25" s="24">
        <v>29.517519971861841</v>
      </c>
      <c r="P25" s="24">
        <v>25.494827270977325</v>
      </c>
      <c r="Q25">
        <v>-9.5510251794334616E-2</v>
      </c>
      <c r="R25">
        <v>-2.8370695987381466E-2</v>
      </c>
      <c r="S25">
        <v>-2.958489280255882E-2</v>
      </c>
      <c r="T25">
        <v>-6.7686183967570396E-2</v>
      </c>
      <c r="U25">
        <f t="shared" si="0"/>
        <v>-10.199500100000003</v>
      </c>
      <c r="V25">
        <f t="shared" si="1"/>
        <v>-15.471300100000002</v>
      </c>
      <c r="W25">
        <f t="shared" si="2"/>
        <v>-15.289300000000004</v>
      </c>
      <c r="X25">
        <f t="shared" si="3"/>
        <v>-11.694999700000002</v>
      </c>
      <c r="Y25">
        <v>0.91134599999999999</v>
      </c>
      <c r="Z25">
        <v>0.202656</v>
      </c>
      <c r="AA25">
        <v>44.516601600000001</v>
      </c>
      <c r="AB25">
        <f t="shared" si="4"/>
        <v>-0.40316708249518052</v>
      </c>
      <c r="AC25">
        <f t="shared" si="5"/>
        <v>-6.9324053365277516</v>
      </c>
      <c r="AD25">
        <v>2.1898281788612535E-2</v>
      </c>
      <c r="AE25">
        <v>0.74088874948360162</v>
      </c>
      <c r="AF25">
        <v>0.21466093663713773</v>
      </c>
      <c r="AG25">
        <f t="shared" si="6"/>
        <v>-16.595899599999999</v>
      </c>
      <c r="AH25">
        <f t="shared" si="7"/>
        <v>-1.3024699999999998</v>
      </c>
      <c r="AI25">
        <f t="shared" si="8"/>
        <v>-6.6824698000000007</v>
      </c>
      <c r="AJ25">
        <v>4.190540188288E-2</v>
      </c>
      <c r="AK25">
        <v>3.9937416730539008E-2</v>
      </c>
      <c r="AL25">
        <v>0.19376173740124392</v>
      </c>
      <c r="AM25">
        <v>9.8494032838033953E-3</v>
      </c>
      <c r="AN25">
        <v>-13.777299899999999</v>
      </c>
      <c r="AO25">
        <v>-13.9862003</v>
      </c>
      <c r="AP25">
        <v>-7.1273198000000004</v>
      </c>
      <c r="AQ25">
        <v>-20.065900800000001</v>
      </c>
    </row>
    <row r="26" spans="1:43" x14ac:dyDescent="0.2">
      <c r="A26" t="s">
        <v>114</v>
      </c>
      <c r="B26" s="26" t="s">
        <v>25</v>
      </c>
      <c r="C26" s="27">
        <v>54</v>
      </c>
      <c r="D26" s="28">
        <v>11.37</v>
      </c>
      <c r="E26" s="29">
        <v>9.3000000000000007</v>
      </c>
      <c r="F26" s="27">
        <v>15</v>
      </c>
      <c r="G26" s="31">
        <v>1631.2929041006653</v>
      </c>
      <c r="H26" s="24">
        <v>889.24801688108005</v>
      </c>
      <c r="I26" s="24">
        <v>181.85657776165951</v>
      </c>
      <c r="J26" s="24">
        <v>396.53119721651569</v>
      </c>
      <c r="K26" s="24">
        <v>163.65711224141003</v>
      </c>
      <c r="L26" s="24">
        <v>32.125319470695672</v>
      </c>
      <c r="M26" s="24">
        <v>29.490229053353954</v>
      </c>
      <c r="N26" s="24">
        <v>22.597290141283068</v>
      </c>
      <c r="O26" s="24">
        <v>25.982773612525946</v>
      </c>
      <c r="P26" s="24">
        <v>22.139348837050093</v>
      </c>
      <c r="Q26">
        <v>-9.8757473295113307E-2</v>
      </c>
      <c r="R26">
        <v>-1.8186959094535913E-2</v>
      </c>
      <c r="S26">
        <v>-2.2135529239094009E-2</v>
      </c>
      <c r="T26">
        <v>-0.10163798582836596</v>
      </c>
      <c r="U26">
        <f t="shared" si="0"/>
        <v>-10.054300299999998</v>
      </c>
      <c r="V26">
        <f t="shared" si="1"/>
        <v>-17.4023991</v>
      </c>
      <c r="W26">
        <f t="shared" si="2"/>
        <v>-16.549100900000003</v>
      </c>
      <c r="X26">
        <f t="shared" si="3"/>
        <v>-9.9294395000000026</v>
      </c>
      <c r="Y26">
        <v>0.92633600000000005</v>
      </c>
      <c r="Z26">
        <v>0.26412400000000003</v>
      </c>
      <c r="AA26">
        <v>46.914699599999999</v>
      </c>
      <c r="AB26">
        <f t="shared" si="4"/>
        <v>-0.33231457726078079</v>
      </c>
      <c r="AC26">
        <f t="shared" si="5"/>
        <v>-5.7819213421905866</v>
      </c>
      <c r="AD26">
        <v>4.9717585583348683E-2</v>
      </c>
      <c r="AE26">
        <v>0.7196097019914347</v>
      </c>
      <c r="AF26">
        <v>0.24447248666738539</v>
      </c>
      <c r="AG26">
        <f t="shared" si="6"/>
        <v>-13.034899700000002</v>
      </c>
      <c r="AH26">
        <f t="shared" si="7"/>
        <v>-1.4290299000000006</v>
      </c>
      <c r="AI26">
        <f t="shared" si="8"/>
        <v>-6.1177001000000004</v>
      </c>
      <c r="AJ26">
        <v>4.7069542810844682E-2</v>
      </c>
      <c r="AK26">
        <v>5.4649982850315103E-2</v>
      </c>
      <c r="AL26">
        <v>0.2176120849669228</v>
      </c>
      <c r="AM26">
        <v>9.820869270174894E-3</v>
      </c>
      <c r="AN26">
        <v>-13.272600199999999</v>
      </c>
      <c r="AO26">
        <v>-12.6240997</v>
      </c>
      <c r="AP26">
        <v>-6.6231698999999997</v>
      </c>
      <c r="AQ26">
        <v>-20.078500699999999</v>
      </c>
    </row>
    <row r="27" spans="1:43" x14ac:dyDescent="0.2">
      <c r="A27" t="s">
        <v>114</v>
      </c>
      <c r="B27" s="26" t="s">
        <v>26</v>
      </c>
      <c r="C27" s="27">
        <v>41</v>
      </c>
      <c r="D27" s="28">
        <v>24.26</v>
      </c>
      <c r="E27" s="29">
        <v>14.87</v>
      </c>
      <c r="F27" s="25">
        <v>15</v>
      </c>
      <c r="G27" s="31">
        <v>2952.3570693245038</v>
      </c>
      <c r="H27" s="24">
        <v>1729.7360978338425</v>
      </c>
      <c r="I27" s="24">
        <v>285.25678879582335</v>
      </c>
      <c r="J27" s="24">
        <v>689.59994138523462</v>
      </c>
      <c r="K27" s="24">
        <v>247.76424130960336</v>
      </c>
      <c r="L27" s="24">
        <v>34.70168881558638</v>
      </c>
      <c r="M27" s="24">
        <v>32.379798487952243</v>
      </c>
      <c r="N27" s="24">
        <v>24.552359889411935</v>
      </c>
      <c r="O27" s="24">
        <v>28.385972159024014</v>
      </c>
      <c r="P27" s="24">
        <v>23.940386268078477</v>
      </c>
      <c r="Q27">
        <v>-5.3067662689764573E-2</v>
      </c>
      <c r="R27">
        <v>-1.2639502204992409E-2</v>
      </c>
      <c r="S27">
        <v>-1.0184504631175329E-2</v>
      </c>
      <c r="T27">
        <v>-6.2596491223516376E-2</v>
      </c>
      <c r="U27">
        <f t="shared" si="0"/>
        <v>-12.751700400000004</v>
      </c>
      <c r="V27">
        <f t="shared" si="1"/>
        <v>-18.982700300000005</v>
      </c>
      <c r="W27">
        <f t="shared" si="2"/>
        <v>-19.9206009</v>
      </c>
      <c r="X27">
        <f t="shared" si="3"/>
        <v>-12.034500100000002</v>
      </c>
      <c r="Y27">
        <v>0.88453300000000001</v>
      </c>
      <c r="Z27">
        <v>0.166494</v>
      </c>
      <c r="AA27">
        <v>41.880199400000002</v>
      </c>
      <c r="AB27">
        <f t="shared" si="4"/>
        <v>-0.53285959870643718</v>
      </c>
      <c r="AC27">
        <f t="shared" si="5"/>
        <v>-7.7860141269125469</v>
      </c>
      <c r="AD27">
        <v>1.2876862847095577E-2</v>
      </c>
      <c r="AE27">
        <v>0.75117824194827809</v>
      </c>
      <c r="AF27">
        <v>0.21144237095443444</v>
      </c>
      <c r="AG27">
        <f t="shared" si="6"/>
        <v>-18.901899300000004</v>
      </c>
      <c r="AH27">
        <f t="shared" si="7"/>
        <v>-1.2425699999999997</v>
      </c>
      <c r="AI27">
        <f t="shared" si="8"/>
        <v>-6.7480798000000011</v>
      </c>
      <c r="AJ27">
        <v>0.10388814459626523</v>
      </c>
      <c r="AK27">
        <v>1.6146932136681575E-2</v>
      </c>
      <c r="AL27">
        <v>0.11085543232418553</v>
      </c>
      <c r="AM27">
        <v>4.9578112657651295E-2</v>
      </c>
      <c r="AN27">
        <v>-9.8343401000000004</v>
      </c>
      <c r="AO27">
        <v>-17.919099800000001</v>
      </c>
      <c r="AP27">
        <v>-9.5524301999999999</v>
      </c>
      <c r="AQ27">
        <v>-13.0471001</v>
      </c>
    </row>
    <row r="28" spans="1:43" x14ac:dyDescent="0.2">
      <c r="A28" t="s">
        <v>115</v>
      </c>
      <c r="B28" s="26" t="s">
        <v>27</v>
      </c>
      <c r="C28" s="27">
        <v>41</v>
      </c>
      <c r="D28" s="28">
        <v>17.68</v>
      </c>
      <c r="E28" s="29">
        <v>13.2</v>
      </c>
      <c r="F28" s="25">
        <v>15</v>
      </c>
      <c r="G28" s="31">
        <v>3451.0076004320249</v>
      </c>
      <c r="H28" s="24">
        <v>2035.72695028254</v>
      </c>
      <c r="I28" s="24">
        <v>328.34826138822814</v>
      </c>
      <c r="J28" s="24">
        <v>802.98191750557362</v>
      </c>
      <c r="K28" s="24">
        <v>283.95047125568249</v>
      </c>
      <c r="L28" s="24">
        <v>35.379459157742609</v>
      </c>
      <c r="M28" s="24">
        <v>33.087195261509741</v>
      </c>
      <c r="N28" s="24">
        <v>25.163347210301982</v>
      </c>
      <c r="O28" s="24">
        <v>29.047057654331383</v>
      </c>
      <c r="P28" s="24">
        <v>24.53242593792757</v>
      </c>
      <c r="Q28">
        <v>-4.9537031729186547E-2</v>
      </c>
      <c r="R28">
        <v>-1.3642063603047216E-2</v>
      </c>
      <c r="S28">
        <v>-1.4503406850522808E-2</v>
      </c>
      <c r="T28">
        <v>-7.4613944539316884E-2</v>
      </c>
      <c r="U28">
        <f t="shared" si="0"/>
        <v>-13.050700200000003</v>
      </c>
      <c r="V28">
        <f t="shared" si="1"/>
        <v>-18.651199300000002</v>
      </c>
      <c r="W28">
        <f t="shared" si="2"/>
        <v>-18.385299700000004</v>
      </c>
      <c r="X28">
        <f t="shared" si="3"/>
        <v>-11.271800000000002</v>
      </c>
      <c r="Y28">
        <v>0.94277599999999995</v>
      </c>
      <c r="Z28">
        <v>0.24091899999999999</v>
      </c>
      <c r="AA28">
        <v>47.655700699999997</v>
      </c>
      <c r="AB28">
        <f t="shared" si="4"/>
        <v>-0.25591481727087217</v>
      </c>
      <c r="AC28">
        <f t="shared" si="5"/>
        <v>-6.1812894815538053</v>
      </c>
      <c r="AD28">
        <v>3.0671853415990775E-2</v>
      </c>
      <c r="AE28">
        <v>0.66366971486058524</v>
      </c>
      <c r="AF28">
        <v>0.19427548865465358</v>
      </c>
      <c r="AG28">
        <f t="shared" si="6"/>
        <v>-15.132599799999999</v>
      </c>
      <c r="AH28">
        <f t="shared" si="7"/>
        <v>-1.7804799999999998</v>
      </c>
      <c r="AI28">
        <f t="shared" si="8"/>
        <v>-7.1158199</v>
      </c>
      <c r="AJ28">
        <v>2.2903930121000511E-2</v>
      </c>
      <c r="AK28">
        <v>3.0671853415990775E-2</v>
      </c>
      <c r="AL28">
        <v>0.1817410404425468</v>
      </c>
      <c r="AM28">
        <v>4.6621900159609141E-3</v>
      </c>
      <c r="AN28">
        <v>-16.400899899999999</v>
      </c>
      <c r="AO28">
        <v>-15.132599799999999</v>
      </c>
      <c r="AP28">
        <v>-7.4054698999999999</v>
      </c>
      <c r="AQ28">
        <v>-23.3141003</v>
      </c>
    </row>
  </sheetData>
  <autoFilter ref="A1:AI1" xr:uid="{3CDF8AA3-C093-47AC-A072-BC2E49A84AE5}">
    <sortState xmlns:xlrd2="http://schemas.microsoft.com/office/spreadsheetml/2017/richdata2" ref="A2:AI29">
      <sortCondition ref="A1"/>
    </sortState>
  </autoFilter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3B1F5-1F16-4309-A91F-C100AA5A2701}">
  <dimension ref="A1:AL29"/>
  <sheetViews>
    <sheetView zoomScaleNormal="100" workbookViewId="0">
      <selection activeCell="B2" sqref="B2:B29"/>
    </sheetView>
  </sheetViews>
  <sheetFormatPr defaultRowHeight="14.25" x14ac:dyDescent="0.2"/>
  <cols>
    <col min="4" max="4" width="12.25" customWidth="1"/>
    <col min="8" max="8" width="14.875" bestFit="1" customWidth="1"/>
    <col min="9" max="9" width="15" bestFit="1" customWidth="1"/>
    <col min="10" max="10" width="15.625" bestFit="1" customWidth="1"/>
    <col min="11" max="11" width="14.75" bestFit="1" customWidth="1"/>
    <col min="24" max="25" width="10.5" bestFit="1" customWidth="1"/>
    <col min="26" max="26" width="9.5" bestFit="1" customWidth="1"/>
    <col min="27" max="27" width="11.875" customWidth="1"/>
  </cols>
  <sheetData>
    <row r="1" spans="1:38" ht="31.5" x14ac:dyDescent="0.2">
      <c r="A1" t="s">
        <v>69</v>
      </c>
      <c r="B1" s="5" t="s">
        <v>68</v>
      </c>
      <c r="C1" s="5" t="s">
        <v>29</v>
      </c>
      <c r="D1" s="9" t="s">
        <v>89</v>
      </c>
      <c r="E1" s="12" t="s">
        <v>0</v>
      </c>
      <c r="F1" s="5" t="s">
        <v>1</v>
      </c>
      <c r="G1" s="18" t="s">
        <v>88</v>
      </c>
      <c r="H1" s="5" t="s">
        <v>64</v>
      </c>
      <c r="I1" s="5" t="s">
        <v>65</v>
      </c>
      <c r="J1" s="5" t="s">
        <v>66</v>
      </c>
      <c r="K1" s="5" t="s">
        <v>67</v>
      </c>
      <c r="L1" s="23" t="s">
        <v>234</v>
      </c>
      <c r="M1" s="23" t="s">
        <v>80</v>
      </c>
      <c r="N1" s="23" t="s">
        <v>81</v>
      </c>
      <c r="O1" s="23" t="s">
        <v>82</v>
      </c>
      <c r="P1" s="23" t="s">
        <v>83</v>
      </c>
      <c r="Q1" t="s">
        <v>102</v>
      </c>
      <c r="R1" t="s">
        <v>103</v>
      </c>
      <c r="S1" t="s">
        <v>104</v>
      </c>
      <c r="T1" t="s">
        <v>105</v>
      </c>
      <c r="U1" t="s">
        <v>106</v>
      </c>
      <c r="V1" t="s">
        <v>107</v>
      </c>
      <c r="W1" t="s">
        <v>116</v>
      </c>
      <c r="X1" t="s">
        <v>117</v>
      </c>
      <c r="Y1" t="s">
        <v>126</v>
      </c>
      <c r="Z1" t="s">
        <v>127</v>
      </c>
      <c r="AA1" t="s">
        <v>118</v>
      </c>
      <c r="AB1" t="s">
        <v>128</v>
      </c>
      <c r="AC1" t="s">
        <v>129</v>
      </c>
      <c r="AD1" t="s">
        <v>130</v>
      </c>
      <c r="AE1" t="s">
        <v>131</v>
      </c>
      <c r="AF1" t="s">
        <v>120</v>
      </c>
      <c r="AG1" t="s">
        <v>121</v>
      </c>
      <c r="AH1" t="s">
        <v>119</v>
      </c>
      <c r="AI1" t="s">
        <v>122</v>
      </c>
      <c r="AJ1" t="s">
        <v>123</v>
      </c>
      <c r="AK1" t="s">
        <v>124</v>
      </c>
      <c r="AL1" t="s">
        <v>125</v>
      </c>
    </row>
    <row r="2" spans="1:38" x14ac:dyDescent="0.2">
      <c r="A2">
        <v>20190809</v>
      </c>
      <c r="B2" s="20" t="s">
        <v>2</v>
      </c>
      <c r="C2" s="20">
        <v>110</v>
      </c>
      <c r="D2" s="20">
        <v>11.079000000000001</v>
      </c>
      <c r="E2" s="20">
        <v>7.5880000000000001</v>
      </c>
      <c r="F2" s="10">
        <v>15</v>
      </c>
      <c r="G2" s="20">
        <v>3111.9475601646977</v>
      </c>
      <c r="H2" s="20">
        <v>1681.9863349068969</v>
      </c>
      <c r="I2" s="20">
        <v>352.26496828079166</v>
      </c>
      <c r="J2" s="20">
        <v>759.49339561191709</v>
      </c>
      <c r="K2" s="20">
        <v>318.20286136509333</v>
      </c>
      <c r="L2">
        <v>3022.0573773411211</v>
      </c>
      <c r="M2" s="24">
        <v>1601.0362187707281</v>
      </c>
      <c r="N2" s="24">
        <v>353.731124644489</v>
      </c>
      <c r="O2" s="24">
        <v>745.71974897602274</v>
      </c>
      <c r="P2" s="24">
        <v>321.570284949881</v>
      </c>
      <c r="Q2">
        <v>0.40767305700192835</v>
      </c>
      <c r="R2">
        <v>0.11084956674093539</v>
      </c>
      <c r="S2">
        <v>0.10579203469882563</v>
      </c>
      <c r="T2">
        <v>0.27009900853163427</v>
      </c>
      <c r="U2">
        <v>0.89750700000000005</v>
      </c>
      <c r="V2">
        <v>9.0511900000000006E-2</v>
      </c>
      <c r="W2">
        <v>43.893600499999998</v>
      </c>
      <c r="X2">
        <v>1.4015700000000001E-2</v>
      </c>
      <c r="Y2">
        <v>8.1064499999999998E-2</v>
      </c>
      <c r="Z2">
        <v>1.00658</v>
      </c>
      <c r="AA2">
        <v>5.1599000000000003E-3</v>
      </c>
      <c r="AB2">
        <v>0.10898120611214257</v>
      </c>
      <c r="AC2">
        <v>3.2664408633790741E-2</v>
      </c>
      <c r="AD2">
        <v>3.7716527403454811E-2</v>
      </c>
      <c r="AE2">
        <v>8.1377250083833466E-2</v>
      </c>
      <c r="AF2">
        <v>0.92549709999999996</v>
      </c>
      <c r="AG2">
        <v>0.18704509999999999</v>
      </c>
      <c r="AH2">
        <v>44.389228799999998</v>
      </c>
      <c r="AI2">
        <v>0.69971152940259762</v>
      </c>
      <c r="AJ2">
        <v>2.0240836184204327E-2</v>
      </c>
      <c r="AK2">
        <v>0.23708566725956653</v>
      </c>
      <c r="AL2">
        <v>3.012547546296923E-3</v>
      </c>
    </row>
    <row r="3" spans="1:38" x14ac:dyDescent="0.2">
      <c r="A3">
        <v>20190809</v>
      </c>
      <c r="B3" s="20" t="s">
        <v>14</v>
      </c>
      <c r="C3" s="20">
        <v>45</v>
      </c>
      <c r="D3" s="20">
        <v>12.744</v>
      </c>
      <c r="E3" s="20">
        <v>7.2629999999999999</v>
      </c>
      <c r="F3" s="10">
        <v>15</v>
      </c>
      <c r="G3" s="20">
        <v>1837.3388717910298</v>
      </c>
      <c r="H3" s="20">
        <v>1046.6172582754693</v>
      </c>
      <c r="I3" s="20">
        <v>188.57754214421064</v>
      </c>
      <c r="J3" s="20">
        <v>435.51050307485883</v>
      </c>
      <c r="K3" s="20">
        <v>166.63356829649103</v>
      </c>
      <c r="L3">
        <v>1719.5718461382742</v>
      </c>
      <c r="M3" s="24">
        <v>939.32081287492088</v>
      </c>
      <c r="N3" s="24">
        <v>190.68714441445391</v>
      </c>
      <c r="O3" s="24">
        <v>418.59619062591469</v>
      </c>
      <c r="P3" s="24">
        <v>170.96769822298447</v>
      </c>
      <c r="Q3">
        <v>0.40767305700192835</v>
      </c>
      <c r="R3">
        <v>0.11084956674093539</v>
      </c>
      <c r="S3">
        <v>0.10579203469882563</v>
      </c>
      <c r="T3">
        <v>0.27009900853163427</v>
      </c>
      <c r="U3">
        <v>0.89750700000000005</v>
      </c>
      <c r="V3">
        <v>9.0511900000000006E-2</v>
      </c>
      <c r="W3">
        <v>43.893600499999998</v>
      </c>
      <c r="X3">
        <v>1.4015700000000001E-2</v>
      </c>
      <c r="Y3">
        <v>8.1064499999999998E-2</v>
      </c>
      <c r="Z3">
        <v>1.00658</v>
      </c>
      <c r="AA3">
        <v>5.1599000000000003E-3</v>
      </c>
      <c r="AB3">
        <v>-7.8739015434666895E-2</v>
      </c>
      <c r="AC3">
        <v>-3.3357233114877448E-2</v>
      </c>
      <c r="AD3">
        <v>-3.7283788870496132E-2</v>
      </c>
      <c r="AE3">
        <v>-7.6568473692151764E-2</v>
      </c>
      <c r="AF3">
        <v>0.92429099999999997</v>
      </c>
      <c r="AG3">
        <v>0.22179499999999999</v>
      </c>
      <c r="AH3">
        <v>44.731899300000002</v>
      </c>
      <c r="AI3">
        <v>0.69414468075387281</v>
      </c>
      <c r="AJ3">
        <v>2.1241242153929776E-2</v>
      </c>
      <c r="AK3">
        <v>0.19901830357130743</v>
      </c>
      <c r="AL3">
        <v>8.2843797800647035E-3</v>
      </c>
    </row>
    <row r="4" spans="1:38" x14ac:dyDescent="0.2">
      <c r="A4">
        <v>20190810</v>
      </c>
      <c r="B4" s="20" t="s">
        <v>2</v>
      </c>
      <c r="C4" s="20">
        <v>114</v>
      </c>
      <c r="D4" s="20">
        <v>9.6010000000000009</v>
      </c>
      <c r="E4" s="20">
        <v>7.2629999999999999</v>
      </c>
      <c r="F4" s="10">
        <v>15</v>
      </c>
      <c r="G4" s="20">
        <v>2279.6421459898734</v>
      </c>
      <c r="H4" s="20">
        <v>1185.6646261536941</v>
      </c>
      <c r="I4" s="20">
        <v>275.42182840842435</v>
      </c>
      <c r="J4" s="20">
        <v>565.71281539131871</v>
      </c>
      <c r="K4" s="20">
        <v>252.84287603643534</v>
      </c>
      <c r="L4">
        <v>2234.9483252496047</v>
      </c>
      <c r="M4" s="24">
        <v>1145.9145037772385</v>
      </c>
      <c r="N4" s="24">
        <v>276.07221673813814</v>
      </c>
      <c r="O4" s="24">
        <v>558.41247664383025</v>
      </c>
      <c r="P4" s="24">
        <v>254.5491280903978</v>
      </c>
      <c r="Q4">
        <v>2.7642671327357942</v>
      </c>
      <c r="R4">
        <v>0.15831863252428691</v>
      </c>
      <c r="S4">
        <v>0.12403122698488518</v>
      </c>
      <c r="T4">
        <v>1.9815771697937079</v>
      </c>
      <c r="U4">
        <v>0.601074</v>
      </c>
      <c r="V4">
        <v>0.26300699999999999</v>
      </c>
      <c r="W4">
        <v>23.2779007</v>
      </c>
      <c r="X4">
        <v>8.1768999999999994E-2</v>
      </c>
      <c r="Y4">
        <v>1.49309</v>
      </c>
      <c r="Z4">
        <v>0.88886600000000004</v>
      </c>
      <c r="AA4">
        <v>9.7130499999999995E-2</v>
      </c>
      <c r="AB4">
        <v>-5.2366075795717927E-2</v>
      </c>
      <c r="AC4">
        <v>-1.4937918306152358E-2</v>
      </c>
      <c r="AD4">
        <v>-1.7685204659883137E-2</v>
      </c>
      <c r="AE4">
        <v>-6.2014037850906548E-2</v>
      </c>
      <c r="AF4">
        <v>0.94044700000000003</v>
      </c>
      <c r="AG4">
        <v>0.18187</v>
      </c>
      <c r="AH4">
        <v>46.498001100000003</v>
      </c>
      <c r="AI4">
        <v>0.6488689610856897</v>
      </c>
      <c r="AJ4">
        <v>1.6478207979547646E-2</v>
      </c>
      <c r="AK4">
        <v>0.18557566265091527</v>
      </c>
      <c r="AL4">
        <v>1.9087100929953887E-2</v>
      </c>
    </row>
    <row r="5" spans="1:38" x14ac:dyDescent="0.2">
      <c r="A5">
        <v>20190810</v>
      </c>
      <c r="B5" s="20" t="s">
        <v>14</v>
      </c>
      <c r="C5" s="20">
        <v>64</v>
      </c>
      <c r="D5" s="20">
        <v>10.875</v>
      </c>
      <c r="E5" s="20">
        <v>6.8049999999999997</v>
      </c>
      <c r="F5" s="10">
        <v>15</v>
      </c>
      <c r="G5" s="20">
        <v>1775.2843947636347</v>
      </c>
      <c r="H5" s="20">
        <v>971.45329973545745</v>
      </c>
      <c r="I5" s="20">
        <v>196.83379960047606</v>
      </c>
      <c r="J5" s="20">
        <v>429.73093453536694</v>
      </c>
      <c r="K5" s="20">
        <v>177.26636089233298</v>
      </c>
      <c r="L5">
        <v>1682.9399177477076</v>
      </c>
      <c r="M5" s="24">
        <v>887.88708257387316</v>
      </c>
      <c r="N5" s="24">
        <v>198.38553547689702</v>
      </c>
      <c r="O5" s="24">
        <v>415.98716459685625</v>
      </c>
      <c r="P5" s="24">
        <v>180.68013510008109</v>
      </c>
      <c r="Q5">
        <v>8.3437257341756027E-2</v>
      </c>
      <c r="R5">
        <v>3.2233690380729291E-2</v>
      </c>
      <c r="S5">
        <v>3.6773928725871721E-2</v>
      </c>
      <c r="T5">
        <v>5.2933424335119855E-2</v>
      </c>
      <c r="U5">
        <v>0.92203100000000004</v>
      </c>
      <c r="V5">
        <v>0.116476</v>
      </c>
      <c r="W5">
        <v>46.342601799999997</v>
      </c>
      <c r="X5">
        <v>2.1854200000000001E-2</v>
      </c>
      <c r="Y5">
        <v>3.3174500000000003E-2</v>
      </c>
      <c r="Z5">
        <v>0.43819000000000002</v>
      </c>
      <c r="AA5">
        <v>1.12646E-2</v>
      </c>
      <c r="AB5">
        <v>-0.17346984882116578</v>
      </c>
      <c r="AC5">
        <v>-4.4280243456417331E-2</v>
      </c>
      <c r="AD5">
        <v>-4.8796645760590958E-2</v>
      </c>
      <c r="AE5">
        <v>-0.18396957285530738</v>
      </c>
      <c r="AF5">
        <v>0.90504300000000004</v>
      </c>
      <c r="AG5">
        <v>0.21218999999999999</v>
      </c>
      <c r="AH5">
        <v>41.749698600000002</v>
      </c>
      <c r="AI5">
        <v>0.75700369616108576</v>
      </c>
      <c r="AJ5">
        <v>3.0630916400011303E-2</v>
      </c>
      <c r="AK5">
        <v>0.25298863976652308</v>
      </c>
      <c r="AL5">
        <v>1.6941424707642878E-2</v>
      </c>
    </row>
    <row r="6" spans="1:38" x14ac:dyDescent="0.2">
      <c r="A6">
        <v>20190811</v>
      </c>
      <c r="B6" s="20" t="s">
        <v>2</v>
      </c>
      <c r="C6" s="20">
        <v>116</v>
      </c>
      <c r="D6" s="20">
        <v>10.355</v>
      </c>
      <c r="E6" s="20">
        <v>10.428000000000001</v>
      </c>
      <c r="F6" s="10">
        <v>15</v>
      </c>
      <c r="G6" s="20">
        <v>2785.5168116149543</v>
      </c>
      <c r="H6" s="20">
        <v>1478.792316782441</v>
      </c>
      <c r="I6" s="20">
        <v>325.2596853693492</v>
      </c>
      <c r="J6" s="20">
        <v>685.41228642699559</v>
      </c>
      <c r="K6" s="20">
        <v>296.0525230361693</v>
      </c>
      <c r="L6">
        <v>2717.6821581512036</v>
      </c>
      <c r="M6" s="24">
        <v>1417.9699993448369</v>
      </c>
      <c r="N6" s="24">
        <v>326.35128621985905</v>
      </c>
      <c r="O6" s="24">
        <v>674.69268696326583</v>
      </c>
      <c r="P6" s="24">
        <v>298.66818562324215</v>
      </c>
      <c r="Q6">
        <v>0.36689602789123221</v>
      </c>
      <c r="R6">
        <v>0.13532935128885679</v>
      </c>
      <c r="S6">
        <v>0.11711324104348546</v>
      </c>
      <c r="T6">
        <v>0.31053246447156302</v>
      </c>
      <c r="U6">
        <v>0.91168499999999997</v>
      </c>
      <c r="V6">
        <v>0.19236300000000001</v>
      </c>
      <c r="W6">
        <v>46.212501500000002</v>
      </c>
      <c r="X6">
        <v>1.32546E-2</v>
      </c>
      <c r="Y6">
        <v>1.47177E-2</v>
      </c>
      <c r="Z6">
        <v>0.91393199999999997</v>
      </c>
      <c r="AA6">
        <v>9.5486000000000008E-3</v>
      </c>
      <c r="AB6">
        <v>-6.3242647161351362E-2</v>
      </c>
      <c r="AC6">
        <v>-3.2760457646645688E-2</v>
      </c>
      <c r="AD6">
        <v>-3.3315017060128016E-2</v>
      </c>
      <c r="AE6">
        <v>-7.9661775183112654E-2</v>
      </c>
      <c r="AF6">
        <v>0.94654000000000005</v>
      </c>
      <c r="AG6">
        <v>0.138071</v>
      </c>
      <c r="AH6">
        <v>47.507999400000003</v>
      </c>
      <c r="AI6">
        <v>0.56797862236448271</v>
      </c>
      <c r="AJ6">
        <v>4.4491797304750816E-3</v>
      </c>
      <c r="AK6">
        <v>0.37145482160018245</v>
      </c>
      <c r="AL6">
        <v>4.9654663144714284E-2</v>
      </c>
    </row>
    <row r="7" spans="1:38" x14ac:dyDescent="0.2">
      <c r="A7">
        <v>20190812</v>
      </c>
      <c r="B7" s="20" t="s">
        <v>2</v>
      </c>
      <c r="C7" s="20">
        <v>39</v>
      </c>
      <c r="D7" s="20">
        <v>11.59</v>
      </c>
      <c r="E7" s="20">
        <v>5.9889999999999999</v>
      </c>
      <c r="F7" s="10">
        <v>15</v>
      </c>
      <c r="G7" s="20">
        <v>1217.9852607315881</v>
      </c>
      <c r="H7" s="20">
        <v>661.36169834940029</v>
      </c>
      <c r="I7" s="20">
        <v>136.65544195358842</v>
      </c>
      <c r="J7" s="20">
        <v>296.90938815819811</v>
      </c>
      <c r="K7" s="20">
        <v>123.05873227040141</v>
      </c>
      <c r="L7">
        <v>1191.5849195990036</v>
      </c>
      <c r="M7" s="24">
        <v>637.63137409797162</v>
      </c>
      <c r="N7" s="24">
        <v>137.0886195900884</v>
      </c>
      <c r="O7" s="24">
        <v>292.79444439746487</v>
      </c>
      <c r="P7" s="24">
        <v>124.07048151347874</v>
      </c>
      <c r="Q7">
        <v>8.6427109790795278E-2</v>
      </c>
      <c r="R7">
        <v>7.0344469699098161E-2</v>
      </c>
      <c r="S7">
        <v>5.6721804672945082E-2</v>
      </c>
      <c r="T7">
        <v>3.8548721598281849E-2</v>
      </c>
      <c r="U7">
        <v>0.91002799999999995</v>
      </c>
      <c r="V7">
        <v>9.8569299999999999E-2</v>
      </c>
      <c r="W7">
        <v>48.215698199999999</v>
      </c>
      <c r="X7">
        <v>1.4015700000000001E-2</v>
      </c>
      <c r="Y7">
        <v>1.4015700000000001E-2</v>
      </c>
      <c r="Z7">
        <v>0.31442700000000001</v>
      </c>
      <c r="AA7">
        <v>9.2548000000000005E-3</v>
      </c>
      <c r="AB7">
        <v>-4.7754028029792353E-2</v>
      </c>
      <c r="AC7">
        <v>-9.9149383921389913E-3</v>
      </c>
      <c r="AD7">
        <v>-8.9887659005268399E-3</v>
      </c>
      <c r="AE7">
        <v>-3.7808547213740676E-2</v>
      </c>
      <c r="AF7">
        <v>0.90612400000000004</v>
      </c>
      <c r="AG7">
        <v>0.24927199999999999</v>
      </c>
      <c r="AH7">
        <v>42.615001700000001</v>
      </c>
      <c r="AI7">
        <v>0.72838165645586983</v>
      </c>
      <c r="AJ7">
        <v>2.482733361116159E-2</v>
      </c>
      <c r="AK7">
        <v>0.15373613907110412</v>
      </c>
      <c r="AL7">
        <v>7.6789185311131655E-3</v>
      </c>
    </row>
    <row r="8" spans="1:38" x14ac:dyDescent="0.2">
      <c r="A8">
        <v>20190813</v>
      </c>
      <c r="B8" s="20" t="s">
        <v>2</v>
      </c>
      <c r="C8" s="20">
        <v>52</v>
      </c>
      <c r="D8" s="20">
        <v>10.707000000000001</v>
      </c>
      <c r="E8" s="20">
        <v>6.0209999999999999</v>
      </c>
      <c r="F8" s="10">
        <v>15</v>
      </c>
      <c r="G8" s="20">
        <v>1340.4694597339846</v>
      </c>
      <c r="H8" s="20">
        <v>713.01051077405259</v>
      </c>
      <c r="I8" s="20">
        <v>155.9403650105543</v>
      </c>
      <c r="J8" s="20">
        <v>329.8142219831704</v>
      </c>
      <c r="K8" s="20">
        <v>141.70436196620702</v>
      </c>
      <c r="L8">
        <v>1318.1275715735471</v>
      </c>
      <c r="M8" s="24">
        <v>692.98327259030248</v>
      </c>
      <c r="N8" s="24">
        <v>156.30151994803558</v>
      </c>
      <c r="O8" s="24">
        <v>326.27154558870143</v>
      </c>
      <c r="P8" s="24">
        <v>142.57123344650756</v>
      </c>
      <c r="Q8">
        <v>4.7401274619213694E-2</v>
      </c>
      <c r="R8">
        <v>3.0258683587838446E-2</v>
      </c>
      <c r="S8">
        <v>3.6338748817516246E-2</v>
      </c>
      <c r="T8">
        <v>0.16163298743625962</v>
      </c>
      <c r="U8">
        <v>0.89815199999999995</v>
      </c>
      <c r="V8">
        <v>0.23733399999999999</v>
      </c>
      <c r="W8">
        <v>44.615100900000002</v>
      </c>
      <c r="X8">
        <v>1.41385E-2</v>
      </c>
      <c r="Y8">
        <v>4.5135300000000003E-2</v>
      </c>
      <c r="Z8">
        <v>0.283945</v>
      </c>
      <c r="AA8">
        <v>4.08542E-2</v>
      </c>
      <c r="AB8">
        <v>-7.4564134299238166E-2</v>
      </c>
      <c r="AC8">
        <v>-6.951522455466771E-3</v>
      </c>
      <c r="AD8">
        <v>-7.5215954304513558E-3</v>
      </c>
      <c r="AE8">
        <v>-3.6381448820028396E-2</v>
      </c>
      <c r="AF8">
        <v>0.86141000000000001</v>
      </c>
      <c r="AG8">
        <v>0.324959</v>
      </c>
      <c r="AH8">
        <v>41.324401899999998</v>
      </c>
      <c r="AI8">
        <v>0.73102461376833572</v>
      </c>
      <c r="AJ8">
        <v>1.8138022654573736E-2</v>
      </c>
      <c r="AK8">
        <v>8.6462948208958668E-2</v>
      </c>
      <c r="AL8">
        <v>1.138806874141622E-2</v>
      </c>
    </row>
    <row r="9" spans="1:38" x14ac:dyDescent="0.2">
      <c r="A9">
        <v>20190813</v>
      </c>
      <c r="B9" s="20" t="s">
        <v>14</v>
      </c>
      <c r="C9" s="20">
        <v>46</v>
      </c>
      <c r="D9" s="20">
        <v>15.615</v>
      </c>
      <c r="E9" s="20">
        <v>11.004</v>
      </c>
      <c r="F9" s="10">
        <v>15</v>
      </c>
      <c r="G9" s="20">
        <v>3078.7432279912209</v>
      </c>
      <c r="H9" s="20">
        <v>1838.0069538363316</v>
      </c>
      <c r="I9" s="20">
        <v>285.71297705782706</v>
      </c>
      <c r="J9" s="20">
        <v>708.69721600745208</v>
      </c>
      <c r="K9" s="20">
        <v>246.32608108960969</v>
      </c>
      <c r="L9">
        <v>2837.3264724421629</v>
      </c>
      <c r="M9" s="24">
        <v>1616.4662663846661</v>
      </c>
      <c r="N9" s="24">
        <v>290.21766697294584</v>
      </c>
      <c r="O9" s="24">
        <v>675.61021559726566</v>
      </c>
      <c r="P9" s="24">
        <v>255.03232348728528</v>
      </c>
      <c r="Q9">
        <v>0.14143274810412704</v>
      </c>
      <c r="R9">
        <v>3.8529198079733575E-2</v>
      </c>
      <c r="S9">
        <v>2.1853453084264174E-2</v>
      </c>
      <c r="T9">
        <v>0.16395626638672192</v>
      </c>
      <c r="U9">
        <v>0.93069500000000005</v>
      </c>
      <c r="V9">
        <v>0.12550500000000001</v>
      </c>
      <c r="W9">
        <v>46.187301599999998</v>
      </c>
      <c r="X9">
        <v>5.2952800000000001E-2</v>
      </c>
      <c r="Y9">
        <v>1.41011E-2</v>
      </c>
      <c r="Z9">
        <v>0.47016599999999997</v>
      </c>
      <c r="AA9">
        <v>2.31886E-2</v>
      </c>
      <c r="AB9">
        <v>-9.8607518560377402E-2</v>
      </c>
      <c r="AC9">
        <v>-2.0517761158065702E-2</v>
      </c>
      <c r="AD9">
        <v>-2.572112500006149E-2</v>
      </c>
      <c r="AE9">
        <v>-7.5772221475735188E-2</v>
      </c>
      <c r="AF9">
        <v>0.93649000000000004</v>
      </c>
      <c r="AG9">
        <v>0.13019600000000001</v>
      </c>
      <c r="AH9">
        <v>46.623901400000001</v>
      </c>
      <c r="AI9">
        <v>0.62409684917416219</v>
      </c>
      <c r="AJ9">
        <v>2.3473075194285587E-2</v>
      </c>
      <c r="AK9">
        <v>0.2802166778988267</v>
      </c>
      <c r="AL9">
        <v>1.5083425410787379E-2</v>
      </c>
    </row>
    <row r="10" spans="1:38" x14ac:dyDescent="0.2">
      <c r="A10">
        <v>20190814</v>
      </c>
      <c r="B10" s="20" t="s">
        <v>2</v>
      </c>
      <c r="C10" s="20">
        <v>46</v>
      </c>
      <c r="D10" s="20">
        <v>11.089</v>
      </c>
      <c r="E10" s="20">
        <v>7.7220000000000004</v>
      </c>
      <c r="F10" s="10">
        <v>15</v>
      </c>
      <c r="G10" s="20">
        <v>1356.8525805678357</v>
      </c>
      <c r="H10" s="20">
        <v>752.56422923890295</v>
      </c>
      <c r="I10" s="20">
        <v>146.70256041238275</v>
      </c>
      <c r="J10" s="20">
        <v>326.26830551797252</v>
      </c>
      <c r="K10" s="20">
        <v>131.31748539857821</v>
      </c>
      <c r="L10">
        <v>1266.4593225769643</v>
      </c>
      <c r="M10" s="24">
        <v>671.0845835214559</v>
      </c>
      <c r="N10" s="24">
        <v>148.18780784106764</v>
      </c>
      <c r="O10" s="24">
        <v>312.48420619961018</v>
      </c>
      <c r="P10" s="24">
        <v>134.70272501483049</v>
      </c>
      <c r="Q10">
        <v>0.43742640959679102</v>
      </c>
      <c r="R10">
        <v>4.4608742412504031E-2</v>
      </c>
      <c r="S10">
        <v>5.5097255963159585E-2</v>
      </c>
      <c r="T10">
        <v>0.35690117684540962</v>
      </c>
      <c r="U10">
        <v>0.77598299999999998</v>
      </c>
      <c r="V10">
        <v>0.15240600000000001</v>
      </c>
      <c r="W10">
        <v>35.586498300000002</v>
      </c>
      <c r="X10">
        <v>1.14848E-2</v>
      </c>
      <c r="Y10">
        <v>0.40825800000000001</v>
      </c>
      <c r="Z10">
        <v>0.80829099999999998</v>
      </c>
      <c r="AA10">
        <v>1.5045299999999999E-2</v>
      </c>
      <c r="AB10">
        <v>-8.3318228985746562E-2</v>
      </c>
      <c r="AC10">
        <v>-1.3899844763960261E-2</v>
      </c>
      <c r="AD10">
        <v>-1.3793672486624315E-2</v>
      </c>
      <c r="AE10">
        <v>-7.4030390460597228E-2</v>
      </c>
      <c r="AF10">
        <v>0.91253200000000001</v>
      </c>
      <c r="AG10">
        <v>0.232242</v>
      </c>
      <c r="AH10">
        <v>43.417301199999997</v>
      </c>
      <c r="AI10">
        <v>0.73680743567262952</v>
      </c>
      <c r="AJ10">
        <v>2.6564399320300032E-2</v>
      </c>
      <c r="AK10">
        <v>0.23308804538227881</v>
      </c>
      <c r="AL10">
        <v>3.2999705187600312E-3</v>
      </c>
    </row>
    <row r="11" spans="1:38" x14ac:dyDescent="0.2">
      <c r="A11">
        <v>20190814</v>
      </c>
      <c r="B11" s="20" t="s">
        <v>14</v>
      </c>
      <c r="C11" s="20">
        <v>62</v>
      </c>
      <c r="D11" s="20">
        <v>13.625</v>
      </c>
      <c r="E11" s="20">
        <v>12.063000000000001</v>
      </c>
      <c r="F11" s="10">
        <v>15</v>
      </c>
      <c r="G11" s="20">
        <v>2823.4919775720186</v>
      </c>
      <c r="H11" s="20">
        <v>1582.3578240219927</v>
      </c>
      <c r="I11" s="20">
        <v>298.63366110932901</v>
      </c>
      <c r="J11" s="20">
        <v>677.5407976317606</v>
      </c>
      <c r="K11" s="20">
        <v>264.9596948089366</v>
      </c>
      <c r="L11">
        <v>2773.418415565176</v>
      </c>
      <c r="M11" s="24">
        <v>1536.564148068263</v>
      </c>
      <c r="N11" s="24">
        <v>299.57481817086602</v>
      </c>
      <c r="O11" s="24">
        <v>670.45319797617663</v>
      </c>
      <c r="P11" s="24">
        <v>266.82625134986995</v>
      </c>
      <c r="Q11">
        <v>0.2618840146605993</v>
      </c>
      <c r="R11">
        <v>3.0521789301725548E-2</v>
      </c>
      <c r="S11">
        <v>2.3909471693510084E-2</v>
      </c>
      <c r="T11">
        <v>0.14493356003221591</v>
      </c>
      <c r="U11">
        <v>0.95004</v>
      </c>
      <c r="V11">
        <v>0.117895</v>
      </c>
      <c r="W11">
        <v>47.653999300000002</v>
      </c>
      <c r="X11">
        <v>1.55333E-2</v>
      </c>
      <c r="Y11">
        <v>2.0391699999999999E-2</v>
      </c>
      <c r="Z11">
        <v>0.60288299999999995</v>
      </c>
      <c r="AA11">
        <v>2.2987500000000001E-2</v>
      </c>
      <c r="AB11">
        <v>-0.12509588387301224</v>
      </c>
      <c r="AC11">
        <v>-3.5789856740400056E-2</v>
      </c>
      <c r="AD11">
        <v>-3.9364072227092393E-2</v>
      </c>
      <c r="AE11">
        <v>-9.1704371762467693E-2</v>
      </c>
      <c r="AF11">
        <v>0.92672100000000002</v>
      </c>
      <c r="AG11">
        <v>0.22456100000000001</v>
      </c>
      <c r="AH11">
        <v>44.858501400000002</v>
      </c>
      <c r="AI11">
        <v>0.73907072504303728</v>
      </c>
      <c r="AJ11">
        <v>3.2895007518819033E-2</v>
      </c>
      <c r="AK11">
        <v>0.33951032786070395</v>
      </c>
      <c r="AL11">
        <v>8.871968271659425E-3</v>
      </c>
    </row>
    <row r="12" spans="1:38" x14ac:dyDescent="0.2">
      <c r="A12" s="17">
        <v>20190816</v>
      </c>
      <c r="B12" s="30" t="s">
        <v>2</v>
      </c>
      <c r="C12" s="30">
        <v>62</v>
      </c>
      <c r="D12" s="30">
        <v>16.239999999999998</v>
      </c>
      <c r="E12" s="30">
        <v>11.579000000000001</v>
      </c>
      <c r="F12" s="30">
        <v>15</v>
      </c>
      <c r="G12" s="20">
        <v>4532.3161399657392</v>
      </c>
      <c r="H12" s="20">
        <v>2720.4812353363495</v>
      </c>
      <c r="I12" s="20">
        <v>415.75593474446833</v>
      </c>
      <c r="J12" s="20">
        <v>1038.323172152287</v>
      </c>
      <c r="K12" s="20">
        <v>357.75579773263394</v>
      </c>
      <c r="L12">
        <v>4194.7910913860806</v>
      </c>
      <c r="M12" s="24">
        <v>2408.5666920427784</v>
      </c>
      <c r="N12" s="24">
        <v>422.28975100988907</v>
      </c>
      <c r="O12" s="24">
        <v>994.27904843397482</v>
      </c>
      <c r="P12" s="24">
        <v>369.65559989943756</v>
      </c>
      <c r="Q12">
        <v>0.62072038752980374</v>
      </c>
      <c r="R12">
        <v>6.7684623895035378E-2</v>
      </c>
      <c r="S12">
        <v>0.10878975532477297</v>
      </c>
      <c r="T12">
        <v>0.41286399441211291</v>
      </c>
      <c r="U12">
        <v>0.84132499999999999</v>
      </c>
      <c r="V12">
        <v>0.18864300000000001</v>
      </c>
      <c r="W12">
        <v>40.210899400000002</v>
      </c>
      <c r="X12">
        <v>1.4015700000000001E-2</v>
      </c>
      <c r="Y12">
        <v>2.07701E-2</v>
      </c>
      <c r="Z12">
        <v>0.89776699999999998</v>
      </c>
      <c r="AA12">
        <v>1.79268E-2</v>
      </c>
      <c r="AB12">
        <v>-0.10734799814381063</v>
      </c>
      <c r="AC12">
        <v>-4.5119056563372777E-2</v>
      </c>
      <c r="AD12">
        <v>-4.7654071269788892E-2</v>
      </c>
      <c r="AE12">
        <v>-0.19593859068414671</v>
      </c>
      <c r="AF12">
        <v>0.92427700000000002</v>
      </c>
      <c r="AG12">
        <v>0.11663</v>
      </c>
      <c r="AH12">
        <v>44.258598300000003</v>
      </c>
      <c r="AI12">
        <v>0.74049477765001936</v>
      </c>
      <c r="AJ12">
        <v>2.1153388224409261E-2</v>
      </c>
      <c r="AK12">
        <v>0.41684345799260197</v>
      </c>
      <c r="AL12">
        <v>7.5113849560097265E-3</v>
      </c>
    </row>
    <row r="13" spans="1:38" x14ac:dyDescent="0.2">
      <c r="A13" s="22">
        <v>20190818</v>
      </c>
      <c r="B13" s="32" t="s">
        <v>2</v>
      </c>
      <c r="C13" s="32">
        <v>143</v>
      </c>
      <c r="D13" s="32">
        <v>17.574000000000002</v>
      </c>
      <c r="E13" s="32">
        <v>13.792999999999999</v>
      </c>
      <c r="F13" s="10">
        <v>15</v>
      </c>
      <c r="G13" s="20">
        <v>15921.417450341818</v>
      </c>
      <c r="H13" s="20">
        <v>10933.133222302267</v>
      </c>
      <c r="I13" s="20">
        <v>1035.7434319206675</v>
      </c>
      <c r="J13" s="20">
        <v>3098.22235917957</v>
      </c>
      <c r="K13" s="20">
        <v>854.31843693931717</v>
      </c>
      <c r="L13">
        <v>11653.386927164642</v>
      </c>
      <c r="M13" s="24">
        <v>6795.0146912312921</v>
      </c>
      <c r="N13" s="24">
        <v>1135.8285191573184</v>
      </c>
      <c r="O13" s="24">
        <v>2736.0125095893568</v>
      </c>
      <c r="P13" s="24">
        <v>986.53120718667356</v>
      </c>
      <c r="Q13">
        <v>0.12570223802182187</v>
      </c>
      <c r="R13">
        <v>2.6421043129359795E-2</v>
      </c>
      <c r="S13">
        <v>3.2967046448653559E-2</v>
      </c>
      <c r="T13">
        <v>8.7256944277011583E-2</v>
      </c>
      <c r="U13">
        <v>0.86325200000000002</v>
      </c>
      <c r="V13">
        <v>5.3920599999999999E-2</v>
      </c>
      <c r="W13">
        <v>41.607399000000001</v>
      </c>
      <c r="X13">
        <v>1.40146E-2</v>
      </c>
      <c r="Y13">
        <v>3.4598200000000003E-2</v>
      </c>
      <c r="Z13">
        <v>0.44452000000000003</v>
      </c>
      <c r="AA13">
        <v>7.7701999999999997E-3</v>
      </c>
      <c r="AB13">
        <v>-0.10881254799001291</v>
      </c>
      <c r="AC13">
        <v>-3.2238886256503556E-2</v>
      </c>
      <c r="AD13">
        <v>-3.0300513603740975E-2</v>
      </c>
      <c r="AE13">
        <v>-0.11576812514884105</v>
      </c>
      <c r="AF13">
        <v>0.93242899999999995</v>
      </c>
      <c r="AG13">
        <v>0.23271600000000001</v>
      </c>
      <c r="AH13">
        <v>46.7262001</v>
      </c>
      <c r="AI13">
        <v>0.73549885335901599</v>
      </c>
      <c r="AJ13">
        <v>5.010833474119876E-2</v>
      </c>
      <c r="AK13">
        <v>0.33932432980769206</v>
      </c>
      <c r="AL13">
        <v>1.3054493910689404E-2</v>
      </c>
    </row>
    <row r="14" spans="1:38" x14ac:dyDescent="0.2">
      <c r="A14" s="22">
        <v>20190819</v>
      </c>
      <c r="B14" s="32" t="s">
        <v>2</v>
      </c>
      <c r="C14" s="32">
        <v>72</v>
      </c>
      <c r="D14" s="32">
        <v>15.734</v>
      </c>
      <c r="E14" s="32">
        <v>12.164999999999999</v>
      </c>
      <c r="F14" s="10">
        <v>15</v>
      </c>
      <c r="G14" s="20">
        <v>4723.8093413774468</v>
      </c>
      <c r="H14" s="20">
        <v>2766.3515611939642</v>
      </c>
      <c r="I14" s="20">
        <v>457.15613302415272</v>
      </c>
      <c r="J14" s="20">
        <v>1102.7007261339124</v>
      </c>
      <c r="K14" s="20">
        <v>397.60092102541944</v>
      </c>
      <c r="L14">
        <v>4521.2059080315457</v>
      </c>
      <c r="M14" s="24">
        <v>2579.7107670591049</v>
      </c>
      <c r="N14" s="24">
        <v>461.03580699071978</v>
      </c>
      <c r="O14" s="24">
        <v>1075.6223816191437</v>
      </c>
      <c r="P14" s="24">
        <v>404.83695236257773</v>
      </c>
      <c r="Q14">
        <v>0.10903075514203302</v>
      </c>
      <c r="R14">
        <v>3.0322152665984699E-2</v>
      </c>
      <c r="S14">
        <v>3.2351915531420937E-2</v>
      </c>
      <c r="T14">
        <v>7.5978374864709972E-2</v>
      </c>
      <c r="U14">
        <v>0.867313</v>
      </c>
      <c r="V14">
        <v>0.41752699999999998</v>
      </c>
      <c r="W14">
        <v>44.0807991</v>
      </c>
      <c r="X14">
        <v>6.0714200000000003E-2</v>
      </c>
      <c r="Y14">
        <v>7.5769000000000003E-2</v>
      </c>
      <c r="Z14">
        <v>0.191606</v>
      </c>
      <c r="AA14">
        <v>9.6672000000000008E-3</v>
      </c>
      <c r="AB14">
        <v>-0.13955197911567097</v>
      </c>
      <c r="AC14">
        <v>-1.9720142550946281E-2</v>
      </c>
      <c r="AD14">
        <v>-2.3205985150326753E-2</v>
      </c>
      <c r="AE14">
        <v>-9.1400798530621899E-2</v>
      </c>
      <c r="AF14">
        <v>0.90310000000000001</v>
      </c>
      <c r="AG14">
        <v>0.22852800000000001</v>
      </c>
      <c r="AH14">
        <v>41.992099799999998</v>
      </c>
      <c r="AI14">
        <v>0.79887402405355734</v>
      </c>
      <c r="AJ14">
        <v>5.8426510631792529E-2</v>
      </c>
      <c r="AK14">
        <v>0.40284965866315697</v>
      </c>
      <c r="AL14">
        <v>1.2313454501601762E-2</v>
      </c>
    </row>
    <row r="15" spans="1:38" ht="13.5" customHeight="1" x14ac:dyDescent="0.2">
      <c r="A15" t="s">
        <v>108</v>
      </c>
      <c r="B15" s="15" t="s">
        <v>2</v>
      </c>
      <c r="C15" s="10">
        <v>77</v>
      </c>
      <c r="D15" s="11">
        <v>13.012</v>
      </c>
      <c r="E15" s="13">
        <v>8.61</v>
      </c>
      <c r="F15" s="10">
        <v>15</v>
      </c>
      <c r="G15" s="19">
        <v>3089.1100429473422</v>
      </c>
      <c r="H15" s="20">
        <v>1718.0087072743943</v>
      </c>
      <c r="I15" s="20">
        <v>331.66238794666697</v>
      </c>
      <c r="J15" s="20">
        <v>743.95248846551806</v>
      </c>
      <c r="K15" s="20">
        <v>295.48645926076142</v>
      </c>
      <c r="L15" s="24">
        <v>3090.2869545361013</v>
      </c>
      <c r="M15" s="24">
        <v>1695.5815080769423</v>
      </c>
      <c r="N15" s="24">
        <v>339.90794744623997</v>
      </c>
      <c r="O15" s="24">
        <v>750.66654529180778</v>
      </c>
      <c r="P15" s="24">
        <v>304.13095372111104</v>
      </c>
      <c r="AB15">
        <v>-6.1668025029210524E-2</v>
      </c>
      <c r="AC15">
        <v>-1.4977524200821775E-2</v>
      </c>
      <c r="AD15">
        <v>-1.8227620585158467E-2</v>
      </c>
      <c r="AE15">
        <v>-4.1406641859554387E-2</v>
      </c>
      <c r="AF15">
        <v>0.90962500000000002</v>
      </c>
      <c r="AG15">
        <v>0.14604200000000001</v>
      </c>
      <c r="AH15">
        <v>42.276199300000002</v>
      </c>
      <c r="AI15">
        <v>1.0907620764305171E-2</v>
      </c>
      <c r="AJ15">
        <v>0.72683862812411304</v>
      </c>
      <c r="AK15">
        <v>0.26168511494556246</v>
      </c>
      <c r="AL15">
        <v>6.7059464334814677E-3</v>
      </c>
    </row>
    <row r="16" spans="1:38" x14ac:dyDescent="0.2">
      <c r="A16" t="s">
        <v>108</v>
      </c>
      <c r="B16" s="15" t="s">
        <v>30</v>
      </c>
      <c r="C16" s="10">
        <v>32</v>
      </c>
      <c r="D16" s="11">
        <v>19.36</v>
      </c>
      <c r="E16" s="13">
        <v>9.9600000000000009</v>
      </c>
      <c r="F16" s="10">
        <v>15</v>
      </c>
      <c r="G16" s="19">
        <v>3370.7328497636299</v>
      </c>
      <c r="H16" s="20">
        <v>2033.3295638167533</v>
      </c>
      <c r="I16" s="20">
        <v>305.00688208805178</v>
      </c>
      <c r="J16" s="20">
        <v>771.5635761999232</v>
      </c>
      <c r="K16" s="20">
        <v>260.83282765890232</v>
      </c>
      <c r="L16" s="24">
        <v>3275.8808458078715</v>
      </c>
      <c r="M16" s="24">
        <v>1945.5082721053211</v>
      </c>
      <c r="N16" s="24">
        <v>306.71851394562231</v>
      </c>
      <c r="O16" s="24">
        <v>759.78811813062271</v>
      </c>
      <c r="P16" s="24">
        <v>263.86594162630541</v>
      </c>
      <c r="AB16">
        <v>-0.10594365700334321</v>
      </c>
      <c r="AC16">
        <v>-2.433548522167997E-2</v>
      </c>
      <c r="AD16">
        <v>-2.9974364900610569E-2</v>
      </c>
      <c r="AE16">
        <v>-6.3274678911398305E-2</v>
      </c>
      <c r="AF16">
        <v>0.90626099999999998</v>
      </c>
      <c r="AG16">
        <v>0.154477</v>
      </c>
      <c r="AH16">
        <v>42.227798499999999</v>
      </c>
      <c r="AI16">
        <v>9.0733981796271949E-3</v>
      </c>
      <c r="AJ16">
        <v>0.7350705103176105</v>
      </c>
      <c r="AK16">
        <v>0.28188827370944519</v>
      </c>
      <c r="AL16">
        <v>1.7929574371161477E-2</v>
      </c>
    </row>
    <row r="17" spans="1:38" x14ac:dyDescent="0.2">
      <c r="A17" t="s">
        <v>108</v>
      </c>
      <c r="B17" s="15" t="s">
        <v>31</v>
      </c>
      <c r="C17" s="10">
        <v>35</v>
      </c>
      <c r="D17" s="11">
        <v>16.45</v>
      </c>
      <c r="E17" s="13">
        <v>9.7799999999999994</v>
      </c>
      <c r="F17" s="10">
        <v>15</v>
      </c>
      <c r="G17" s="19">
        <v>2517.2606449600689</v>
      </c>
      <c r="H17" s="20">
        <v>1475.686531842714</v>
      </c>
      <c r="I17" s="20">
        <v>242.95649655783561</v>
      </c>
      <c r="J17" s="20">
        <v>587.5965719182858</v>
      </c>
      <c r="K17" s="20">
        <v>211.021044641234</v>
      </c>
      <c r="L17" s="24">
        <v>2440.8248797020542</v>
      </c>
      <c r="M17" s="24">
        <v>1405.030169024144</v>
      </c>
      <c r="N17" s="24">
        <v>244.43520363635247</v>
      </c>
      <c r="O17" s="24">
        <v>577.66223081190105</v>
      </c>
      <c r="P17" s="24">
        <v>213.69727622965664</v>
      </c>
      <c r="AB17">
        <v>-9.4848395815055192E-2</v>
      </c>
      <c r="AC17">
        <v>-1.5092457445636571E-2</v>
      </c>
      <c r="AD17">
        <v>-1.991269583602558E-2</v>
      </c>
      <c r="AE17">
        <v>-8.9026647634894665E-2</v>
      </c>
      <c r="AF17">
        <v>0.909134</v>
      </c>
      <c r="AG17">
        <v>0.15553</v>
      </c>
      <c r="AH17">
        <v>42.479801199999997</v>
      </c>
      <c r="AI17">
        <v>9.4225818788283133E-3</v>
      </c>
      <c r="AJ17">
        <v>0.73184818481602321</v>
      </c>
      <c r="AK17">
        <v>0.28667972553008153</v>
      </c>
      <c r="AL17">
        <v>1.4455732063696802E-2</v>
      </c>
    </row>
    <row r="18" spans="1:38" x14ac:dyDescent="0.2">
      <c r="A18" t="s">
        <v>109</v>
      </c>
      <c r="B18" s="15" t="s">
        <v>14</v>
      </c>
      <c r="C18" s="10">
        <v>69</v>
      </c>
      <c r="D18" s="11">
        <v>14.1</v>
      </c>
      <c r="E18" s="13">
        <v>9.08</v>
      </c>
      <c r="F18" s="10">
        <v>15</v>
      </c>
      <c r="G18" s="19">
        <v>2627.5811660762552</v>
      </c>
      <c r="H18" s="20">
        <v>1489.8939821161009</v>
      </c>
      <c r="I18" s="20">
        <v>271.88571074848511</v>
      </c>
      <c r="J18" s="20">
        <v>625.50120910437738</v>
      </c>
      <c r="K18" s="20">
        <v>240.30026410729235</v>
      </c>
      <c r="L18" s="24">
        <v>3346.1559457715534</v>
      </c>
      <c r="M18" s="24">
        <v>1867.149964999963</v>
      </c>
      <c r="N18" s="24">
        <v>356.56223389400003</v>
      </c>
      <c r="O18" s="24">
        <v>805.93363015933119</v>
      </c>
      <c r="P18" s="24">
        <v>316.51011671825933</v>
      </c>
      <c r="AB18">
        <v>-9.6303040726536421E-2</v>
      </c>
      <c r="AC18">
        <v>-2.3097230583266428E-2</v>
      </c>
      <c r="AD18">
        <v>-2.9952974033182877E-2</v>
      </c>
      <c r="AE18">
        <v>-8.164130911615769E-2</v>
      </c>
      <c r="AF18">
        <v>0.89369600000000005</v>
      </c>
      <c r="AG18">
        <v>0.17422299999999999</v>
      </c>
      <c r="AH18">
        <v>41.662498499999998</v>
      </c>
      <c r="AI18">
        <v>1.3469764724626933E-2</v>
      </c>
      <c r="AJ18">
        <v>0.74230946813311582</v>
      </c>
      <c r="AK18">
        <v>0.21800377800888993</v>
      </c>
      <c r="AL18">
        <v>3.7314700484470859E-2</v>
      </c>
    </row>
    <row r="19" spans="1:38" x14ac:dyDescent="0.2">
      <c r="A19" t="s">
        <v>110</v>
      </c>
      <c r="B19" s="26" t="s">
        <v>16</v>
      </c>
      <c r="C19" s="27">
        <v>40</v>
      </c>
      <c r="D19" s="28">
        <v>16.16</v>
      </c>
      <c r="E19" s="29">
        <v>10.8</v>
      </c>
      <c r="F19" s="10">
        <v>15</v>
      </c>
      <c r="G19" s="31">
        <v>3036.9123645745726</v>
      </c>
      <c r="H19" s="24">
        <v>1787.9267608230036</v>
      </c>
      <c r="I19" s="24">
        <v>290.32924036696403</v>
      </c>
      <c r="J19" s="24">
        <v>707.13141788669668</v>
      </c>
      <c r="K19" s="24">
        <v>251.5249454979089</v>
      </c>
      <c r="L19" s="24">
        <v>2943.7608495897766</v>
      </c>
      <c r="M19" s="24">
        <v>1702.1450658050385</v>
      </c>
      <c r="N19" s="24">
        <v>292.06386249449292</v>
      </c>
      <c r="O19" s="24">
        <v>694.79104059631709</v>
      </c>
      <c r="P19" s="24">
        <v>254.76088069392819</v>
      </c>
      <c r="AB19">
        <v>-5.5322269757394828E-2</v>
      </c>
      <c r="AC19">
        <v>-7.8132206640806265E-3</v>
      </c>
      <c r="AD19">
        <v>-1.1152441658363592E-2</v>
      </c>
      <c r="AE19">
        <v>-4.9828751992786149E-2</v>
      </c>
      <c r="AF19">
        <v>0.85001700000000002</v>
      </c>
      <c r="AG19">
        <v>0.12968499999999999</v>
      </c>
      <c r="AH19">
        <v>37.5951004</v>
      </c>
      <c r="AI19">
        <v>1.0273773811028385E-2</v>
      </c>
      <c r="AJ19">
        <v>0.76348408760322561</v>
      </c>
      <c r="AK19">
        <v>0.17381529506214513</v>
      </c>
      <c r="AL19">
        <v>1.0116725818722878E-2</v>
      </c>
    </row>
    <row r="20" spans="1:38" x14ac:dyDescent="0.2">
      <c r="A20" t="s">
        <v>110</v>
      </c>
      <c r="B20" s="26" t="s">
        <v>18</v>
      </c>
      <c r="C20" s="27">
        <v>73</v>
      </c>
      <c r="D20" s="28">
        <v>13.17</v>
      </c>
      <c r="E20" s="29">
        <v>9.11</v>
      </c>
      <c r="F20" s="10">
        <v>15</v>
      </c>
      <c r="G20" s="31">
        <v>3130.4387296473074</v>
      </c>
      <c r="H20" s="24">
        <v>1762.4213560567659</v>
      </c>
      <c r="I20" s="24">
        <v>328.36814866402347</v>
      </c>
      <c r="J20" s="24">
        <v>748.60365102339676</v>
      </c>
      <c r="K20" s="24">
        <v>291.0455739031222</v>
      </c>
      <c r="L20" s="24">
        <v>3014.2824751747003</v>
      </c>
      <c r="M20" s="24">
        <v>1658.1165940858461</v>
      </c>
      <c r="N20" s="24">
        <v>329.980602952781</v>
      </c>
      <c r="O20" s="24">
        <v>731.28877350062521</v>
      </c>
      <c r="P20" s="24">
        <v>294.8965046354482</v>
      </c>
      <c r="AB20">
        <v>-4.1913123784359747E-2</v>
      </c>
      <c r="AC20">
        <v>-8.3992386273663688E-3</v>
      </c>
      <c r="AD20">
        <v>-9.4763248501451118E-3</v>
      </c>
      <c r="AE20">
        <v>-6.2743687648994753E-2</v>
      </c>
      <c r="AF20">
        <v>0.87095900000000004</v>
      </c>
      <c r="AG20">
        <v>0.25678000000000001</v>
      </c>
      <c r="AH20">
        <v>39.918598199999998</v>
      </c>
      <c r="AI20">
        <v>2.3831422159707339E-2</v>
      </c>
      <c r="AJ20">
        <v>0.75682592436450769</v>
      </c>
      <c r="AK20">
        <v>0.15355961337464272</v>
      </c>
      <c r="AL20">
        <v>2.213706549624253E-3</v>
      </c>
    </row>
    <row r="21" spans="1:38" x14ac:dyDescent="0.2">
      <c r="A21" t="s">
        <v>110</v>
      </c>
      <c r="B21" s="26" t="s">
        <v>19</v>
      </c>
      <c r="C21" s="27">
        <v>105</v>
      </c>
      <c r="D21" s="28">
        <v>14.42</v>
      </c>
      <c r="E21" s="29">
        <v>8.5500000000000007</v>
      </c>
      <c r="F21" s="10">
        <v>15</v>
      </c>
      <c r="G21" s="31">
        <v>5171.586694958175</v>
      </c>
      <c r="H21" s="24">
        <v>2979.2827176311389</v>
      </c>
      <c r="I21" s="24">
        <v>518.46821599537532</v>
      </c>
      <c r="J21" s="24">
        <v>1218.6600862221221</v>
      </c>
      <c r="K21" s="24">
        <v>455.17567510953893</v>
      </c>
      <c r="L21" s="24">
        <v>5368.5232643635863</v>
      </c>
      <c r="M21" s="24">
        <v>3009.5250147860843</v>
      </c>
      <c r="N21" s="24">
        <v>566.97157387591005</v>
      </c>
      <c r="O21" s="24">
        <v>1289.8572930625201</v>
      </c>
      <c r="P21" s="24">
        <v>502.16938263907184</v>
      </c>
      <c r="AB21">
        <v>-2.6996657078388265E-2</v>
      </c>
      <c r="AC21">
        <v>-9.2167956787512044E-3</v>
      </c>
      <c r="AD21">
        <v>-1.3020270892046428E-2</v>
      </c>
      <c r="AE21">
        <v>-2.4897740148250403E-2</v>
      </c>
      <c r="AF21">
        <v>0.91740600000000005</v>
      </c>
      <c r="AG21">
        <v>0.106531</v>
      </c>
      <c r="AH21">
        <v>44.9424019</v>
      </c>
      <c r="AI21">
        <v>3.4939773073140051E-3</v>
      </c>
      <c r="AJ21">
        <v>0.60970254802787915</v>
      </c>
      <c r="AK21">
        <v>0.17082877240168626</v>
      </c>
      <c r="AL21">
        <v>3.6682589852431195E-3</v>
      </c>
    </row>
    <row r="22" spans="1:38" x14ac:dyDescent="0.2">
      <c r="A22" t="s">
        <v>111</v>
      </c>
      <c r="B22" s="26" t="s">
        <v>20</v>
      </c>
      <c r="C22" s="27">
        <v>82</v>
      </c>
      <c r="D22" s="28">
        <v>11.22</v>
      </c>
      <c r="E22" s="29">
        <v>8.6199999999999992</v>
      </c>
      <c r="F22" s="10">
        <v>15</v>
      </c>
      <c r="G22" s="31">
        <v>2266.7889417451934</v>
      </c>
      <c r="H22" s="24">
        <v>1219.6723881178409</v>
      </c>
      <c r="I22" s="24">
        <v>258.54639439341025</v>
      </c>
      <c r="J22" s="24">
        <v>554.71134570801223</v>
      </c>
      <c r="K22" s="24">
        <v>233.85881352592875</v>
      </c>
      <c r="L22" s="24">
        <v>2320.9586260931196</v>
      </c>
      <c r="M22" s="24">
        <v>1233.0793736776795</v>
      </c>
      <c r="N22" s="24">
        <v>270.35994243611191</v>
      </c>
      <c r="O22" s="24">
        <v>572.04721872530172</v>
      </c>
      <c r="P22" s="24">
        <v>245.47209125402597</v>
      </c>
      <c r="Q22">
        <v>0.87036636595814509</v>
      </c>
      <c r="R22">
        <v>1.5186233737627735E-2</v>
      </c>
      <c r="S22">
        <v>1.3306074478294808E-2</v>
      </c>
      <c r="T22">
        <v>0.33527716841109306</v>
      </c>
      <c r="U22">
        <v>0.83784800000000004</v>
      </c>
      <c r="V22">
        <v>0.100594</v>
      </c>
      <c r="W22">
        <v>40.6139984</v>
      </c>
      <c r="X22">
        <v>1.6421999999999999E-2</v>
      </c>
      <c r="Y22">
        <v>2.57801E-2</v>
      </c>
      <c r="Z22">
        <v>0.83044600000000002</v>
      </c>
      <c r="AA22">
        <v>1.62203E-2</v>
      </c>
      <c r="AB22">
        <v>-5.0250457488554993E-2</v>
      </c>
      <c r="AC22">
        <v>-1.4654467429666912E-2</v>
      </c>
      <c r="AD22">
        <v>-1.6846898914553744E-2</v>
      </c>
      <c r="AE22">
        <v>-6.8270021559374686E-2</v>
      </c>
      <c r="AF22">
        <v>0.90257900000000002</v>
      </c>
      <c r="AG22">
        <v>0.15714900000000001</v>
      </c>
      <c r="AH22">
        <v>41.7256012</v>
      </c>
      <c r="AI22">
        <v>1.3390292070698267E-2</v>
      </c>
      <c r="AJ22">
        <v>0.74597968389000102</v>
      </c>
      <c r="AK22">
        <v>0.27265157451216981</v>
      </c>
      <c r="AL22">
        <v>7.309033290966313E-3</v>
      </c>
    </row>
    <row r="23" spans="1:38" x14ac:dyDescent="0.2">
      <c r="A23" t="s">
        <v>111</v>
      </c>
      <c r="B23" s="26" t="s">
        <v>28</v>
      </c>
      <c r="C23" s="27">
        <v>60</v>
      </c>
      <c r="D23" s="28">
        <v>11.72</v>
      </c>
      <c r="E23" s="29">
        <v>8.25</v>
      </c>
      <c r="F23" s="10">
        <v>15</v>
      </c>
      <c r="G23" s="31">
        <v>2086.7406539637127</v>
      </c>
      <c r="H23" s="24">
        <v>1145.8140312364205</v>
      </c>
      <c r="I23" s="24">
        <v>229.48285705716864</v>
      </c>
      <c r="J23" s="24">
        <v>505.74964149738753</v>
      </c>
      <c r="K23" s="24">
        <v>205.69412417273645</v>
      </c>
      <c r="L23" s="24">
        <v>1882.0353012222304</v>
      </c>
      <c r="M23" s="24">
        <v>1009.5738068454973</v>
      </c>
      <c r="N23" s="24">
        <v>215.59608276644681</v>
      </c>
      <c r="O23" s="24">
        <v>461.95765095113393</v>
      </c>
      <c r="P23" s="24">
        <v>194.90776065915261</v>
      </c>
      <c r="Q23">
        <v>0.35820032866663115</v>
      </c>
      <c r="R23">
        <v>9.7644988813540778E-2</v>
      </c>
      <c r="S23">
        <v>0.1131105306883298</v>
      </c>
      <c r="T23">
        <v>0.56716707319300752</v>
      </c>
      <c r="U23">
        <v>0.87120699999999995</v>
      </c>
      <c r="V23">
        <v>0.31193900000000002</v>
      </c>
      <c r="W23">
        <v>42.501300800000003</v>
      </c>
      <c r="X23">
        <v>0.112299</v>
      </c>
      <c r="Y23">
        <v>0.27898699999999999</v>
      </c>
      <c r="Z23">
        <v>0.86819400000000002</v>
      </c>
      <c r="AA23">
        <v>9.9113699999999999E-2</v>
      </c>
      <c r="AB23">
        <v>-9.5756880612448206E-2</v>
      </c>
      <c r="AC23">
        <v>-4.2918049863010919E-2</v>
      </c>
      <c r="AD23">
        <v>-4.5794148697851082E-2</v>
      </c>
      <c r="AE23">
        <v>-9.1253598613163747E-2</v>
      </c>
      <c r="AF23">
        <v>0.97952799999999995</v>
      </c>
      <c r="AG23">
        <v>0.12762799999999999</v>
      </c>
      <c r="AH23">
        <v>52.4380989</v>
      </c>
      <c r="AI23">
        <v>3.4939773073140051E-3</v>
      </c>
      <c r="AJ23">
        <v>0.56797862236448271</v>
      </c>
      <c r="AK23">
        <v>0.32635855382798262</v>
      </c>
      <c r="AL23">
        <v>7.6561411222513124E-3</v>
      </c>
    </row>
    <row r="24" spans="1:38" x14ac:dyDescent="0.2">
      <c r="A24" t="s">
        <v>112</v>
      </c>
      <c r="B24" s="26" t="s">
        <v>22</v>
      </c>
      <c r="C24" s="27">
        <v>165</v>
      </c>
      <c r="D24" s="28">
        <v>10.29</v>
      </c>
      <c r="E24" s="29">
        <v>11.54</v>
      </c>
      <c r="F24" s="10">
        <v>15</v>
      </c>
      <c r="G24" s="31">
        <v>3998.4098864551861</v>
      </c>
      <c r="H24" s="24">
        <v>2153.750241945248</v>
      </c>
      <c r="I24" s="24">
        <v>455.72101540130257</v>
      </c>
      <c r="J24" s="24">
        <v>976.01578762480051</v>
      </c>
      <c r="K24" s="24">
        <v>412.9228414838372</v>
      </c>
      <c r="L24" s="24">
        <v>3808.7263073049257</v>
      </c>
      <c r="M24" s="24">
        <v>1984.3727296768545</v>
      </c>
      <c r="N24" s="24">
        <v>458.45322832229675</v>
      </c>
      <c r="O24" s="24">
        <v>946.07469759494859</v>
      </c>
      <c r="P24" s="24">
        <v>419.82565171082592</v>
      </c>
      <c r="Q24">
        <v>0.66047137511650811</v>
      </c>
      <c r="R24">
        <v>0.10433019521433413</v>
      </c>
      <c r="S24">
        <v>0.1233187119723152</v>
      </c>
      <c r="T24">
        <v>0.46171820648422601</v>
      </c>
      <c r="U24">
        <v>0.93145699999999998</v>
      </c>
      <c r="V24">
        <v>0.116482</v>
      </c>
      <c r="W24">
        <v>48.125</v>
      </c>
      <c r="X24">
        <v>1.1567900000000001E-2</v>
      </c>
      <c r="Y24">
        <v>1.4091599999999999E-2</v>
      </c>
      <c r="Z24">
        <v>1.2870600000000001</v>
      </c>
      <c r="AA24">
        <v>5.1670099999999997E-2</v>
      </c>
      <c r="AB24">
        <v>-0.14602726795228618</v>
      </c>
      <c r="AC24">
        <v>-1.7644118260722787E-2</v>
      </c>
      <c r="AD24">
        <v>-2.4300209063102027E-2</v>
      </c>
      <c r="AE24">
        <v>-9.0880343527031393E-2</v>
      </c>
      <c r="AF24">
        <v>0.93820700000000001</v>
      </c>
      <c r="AG24">
        <v>0.32544800000000002</v>
      </c>
      <c r="AH24">
        <v>48.614101400000003</v>
      </c>
      <c r="AI24">
        <v>7.2572156760055642E-2</v>
      </c>
      <c r="AJ24">
        <v>0.72313602892808315</v>
      </c>
      <c r="AK24">
        <v>0.30331019621567995</v>
      </c>
      <c r="AL24">
        <v>1.8818283198800339E-2</v>
      </c>
    </row>
    <row r="25" spans="1:38" x14ac:dyDescent="0.2">
      <c r="A25" t="s">
        <v>113</v>
      </c>
      <c r="B25" s="26" t="s">
        <v>23</v>
      </c>
      <c r="C25" s="27">
        <v>98</v>
      </c>
      <c r="D25" s="28">
        <v>9.34</v>
      </c>
      <c r="E25" s="29">
        <v>5.93</v>
      </c>
      <c r="F25" s="10">
        <v>15</v>
      </c>
      <c r="G25" s="31">
        <v>1854.2105703632872</v>
      </c>
      <c r="H25" s="24">
        <v>965.22568134845221</v>
      </c>
      <c r="I25" s="24">
        <v>223.78835534664691</v>
      </c>
      <c r="J25" s="24">
        <v>459.67474203176454</v>
      </c>
      <c r="K25" s="24">
        <v>205.52179163642305</v>
      </c>
      <c r="L25" s="24">
        <v>1800.4469468675716</v>
      </c>
      <c r="M25" s="24">
        <v>917.18342622976206</v>
      </c>
      <c r="N25" s="24">
        <v>224.67971263996569</v>
      </c>
      <c r="O25" s="24">
        <v>450.85542250535673</v>
      </c>
      <c r="P25" s="24">
        <v>207.72838549248715</v>
      </c>
      <c r="Q25">
        <v>0.164243809657904</v>
      </c>
      <c r="R25">
        <v>3.2173623845305803E-2</v>
      </c>
      <c r="S25">
        <v>2.138749642720543E-2</v>
      </c>
      <c r="T25">
        <v>0.12393501109853455</v>
      </c>
      <c r="U25">
        <v>0.94535800000000003</v>
      </c>
      <c r="V25">
        <v>0.25316100000000002</v>
      </c>
      <c r="W25">
        <v>54.0348015</v>
      </c>
      <c r="X25">
        <v>3.8985499999999999E-2</v>
      </c>
      <c r="Y25">
        <v>1.4015700000000001E-2</v>
      </c>
      <c r="Z25">
        <v>0.37742700000000001</v>
      </c>
      <c r="AA25">
        <v>3.2149299999999999E-2</v>
      </c>
      <c r="AB25">
        <v>-3.6798493552597823E-2</v>
      </c>
      <c r="AC25">
        <v>-1.5623558215941181E-2</v>
      </c>
      <c r="AD25">
        <v>-1.6400233824618769E-2</v>
      </c>
      <c r="AE25">
        <v>-5.5365594805075823E-2</v>
      </c>
      <c r="AF25">
        <v>0.93493599999999999</v>
      </c>
      <c r="AG25">
        <v>0.186249</v>
      </c>
      <c r="AH25">
        <v>45.681800799999998</v>
      </c>
      <c r="AI25">
        <v>2.2801848195069616E-2</v>
      </c>
      <c r="AJ25">
        <v>0.68651653209294461</v>
      </c>
      <c r="AK25">
        <v>0.21120248316010856</v>
      </c>
      <c r="AL25">
        <v>4.8010920206373563E-3</v>
      </c>
    </row>
    <row r="26" spans="1:38" x14ac:dyDescent="0.2">
      <c r="A26" t="s">
        <v>113</v>
      </c>
      <c r="B26" s="26" t="s">
        <v>24</v>
      </c>
      <c r="C26" s="27">
        <v>76</v>
      </c>
      <c r="D26" s="28">
        <v>13.27</v>
      </c>
      <c r="E26" s="29">
        <v>10.82</v>
      </c>
      <c r="F26" s="10">
        <v>15</v>
      </c>
      <c r="G26" s="31">
        <v>3713.7657521951678</v>
      </c>
      <c r="H26" s="24">
        <v>2066.3226097610695</v>
      </c>
      <c r="I26" s="24">
        <v>398.19849176515976</v>
      </c>
      <c r="J26" s="24">
        <v>894.85361562447224</v>
      </c>
      <c r="K26" s="24">
        <v>354.39103504446592</v>
      </c>
      <c r="L26" s="24">
        <v>3194.6014927925366</v>
      </c>
      <c r="M26" s="24">
        <v>1760.1191828718054</v>
      </c>
      <c r="N26" s="24">
        <v>348.68167477554761</v>
      </c>
      <c r="O26" s="24">
        <v>774.42427868624122</v>
      </c>
      <c r="P26" s="24">
        <v>311.3763564589421</v>
      </c>
      <c r="Q26">
        <v>0.10344369854628116</v>
      </c>
      <c r="R26">
        <v>0.10850855998353595</v>
      </c>
      <c r="S26">
        <v>6.7890655201667344E-2</v>
      </c>
      <c r="T26">
        <v>9.2420850333472818E-2</v>
      </c>
      <c r="U26">
        <v>0.87688100000000002</v>
      </c>
      <c r="V26">
        <v>0.15581100000000001</v>
      </c>
      <c r="W26">
        <v>44.447799699999997</v>
      </c>
      <c r="X26">
        <v>1.30238E-2</v>
      </c>
      <c r="Y26">
        <v>6.6121700000000005E-2</v>
      </c>
      <c r="Z26">
        <v>0.45314100000000002</v>
      </c>
      <c r="AA26">
        <v>3.6400000000000002E-2</v>
      </c>
      <c r="AB26">
        <v>-9.5510251794334616E-2</v>
      </c>
      <c r="AC26">
        <v>-2.8370695987381466E-2</v>
      </c>
      <c r="AD26">
        <v>-2.958489280255882E-2</v>
      </c>
      <c r="AE26">
        <v>-6.7686183967570396E-2</v>
      </c>
      <c r="AF26">
        <v>0.91134599999999999</v>
      </c>
      <c r="AG26">
        <v>0.202656</v>
      </c>
      <c r="AH26">
        <v>44.516601600000001</v>
      </c>
      <c r="AI26">
        <v>2.1898281788612535E-2</v>
      </c>
      <c r="AJ26">
        <v>0.74088874948360162</v>
      </c>
      <c r="AK26">
        <v>0.21466093663713773</v>
      </c>
      <c r="AL26">
        <v>9.8494032838033953E-3</v>
      </c>
    </row>
    <row r="27" spans="1:38" x14ac:dyDescent="0.2">
      <c r="A27" t="s">
        <v>114</v>
      </c>
      <c r="B27" s="26" t="s">
        <v>25</v>
      </c>
      <c r="C27" s="27">
        <v>54</v>
      </c>
      <c r="D27" s="28">
        <v>11.37</v>
      </c>
      <c r="E27" s="29">
        <v>9.3000000000000007</v>
      </c>
      <c r="F27" s="27">
        <v>15</v>
      </c>
      <c r="G27" s="31">
        <v>1631.2929041006653</v>
      </c>
      <c r="H27" s="24">
        <v>889.24801688108005</v>
      </c>
      <c r="I27" s="24">
        <v>181.85657776165951</v>
      </c>
      <c r="J27" s="24">
        <v>396.53119721651569</v>
      </c>
      <c r="K27" s="24">
        <v>163.65711224141003</v>
      </c>
      <c r="L27" s="24">
        <v>1577.0289080851976</v>
      </c>
      <c r="M27" s="24">
        <v>840.31992233000096</v>
      </c>
      <c r="N27" s="24">
        <v>182.77159565857102</v>
      </c>
      <c r="O27" s="24">
        <v>388.20842810562522</v>
      </c>
      <c r="P27" s="24">
        <v>165.72896199100043</v>
      </c>
      <c r="Q27">
        <v>0.43087173947241553</v>
      </c>
      <c r="R27">
        <v>4.0685535825919023E-2</v>
      </c>
      <c r="S27">
        <v>7.8780729861715651E-2</v>
      </c>
      <c r="T27">
        <v>0.23794742535740765</v>
      </c>
      <c r="U27">
        <v>0.61640899999999998</v>
      </c>
      <c r="V27">
        <v>0.28595500000000001</v>
      </c>
      <c r="W27">
        <v>24.709600399999999</v>
      </c>
      <c r="X27">
        <v>6.7042400000000002E-2</v>
      </c>
      <c r="Y27">
        <v>0.66614200000000001</v>
      </c>
      <c r="Z27">
        <v>0.40660200000000002</v>
      </c>
      <c r="AA27">
        <v>2.4263699999999999E-2</v>
      </c>
      <c r="AB27">
        <v>-9.8757473295113307E-2</v>
      </c>
      <c r="AC27">
        <v>-1.8186959094535913E-2</v>
      </c>
      <c r="AD27">
        <v>-2.2135529239094009E-2</v>
      </c>
      <c r="AE27">
        <v>-0.10163798582836596</v>
      </c>
      <c r="AF27">
        <v>0.92633600000000005</v>
      </c>
      <c r="AG27">
        <v>0.26412400000000003</v>
      </c>
      <c r="AH27">
        <v>46.914699599999999</v>
      </c>
      <c r="AI27">
        <v>4.9717585583348683E-2</v>
      </c>
      <c r="AJ27">
        <v>0.7196097019914347</v>
      </c>
      <c r="AK27">
        <v>0.24447248666738539</v>
      </c>
      <c r="AL27">
        <v>9.820869270174894E-3</v>
      </c>
    </row>
    <row r="28" spans="1:38" x14ac:dyDescent="0.2">
      <c r="A28" t="s">
        <v>114</v>
      </c>
      <c r="B28" s="26" t="s">
        <v>26</v>
      </c>
      <c r="C28" s="27">
        <v>41</v>
      </c>
      <c r="D28" s="28">
        <v>24.26</v>
      </c>
      <c r="E28" s="29">
        <v>14.87</v>
      </c>
      <c r="F28" s="25">
        <v>15</v>
      </c>
      <c r="G28" s="31">
        <v>2952.3570693245038</v>
      </c>
      <c r="H28" s="24">
        <v>1729.7360978338425</v>
      </c>
      <c r="I28" s="24">
        <v>285.25678879582335</v>
      </c>
      <c r="J28" s="24">
        <v>689.59994138523462</v>
      </c>
      <c r="K28" s="24">
        <v>247.76424130960336</v>
      </c>
      <c r="L28" s="24">
        <v>7143.0111883515401</v>
      </c>
      <c r="M28" s="24">
        <v>4417.5483664551539</v>
      </c>
      <c r="N28" s="24">
        <v>607.63570328038008</v>
      </c>
      <c r="O28" s="24">
        <v>1606.6142837960274</v>
      </c>
      <c r="P28" s="24">
        <v>511.21283481997909</v>
      </c>
      <c r="Q28">
        <v>0.14645797328914706</v>
      </c>
      <c r="R28">
        <v>2.0042873710200998E-2</v>
      </c>
      <c r="S28">
        <v>2.3521226282535751E-2</v>
      </c>
      <c r="T28">
        <v>0.18116738262437987</v>
      </c>
      <c r="U28">
        <v>0.56709299999999996</v>
      </c>
      <c r="V28">
        <v>0.157779</v>
      </c>
      <c r="W28">
        <v>19.9090004</v>
      </c>
      <c r="X28">
        <v>2.1584800000000001E-2</v>
      </c>
      <c r="Y28">
        <v>0.579623</v>
      </c>
      <c r="Z28">
        <v>0.31479200000000002</v>
      </c>
      <c r="AA28">
        <v>1.1644099999999999E-2</v>
      </c>
      <c r="AB28">
        <v>-5.3067662689764573E-2</v>
      </c>
      <c r="AC28">
        <v>-1.2639502204992409E-2</v>
      </c>
      <c r="AD28">
        <v>-1.0184504631175329E-2</v>
      </c>
      <c r="AE28">
        <v>-6.2596491223516376E-2</v>
      </c>
      <c r="AF28">
        <v>0.88453300000000001</v>
      </c>
      <c r="AG28">
        <v>0.166494</v>
      </c>
      <c r="AH28">
        <v>41.880199400000002</v>
      </c>
      <c r="AI28">
        <v>1.2876862847095577E-2</v>
      </c>
      <c r="AJ28">
        <v>0.75117824194827809</v>
      </c>
      <c r="AK28">
        <v>0.21144237095443444</v>
      </c>
      <c r="AL28">
        <v>4.9578112657651295E-2</v>
      </c>
    </row>
    <row r="29" spans="1:38" x14ac:dyDescent="0.2">
      <c r="A29" t="s">
        <v>115</v>
      </c>
      <c r="B29" s="26" t="s">
        <v>27</v>
      </c>
      <c r="C29" s="27">
        <v>41</v>
      </c>
      <c r="D29" s="28">
        <v>17.68</v>
      </c>
      <c r="E29" s="29">
        <v>13.2</v>
      </c>
      <c r="F29" s="25">
        <v>15</v>
      </c>
      <c r="G29" s="31">
        <v>3451.0076004320249</v>
      </c>
      <c r="H29" s="24">
        <v>2035.72695028254</v>
      </c>
      <c r="I29" s="24">
        <v>328.34826138822814</v>
      </c>
      <c r="J29" s="24">
        <v>802.98191750557362</v>
      </c>
      <c r="K29" s="24">
        <v>283.95047125568249</v>
      </c>
      <c r="L29" s="24">
        <v>3388.8688056724704</v>
      </c>
      <c r="M29" s="24">
        <v>1978.315140916621</v>
      </c>
      <c r="N29" s="24">
        <v>329.48736776378001</v>
      </c>
      <c r="O29" s="24">
        <v>795.05795961670299</v>
      </c>
      <c r="P29" s="24">
        <v>286.00833737536601</v>
      </c>
      <c r="Q29">
        <v>0.94891125977165136</v>
      </c>
      <c r="R29">
        <v>9.2885935617748938E-2</v>
      </c>
      <c r="S29">
        <v>0.13412107015007987</v>
      </c>
      <c r="T29">
        <v>0.79158216384952451</v>
      </c>
      <c r="U29">
        <v>0.73442700000000005</v>
      </c>
      <c r="V29">
        <v>0.22766500000000001</v>
      </c>
      <c r="W29">
        <v>30.359199499999999</v>
      </c>
      <c r="X29">
        <v>1.4118199999999999E-2</v>
      </c>
      <c r="Y29">
        <v>0.424682</v>
      </c>
      <c r="Z29">
        <v>0.78146599999999999</v>
      </c>
      <c r="AA29">
        <v>6.9493000000000003E-3</v>
      </c>
      <c r="AB29">
        <v>-4.9537031729186547E-2</v>
      </c>
      <c r="AC29">
        <v>-1.3642063603047216E-2</v>
      </c>
      <c r="AD29">
        <v>-1.4503406850522808E-2</v>
      </c>
      <c r="AE29">
        <v>-7.4613944539316884E-2</v>
      </c>
      <c r="AF29">
        <v>0.94277599999999995</v>
      </c>
      <c r="AG29">
        <v>0.24091899999999999</v>
      </c>
      <c r="AH29">
        <v>47.655700699999997</v>
      </c>
      <c r="AI29">
        <v>3.0671853415990775E-2</v>
      </c>
      <c r="AJ29">
        <v>0.66366971486058524</v>
      </c>
      <c r="AK29">
        <v>0.19427548865465358</v>
      </c>
      <c r="AL29">
        <v>4.6621900159609141E-3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ACD11-CE94-420C-B34D-9AC58530BF28}">
  <dimension ref="A1:AL16"/>
  <sheetViews>
    <sheetView workbookViewId="0">
      <selection activeCell="G2" sqref="G2:K16"/>
    </sheetView>
  </sheetViews>
  <sheetFormatPr defaultRowHeight="12.75" x14ac:dyDescent="0.2"/>
  <cols>
    <col min="1" max="3" width="9" style="33"/>
    <col min="4" max="4" width="12.25" style="33" customWidth="1"/>
    <col min="5" max="7" width="9" style="33"/>
    <col min="8" max="8" width="14.875" style="33" bestFit="1" customWidth="1"/>
    <col min="9" max="9" width="15" style="33" bestFit="1" customWidth="1"/>
    <col min="10" max="10" width="15.625" style="33" bestFit="1" customWidth="1"/>
    <col min="11" max="11" width="14.75" style="33" bestFit="1" customWidth="1"/>
    <col min="12" max="23" width="9" style="33"/>
    <col min="24" max="25" width="10.5" style="33" bestFit="1" customWidth="1"/>
    <col min="26" max="26" width="9.5" style="33" bestFit="1" customWidth="1"/>
    <col min="27" max="27" width="11.875" style="33" customWidth="1"/>
    <col min="28" max="16384" width="9" style="33"/>
  </cols>
  <sheetData>
    <row r="1" spans="1:38" ht="25.5" x14ac:dyDescent="0.2">
      <c r="A1" s="33" t="s">
        <v>69</v>
      </c>
      <c r="B1" s="34" t="s">
        <v>68</v>
      </c>
      <c r="C1" s="34" t="s">
        <v>29</v>
      </c>
      <c r="D1" s="35" t="s">
        <v>89</v>
      </c>
      <c r="E1" s="36" t="s">
        <v>0</v>
      </c>
      <c r="F1" s="34" t="s">
        <v>1</v>
      </c>
      <c r="G1" s="37" t="s">
        <v>88</v>
      </c>
      <c r="H1" s="34" t="s">
        <v>64</v>
      </c>
      <c r="I1" s="34" t="s">
        <v>65</v>
      </c>
      <c r="J1" s="34" t="s">
        <v>66</v>
      </c>
      <c r="K1" s="34" t="s">
        <v>67</v>
      </c>
      <c r="L1" s="38" t="s">
        <v>234</v>
      </c>
      <c r="M1" s="38" t="s">
        <v>80</v>
      </c>
      <c r="N1" s="38" t="s">
        <v>81</v>
      </c>
      <c r="O1" s="38" t="s">
        <v>82</v>
      </c>
      <c r="P1" s="38" t="s">
        <v>83</v>
      </c>
      <c r="Q1" s="33" t="s">
        <v>102</v>
      </c>
      <c r="R1" s="33" t="s">
        <v>103</v>
      </c>
      <c r="S1" s="33" t="s">
        <v>104</v>
      </c>
      <c r="T1" s="33" t="s">
        <v>105</v>
      </c>
      <c r="U1" s="33" t="s">
        <v>106</v>
      </c>
      <c r="V1" s="33" t="s">
        <v>107</v>
      </c>
      <c r="W1" s="33" t="s">
        <v>116</v>
      </c>
      <c r="X1" s="33" t="s">
        <v>117</v>
      </c>
      <c r="Y1" s="33" t="s">
        <v>126</v>
      </c>
      <c r="Z1" s="33" t="s">
        <v>127</v>
      </c>
      <c r="AA1" s="33" t="s">
        <v>118</v>
      </c>
      <c r="AB1" s="33" t="s">
        <v>128</v>
      </c>
      <c r="AC1" s="33" t="s">
        <v>129</v>
      </c>
      <c r="AD1" s="33" t="s">
        <v>130</v>
      </c>
      <c r="AE1" s="33" t="s">
        <v>131</v>
      </c>
      <c r="AF1" s="33" t="s">
        <v>120</v>
      </c>
      <c r="AG1" s="33" t="s">
        <v>121</v>
      </c>
      <c r="AH1" s="33" t="s">
        <v>119</v>
      </c>
      <c r="AI1" s="33" t="s">
        <v>122</v>
      </c>
      <c r="AJ1" s="33" t="s">
        <v>123</v>
      </c>
      <c r="AK1" s="33" t="s">
        <v>124</v>
      </c>
      <c r="AL1" s="33" t="s">
        <v>125</v>
      </c>
    </row>
    <row r="2" spans="1:38" ht="13.5" customHeight="1" x14ac:dyDescent="0.2">
      <c r="A2" s="33">
        <v>20190809</v>
      </c>
      <c r="B2" s="39" t="s">
        <v>2</v>
      </c>
      <c r="C2" s="39">
        <v>110</v>
      </c>
      <c r="D2" s="40">
        <v>11.079000000000001</v>
      </c>
      <c r="E2" s="40">
        <v>7.5880000000000001</v>
      </c>
      <c r="F2" s="41">
        <v>15</v>
      </c>
      <c r="G2" s="42">
        <v>3111.9475601646977</v>
      </c>
      <c r="H2" s="42">
        <v>1681.9863349068969</v>
      </c>
      <c r="I2" s="42">
        <v>352.26496828079166</v>
      </c>
      <c r="J2" s="42">
        <v>759.49339561191709</v>
      </c>
      <c r="K2" s="42">
        <v>318.20286136509333</v>
      </c>
      <c r="L2" s="33">
        <v>3022.0573773411211</v>
      </c>
      <c r="M2" s="43">
        <v>1601.0362187707281</v>
      </c>
      <c r="N2" s="43">
        <v>353.731124644489</v>
      </c>
      <c r="O2" s="43">
        <v>745.71974897602274</v>
      </c>
      <c r="P2" s="43">
        <v>321.570284949881</v>
      </c>
      <c r="Q2" s="33">
        <v>0.40767305700192835</v>
      </c>
      <c r="R2" s="33">
        <v>0.11084956674093539</v>
      </c>
      <c r="S2" s="33">
        <v>0.10579203469882563</v>
      </c>
      <c r="T2" s="33">
        <v>0.27009900853163427</v>
      </c>
      <c r="U2" s="33">
        <v>0.89750700000000005</v>
      </c>
      <c r="V2" s="33">
        <v>9.0511900000000006E-2</v>
      </c>
      <c r="W2" s="33">
        <v>43.893600499999998</v>
      </c>
      <c r="X2" s="33">
        <v>1.4015700000000001E-2</v>
      </c>
      <c r="Y2" s="33">
        <v>8.1064499999999998E-2</v>
      </c>
      <c r="Z2" s="33">
        <v>1.00658</v>
      </c>
      <c r="AA2" s="33">
        <v>5.1599000000000003E-3</v>
      </c>
      <c r="AB2" s="33">
        <v>0.10898120611214257</v>
      </c>
      <c r="AC2" s="33">
        <v>3.2664408633790741E-2</v>
      </c>
      <c r="AD2" s="33">
        <v>3.7716527403454811E-2</v>
      </c>
      <c r="AE2" s="33">
        <v>8.1377250083833466E-2</v>
      </c>
      <c r="AF2" s="33">
        <v>0.92549709999999996</v>
      </c>
      <c r="AG2" s="33">
        <v>0.18704509999999999</v>
      </c>
      <c r="AH2" s="33">
        <v>44.389228799999998</v>
      </c>
      <c r="AI2" s="33">
        <v>0.69971152940259762</v>
      </c>
      <c r="AJ2" s="33">
        <v>2.0240836184204327E-2</v>
      </c>
      <c r="AK2" s="33">
        <v>0.23708566725956653</v>
      </c>
      <c r="AL2" s="33">
        <v>3.012547546296923E-3</v>
      </c>
    </row>
    <row r="3" spans="1:38" x14ac:dyDescent="0.2">
      <c r="A3" s="33">
        <v>20190810</v>
      </c>
      <c r="B3" s="39" t="s">
        <v>2</v>
      </c>
      <c r="C3" s="39">
        <v>114</v>
      </c>
      <c r="D3" s="40">
        <v>9.6010000000000009</v>
      </c>
      <c r="E3" s="40">
        <v>7.2629999999999999</v>
      </c>
      <c r="F3" s="41">
        <v>15</v>
      </c>
      <c r="G3" s="42">
        <v>2279.6421459898734</v>
      </c>
      <c r="H3" s="42">
        <v>1185.6646261536941</v>
      </c>
      <c r="I3" s="42">
        <v>275.42182840842435</v>
      </c>
      <c r="J3" s="42">
        <v>565.71281539131871</v>
      </c>
      <c r="K3" s="42">
        <v>252.84287603643534</v>
      </c>
      <c r="L3" s="33">
        <v>2234.9483252496047</v>
      </c>
      <c r="M3" s="43">
        <v>1145.9145037772385</v>
      </c>
      <c r="N3" s="43">
        <v>276.07221673813814</v>
      </c>
      <c r="O3" s="43">
        <v>558.41247664383025</v>
      </c>
      <c r="P3" s="43">
        <v>254.5491280903978</v>
      </c>
      <c r="Q3" s="33">
        <v>2.7642671327357942</v>
      </c>
      <c r="R3" s="33">
        <v>0.15831863252428691</v>
      </c>
      <c r="S3" s="33">
        <v>0.12403122698488518</v>
      </c>
      <c r="T3" s="33">
        <v>1.9815771697937079</v>
      </c>
      <c r="U3" s="33">
        <v>0.601074</v>
      </c>
      <c r="V3" s="33">
        <v>0.26300699999999999</v>
      </c>
      <c r="W3" s="33">
        <v>23.2779007</v>
      </c>
      <c r="X3" s="33">
        <v>8.1768999999999994E-2</v>
      </c>
      <c r="Y3" s="33">
        <v>1.49309</v>
      </c>
      <c r="Z3" s="33">
        <v>0.88886600000000004</v>
      </c>
      <c r="AA3" s="33">
        <v>9.7130499999999995E-2</v>
      </c>
      <c r="AB3" s="33">
        <v>-5.2366075795717927E-2</v>
      </c>
      <c r="AC3" s="33">
        <v>-1.4937918306152358E-2</v>
      </c>
      <c r="AD3" s="33">
        <v>-1.7685204659883137E-2</v>
      </c>
      <c r="AE3" s="33">
        <v>-6.2014037850906548E-2</v>
      </c>
      <c r="AF3" s="33">
        <v>0.94044700000000003</v>
      </c>
      <c r="AG3" s="33">
        <v>0.18187</v>
      </c>
      <c r="AH3" s="33">
        <v>46.498001100000003</v>
      </c>
      <c r="AI3" s="33">
        <v>0.6488689610856897</v>
      </c>
      <c r="AJ3" s="33">
        <v>1.6478207979547646E-2</v>
      </c>
      <c r="AK3" s="33">
        <v>0.18557566265091527</v>
      </c>
      <c r="AL3" s="33">
        <v>1.9087100929953887E-2</v>
      </c>
    </row>
    <row r="4" spans="1:38" x14ac:dyDescent="0.2">
      <c r="A4" s="33">
        <v>20190810</v>
      </c>
      <c r="B4" s="39" t="s">
        <v>14</v>
      </c>
      <c r="C4" s="39">
        <v>64</v>
      </c>
      <c r="D4" s="40">
        <v>10.875</v>
      </c>
      <c r="E4" s="40">
        <v>6.8049999999999997</v>
      </c>
      <c r="F4" s="41">
        <v>15</v>
      </c>
      <c r="G4" s="42">
        <v>1775.2843947636347</v>
      </c>
      <c r="H4" s="42">
        <v>971.45329973545745</v>
      </c>
      <c r="I4" s="42">
        <v>196.83379960047606</v>
      </c>
      <c r="J4" s="42">
        <v>429.73093453536694</v>
      </c>
      <c r="K4" s="42">
        <v>177.26636089233298</v>
      </c>
      <c r="L4" s="33">
        <v>1682.9399177477076</v>
      </c>
      <c r="M4" s="43">
        <v>887.88708257387316</v>
      </c>
      <c r="N4" s="43">
        <v>198.38553547689702</v>
      </c>
      <c r="O4" s="43">
        <v>415.98716459685625</v>
      </c>
      <c r="P4" s="43">
        <v>180.68013510008109</v>
      </c>
      <c r="Q4" s="33">
        <v>8.3437257341756027E-2</v>
      </c>
      <c r="R4" s="33">
        <v>3.2233690380729291E-2</v>
      </c>
      <c r="S4" s="33">
        <v>3.6773928725871721E-2</v>
      </c>
      <c r="T4" s="33">
        <v>5.2933424335119855E-2</v>
      </c>
      <c r="U4" s="33">
        <v>0.92203100000000004</v>
      </c>
      <c r="V4" s="33">
        <v>0.116476</v>
      </c>
      <c r="W4" s="33">
        <v>46.342601799999997</v>
      </c>
      <c r="X4" s="33">
        <v>2.1854200000000001E-2</v>
      </c>
      <c r="Y4" s="33">
        <v>3.3174500000000003E-2</v>
      </c>
      <c r="Z4" s="33">
        <v>0.43819000000000002</v>
      </c>
      <c r="AA4" s="33">
        <v>1.12646E-2</v>
      </c>
      <c r="AB4" s="33">
        <v>-0.17346984882116578</v>
      </c>
      <c r="AC4" s="33">
        <v>-4.4280243456417331E-2</v>
      </c>
      <c r="AD4" s="33">
        <v>-4.8796645760590958E-2</v>
      </c>
      <c r="AE4" s="33">
        <v>-0.18396957285530738</v>
      </c>
      <c r="AF4" s="33">
        <v>0.90504300000000004</v>
      </c>
      <c r="AG4" s="33">
        <v>0.21218999999999999</v>
      </c>
      <c r="AH4" s="33">
        <v>41.749698600000002</v>
      </c>
      <c r="AI4" s="33">
        <v>0.75700369616108576</v>
      </c>
      <c r="AJ4" s="33">
        <v>3.0630916400011303E-2</v>
      </c>
      <c r="AK4" s="33">
        <v>0.25298863976652308</v>
      </c>
      <c r="AL4" s="33">
        <v>1.6941424707642878E-2</v>
      </c>
    </row>
    <row r="5" spans="1:38" x14ac:dyDescent="0.2">
      <c r="A5" s="33">
        <v>20190811</v>
      </c>
      <c r="B5" s="39" t="s">
        <v>2</v>
      </c>
      <c r="C5" s="39">
        <v>116</v>
      </c>
      <c r="D5" s="40">
        <v>10.355</v>
      </c>
      <c r="E5" s="40">
        <v>10.428000000000001</v>
      </c>
      <c r="F5" s="41">
        <v>15</v>
      </c>
      <c r="G5" s="42">
        <v>3858.0402081388715</v>
      </c>
      <c r="H5" s="42">
        <v>2062.5372475811582</v>
      </c>
      <c r="I5" s="42">
        <v>445.31423312449931</v>
      </c>
      <c r="J5" s="42">
        <v>945.77128377254519</v>
      </c>
      <c r="K5" s="42">
        <v>404.41744366067036</v>
      </c>
      <c r="L5" s="33">
        <v>2717.6821581512036</v>
      </c>
      <c r="M5" s="43">
        <v>1417.9699993448369</v>
      </c>
      <c r="N5" s="43">
        <v>326.35128621985905</v>
      </c>
      <c r="O5" s="43">
        <v>674.69268696326583</v>
      </c>
      <c r="P5" s="43">
        <v>298.66818562324215</v>
      </c>
      <c r="Q5" s="33">
        <v>0.36689602789123221</v>
      </c>
      <c r="R5" s="33">
        <v>0.13532935128885679</v>
      </c>
      <c r="S5" s="33">
        <v>0.11711324104348546</v>
      </c>
      <c r="T5" s="33">
        <v>0.31053246447156302</v>
      </c>
      <c r="U5" s="33">
        <v>0.91168499999999997</v>
      </c>
      <c r="V5" s="33">
        <v>0.19236300000000001</v>
      </c>
      <c r="W5" s="33">
        <v>46.212501500000002</v>
      </c>
      <c r="X5" s="33">
        <v>1.32546E-2</v>
      </c>
      <c r="Y5" s="33">
        <v>1.47177E-2</v>
      </c>
      <c r="Z5" s="33">
        <v>0.91393199999999997</v>
      </c>
      <c r="AA5" s="33">
        <v>9.5486000000000008E-3</v>
      </c>
      <c r="AB5" s="33">
        <v>-6.3242647161351362E-2</v>
      </c>
      <c r="AC5" s="33">
        <v>-3.2760457646645688E-2</v>
      </c>
      <c r="AD5" s="33">
        <v>-3.3315017060128016E-2</v>
      </c>
      <c r="AE5" s="33">
        <v>-7.9661775183112654E-2</v>
      </c>
      <c r="AF5" s="33">
        <v>0.94654000000000005</v>
      </c>
      <c r="AG5" s="33">
        <v>0.138071</v>
      </c>
      <c r="AH5" s="33">
        <v>47.507999400000003</v>
      </c>
      <c r="AI5" s="33">
        <v>0.56797862236448271</v>
      </c>
      <c r="AJ5" s="33">
        <v>4.4491797304750816E-3</v>
      </c>
      <c r="AK5" s="33">
        <v>0.37145482160018245</v>
      </c>
      <c r="AL5" s="33">
        <v>4.9654663144714284E-2</v>
      </c>
    </row>
    <row r="6" spans="1:38" x14ac:dyDescent="0.2">
      <c r="A6" s="33">
        <v>20190812</v>
      </c>
      <c r="B6" s="39" t="s">
        <v>2</v>
      </c>
      <c r="C6" s="39">
        <v>39</v>
      </c>
      <c r="D6" s="40">
        <v>11.59</v>
      </c>
      <c r="E6" s="40">
        <v>5.9889999999999999</v>
      </c>
      <c r="F6" s="41">
        <v>15</v>
      </c>
      <c r="G6" s="42">
        <v>1258.0573513658453</v>
      </c>
      <c r="H6" s="42">
        <v>681.3154713792843</v>
      </c>
      <c r="I6" s="42">
        <v>141.83644442342117</v>
      </c>
      <c r="J6" s="42">
        <v>307.00505897527177</v>
      </c>
      <c r="K6" s="42">
        <v>127.90037658786849</v>
      </c>
      <c r="L6" s="33">
        <v>1191.5849195990036</v>
      </c>
      <c r="M6" s="43">
        <v>637.63137409797162</v>
      </c>
      <c r="N6" s="43">
        <v>137.0886195900884</v>
      </c>
      <c r="O6" s="43">
        <v>292.79444439746487</v>
      </c>
      <c r="P6" s="43">
        <v>124.07048151347874</v>
      </c>
      <c r="Q6" s="33">
        <v>8.6427109790795278E-2</v>
      </c>
      <c r="R6" s="33">
        <v>7.0344469699098161E-2</v>
      </c>
      <c r="S6" s="33">
        <v>5.6721804672945082E-2</v>
      </c>
      <c r="T6" s="33">
        <v>3.8548721598281849E-2</v>
      </c>
      <c r="U6" s="33">
        <v>0.91002799999999995</v>
      </c>
      <c r="V6" s="33">
        <v>9.8569299999999999E-2</v>
      </c>
      <c r="W6" s="33">
        <v>48.215698199999999</v>
      </c>
      <c r="X6" s="33">
        <v>1.4015700000000001E-2</v>
      </c>
      <c r="Y6" s="33">
        <v>1.4015700000000001E-2</v>
      </c>
      <c r="Z6" s="33">
        <v>0.31442700000000001</v>
      </c>
      <c r="AA6" s="33">
        <v>9.2548000000000005E-3</v>
      </c>
      <c r="AB6" s="33">
        <v>-4.7754028029792353E-2</v>
      </c>
      <c r="AC6" s="33">
        <v>-9.9149383921389913E-3</v>
      </c>
      <c r="AD6" s="33">
        <v>-8.9887659005268399E-3</v>
      </c>
      <c r="AE6" s="33">
        <v>-3.7808547213740676E-2</v>
      </c>
      <c r="AF6" s="33">
        <v>0.90612400000000004</v>
      </c>
      <c r="AG6" s="33">
        <v>0.24927199999999999</v>
      </c>
      <c r="AH6" s="33">
        <v>42.615001700000001</v>
      </c>
      <c r="AI6" s="33">
        <v>0.72838165645586983</v>
      </c>
      <c r="AJ6" s="33">
        <v>2.482733361116159E-2</v>
      </c>
      <c r="AK6" s="33">
        <v>0.15373613907110412</v>
      </c>
      <c r="AL6" s="33">
        <v>7.6789185311131655E-3</v>
      </c>
    </row>
    <row r="7" spans="1:38" x14ac:dyDescent="0.2">
      <c r="A7" s="33">
        <v>20190813</v>
      </c>
      <c r="B7" s="39" t="s">
        <v>2</v>
      </c>
      <c r="C7" s="39">
        <v>52</v>
      </c>
      <c r="D7" s="40">
        <v>10.707000000000001</v>
      </c>
      <c r="E7" s="40">
        <v>6.0209999999999999</v>
      </c>
      <c r="F7" s="41">
        <v>15</v>
      </c>
      <c r="G7" s="42">
        <v>1361.543629499891</v>
      </c>
      <c r="H7" s="42">
        <v>723.89311460942815</v>
      </c>
      <c r="I7" s="42">
        <v>158.51402046160311</v>
      </c>
      <c r="J7" s="42">
        <v>335.0663059538511</v>
      </c>
      <c r="K7" s="42">
        <v>144.07018847500851</v>
      </c>
      <c r="L7" s="33">
        <v>1318.1275715735471</v>
      </c>
      <c r="M7" s="43">
        <v>692.98327259030248</v>
      </c>
      <c r="N7" s="43">
        <v>156.30151994803558</v>
      </c>
      <c r="O7" s="43">
        <v>326.27154558870143</v>
      </c>
      <c r="P7" s="43">
        <v>142.57123344650756</v>
      </c>
      <c r="Q7" s="33">
        <v>4.7401274619213694E-2</v>
      </c>
      <c r="R7" s="33">
        <v>3.0258683587838446E-2</v>
      </c>
      <c r="S7" s="33">
        <v>3.6338748817516246E-2</v>
      </c>
      <c r="T7" s="33">
        <v>0.16163298743625962</v>
      </c>
      <c r="U7" s="33">
        <v>0.89815199999999995</v>
      </c>
      <c r="V7" s="33">
        <v>0.23733399999999999</v>
      </c>
      <c r="W7" s="33">
        <v>44.615100900000002</v>
      </c>
      <c r="X7" s="33">
        <v>1.41385E-2</v>
      </c>
      <c r="Y7" s="33">
        <v>4.5135300000000003E-2</v>
      </c>
      <c r="Z7" s="33">
        <v>0.283945</v>
      </c>
      <c r="AA7" s="33">
        <v>4.08542E-2</v>
      </c>
      <c r="AB7" s="33">
        <v>-7.4564134299238166E-2</v>
      </c>
      <c r="AC7" s="33">
        <v>-6.951522455466771E-3</v>
      </c>
      <c r="AD7" s="33">
        <v>-7.5215954304513558E-3</v>
      </c>
      <c r="AE7" s="33">
        <v>-3.6381448820028396E-2</v>
      </c>
      <c r="AF7" s="33">
        <v>0.86141000000000001</v>
      </c>
      <c r="AG7" s="33">
        <v>0.324959</v>
      </c>
      <c r="AH7" s="33">
        <v>41.324401899999998</v>
      </c>
      <c r="AI7" s="33">
        <v>0.73102461376833572</v>
      </c>
      <c r="AJ7" s="33">
        <v>1.8138022654573736E-2</v>
      </c>
      <c r="AK7" s="33">
        <v>8.6462948208958668E-2</v>
      </c>
      <c r="AL7" s="33">
        <v>1.138806874141622E-2</v>
      </c>
    </row>
    <row r="8" spans="1:38" x14ac:dyDescent="0.2">
      <c r="A8" s="33">
        <v>20190813</v>
      </c>
      <c r="B8" s="39" t="s">
        <v>14</v>
      </c>
      <c r="C8" s="39">
        <v>46</v>
      </c>
      <c r="D8" s="40">
        <v>15.615</v>
      </c>
      <c r="E8" s="40">
        <v>11.004</v>
      </c>
      <c r="F8" s="41">
        <v>15</v>
      </c>
      <c r="G8" s="42">
        <v>3097.5207670627642</v>
      </c>
      <c r="H8" s="42">
        <v>1846.5397682968053</v>
      </c>
      <c r="I8" s="42">
        <v>288.46159184857413</v>
      </c>
      <c r="J8" s="42">
        <v>713.53543911945121</v>
      </c>
      <c r="K8" s="42">
        <v>248.98396779793288</v>
      </c>
      <c r="L8" s="33">
        <v>2837.3264724421629</v>
      </c>
      <c r="M8" s="43">
        <v>1616.4662663846661</v>
      </c>
      <c r="N8" s="43">
        <v>290.21766697294584</v>
      </c>
      <c r="O8" s="43">
        <v>675.61021559726566</v>
      </c>
      <c r="P8" s="43">
        <v>255.03232348728528</v>
      </c>
      <c r="Q8" s="33">
        <v>0.14143274810412704</v>
      </c>
      <c r="R8" s="33">
        <v>3.8529198079733575E-2</v>
      </c>
      <c r="S8" s="33">
        <v>2.1853453084264174E-2</v>
      </c>
      <c r="T8" s="33">
        <v>0.16395626638672192</v>
      </c>
      <c r="U8" s="33">
        <v>0.93069500000000005</v>
      </c>
      <c r="V8" s="33">
        <v>0.12550500000000001</v>
      </c>
      <c r="W8" s="33">
        <v>46.187301599999998</v>
      </c>
      <c r="X8" s="33">
        <v>5.2952800000000001E-2</v>
      </c>
      <c r="Y8" s="33">
        <v>1.41011E-2</v>
      </c>
      <c r="Z8" s="33">
        <v>0.47016599999999997</v>
      </c>
      <c r="AA8" s="33">
        <v>2.31886E-2</v>
      </c>
      <c r="AB8" s="33">
        <v>-9.8607518560377402E-2</v>
      </c>
      <c r="AC8" s="33">
        <v>-2.0517761158065702E-2</v>
      </c>
      <c r="AD8" s="33">
        <v>-2.572112500006149E-2</v>
      </c>
      <c r="AE8" s="33">
        <v>-7.5772221475735188E-2</v>
      </c>
      <c r="AF8" s="33">
        <v>0.93649000000000004</v>
      </c>
      <c r="AG8" s="33">
        <v>0.13019600000000001</v>
      </c>
      <c r="AH8" s="33">
        <v>46.623901400000001</v>
      </c>
      <c r="AI8" s="33">
        <v>0.62409684917416219</v>
      </c>
      <c r="AJ8" s="33">
        <v>2.3473075194285587E-2</v>
      </c>
      <c r="AK8" s="33">
        <v>0.2802166778988267</v>
      </c>
      <c r="AL8" s="33">
        <v>1.5083425410787379E-2</v>
      </c>
    </row>
    <row r="9" spans="1:38" x14ac:dyDescent="0.2">
      <c r="A9" s="33">
        <v>20190814</v>
      </c>
      <c r="B9" s="39" t="s">
        <v>2</v>
      </c>
      <c r="C9" s="39">
        <v>46</v>
      </c>
      <c r="D9" s="40">
        <v>11.089</v>
      </c>
      <c r="E9" s="40">
        <v>7.7220000000000004</v>
      </c>
      <c r="F9" s="41">
        <v>15</v>
      </c>
      <c r="G9" s="42">
        <v>1361.9035795635098</v>
      </c>
      <c r="H9" s="42">
        <v>754.80062597049482</v>
      </c>
      <c r="I9" s="42">
        <v>147.46557018970597</v>
      </c>
      <c r="J9" s="42">
        <v>327.57519796832611</v>
      </c>
      <c r="K9" s="42">
        <v>132.06218543498358</v>
      </c>
      <c r="L9" s="33">
        <v>1266.4593225769643</v>
      </c>
      <c r="M9" s="43">
        <v>671.0845835214559</v>
      </c>
      <c r="N9" s="43">
        <v>148.18780784106764</v>
      </c>
      <c r="O9" s="43">
        <v>312.48420619961018</v>
      </c>
      <c r="P9" s="43">
        <v>134.70272501483049</v>
      </c>
      <c r="Q9" s="33">
        <v>0.43742640959679102</v>
      </c>
      <c r="R9" s="33">
        <v>4.4608742412504031E-2</v>
      </c>
      <c r="S9" s="33">
        <v>5.5097255963159585E-2</v>
      </c>
      <c r="T9" s="33">
        <v>0.35690117684540962</v>
      </c>
      <c r="U9" s="33">
        <v>0.77598299999999998</v>
      </c>
      <c r="V9" s="33">
        <v>0.15240600000000001</v>
      </c>
      <c r="W9" s="33">
        <v>35.586498300000002</v>
      </c>
      <c r="X9" s="33">
        <v>1.14848E-2</v>
      </c>
      <c r="Y9" s="33">
        <v>0.40825800000000001</v>
      </c>
      <c r="Z9" s="33">
        <v>0.80829099999999998</v>
      </c>
      <c r="AA9" s="33">
        <v>1.5045299999999999E-2</v>
      </c>
      <c r="AB9" s="33">
        <v>-8.3318228985746562E-2</v>
      </c>
      <c r="AC9" s="33">
        <v>-1.3899844763960261E-2</v>
      </c>
      <c r="AD9" s="33">
        <v>-1.3793672486624315E-2</v>
      </c>
      <c r="AE9" s="33">
        <v>-7.4030390460597228E-2</v>
      </c>
      <c r="AF9" s="33">
        <v>0.91253200000000001</v>
      </c>
      <c r="AG9" s="33">
        <v>0.232242</v>
      </c>
      <c r="AH9" s="33">
        <v>43.417301199999997</v>
      </c>
      <c r="AI9" s="33">
        <v>0.73680743567262952</v>
      </c>
      <c r="AJ9" s="33">
        <v>2.6564399320300032E-2</v>
      </c>
      <c r="AK9" s="33">
        <v>0.23308804538227881</v>
      </c>
      <c r="AL9" s="33">
        <v>3.2999705187600312E-3</v>
      </c>
    </row>
    <row r="10" spans="1:38" x14ac:dyDescent="0.2">
      <c r="A10" s="33">
        <v>20190814</v>
      </c>
      <c r="B10" s="39" t="s">
        <v>14</v>
      </c>
      <c r="C10" s="39">
        <v>62</v>
      </c>
      <c r="D10" s="40">
        <v>13.625</v>
      </c>
      <c r="E10" s="40">
        <v>12.063000000000001</v>
      </c>
      <c r="F10" s="41">
        <v>15</v>
      </c>
      <c r="G10" s="42">
        <v>4286.9483073229521</v>
      </c>
      <c r="H10" s="42">
        <v>2451.2691382070198</v>
      </c>
      <c r="I10" s="42">
        <v>435.96878193662548</v>
      </c>
      <c r="J10" s="42">
        <v>1016.2561844536921</v>
      </c>
      <c r="K10" s="42">
        <v>383.45420272561529</v>
      </c>
      <c r="L10" s="33">
        <v>2773.418415565176</v>
      </c>
      <c r="M10" s="43">
        <v>1536.564148068263</v>
      </c>
      <c r="N10" s="43">
        <v>299.57481817086602</v>
      </c>
      <c r="O10" s="43">
        <v>670.45319797617663</v>
      </c>
      <c r="P10" s="43">
        <v>266.82625134986995</v>
      </c>
      <c r="Q10" s="33">
        <v>0.2618840146605993</v>
      </c>
      <c r="R10" s="33">
        <v>3.0521789301725548E-2</v>
      </c>
      <c r="S10" s="33">
        <v>2.3909471693510084E-2</v>
      </c>
      <c r="T10" s="33">
        <v>0.14493356003221591</v>
      </c>
      <c r="U10" s="33">
        <v>0.95004</v>
      </c>
      <c r="V10" s="33">
        <v>0.117895</v>
      </c>
      <c r="W10" s="33">
        <v>47.653999300000002</v>
      </c>
      <c r="X10" s="33">
        <v>1.55333E-2</v>
      </c>
      <c r="Y10" s="33">
        <v>2.0391699999999999E-2</v>
      </c>
      <c r="Z10" s="33">
        <v>0.60288299999999995</v>
      </c>
      <c r="AA10" s="33">
        <v>2.2987500000000001E-2</v>
      </c>
      <c r="AB10" s="33">
        <v>-0.12509588387301224</v>
      </c>
      <c r="AC10" s="33">
        <v>-3.5789856740400056E-2</v>
      </c>
      <c r="AD10" s="33">
        <v>-3.9364072227092393E-2</v>
      </c>
      <c r="AE10" s="33">
        <v>-9.1704371762467693E-2</v>
      </c>
      <c r="AF10" s="33">
        <v>0.92672100000000002</v>
      </c>
      <c r="AG10" s="33">
        <v>0.22456100000000001</v>
      </c>
      <c r="AH10" s="33">
        <v>44.858501400000002</v>
      </c>
      <c r="AI10" s="33">
        <v>0.73907072504303728</v>
      </c>
      <c r="AJ10" s="33">
        <v>3.2895007518819033E-2</v>
      </c>
      <c r="AK10" s="33">
        <v>0.33951032786070395</v>
      </c>
      <c r="AL10" s="33">
        <v>8.871968271659425E-3</v>
      </c>
    </row>
    <row r="11" spans="1:38" x14ac:dyDescent="0.2">
      <c r="A11" s="44">
        <v>20190816</v>
      </c>
      <c r="B11" s="45" t="s">
        <v>2</v>
      </c>
      <c r="C11" s="45">
        <v>62</v>
      </c>
      <c r="D11" s="46">
        <v>16.239999999999998</v>
      </c>
      <c r="E11" s="46">
        <v>11.579000000000001</v>
      </c>
      <c r="F11" s="45">
        <v>15</v>
      </c>
      <c r="G11" s="42">
        <v>5619.4058230360797</v>
      </c>
      <c r="H11" s="42">
        <v>3338.4051719677841</v>
      </c>
      <c r="I11" s="42">
        <v>527.79257295847958</v>
      </c>
      <c r="J11" s="42">
        <v>1296.3937284310405</v>
      </c>
      <c r="K11" s="42">
        <v>456.81434967877544</v>
      </c>
      <c r="L11" s="33">
        <v>4194.7910913860806</v>
      </c>
      <c r="M11" s="43">
        <v>2408.5666920427784</v>
      </c>
      <c r="N11" s="43">
        <v>422.28975100988907</v>
      </c>
      <c r="O11" s="43">
        <v>994.27904843397482</v>
      </c>
      <c r="P11" s="43">
        <v>369.65559989943756</v>
      </c>
      <c r="Q11" s="33">
        <v>0.62072038752980374</v>
      </c>
      <c r="R11" s="33">
        <v>6.7684623895035378E-2</v>
      </c>
      <c r="S11" s="33">
        <v>0.10878975532477297</v>
      </c>
      <c r="T11" s="33">
        <v>0.41286399441211291</v>
      </c>
      <c r="U11" s="33">
        <v>0.84132499999999999</v>
      </c>
      <c r="V11" s="33">
        <v>0.18864300000000001</v>
      </c>
      <c r="W11" s="33">
        <v>40.210899400000002</v>
      </c>
      <c r="X11" s="33">
        <v>1.4015700000000001E-2</v>
      </c>
      <c r="Y11" s="33">
        <v>2.07701E-2</v>
      </c>
      <c r="Z11" s="33">
        <v>0.89776699999999998</v>
      </c>
      <c r="AA11" s="33">
        <v>1.79268E-2</v>
      </c>
      <c r="AB11" s="33">
        <v>-0.10734799814381063</v>
      </c>
      <c r="AC11" s="33">
        <v>-4.5119056563372777E-2</v>
      </c>
      <c r="AD11" s="33">
        <v>-4.7654071269788892E-2</v>
      </c>
      <c r="AE11" s="33">
        <v>-0.19593859068414671</v>
      </c>
      <c r="AF11" s="33">
        <v>0.92427700000000002</v>
      </c>
      <c r="AG11" s="33">
        <v>0.11663</v>
      </c>
      <c r="AH11" s="33">
        <v>44.258598300000003</v>
      </c>
      <c r="AI11" s="33">
        <v>0.74049477765001936</v>
      </c>
      <c r="AJ11" s="33">
        <v>2.1153388224409261E-2</v>
      </c>
      <c r="AK11" s="33">
        <v>0.41684345799260197</v>
      </c>
      <c r="AL11" s="33">
        <v>7.5113849560097265E-3</v>
      </c>
    </row>
    <row r="12" spans="1:38" x14ac:dyDescent="0.2">
      <c r="A12" s="33">
        <v>20190818</v>
      </c>
      <c r="B12" s="39" t="s">
        <v>2</v>
      </c>
      <c r="C12" s="39">
        <v>143</v>
      </c>
      <c r="D12" s="40">
        <v>17.574000000000002</v>
      </c>
      <c r="E12" s="40">
        <v>13.792999999999999</v>
      </c>
      <c r="F12" s="41">
        <v>15</v>
      </c>
      <c r="G12" s="42">
        <v>6875.1073380723456</v>
      </c>
      <c r="H12" s="42">
        <v>3868.6637195383255</v>
      </c>
      <c r="I12" s="42">
        <v>721.85720513404374</v>
      </c>
      <c r="J12" s="42">
        <v>1644.7300128425672</v>
      </c>
      <c r="K12" s="42">
        <v>639.85640055741032</v>
      </c>
      <c r="L12" s="33">
        <v>11653.386927164642</v>
      </c>
      <c r="M12" s="43">
        <v>6795.0146912312921</v>
      </c>
      <c r="N12" s="43">
        <v>1135.8285191573184</v>
      </c>
      <c r="O12" s="43">
        <v>2736.0125095893568</v>
      </c>
      <c r="P12" s="43">
        <v>986.53120718667356</v>
      </c>
      <c r="Q12" s="33">
        <v>0.12570223802182187</v>
      </c>
      <c r="R12" s="33">
        <v>2.6421043129359795E-2</v>
      </c>
      <c r="S12" s="33">
        <v>3.2967046448653559E-2</v>
      </c>
      <c r="T12" s="33">
        <v>8.7256944277011583E-2</v>
      </c>
      <c r="U12" s="33">
        <v>0.86325200000000002</v>
      </c>
      <c r="V12" s="33">
        <v>5.3920599999999999E-2</v>
      </c>
      <c r="W12" s="33">
        <v>41.607399000000001</v>
      </c>
      <c r="X12" s="33">
        <v>1.40146E-2</v>
      </c>
      <c r="Y12" s="33">
        <v>3.4598200000000003E-2</v>
      </c>
      <c r="Z12" s="33">
        <v>0.44452000000000003</v>
      </c>
      <c r="AA12" s="33">
        <v>7.7701999999999997E-3</v>
      </c>
      <c r="AB12" s="33">
        <v>-0.10881254799001291</v>
      </c>
      <c r="AC12" s="33">
        <v>-3.2238886256503556E-2</v>
      </c>
      <c r="AD12" s="33">
        <v>-3.0300513603740975E-2</v>
      </c>
      <c r="AE12" s="33">
        <v>-0.11576812514884105</v>
      </c>
      <c r="AF12" s="33">
        <v>0.93242899999999995</v>
      </c>
      <c r="AG12" s="33">
        <v>0.23271600000000001</v>
      </c>
      <c r="AH12" s="33">
        <v>46.7262001</v>
      </c>
      <c r="AI12" s="33">
        <v>0.73549885335901599</v>
      </c>
      <c r="AJ12" s="33">
        <v>5.010833474119876E-2</v>
      </c>
      <c r="AK12" s="33">
        <v>0.33932432980769206</v>
      </c>
      <c r="AL12" s="33">
        <v>1.3054493910689404E-2</v>
      </c>
    </row>
    <row r="13" spans="1:38" x14ac:dyDescent="0.2">
      <c r="A13" s="33">
        <v>20190819</v>
      </c>
      <c r="B13" s="39" t="s">
        <v>2</v>
      </c>
      <c r="C13" s="39">
        <v>72</v>
      </c>
      <c r="D13" s="40">
        <v>15.734</v>
      </c>
      <c r="E13" s="40">
        <v>12.164999999999999</v>
      </c>
      <c r="F13" s="41">
        <v>15</v>
      </c>
      <c r="G13" s="42">
        <v>4723.8093413774468</v>
      </c>
      <c r="H13" s="42">
        <v>2766.3515611939642</v>
      </c>
      <c r="I13" s="42">
        <v>457.15613302415272</v>
      </c>
      <c r="J13" s="42">
        <v>1102.7007261339124</v>
      </c>
      <c r="K13" s="42">
        <v>397.60092102541944</v>
      </c>
      <c r="L13" s="33">
        <v>4521.2059080315457</v>
      </c>
      <c r="M13" s="43">
        <v>2579.7107670591049</v>
      </c>
      <c r="N13" s="43">
        <v>461.03580699071978</v>
      </c>
      <c r="O13" s="43">
        <v>1075.6223816191437</v>
      </c>
      <c r="P13" s="43">
        <v>404.83695236257773</v>
      </c>
      <c r="Q13" s="33">
        <v>0.10903075514203302</v>
      </c>
      <c r="R13" s="33">
        <v>3.0322152665984699E-2</v>
      </c>
      <c r="S13" s="33">
        <v>3.2351915531420937E-2</v>
      </c>
      <c r="T13" s="33">
        <v>7.5978374864709972E-2</v>
      </c>
      <c r="U13" s="33">
        <v>0.867313</v>
      </c>
      <c r="V13" s="33">
        <v>0.41752699999999998</v>
      </c>
      <c r="W13" s="33">
        <v>44.0807991</v>
      </c>
      <c r="X13" s="33">
        <v>6.0714200000000003E-2</v>
      </c>
      <c r="Y13" s="33">
        <v>7.5769000000000003E-2</v>
      </c>
      <c r="Z13" s="33">
        <v>0.191606</v>
      </c>
      <c r="AA13" s="33">
        <v>9.6672000000000008E-3</v>
      </c>
      <c r="AB13" s="33">
        <v>-0.13955197911567097</v>
      </c>
      <c r="AC13" s="33">
        <v>-1.9720142550946281E-2</v>
      </c>
      <c r="AD13" s="33">
        <v>-2.3205985150326753E-2</v>
      </c>
      <c r="AE13" s="33">
        <v>-9.1400798530621899E-2</v>
      </c>
      <c r="AF13" s="33">
        <v>0.90310000000000001</v>
      </c>
      <c r="AG13" s="33">
        <v>0.22852800000000001</v>
      </c>
      <c r="AH13" s="33">
        <v>41.992099799999998</v>
      </c>
      <c r="AI13" s="33">
        <v>0.79887402405355734</v>
      </c>
      <c r="AJ13" s="33">
        <v>5.8426510631792529E-2</v>
      </c>
      <c r="AK13" s="33">
        <v>0.40284965866315697</v>
      </c>
      <c r="AL13" s="33">
        <v>1.2313454501601762E-2</v>
      </c>
    </row>
    <row r="14" spans="1:38" x14ac:dyDescent="0.2">
      <c r="A14" s="33" t="s">
        <v>113</v>
      </c>
      <c r="B14" s="47" t="s">
        <v>23</v>
      </c>
      <c r="C14" s="48">
        <v>98</v>
      </c>
      <c r="D14" s="49">
        <v>9.34</v>
      </c>
      <c r="E14" s="50">
        <v>5.93</v>
      </c>
      <c r="F14" s="41">
        <v>15</v>
      </c>
      <c r="G14" s="51">
        <v>1896.7496880000001</v>
      </c>
      <c r="H14" s="51">
        <v>985.5216964</v>
      </c>
      <c r="I14" s="51">
        <v>229.6357438</v>
      </c>
      <c r="J14" s="51">
        <v>470.5095796</v>
      </c>
      <c r="K14" s="51">
        <v>211.08266839999999</v>
      </c>
      <c r="L14" s="43">
        <v>1800.4469468675716</v>
      </c>
      <c r="M14" s="43">
        <v>917.18342622976206</v>
      </c>
      <c r="N14" s="43">
        <v>224.67971263996569</v>
      </c>
      <c r="O14" s="43">
        <v>450.85542250535673</v>
      </c>
      <c r="P14" s="43">
        <v>207.72838549248715</v>
      </c>
      <c r="Q14" s="33">
        <v>0.164243809657904</v>
      </c>
      <c r="R14" s="33">
        <v>3.2173623845305803E-2</v>
      </c>
      <c r="S14" s="33">
        <v>2.138749642720543E-2</v>
      </c>
      <c r="T14" s="33">
        <v>0.12393501109853455</v>
      </c>
      <c r="U14" s="33">
        <v>0.94535800000000003</v>
      </c>
      <c r="V14" s="33">
        <v>0.25316100000000002</v>
      </c>
      <c r="W14" s="33">
        <v>54.0348015</v>
      </c>
      <c r="X14" s="33">
        <v>3.8985499999999999E-2</v>
      </c>
      <c r="Y14" s="33">
        <v>1.4015700000000001E-2</v>
      </c>
      <c r="Z14" s="33">
        <v>0.37742700000000001</v>
      </c>
      <c r="AA14" s="33">
        <v>3.2149299999999999E-2</v>
      </c>
      <c r="AB14" s="33">
        <v>-3.6798493552597823E-2</v>
      </c>
      <c r="AC14" s="33">
        <v>-1.5623558215941181E-2</v>
      </c>
      <c r="AD14" s="33">
        <v>-1.6400233824618769E-2</v>
      </c>
      <c r="AE14" s="33">
        <v>-5.5365594805075823E-2</v>
      </c>
      <c r="AF14" s="33">
        <v>0.93493599999999999</v>
      </c>
      <c r="AG14" s="33">
        <v>0.186249</v>
      </c>
      <c r="AH14" s="33">
        <v>45.681800799999998</v>
      </c>
      <c r="AI14" s="33">
        <v>2.2801848195069616E-2</v>
      </c>
      <c r="AJ14" s="33">
        <v>0.68651653209294461</v>
      </c>
      <c r="AK14" s="33">
        <v>0.21120248316010856</v>
      </c>
      <c r="AL14" s="33">
        <v>4.8010920206373563E-3</v>
      </c>
    </row>
    <row r="15" spans="1:38" x14ac:dyDescent="0.2">
      <c r="A15" s="33" t="s">
        <v>114</v>
      </c>
      <c r="B15" s="47" t="s">
        <v>26</v>
      </c>
      <c r="C15" s="48">
        <v>41</v>
      </c>
      <c r="D15" s="49">
        <v>24.26</v>
      </c>
      <c r="E15" s="50">
        <v>14.87</v>
      </c>
      <c r="F15" s="52">
        <v>15</v>
      </c>
      <c r="G15" s="53">
        <v>2952.3570693245038</v>
      </c>
      <c r="H15" s="51">
        <v>1729.7360978338425</v>
      </c>
      <c r="I15" s="51">
        <v>285.25678879582335</v>
      </c>
      <c r="J15" s="51">
        <v>689.59994138523462</v>
      </c>
      <c r="K15" s="51">
        <v>247.76424130960336</v>
      </c>
      <c r="L15" s="43">
        <v>7143.0111883515401</v>
      </c>
      <c r="M15" s="43">
        <v>4417.5483664551539</v>
      </c>
      <c r="N15" s="43">
        <v>607.63570328038008</v>
      </c>
      <c r="O15" s="43">
        <v>1606.6142837960274</v>
      </c>
      <c r="P15" s="43">
        <v>511.21283481997909</v>
      </c>
      <c r="Q15" s="33">
        <v>0.14645797328914706</v>
      </c>
      <c r="R15" s="33">
        <v>2.0042873710200998E-2</v>
      </c>
      <c r="S15" s="33">
        <v>2.3521226282535751E-2</v>
      </c>
      <c r="T15" s="33">
        <v>0.18116738262437987</v>
      </c>
      <c r="U15" s="33">
        <v>0.56709299999999996</v>
      </c>
      <c r="V15" s="33">
        <v>0.157779</v>
      </c>
      <c r="W15" s="33">
        <v>19.9090004</v>
      </c>
      <c r="X15" s="33">
        <v>2.1584800000000001E-2</v>
      </c>
      <c r="Y15" s="33">
        <v>0.579623</v>
      </c>
      <c r="Z15" s="33">
        <v>0.31479200000000002</v>
      </c>
      <c r="AA15" s="33">
        <v>1.1644099999999999E-2</v>
      </c>
      <c r="AB15" s="33">
        <v>-5.3067662689764573E-2</v>
      </c>
      <c r="AC15" s="33">
        <v>-1.2639502204992409E-2</v>
      </c>
      <c r="AD15" s="33">
        <v>-1.0184504631175329E-2</v>
      </c>
      <c r="AE15" s="33">
        <v>-6.2596491223516376E-2</v>
      </c>
      <c r="AF15" s="33">
        <v>0.88453300000000001</v>
      </c>
      <c r="AG15" s="33">
        <v>0.166494</v>
      </c>
      <c r="AH15" s="33">
        <v>41.880199400000002</v>
      </c>
      <c r="AI15" s="33">
        <v>1.2876862847095577E-2</v>
      </c>
      <c r="AJ15" s="33">
        <v>0.75117824194827809</v>
      </c>
      <c r="AK15" s="33">
        <v>0.21144237095443444</v>
      </c>
      <c r="AL15" s="33">
        <v>4.9578112657651295E-2</v>
      </c>
    </row>
    <row r="16" spans="1:38" x14ac:dyDescent="0.2">
      <c r="A16" s="33" t="s">
        <v>115</v>
      </c>
      <c r="B16" s="47" t="s">
        <v>27</v>
      </c>
      <c r="C16" s="48">
        <v>41</v>
      </c>
      <c r="D16" s="49">
        <v>17.68</v>
      </c>
      <c r="E16" s="50">
        <v>13.2</v>
      </c>
      <c r="F16" s="52">
        <v>15</v>
      </c>
      <c r="G16" s="53">
        <v>3451.0076004320249</v>
      </c>
      <c r="H16" s="51">
        <v>2035.72695028254</v>
      </c>
      <c r="I16" s="51">
        <v>328.34826138822814</v>
      </c>
      <c r="J16" s="51">
        <v>802.98191750557362</v>
      </c>
      <c r="K16" s="51">
        <v>283.95047125568249</v>
      </c>
      <c r="L16" s="43">
        <v>3388.8688056724704</v>
      </c>
      <c r="M16" s="43">
        <v>1978.315140916621</v>
      </c>
      <c r="N16" s="43">
        <v>329.48736776378001</v>
      </c>
      <c r="O16" s="43">
        <v>795.05795961670299</v>
      </c>
      <c r="P16" s="43">
        <v>286.00833737536601</v>
      </c>
      <c r="Q16" s="33">
        <v>0.94891125977165136</v>
      </c>
      <c r="R16" s="33">
        <v>9.2885935617748938E-2</v>
      </c>
      <c r="S16" s="33">
        <v>0.13412107015007987</v>
      </c>
      <c r="T16" s="33">
        <v>0.79158216384952451</v>
      </c>
      <c r="U16" s="33">
        <v>0.73442700000000005</v>
      </c>
      <c r="V16" s="33">
        <v>0.22766500000000001</v>
      </c>
      <c r="W16" s="33">
        <v>30.359199499999999</v>
      </c>
      <c r="X16" s="33">
        <v>1.4118199999999999E-2</v>
      </c>
      <c r="Y16" s="33">
        <v>0.424682</v>
      </c>
      <c r="Z16" s="33">
        <v>0.78146599999999999</v>
      </c>
      <c r="AA16" s="33">
        <v>6.9493000000000003E-3</v>
      </c>
      <c r="AB16" s="33">
        <v>-4.9537031729186547E-2</v>
      </c>
      <c r="AC16" s="33">
        <v>-1.3642063603047216E-2</v>
      </c>
      <c r="AD16" s="33">
        <v>-1.4503406850522808E-2</v>
      </c>
      <c r="AE16" s="33">
        <v>-7.4613944539316884E-2</v>
      </c>
      <c r="AF16" s="33">
        <v>0.94277599999999995</v>
      </c>
      <c r="AG16" s="33">
        <v>0.24091899999999999</v>
      </c>
      <c r="AH16" s="33">
        <v>47.655700699999997</v>
      </c>
      <c r="AI16" s="33">
        <v>3.0671853415990775E-2</v>
      </c>
      <c r="AJ16" s="33">
        <v>0.66366971486058524</v>
      </c>
      <c r="AK16" s="33">
        <v>0.19427548865465358</v>
      </c>
      <c r="AL16" s="33">
        <v>4.6621900159609141E-3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C35A9-466F-4C62-9F7F-45CDAF60C018}">
  <dimension ref="A1:V38"/>
  <sheetViews>
    <sheetView workbookViewId="0">
      <selection activeCell="B16" sqref="B16"/>
    </sheetView>
  </sheetViews>
  <sheetFormatPr defaultRowHeight="14.25" x14ac:dyDescent="0.2"/>
  <cols>
    <col min="1" max="1" width="9.5" bestFit="1" customWidth="1"/>
    <col min="3" max="3" width="11.625" bestFit="1" customWidth="1"/>
    <col min="5" max="5" width="15.375" bestFit="1" customWidth="1"/>
    <col min="6" max="6" width="11" bestFit="1" customWidth="1"/>
    <col min="7" max="7" width="15.125" bestFit="1" customWidth="1"/>
    <col min="8" max="8" width="14.875" bestFit="1" customWidth="1"/>
    <col min="9" max="9" width="15" bestFit="1" customWidth="1"/>
    <col min="10" max="10" width="15.625" bestFit="1" customWidth="1"/>
    <col min="11" max="11" width="14.75" bestFit="1" customWidth="1"/>
    <col min="19" max="19" width="22.625" customWidth="1"/>
  </cols>
  <sheetData>
    <row r="1" spans="1:22" ht="31.5" customHeight="1" x14ac:dyDescent="0.2">
      <c r="A1" s="5" t="s">
        <v>69</v>
      </c>
      <c r="B1" s="5" t="s">
        <v>68</v>
      </c>
      <c r="C1" s="5" t="s">
        <v>70</v>
      </c>
      <c r="D1" s="5" t="s">
        <v>29</v>
      </c>
      <c r="E1" s="9" t="s">
        <v>89</v>
      </c>
      <c r="F1" s="12" t="s">
        <v>0</v>
      </c>
      <c r="G1" s="7" t="s">
        <v>77</v>
      </c>
      <c r="H1" s="5" t="s">
        <v>64</v>
      </c>
      <c r="I1" s="5" t="s">
        <v>65</v>
      </c>
      <c r="J1" s="5" t="s">
        <v>66</v>
      </c>
      <c r="K1" s="5" t="s">
        <v>67</v>
      </c>
      <c r="L1" t="s">
        <v>91</v>
      </c>
      <c r="M1" t="s">
        <v>92</v>
      </c>
      <c r="N1" t="s">
        <v>93</v>
      </c>
      <c r="O1" t="s">
        <v>94</v>
      </c>
      <c r="P1" t="s">
        <v>95</v>
      </c>
      <c r="Q1" t="s">
        <v>96</v>
      </c>
      <c r="R1" t="s">
        <v>97</v>
      </c>
      <c r="S1" t="s">
        <v>98</v>
      </c>
      <c r="T1" t="s">
        <v>99</v>
      </c>
      <c r="U1" t="s">
        <v>100</v>
      </c>
      <c r="V1" t="s">
        <v>101</v>
      </c>
    </row>
    <row r="2" spans="1:22" x14ac:dyDescent="0.2">
      <c r="A2">
        <v>20190809</v>
      </c>
      <c r="B2" t="s">
        <v>2</v>
      </c>
      <c r="C2" t="s">
        <v>2</v>
      </c>
      <c r="D2">
        <v>110</v>
      </c>
      <c r="E2">
        <v>11.079000000000001</v>
      </c>
      <c r="F2">
        <v>7.5880000000000001</v>
      </c>
      <c r="G2">
        <f>0.094922*POWER(E2,2.35667)</f>
        <v>27.473248884919283</v>
      </c>
      <c r="H2">
        <f>G2*1/(1+0.94582*POWER(E2,-0.60463)+0.99511*POWER(E2,-0.31565)+1.09056*POWER(E2,-0.70347))</f>
        <v>14.554874716097528</v>
      </c>
      <c r="I2">
        <f>G2*0.94582*POWER(E2,-0.60463)/(1+0.94582*POWER(E2,-0.60463)+0.99511*POWER(E2,-0.31565)+1.09056*POWER(E2,-0.70347))</f>
        <v>3.2157374967680821</v>
      </c>
      <c r="J2">
        <f>G2*0.99511*POWER(E2,-0.31565)/(1+0.94582*POWER(E2,-0.60463)+0.99511*POWER(E2,-0.31565)+1.09056*POWER(E2,-0.70347))</f>
        <v>6.7792704452365706</v>
      </c>
      <c r="K2">
        <f>G2*1.09056*POWER(E2,-0.70347)/(1+0.94582*POWER(E2,-0.60463)+0.99511*POWER(E2,-0.31565)+1.09056*POWER(E2,-0.70347))</f>
        <v>2.9233662268170999</v>
      </c>
      <c r="L2">
        <v>0.40767300000000001</v>
      </c>
      <c r="M2">
        <v>0.11085</v>
      </c>
      <c r="N2">
        <v>0.105792</v>
      </c>
      <c r="O2">
        <v>0.27009899999999998</v>
      </c>
      <c r="P2">
        <v>0.89750700000000005</v>
      </c>
      <c r="Q2">
        <v>9.0511900000000006E-2</v>
      </c>
      <c r="R2">
        <v>43.893600499999998</v>
      </c>
      <c r="S2">
        <v>-9999</v>
      </c>
      <c r="T2">
        <v>-9999</v>
      </c>
      <c r="U2">
        <v>1.00658</v>
      </c>
      <c r="V2">
        <v>5.1599000000000003E-3</v>
      </c>
    </row>
    <row r="3" spans="1:22" x14ac:dyDescent="0.2">
      <c r="A3">
        <v>20190809</v>
      </c>
      <c r="B3" t="s">
        <v>14</v>
      </c>
      <c r="C3" t="s">
        <v>14</v>
      </c>
      <c r="D3">
        <v>45</v>
      </c>
      <c r="E3">
        <v>12.744</v>
      </c>
      <c r="F3">
        <v>7.2629999999999999</v>
      </c>
      <c r="G3">
        <f t="shared" ref="G3:G18" si="0">0.094922*POWER(E3,2.35667)</f>
        <v>38.212707691961647</v>
      </c>
      <c r="H3">
        <f t="shared" ref="H3:H18" si="1">G3*1/(1+0.94582*POWER(E3,-0.60463)+0.99511*POWER(E3,-0.31565)+1.09056*POWER(E3,-0.70347))</f>
        <v>20.873795841664908</v>
      </c>
      <c r="I3">
        <f t="shared" ref="I3:I18" si="2">G3*0.94582*POWER(E3,-0.60463)/(1+0.94582*POWER(E3,-0.60463)+0.99511*POWER(E3,-0.31565)+1.09056*POWER(E3,-0.70347))</f>
        <v>4.2374920980989756</v>
      </c>
      <c r="J3">
        <f t="shared" ref="J3:J18" si="3">G3*0.99511*POWER(E3,-0.31565)/(1+0.94582*POWER(E3,-0.60463)+0.99511*POWER(E3,-0.31565)+1.09056*POWER(E3,-0.70347))</f>
        <v>9.3021375694647706</v>
      </c>
      <c r="K3">
        <f t="shared" ref="K3:K18" si="4">G3*1.09056*POWER(E3,-0.70347)/(1+0.94582*POWER(E3,-0.60463)+0.99511*POWER(E3,-0.31565)+1.09056*POWER(E3,-0.70347))</f>
        <v>3.7992821827329881</v>
      </c>
      <c r="L3">
        <v>0.40767300000000001</v>
      </c>
      <c r="M3">
        <v>0.11085</v>
      </c>
      <c r="N3">
        <v>0.105792</v>
      </c>
      <c r="O3">
        <v>0.27009899999999998</v>
      </c>
      <c r="P3">
        <v>0.89750700000000005</v>
      </c>
      <c r="Q3">
        <v>9.0511900000000006E-2</v>
      </c>
      <c r="R3">
        <v>43.893600499999998</v>
      </c>
      <c r="S3">
        <v>-9999</v>
      </c>
      <c r="T3">
        <v>-9999</v>
      </c>
      <c r="U3">
        <v>1.00658</v>
      </c>
      <c r="V3">
        <v>5.1599000000000003E-3</v>
      </c>
    </row>
    <row r="4" spans="1:22" x14ac:dyDescent="0.2">
      <c r="A4">
        <v>20190810</v>
      </c>
      <c r="B4" t="s">
        <v>2</v>
      </c>
      <c r="C4" t="s">
        <v>15</v>
      </c>
      <c r="D4">
        <v>114</v>
      </c>
      <c r="E4">
        <v>9.6010000000000009</v>
      </c>
      <c r="F4">
        <v>7.2629999999999999</v>
      </c>
      <c r="G4">
        <f t="shared" si="0"/>
        <v>19.60480987061057</v>
      </c>
      <c r="H4">
        <f t="shared" si="1"/>
        <v>10.05188161208104</v>
      </c>
      <c r="I4">
        <f t="shared" si="2"/>
        <v>2.4216861117380537</v>
      </c>
      <c r="J4">
        <f t="shared" si="3"/>
        <v>4.898355058279213</v>
      </c>
      <c r="K4">
        <f t="shared" si="4"/>
        <v>2.2328870885122614</v>
      </c>
      <c r="L4">
        <v>2.7642701000000001</v>
      </c>
      <c r="M4">
        <v>0.15831899999999999</v>
      </c>
      <c r="N4">
        <v>0.124031</v>
      </c>
      <c r="O4">
        <v>1.9815799999999999</v>
      </c>
      <c r="P4">
        <v>0.601074</v>
      </c>
      <c r="Q4">
        <v>0.26300699999999999</v>
      </c>
      <c r="R4">
        <v>23.2779007</v>
      </c>
      <c r="S4">
        <v>8.0573599999999995E-2</v>
      </c>
      <c r="T4">
        <v>1.49309</v>
      </c>
      <c r="U4">
        <v>0.88886600000000004</v>
      </c>
      <c r="V4">
        <v>9.7130499999999995E-2</v>
      </c>
    </row>
    <row r="5" spans="1:22" x14ac:dyDescent="0.2">
      <c r="A5">
        <v>20190810</v>
      </c>
      <c r="B5" t="s">
        <v>14</v>
      </c>
      <c r="C5" t="s">
        <v>17</v>
      </c>
      <c r="D5">
        <v>64</v>
      </c>
      <c r="E5">
        <v>10.875</v>
      </c>
      <c r="F5">
        <v>6.8049999999999997</v>
      </c>
      <c r="G5">
        <f t="shared" si="0"/>
        <v>26.295936214807931</v>
      </c>
      <c r="H5">
        <f t="shared" si="1"/>
        <v>13.873235665216768</v>
      </c>
      <c r="I5">
        <f t="shared" si="2"/>
        <v>3.0997739918265159</v>
      </c>
      <c r="J5">
        <f t="shared" si="3"/>
        <v>6.4997994468258788</v>
      </c>
      <c r="K5">
        <f t="shared" si="4"/>
        <v>2.823127110938767</v>
      </c>
      <c r="L5">
        <v>8.3437300000000006E-2</v>
      </c>
      <c r="M5">
        <v>3.2233400000000002E-2</v>
      </c>
      <c r="N5">
        <v>3.6773500000000001E-2</v>
      </c>
      <c r="O5">
        <v>5.29332E-2</v>
      </c>
      <c r="P5">
        <v>0.92203100000000004</v>
      </c>
      <c r="Q5">
        <v>0.116476</v>
      </c>
      <c r="R5">
        <v>46.342601799999997</v>
      </c>
      <c r="S5">
        <v>-9999</v>
      </c>
      <c r="T5">
        <v>-9999</v>
      </c>
      <c r="U5">
        <v>0.43819000000000002</v>
      </c>
      <c r="V5">
        <v>1.12646E-2</v>
      </c>
    </row>
    <row r="6" spans="1:22" x14ac:dyDescent="0.2">
      <c r="A6">
        <v>20190811</v>
      </c>
      <c r="B6" t="s">
        <v>2</v>
      </c>
      <c r="C6" t="s">
        <v>72</v>
      </c>
      <c r="D6">
        <v>116</v>
      </c>
      <c r="E6">
        <v>10.355</v>
      </c>
      <c r="F6">
        <v>10.428000000000001</v>
      </c>
      <c r="G6">
        <f t="shared" si="0"/>
        <v>23.42829446682072</v>
      </c>
      <c r="H6">
        <f t="shared" si="1"/>
        <v>12.223879304696869</v>
      </c>
      <c r="I6">
        <f t="shared" si="2"/>
        <v>2.8133731570677503</v>
      </c>
      <c r="J6">
        <f t="shared" si="3"/>
        <v>5.816316266924705</v>
      </c>
      <c r="K6">
        <f t="shared" si="4"/>
        <v>2.5747257381313977</v>
      </c>
      <c r="L6">
        <v>0.366896</v>
      </c>
      <c r="M6">
        <v>0.135329</v>
      </c>
      <c r="N6">
        <v>0.11711299999999999</v>
      </c>
      <c r="O6">
        <v>0.31053199999999997</v>
      </c>
      <c r="P6">
        <v>0.91168499999999997</v>
      </c>
      <c r="Q6">
        <v>0.19236300000000001</v>
      </c>
      <c r="R6">
        <v>46.212501500000002</v>
      </c>
      <c r="S6">
        <v>-9999</v>
      </c>
      <c r="T6">
        <v>-9999</v>
      </c>
      <c r="U6">
        <v>0.91393199999999997</v>
      </c>
      <c r="V6">
        <v>9.5486000000000008E-3</v>
      </c>
    </row>
    <row r="7" spans="1:22" x14ac:dyDescent="0.2">
      <c r="A7">
        <v>20190812</v>
      </c>
      <c r="B7" t="s">
        <v>2</v>
      </c>
      <c r="C7" t="s">
        <v>73</v>
      </c>
      <c r="D7">
        <v>39</v>
      </c>
      <c r="E7">
        <v>11.59</v>
      </c>
      <c r="F7">
        <v>5.9889999999999999</v>
      </c>
      <c r="G7">
        <f t="shared" si="0"/>
        <v>30.55345947689753</v>
      </c>
      <c r="H7">
        <f t="shared" si="1"/>
        <v>16.349522412768504</v>
      </c>
      <c r="I7">
        <f t="shared" si="2"/>
        <v>3.5150928100022667</v>
      </c>
      <c r="J7">
        <f t="shared" si="3"/>
        <v>7.5075498563452525</v>
      </c>
      <c r="K7">
        <f t="shared" si="4"/>
        <v>3.1812943977815062</v>
      </c>
      <c r="L7">
        <v>8.6426500000000003E-2</v>
      </c>
      <c r="M7">
        <v>7.0343900000000001E-2</v>
      </c>
      <c r="N7">
        <v>5.6722099999999998E-2</v>
      </c>
      <c r="O7">
        <v>3.8548899999999997E-2</v>
      </c>
      <c r="P7">
        <v>0.91002799999999995</v>
      </c>
      <c r="Q7">
        <v>9.8569299999999999E-2</v>
      </c>
      <c r="R7">
        <v>48.215698199999999</v>
      </c>
      <c r="S7">
        <v>-9999</v>
      </c>
      <c r="T7">
        <v>-9999</v>
      </c>
      <c r="U7">
        <v>0.31442700000000001</v>
      </c>
      <c r="V7">
        <v>9.2548000000000005E-3</v>
      </c>
    </row>
    <row r="8" spans="1:22" x14ac:dyDescent="0.2">
      <c r="A8">
        <v>20190813</v>
      </c>
      <c r="B8" t="s">
        <v>2</v>
      </c>
      <c r="C8" t="s">
        <v>74</v>
      </c>
      <c r="D8">
        <v>52</v>
      </c>
      <c r="E8">
        <v>10.707000000000001</v>
      </c>
      <c r="F8">
        <v>6.0209999999999999</v>
      </c>
      <c r="G8">
        <f t="shared" si="0"/>
        <v>25.348607145645136</v>
      </c>
      <c r="H8">
        <f t="shared" si="1"/>
        <v>13.326601395967355</v>
      </c>
      <c r="I8">
        <f t="shared" si="2"/>
        <v>3.0057984605391459</v>
      </c>
      <c r="J8">
        <f t="shared" si="3"/>
        <v>6.2744527997827193</v>
      </c>
      <c r="K8">
        <f t="shared" si="4"/>
        <v>2.7417544893559147</v>
      </c>
      <c r="L8">
        <v>4.7400999999999999E-2</v>
      </c>
      <c r="M8">
        <v>3.0258899999999998E-2</v>
      </c>
      <c r="N8">
        <v>3.6338799999999997E-2</v>
      </c>
      <c r="O8">
        <v>0.161633</v>
      </c>
      <c r="P8">
        <v>0.89815199999999995</v>
      </c>
      <c r="Q8">
        <v>0.23733399999999999</v>
      </c>
      <c r="R8">
        <v>44.615100900000002</v>
      </c>
      <c r="S8">
        <v>-9999</v>
      </c>
      <c r="T8">
        <v>-9999</v>
      </c>
      <c r="U8">
        <v>0.283945</v>
      </c>
      <c r="V8">
        <v>4.08542E-2</v>
      </c>
    </row>
    <row r="9" spans="1:22" x14ac:dyDescent="0.2">
      <c r="A9">
        <v>20190813</v>
      </c>
      <c r="B9" t="s">
        <v>14</v>
      </c>
      <c r="C9" t="s">
        <v>75</v>
      </c>
      <c r="D9">
        <v>46</v>
      </c>
      <c r="E9">
        <v>15.615</v>
      </c>
      <c r="F9">
        <v>11.004</v>
      </c>
      <c r="G9">
        <f t="shared" si="0"/>
        <v>61.681010270481799</v>
      </c>
      <c r="H9">
        <f t="shared" si="1"/>
        <v>35.140571008362308</v>
      </c>
      <c r="I9">
        <f t="shared" si="2"/>
        <v>6.3090797168031703</v>
      </c>
      <c r="J9">
        <f t="shared" si="3"/>
        <v>14.687178599940559</v>
      </c>
      <c r="K9">
        <f t="shared" si="4"/>
        <v>5.5441809453757669</v>
      </c>
      <c r="L9">
        <v>0.141433</v>
      </c>
      <c r="M9">
        <v>3.8529399999999998E-2</v>
      </c>
      <c r="N9">
        <v>2.1853399999999999E-2</v>
      </c>
      <c r="O9">
        <v>0.16395599999999999</v>
      </c>
      <c r="P9">
        <v>0.93069500000000005</v>
      </c>
      <c r="Q9">
        <v>0.12550500000000001</v>
      </c>
      <c r="R9">
        <v>46.187301599999998</v>
      </c>
      <c r="S9">
        <v>-9999</v>
      </c>
      <c r="T9">
        <v>-9999</v>
      </c>
      <c r="U9">
        <v>0.47016599999999997</v>
      </c>
      <c r="V9">
        <v>2.31886E-2</v>
      </c>
    </row>
    <row r="10" spans="1:22" x14ac:dyDescent="0.2">
      <c r="A10">
        <v>20190814</v>
      </c>
      <c r="B10" t="s">
        <v>2</v>
      </c>
      <c r="C10" t="s">
        <v>76</v>
      </c>
      <c r="D10">
        <v>46</v>
      </c>
      <c r="E10">
        <v>11.089</v>
      </c>
      <c r="F10">
        <v>7.7220000000000004</v>
      </c>
      <c r="G10">
        <f t="shared" si="0"/>
        <v>27.531724403847047</v>
      </c>
      <c r="H10">
        <f t="shared" si="1"/>
        <v>14.588795293944694</v>
      </c>
      <c r="I10">
        <f t="shared" si="2"/>
        <v>3.2214740835014704</v>
      </c>
      <c r="J10">
        <f t="shared" si="3"/>
        <v>6.7931349173828304</v>
      </c>
      <c r="K10">
        <f t="shared" si="4"/>
        <v>2.9283201090180544</v>
      </c>
      <c r="L10">
        <v>0.43742700000000001</v>
      </c>
      <c r="M10">
        <v>4.46089E-2</v>
      </c>
      <c r="N10">
        <v>5.5096800000000001E-2</v>
      </c>
      <c r="O10">
        <v>0.35690100000000002</v>
      </c>
      <c r="P10">
        <v>0.77598299999999998</v>
      </c>
      <c r="Q10">
        <v>0.15240600000000001</v>
      </c>
      <c r="R10">
        <v>35.586498300000002</v>
      </c>
      <c r="S10">
        <v>-9999</v>
      </c>
      <c r="T10">
        <v>0.40825800000000001</v>
      </c>
      <c r="U10">
        <v>0.80829099999999998</v>
      </c>
      <c r="V10">
        <v>1.5045299999999999E-2</v>
      </c>
    </row>
    <row r="11" spans="1:22" x14ac:dyDescent="0.2">
      <c r="A11">
        <v>20190814</v>
      </c>
      <c r="B11" t="s">
        <v>14</v>
      </c>
      <c r="C11" t="s">
        <v>22</v>
      </c>
      <c r="D11">
        <v>62</v>
      </c>
      <c r="E11">
        <v>13.625</v>
      </c>
      <c r="F11">
        <v>12.063000000000001</v>
      </c>
      <c r="G11">
        <f t="shared" si="0"/>
        <v>44.732555089760901</v>
      </c>
      <c r="H11">
        <f t="shared" si="1"/>
        <v>24.783292710778436</v>
      </c>
      <c r="I11">
        <f t="shared" si="2"/>
        <v>4.8318519059817104</v>
      </c>
      <c r="J11">
        <f t="shared" si="3"/>
        <v>10.813761257680268</v>
      </c>
      <c r="K11">
        <f t="shared" si="4"/>
        <v>4.3036492153204833</v>
      </c>
      <c r="L11">
        <v>0.26188400000000001</v>
      </c>
      <c r="M11">
        <v>3.0521699999999999E-2</v>
      </c>
      <c r="N11">
        <v>2.39096E-2</v>
      </c>
      <c r="O11">
        <v>0.14493400000000001</v>
      </c>
      <c r="P11">
        <v>0.95004</v>
      </c>
      <c r="Q11">
        <v>0.117895</v>
      </c>
      <c r="R11">
        <v>47.653999300000002</v>
      </c>
      <c r="S11">
        <v>-9999</v>
      </c>
      <c r="T11">
        <v>-9999</v>
      </c>
      <c r="U11">
        <v>0.60288299999999995</v>
      </c>
      <c r="V11">
        <v>2.2987500000000001E-2</v>
      </c>
    </row>
    <row r="12" spans="1:22" s="17" customFormat="1" x14ac:dyDescent="0.2">
      <c r="A12" s="17">
        <v>20190816</v>
      </c>
      <c r="B12" s="17" t="s">
        <v>2</v>
      </c>
      <c r="C12" s="17" t="s">
        <v>23</v>
      </c>
      <c r="D12" s="17">
        <v>62</v>
      </c>
      <c r="E12" s="17">
        <v>16.239999999999998</v>
      </c>
      <c r="F12" s="17">
        <v>11.579000000000001</v>
      </c>
      <c r="G12">
        <f t="shared" si="0"/>
        <v>67.657920828807747</v>
      </c>
      <c r="H12">
        <f t="shared" si="1"/>
        <v>38.847849871657715</v>
      </c>
      <c r="I12">
        <f t="shared" si="2"/>
        <v>6.8111250162885337</v>
      </c>
      <c r="J12">
        <f t="shared" si="3"/>
        <v>16.036758845709272</v>
      </c>
      <c r="K12">
        <f t="shared" si="4"/>
        <v>5.9621870951522187</v>
      </c>
      <c r="L12">
        <v>0.62072000000000005</v>
      </c>
      <c r="M12">
        <v>6.7685200000000001E-2</v>
      </c>
      <c r="N12">
        <v>0.10879</v>
      </c>
      <c r="O12">
        <v>0.41286400000000001</v>
      </c>
      <c r="P12">
        <v>0.84132499999999999</v>
      </c>
      <c r="Q12">
        <v>0.18864300000000001</v>
      </c>
      <c r="R12">
        <v>40.210899400000002</v>
      </c>
      <c r="S12">
        <v>-9999</v>
      </c>
      <c r="T12">
        <v>-9999</v>
      </c>
      <c r="U12">
        <v>0.89776699999999998</v>
      </c>
      <c r="V12">
        <v>1.79268E-2</v>
      </c>
    </row>
    <row r="13" spans="1:22" x14ac:dyDescent="0.2">
      <c r="A13" s="16">
        <v>20190816</v>
      </c>
      <c r="B13" s="16" t="s">
        <v>14</v>
      </c>
      <c r="C13" s="16" t="s">
        <v>24</v>
      </c>
      <c r="D13" s="16">
        <v>0</v>
      </c>
      <c r="E13" s="16">
        <v>0</v>
      </c>
      <c r="F13" s="16">
        <v>0</v>
      </c>
      <c r="G13">
        <f t="shared" si="0"/>
        <v>0</v>
      </c>
      <c r="H13" t="e">
        <f t="shared" si="1"/>
        <v>#DIV/0!</v>
      </c>
      <c r="I13" t="e">
        <f t="shared" si="2"/>
        <v>#DIV/0!</v>
      </c>
      <c r="J13" t="e">
        <f t="shared" si="3"/>
        <v>#DIV/0!</v>
      </c>
      <c r="K13" t="e">
        <f t="shared" si="4"/>
        <v>#DIV/0!</v>
      </c>
    </row>
    <row r="14" spans="1:22" x14ac:dyDescent="0.2">
      <c r="A14" s="16">
        <v>20190817</v>
      </c>
      <c r="B14" s="16" t="s">
        <v>2</v>
      </c>
      <c r="C14" s="16" t="s">
        <v>25</v>
      </c>
      <c r="D14" s="16">
        <v>0</v>
      </c>
      <c r="E14" s="16">
        <v>0</v>
      </c>
      <c r="F14" s="16">
        <v>0</v>
      </c>
      <c r="G14">
        <f t="shared" si="0"/>
        <v>0</v>
      </c>
      <c r="H14" t="e">
        <f t="shared" si="1"/>
        <v>#DIV/0!</v>
      </c>
      <c r="I14" t="e">
        <f t="shared" si="2"/>
        <v>#DIV/0!</v>
      </c>
      <c r="J14" t="e">
        <f t="shared" si="3"/>
        <v>#DIV/0!</v>
      </c>
      <c r="K14" t="e">
        <f t="shared" si="4"/>
        <v>#DIV/0!</v>
      </c>
    </row>
    <row r="15" spans="1:22" s="17" customFormat="1" x14ac:dyDescent="0.2">
      <c r="A15" s="22">
        <v>20190818</v>
      </c>
      <c r="B15" s="22" t="s">
        <v>2</v>
      </c>
      <c r="C15" s="22" t="s">
        <v>26</v>
      </c>
      <c r="D15" s="22">
        <v>143</v>
      </c>
      <c r="E15" s="22">
        <v>17.574000000000002</v>
      </c>
      <c r="F15" s="22">
        <v>13.792999999999999</v>
      </c>
      <c r="G15">
        <f t="shared" si="0"/>
        <v>81.492216273878611</v>
      </c>
      <c r="H15">
        <f t="shared" si="1"/>
        <v>47.517585253365681</v>
      </c>
      <c r="I15">
        <f t="shared" si="2"/>
        <v>7.9428567773239056</v>
      </c>
      <c r="J15">
        <f t="shared" si="3"/>
        <v>19.132954612512986</v>
      </c>
      <c r="K15">
        <f t="shared" si="4"/>
        <v>6.898819630676039</v>
      </c>
      <c r="L15">
        <v>0.12570200000000001</v>
      </c>
      <c r="M15">
        <v>2.6421099999999999E-2</v>
      </c>
      <c r="N15">
        <v>3.2966799999999997E-2</v>
      </c>
      <c r="O15">
        <v>8.7256500000000001E-2</v>
      </c>
      <c r="P15">
        <v>0.86325200000000002</v>
      </c>
      <c r="Q15">
        <v>5.3920599999999999E-2</v>
      </c>
      <c r="R15">
        <v>41.607399000000001</v>
      </c>
      <c r="S15">
        <v>-9999</v>
      </c>
      <c r="T15">
        <v>-9999</v>
      </c>
      <c r="U15">
        <v>0.44452000000000003</v>
      </c>
      <c r="V15">
        <v>7.7701999999999997E-3</v>
      </c>
    </row>
    <row r="16" spans="1:22" x14ac:dyDescent="0.2">
      <c r="A16" s="22">
        <v>20190819</v>
      </c>
      <c r="B16" s="22" t="s">
        <v>2</v>
      </c>
      <c r="C16" s="22" t="s">
        <v>27</v>
      </c>
      <c r="D16" s="22">
        <v>72</v>
      </c>
      <c r="E16" s="22">
        <v>15.734</v>
      </c>
      <c r="F16" s="22">
        <v>12.164999999999999</v>
      </c>
      <c r="G16">
        <f t="shared" si="0"/>
        <v>62.794526500438138</v>
      </c>
      <c r="H16">
        <f t="shared" si="1"/>
        <v>35.829316209154236</v>
      </c>
      <c r="I16">
        <f t="shared" si="2"/>
        <v>6.4032750970933305</v>
      </c>
      <c r="J16">
        <f t="shared" si="3"/>
        <v>14.939199744710329</v>
      </c>
      <c r="K16">
        <f t="shared" si="4"/>
        <v>5.6227354494802464</v>
      </c>
      <c r="L16">
        <v>0.109031</v>
      </c>
      <c r="M16">
        <v>3.0322100000000001E-2</v>
      </c>
      <c r="N16">
        <v>3.2351900000000003E-2</v>
      </c>
      <c r="O16">
        <v>7.5978299999999999E-2</v>
      </c>
      <c r="P16">
        <v>0.867313</v>
      </c>
      <c r="Q16">
        <v>0.41752699999999998</v>
      </c>
      <c r="R16">
        <v>44.0807991</v>
      </c>
      <c r="S16">
        <v>6.1085800000000003E-2</v>
      </c>
      <c r="T16">
        <v>4.4173299999999999E-2</v>
      </c>
      <c r="U16">
        <v>0.191606</v>
      </c>
      <c r="V16">
        <v>9.6672000000000008E-3</v>
      </c>
    </row>
    <row r="17" spans="1:11" x14ac:dyDescent="0.2">
      <c r="A17">
        <v>20190810</v>
      </c>
      <c r="B17" t="s">
        <v>30</v>
      </c>
      <c r="C17" t="s">
        <v>30</v>
      </c>
      <c r="D17">
        <v>5</v>
      </c>
      <c r="E17">
        <v>22.48</v>
      </c>
      <c r="F17">
        <v>6.82</v>
      </c>
      <c r="G17">
        <f t="shared" si="0"/>
        <v>145.58099481635287</v>
      </c>
      <c r="H17">
        <f t="shared" si="1"/>
        <v>88.840652927876846</v>
      </c>
      <c r="I17">
        <f t="shared" si="2"/>
        <v>12.796277036467549</v>
      </c>
      <c r="J17">
        <f t="shared" si="3"/>
        <v>33.096976986874225</v>
      </c>
      <c r="K17">
        <f t="shared" si="4"/>
        <v>10.847087865134236</v>
      </c>
    </row>
    <row r="18" spans="1:11" x14ac:dyDescent="0.2">
      <c r="A18">
        <v>20190810</v>
      </c>
      <c r="B18" t="s">
        <v>71</v>
      </c>
      <c r="C18" t="s">
        <v>71</v>
      </c>
      <c r="D18">
        <v>11</v>
      </c>
      <c r="E18">
        <v>13.09</v>
      </c>
      <c r="F18">
        <v>6.9</v>
      </c>
      <c r="G18">
        <f t="shared" si="0"/>
        <v>40.702870392778564</v>
      </c>
      <c r="H18">
        <f t="shared" si="1"/>
        <v>22.361230955090914</v>
      </c>
      <c r="I18">
        <f t="shared" si="2"/>
        <v>4.466516903573984</v>
      </c>
      <c r="J18">
        <f t="shared" si="3"/>
        <v>9.8810887099910172</v>
      </c>
      <c r="K18">
        <f t="shared" si="4"/>
        <v>3.9940338241226527</v>
      </c>
    </row>
    <row r="19" spans="1:11" x14ac:dyDescent="0.2">
      <c r="A19">
        <v>20190810</v>
      </c>
      <c r="B19" t="s">
        <v>32</v>
      </c>
      <c r="C19" t="s">
        <v>32</v>
      </c>
    </row>
    <row r="20" spans="1:11" x14ac:dyDescent="0.2">
      <c r="A20">
        <v>20190810</v>
      </c>
      <c r="B20" t="s">
        <v>33</v>
      </c>
      <c r="C20" t="s">
        <v>33</v>
      </c>
    </row>
    <row r="21" spans="1:11" x14ac:dyDescent="0.2">
      <c r="A21">
        <v>20190810</v>
      </c>
      <c r="B21" t="s">
        <v>34</v>
      </c>
      <c r="C21" t="s">
        <v>34</v>
      </c>
    </row>
    <row r="22" spans="1:11" x14ac:dyDescent="0.2">
      <c r="A22">
        <v>20190810</v>
      </c>
      <c r="B22" t="s">
        <v>35</v>
      </c>
      <c r="C22" t="s">
        <v>35</v>
      </c>
    </row>
    <row r="23" spans="1:11" x14ac:dyDescent="0.2">
      <c r="A23">
        <v>20190810</v>
      </c>
      <c r="B23" t="s">
        <v>36</v>
      </c>
      <c r="C23" t="s">
        <v>36</v>
      </c>
    </row>
    <row r="24" spans="1:11" x14ac:dyDescent="0.2">
      <c r="A24">
        <v>20190810</v>
      </c>
      <c r="B24" t="s">
        <v>37</v>
      </c>
      <c r="C24" t="s">
        <v>37</v>
      </c>
    </row>
    <row r="25" spans="1:11" x14ac:dyDescent="0.2">
      <c r="A25">
        <v>20190810</v>
      </c>
      <c r="B25" t="s">
        <v>38</v>
      </c>
      <c r="C25" t="s">
        <v>38</v>
      </c>
    </row>
    <row r="26" spans="1:11" x14ac:dyDescent="0.2">
      <c r="A26">
        <v>20190810</v>
      </c>
      <c r="B26" t="s">
        <v>39</v>
      </c>
      <c r="C26" t="s">
        <v>39</v>
      </c>
    </row>
    <row r="27" spans="1:11" x14ac:dyDescent="0.2">
      <c r="A27">
        <v>20190810</v>
      </c>
      <c r="B27" t="s">
        <v>40</v>
      </c>
      <c r="C27" t="s">
        <v>40</v>
      </c>
    </row>
    <row r="28" spans="1:11" x14ac:dyDescent="0.2">
      <c r="C28" t="s">
        <v>41</v>
      </c>
    </row>
    <row r="29" spans="1:11" x14ac:dyDescent="0.2">
      <c r="C29" t="s">
        <v>42</v>
      </c>
    </row>
    <row r="30" spans="1:11" x14ac:dyDescent="0.2">
      <c r="C30" t="s">
        <v>43</v>
      </c>
    </row>
    <row r="31" spans="1:11" x14ac:dyDescent="0.2">
      <c r="C31" t="s">
        <v>44</v>
      </c>
    </row>
    <row r="34" spans="1:6" x14ac:dyDescent="0.2">
      <c r="A34" t="s">
        <v>78</v>
      </c>
      <c r="B34" s="54" t="s">
        <v>79</v>
      </c>
      <c r="C34" s="54"/>
      <c r="D34" s="54"/>
      <c r="E34" s="54"/>
      <c r="F34" s="54"/>
    </row>
    <row r="35" spans="1:6" x14ac:dyDescent="0.2">
      <c r="A35" t="s">
        <v>80</v>
      </c>
      <c r="B35" s="54" t="s">
        <v>84</v>
      </c>
      <c r="C35" s="54"/>
      <c r="D35" s="54"/>
      <c r="E35" s="54"/>
      <c r="F35" s="54"/>
    </row>
    <row r="36" spans="1:6" x14ac:dyDescent="0.2">
      <c r="A36" t="s">
        <v>81</v>
      </c>
      <c r="B36" s="54" t="s">
        <v>87</v>
      </c>
      <c r="C36" s="54"/>
      <c r="D36" s="54"/>
      <c r="E36" s="54"/>
      <c r="F36" s="54"/>
    </row>
    <row r="37" spans="1:6" x14ac:dyDescent="0.2">
      <c r="A37" t="s">
        <v>82</v>
      </c>
      <c r="B37" s="54" t="s">
        <v>85</v>
      </c>
      <c r="C37" s="54"/>
      <c r="D37" s="54"/>
      <c r="E37" s="54"/>
      <c r="F37" s="54"/>
    </row>
    <row r="38" spans="1:6" x14ac:dyDescent="0.2">
      <c r="A38" t="s">
        <v>83</v>
      </c>
      <c r="B38" s="54" t="s">
        <v>86</v>
      </c>
      <c r="C38" s="54"/>
      <c r="D38" s="54"/>
      <c r="E38" s="54"/>
      <c r="F38" s="54"/>
    </row>
  </sheetData>
  <mergeCells count="5">
    <mergeCell ref="B34:F34"/>
    <mergeCell ref="B35:F35"/>
    <mergeCell ref="B36:F36"/>
    <mergeCell ref="B37:F37"/>
    <mergeCell ref="B38:F38"/>
  </mergeCells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86482-8068-4779-870B-CE355B7C9BA6}">
  <dimension ref="A1:Y39"/>
  <sheetViews>
    <sheetView tabSelected="1" zoomScaleNormal="100" workbookViewId="0">
      <selection activeCell="A3" sqref="A3"/>
    </sheetView>
  </sheetViews>
  <sheetFormatPr defaultRowHeight="14.25" x14ac:dyDescent="0.2"/>
  <cols>
    <col min="1" max="1" width="9.5" bestFit="1" customWidth="1"/>
    <col min="2" max="2" width="6.625" bestFit="1" customWidth="1"/>
    <col min="3" max="3" width="15.375" bestFit="1" customWidth="1"/>
    <col min="4" max="4" width="11" bestFit="1" customWidth="1"/>
    <col min="5" max="5" width="9.5" bestFit="1" customWidth="1"/>
    <col min="6" max="6" width="18.375" bestFit="1" customWidth="1"/>
    <col min="7" max="7" width="12.875" bestFit="1" customWidth="1"/>
    <col min="8" max="8" width="14.875" bestFit="1" customWidth="1"/>
    <col min="9" max="9" width="15" bestFit="1" customWidth="1"/>
    <col min="10" max="10" width="15.625" bestFit="1" customWidth="1"/>
    <col min="11" max="11" width="14.75" bestFit="1" customWidth="1"/>
    <col min="12" max="12" width="12.75" bestFit="1" customWidth="1"/>
    <col min="13" max="13" width="6.875" customWidth="1"/>
    <col min="14" max="14" width="6.75" customWidth="1"/>
    <col min="15" max="15" width="7.25" customWidth="1"/>
    <col min="16" max="16" width="6.75" customWidth="1"/>
    <col min="17" max="17" width="6" customWidth="1"/>
    <col min="18" max="18" width="40.625" customWidth="1"/>
    <col min="19" max="19" width="7.5" bestFit="1" customWidth="1"/>
    <col min="21" max="22" width="11" bestFit="1" customWidth="1"/>
    <col min="23" max="23" width="9.5" bestFit="1" customWidth="1"/>
    <col min="24" max="25" width="14.625" bestFit="1" customWidth="1"/>
    <col min="26" max="26" width="15.125" bestFit="1" customWidth="1"/>
    <col min="27" max="27" width="14.375" bestFit="1" customWidth="1"/>
  </cols>
  <sheetData>
    <row r="1" spans="1:25" s="3" customFormat="1" ht="45" customHeight="1" x14ac:dyDescent="0.2">
      <c r="A1" s="5" t="s">
        <v>68</v>
      </c>
      <c r="B1" s="5" t="s">
        <v>29</v>
      </c>
      <c r="C1" s="9" t="s">
        <v>89</v>
      </c>
      <c r="D1" s="12" t="s">
        <v>0</v>
      </c>
      <c r="E1" s="5" t="s">
        <v>1</v>
      </c>
      <c r="F1" s="14" t="s">
        <v>63</v>
      </c>
      <c r="G1" s="18" t="s">
        <v>88</v>
      </c>
      <c r="H1" s="5" t="s">
        <v>64</v>
      </c>
      <c r="I1" s="5" t="s">
        <v>65</v>
      </c>
      <c r="J1" s="5" t="s">
        <v>66</v>
      </c>
      <c r="K1" s="5" t="s">
        <v>67</v>
      </c>
      <c r="L1" s="23" t="s">
        <v>90</v>
      </c>
      <c r="M1" s="14"/>
    </row>
    <row r="2" spans="1:25" x14ac:dyDescent="0.2">
      <c r="A2" s="15" t="s">
        <v>2</v>
      </c>
      <c r="B2" s="10">
        <v>77</v>
      </c>
      <c r="C2" s="11">
        <v>13.012</v>
      </c>
      <c r="D2" s="13">
        <v>8.61</v>
      </c>
      <c r="E2" s="10">
        <v>15</v>
      </c>
      <c r="F2">
        <v>83.103999999999999</v>
      </c>
      <c r="G2" s="19">
        <f>0.094922*POWER(C2,2.35667)</f>
        <v>40.133596812157158</v>
      </c>
      <c r="H2" s="20">
        <f>G2*1/(1+0.94582*POWER(C2,-0.60463)+0.99511*POWER(C2,-0.31565)+1.09056*POWER(C2,-0.70347))*B2</f>
        <v>1695.5815080769423</v>
      </c>
      <c r="I2" s="20">
        <f>G2*0.94582*POWER(C2,-0.60463)/(1+0.94582*POWER(C2,-0.60463)+0.99511*POWER(C2,-0.31565)+1.09056*POWER(C2,-0.70347))*B2</f>
        <v>339.90794744623997</v>
      </c>
      <c r="J2" s="20">
        <f>G2*0.99511*POWER(C2,-0.31565)/(1+0.94582*POWER(C2,-0.60463)+0.99511*POWER(C2,-0.31565)+1.09056*POWER(C2,-0.70347))*B2</f>
        <v>750.66654529180778</v>
      </c>
      <c r="K2" s="20">
        <f>G2*1.09056*POWER(C2,-0.70347)/(1+0.94582*POWER(C2,-0.60463)+0.99511*POWER(C2,-0.31565)+1.09056*POWER(C2,-0.70347))*B2</f>
        <v>304.13095372111104</v>
      </c>
      <c r="L2" s="24">
        <f t="shared" ref="L2:L38" si="0">G2*B2</f>
        <v>3090.2869545361013</v>
      </c>
      <c r="M2" s="56" t="s">
        <v>56</v>
      </c>
      <c r="N2" s="56"/>
      <c r="O2" s="56"/>
      <c r="P2" s="56"/>
      <c r="Q2" s="56"/>
    </row>
    <row r="3" spans="1:25" x14ac:dyDescent="0.2">
      <c r="A3" s="15" t="s">
        <v>14</v>
      </c>
      <c r="B3" s="10">
        <v>69</v>
      </c>
      <c r="C3" s="11">
        <v>14.1</v>
      </c>
      <c r="D3" s="13">
        <v>9.08</v>
      </c>
      <c r="E3" s="10">
        <v>15</v>
      </c>
      <c r="F3">
        <v>70.831999999999994</v>
      </c>
      <c r="G3" s="19">
        <f t="shared" ref="G3:G38" si="1">0.094922*POWER(C3,2.35667)</f>
        <v>48.495013706834108</v>
      </c>
      <c r="H3" s="20">
        <f t="shared" ref="H3:H38" si="2">G3*1/(1+0.94582*POWER(C3,-0.60463)+0.99511*POWER(C3,-0.31565)+1.09056*POWER(C3,-0.70347))*B3</f>
        <v>1867.149964999963</v>
      </c>
      <c r="I3" s="20">
        <f t="shared" ref="I3:I38" si="3">G3*0.94582*POWER(C3,-0.60463)/(1+0.94582*POWER(C3,-0.60463)+0.99511*POWER(C3,-0.31565)+1.09056*POWER(C3,-0.70347))*B3</f>
        <v>356.56223389400003</v>
      </c>
      <c r="J3" s="20">
        <f t="shared" ref="J3:J38" si="4">G3*0.99511*POWER(C3,-0.31565)/(1+0.94582*POWER(C3,-0.60463)+0.99511*POWER(C3,-0.31565)+1.09056*POWER(C3,-0.70347))*B3</f>
        <v>805.93363015933119</v>
      </c>
      <c r="K3" s="20">
        <f t="shared" ref="K3:K38" si="5">G3*1.09056*POWER(C3,-0.70347)/(1+0.94582*POWER(C3,-0.60463)+0.99511*POWER(C3,-0.31565)+1.09056*POWER(C3,-0.70347))*B3</f>
        <v>316.51011671825933</v>
      </c>
      <c r="L3" s="24">
        <f t="shared" si="0"/>
        <v>3346.1559457715534</v>
      </c>
      <c r="M3" s="57" t="s">
        <v>52</v>
      </c>
      <c r="N3" s="58"/>
      <c r="O3" s="58"/>
      <c r="P3" s="58"/>
      <c r="Q3" s="58"/>
    </row>
    <row r="4" spans="1:25" x14ac:dyDescent="0.2">
      <c r="A4" s="15" t="s">
        <v>15</v>
      </c>
      <c r="B4" s="10">
        <v>108</v>
      </c>
      <c r="C4" s="11">
        <v>11.15</v>
      </c>
      <c r="D4" s="13">
        <v>8.6</v>
      </c>
      <c r="E4" s="10">
        <v>15</v>
      </c>
      <c r="F4">
        <v>86.760999999999996</v>
      </c>
      <c r="G4" s="19">
        <f t="shared" si="1"/>
        <v>27.889976087948064</v>
      </c>
      <c r="H4" s="20">
        <f t="shared" si="2"/>
        <v>1598.0480334864594</v>
      </c>
      <c r="I4" s="20">
        <f t="shared" si="3"/>
        <v>351.70984014145125</v>
      </c>
      <c r="J4" s="20">
        <f t="shared" si="4"/>
        <v>742.82858513840586</v>
      </c>
      <c r="K4" s="20">
        <f t="shared" si="5"/>
        <v>319.53095873207423</v>
      </c>
      <c r="L4" s="24">
        <f t="shared" si="0"/>
        <v>3012.1174174983908</v>
      </c>
      <c r="M4" s="58"/>
      <c r="N4" s="58"/>
      <c r="O4" s="58"/>
      <c r="P4" s="58"/>
      <c r="Q4" s="58"/>
      <c r="R4" s="8" t="s">
        <v>3</v>
      </c>
      <c r="Y4" s="4"/>
    </row>
    <row r="5" spans="1:25" x14ac:dyDescent="0.2">
      <c r="A5" s="15" t="s">
        <v>17</v>
      </c>
      <c r="B5" s="10">
        <v>71</v>
      </c>
      <c r="C5" s="11">
        <v>15.56</v>
      </c>
      <c r="D5" s="13">
        <v>9.9499999999999993</v>
      </c>
      <c r="E5" s="10">
        <v>15</v>
      </c>
      <c r="F5">
        <v>135.71199999999999</v>
      </c>
      <c r="G5" s="19">
        <f t="shared" si="1"/>
        <v>61.170231896959798</v>
      </c>
      <c r="H5" s="20">
        <f t="shared" si="2"/>
        <v>2472.5711162139646</v>
      </c>
      <c r="I5" s="20">
        <f t="shared" si="3"/>
        <v>444.86939047831845</v>
      </c>
      <c r="J5" s="20">
        <f t="shared" si="4"/>
        <v>1034.5751776855177</v>
      </c>
      <c r="K5" s="20">
        <f t="shared" si="5"/>
        <v>391.07078030634489</v>
      </c>
      <c r="L5" s="24">
        <f t="shared" si="0"/>
        <v>4343.0864646841455</v>
      </c>
      <c r="M5" s="58"/>
      <c r="N5" s="58"/>
      <c r="O5" s="58"/>
      <c r="P5" s="58"/>
      <c r="Q5" s="58"/>
      <c r="R5" s="8" t="s">
        <v>21</v>
      </c>
    </row>
    <row r="6" spans="1:25" x14ac:dyDescent="0.2">
      <c r="A6" s="15" t="s">
        <v>16</v>
      </c>
      <c r="B6" s="10">
        <v>40</v>
      </c>
      <c r="C6" s="11">
        <v>16.829999999999998</v>
      </c>
      <c r="D6" s="13">
        <v>10.8</v>
      </c>
      <c r="E6" s="10">
        <v>15</v>
      </c>
      <c r="F6">
        <v>88.144000000000005</v>
      </c>
      <c r="G6" s="19">
        <f t="shared" si="1"/>
        <v>73.594021239744421</v>
      </c>
      <c r="H6" s="20">
        <f t="shared" si="2"/>
        <v>1702.1450658050385</v>
      </c>
      <c r="I6" s="20">
        <f t="shared" si="3"/>
        <v>292.06386249449292</v>
      </c>
      <c r="J6" s="20">
        <f t="shared" si="4"/>
        <v>694.79104059631709</v>
      </c>
      <c r="K6" s="20">
        <f t="shared" si="5"/>
        <v>254.76088069392819</v>
      </c>
      <c r="L6" s="24">
        <f t="shared" si="0"/>
        <v>2943.7608495897766</v>
      </c>
      <c r="M6" s="58"/>
      <c r="N6" s="58"/>
      <c r="O6" s="58"/>
      <c r="P6" s="58"/>
      <c r="Q6" s="58"/>
      <c r="R6" s="8" t="s">
        <v>4</v>
      </c>
    </row>
    <row r="7" spans="1:25" x14ac:dyDescent="0.2">
      <c r="A7" s="15" t="s">
        <v>18</v>
      </c>
      <c r="B7" s="10">
        <v>73</v>
      </c>
      <c r="C7" s="11">
        <v>13.17</v>
      </c>
      <c r="D7" s="13">
        <v>9.11</v>
      </c>
      <c r="E7" s="10">
        <v>15</v>
      </c>
      <c r="F7">
        <v>91.215999999999994</v>
      </c>
      <c r="G7" s="19">
        <f t="shared" si="1"/>
        <v>41.291540755817813</v>
      </c>
      <c r="H7" s="20">
        <f t="shared" si="2"/>
        <v>1658.1165940858461</v>
      </c>
      <c r="I7" s="20">
        <f t="shared" si="3"/>
        <v>329.980602952781</v>
      </c>
      <c r="J7" s="20">
        <f t="shared" si="4"/>
        <v>731.28877350062521</v>
      </c>
      <c r="K7" s="20">
        <f t="shared" si="5"/>
        <v>294.8965046354482</v>
      </c>
      <c r="L7" s="24">
        <f t="shared" si="0"/>
        <v>3014.2824751747003</v>
      </c>
      <c r="M7" s="58"/>
      <c r="N7" s="58"/>
      <c r="O7" s="58"/>
      <c r="P7" s="58"/>
      <c r="Q7" s="58"/>
      <c r="R7" s="8" t="s">
        <v>5</v>
      </c>
    </row>
    <row r="8" spans="1:25" x14ac:dyDescent="0.2">
      <c r="A8" s="15" t="s">
        <v>19</v>
      </c>
      <c r="B8" s="10">
        <v>105</v>
      </c>
      <c r="C8" s="11">
        <v>14.42</v>
      </c>
      <c r="D8" s="13">
        <v>8.5500000000000007</v>
      </c>
      <c r="E8" s="10">
        <v>15</v>
      </c>
      <c r="F8">
        <v>144.33600000000001</v>
      </c>
      <c r="G8" s="19">
        <f t="shared" si="1"/>
        <v>51.128792993938916</v>
      </c>
      <c r="H8" s="20">
        <f t="shared" si="2"/>
        <v>3009.5250147860843</v>
      </c>
      <c r="I8" s="20">
        <f t="shared" si="3"/>
        <v>566.97157387591005</v>
      </c>
      <c r="J8" s="20">
        <f t="shared" si="4"/>
        <v>1289.8572930625201</v>
      </c>
      <c r="K8" s="20">
        <f t="shared" si="5"/>
        <v>502.16938263907184</v>
      </c>
      <c r="L8" s="24">
        <f t="shared" si="0"/>
        <v>5368.5232643635863</v>
      </c>
      <c r="M8" s="58"/>
      <c r="N8" s="58"/>
      <c r="O8" s="58"/>
      <c r="P8" s="58"/>
      <c r="Q8" s="58"/>
    </row>
    <row r="9" spans="1:25" ht="15" customHeight="1" x14ac:dyDescent="0.2">
      <c r="A9" s="15" t="s">
        <v>20</v>
      </c>
      <c r="B9" s="10">
        <v>82</v>
      </c>
      <c r="C9" s="11">
        <v>11.22</v>
      </c>
      <c r="D9" s="13">
        <v>8.6199999999999992</v>
      </c>
      <c r="E9" s="10">
        <v>15</v>
      </c>
      <c r="F9">
        <v>69.760000000000005</v>
      </c>
      <c r="G9" s="19">
        <f t="shared" si="1"/>
        <v>28.304373488940481</v>
      </c>
      <c r="H9" s="20">
        <f t="shared" si="2"/>
        <v>1233.0793736776795</v>
      </c>
      <c r="I9" s="20">
        <f t="shared" si="3"/>
        <v>270.35994243611191</v>
      </c>
      <c r="J9" s="20">
        <f t="shared" si="4"/>
        <v>572.04721872530172</v>
      </c>
      <c r="K9" s="20">
        <f t="shared" si="5"/>
        <v>245.47209125402597</v>
      </c>
      <c r="L9" s="24">
        <f t="shared" si="0"/>
        <v>2320.9586260931196</v>
      </c>
      <c r="M9" s="59" t="s">
        <v>53</v>
      </c>
      <c r="N9" s="60"/>
      <c r="O9" s="60"/>
      <c r="P9" s="60"/>
      <c r="Q9" s="60"/>
      <c r="Y9" s="4"/>
    </row>
    <row r="10" spans="1:25" x14ac:dyDescent="0.2">
      <c r="A10" s="15" t="s">
        <v>28</v>
      </c>
      <c r="B10" s="10">
        <v>60</v>
      </c>
      <c r="C10" s="11">
        <v>11.72</v>
      </c>
      <c r="D10" s="13">
        <v>8.25</v>
      </c>
      <c r="E10" s="10">
        <v>15</v>
      </c>
      <c r="F10">
        <v>56.432000000000002</v>
      </c>
      <c r="G10" s="19">
        <f t="shared" si="1"/>
        <v>31.367255020370507</v>
      </c>
      <c r="H10" s="20">
        <f t="shared" si="2"/>
        <v>1009.5738068454973</v>
      </c>
      <c r="I10" s="20">
        <f t="shared" si="3"/>
        <v>215.59608276644681</v>
      </c>
      <c r="J10" s="20">
        <f t="shared" si="4"/>
        <v>461.95765095113393</v>
      </c>
      <c r="K10" s="20">
        <f t="shared" si="5"/>
        <v>194.90776065915261</v>
      </c>
      <c r="L10" s="24">
        <f t="shared" si="0"/>
        <v>1882.0353012222304</v>
      </c>
      <c r="M10" s="60"/>
      <c r="N10" s="60"/>
      <c r="O10" s="60"/>
      <c r="P10" s="60"/>
      <c r="Q10" s="60"/>
      <c r="R10" s="1" t="s">
        <v>6</v>
      </c>
    </row>
    <row r="11" spans="1:25" x14ac:dyDescent="0.2">
      <c r="A11" s="15" t="s">
        <v>22</v>
      </c>
      <c r="B11" s="10">
        <v>165</v>
      </c>
      <c r="C11" s="11">
        <v>10.29</v>
      </c>
      <c r="D11" s="13">
        <v>11.54</v>
      </c>
      <c r="E11" s="10">
        <v>15</v>
      </c>
      <c r="F11">
        <v>141.49100000000001</v>
      </c>
      <c r="G11" s="19">
        <f t="shared" si="1"/>
        <v>23.083189741241974</v>
      </c>
      <c r="H11" s="20">
        <f t="shared" si="2"/>
        <v>1984.3727296768545</v>
      </c>
      <c r="I11" s="20">
        <f t="shared" si="3"/>
        <v>458.45322832229675</v>
      </c>
      <c r="J11" s="20">
        <f t="shared" si="4"/>
        <v>946.07469759494859</v>
      </c>
      <c r="K11" s="20">
        <f t="shared" si="5"/>
        <v>419.82565171082592</v>
      </c>
      <c r="L11" s="24">
        <f t="shared" si="0"/>
        <v>3808.7263073049257</v>
      </c>
      <c r="M11" s="60"/>
      <c r="N11" s="60"/>
      <c r="O11" s="60"/>
      <c r="P11" s="60"/>
      <c r="Q11" s="60"/>
      <c r="R11" s="1" t="s">
        <v>7</v>
      </c>
    </row>
    <row r="12" spans="1:25" x14ac:dyDescent="0.2">
      <c r="A12" s="15" t="s">
        <v>23</v>
      </c>
      <c r="B12" s="10">
        <v>98</v>
      </c>
      <c r="C12" s="11">
        <v>9.34</v>
      </c>
      <c r="D12" s="13">
        <v>5.93</v>
      </c>
      <c r="E12" s="10">
        <v>15</v>
      </c>
      <c r="F12">
        <v>42.351999999999997</v>
      </c>
      <c r="G12" s="19">
        <f t="shared" si="1"/>
        <v>18.37190762109767</v>
      </c>
      <c r="H12" s="20">
        <f t="shared" si="2"/>
        <v>917.18342622976206</v>
      </c>
      <c r="I12" s="20">
        <f t="shared" si="3"/>
        <v>224.67971263996569</v>
      </c>
      <c r="J12" s="20">
        <f t="shared" si="4"/>
        <v>450.85542250535673</v>
      </c>
      <c r="K12" s="20">
        <f t="shared" si="5"/>
        <v>207.72838549248715</v>
      </c>
      <c r="L12" s="24">
        <f t="shared" si="0"/>
        <v>1800.4469468675716</v>
      </c>
      <c r="M12" s="60"/>
      <c r="N12" s="60"/>
      <c r="O12" s="60"/>
      <c r="P12" s="60"/>
      <c r="Q12" s="60"/>
      <c r="R12" s="1" t="s">
        <v>8</v>
      </c>
    </row>
    <row r="13" spans="1:25" x14ac:dyDescent="0.2">
      <c r="A13" s="15" t="s">
        <v>24</v>
      </c>
      <c r="B13" s="10">
        <v>76</v>
      </c>
      <c r="C13" s="11">
        <v>13.27</v>
      </c>
      <c r="D13" s="13">
        <v>10.82</v>
      </c>
      <c r="E13" s="10">
        <v>15</v>
      </c>
      <c r="F13">
        <v>102.496</v>
      </c>
      <c r="G13" s="19">
        <f t="shared" si="1"/>
        <v>42.03423016832285</v>
      </c>
      <c r="H13" s="20">
        <f t="shared" si="2"/>
        <v>1760.1191828718054</v>
      </c>
      <c r="I13" s="20">
        <f t="shared" si="3"/>
        <v>348.68167477554761</v>
      </c>
      <c r="J13" s="20">
        <f t="shared" si="4"/>
        <v>774.42427868624122</v>
      </c>
      <c r="K13" s="20">
        <f t="shared" si="5"/>
        <v>311.3763564589421</v>
      </c>
      <c r="L13" s="24">
        <f t="shared" si="0"/>
        <v>3194.6014927925366</v>
      </c>
      <c r="M13" s="60"/>
      <c r="N13" s="60"/>
      <c r="O13" s="60"/>
      <c r="P13" s="60"/>
      <c r="Q13" s="60"/>
      <c r="R13" s="1" t="s">
        <v>9</v>
      </c>
    </row>
    <row r="14" spans="1:25" x14ac:dyDescent="0.2">
      <c r="A14" s="15" t="s">
        <v>25</v>
      </c>
      <c r="B14" s="10">
        <v>54</v>
      </c>
      <c r="C14" s="11">
        <v>11.37</v>
      </c>
      <c r="D14" s="13">
        <v>9.3000000000000007</v>
      </c>
      <c r="E14" s="10">
        <v>15</v>
      </c>
      <c r="F14">
        <v>51.103999999999999</v>
      </c>
      <c r="G14" s="19">
        <f t="shared" si="1"/>
        <v>29.204239038614769</v>
      </c>
      <c r="H14" s="20">
        <f t="shared" si="2"/>
        <v>840.31992233000096</v>
      </c>
      <c r="I14" s="20">
        <f t="shared" si="3"/>
        <v>182.77159565857102</v>
      </c>
      <c r="J14" s="20">
        <f t="shared" si="4"/>
        <v>388.20842810562522</v>
      </c>
      <c r="K14" s="20">
        <f t="shared" si="5"/>
        <v>165.72896199100043</v>
      </c>
      <c r="L14" s="24">
        <f t="shared" si="0"/>
        <v>1577.0289080851976</v>
      </c>
      <c r="M14" s="60"/>
      <c r="N14" s="60"/>
      <c r="O14" s="60"/>
      <c r="P14" s="60"/>
      <c r="Q14" s="60"/>
    </row>
    <row r="15" spans="1:25" x14ac:dyDescent="0.2">
      <c r="A15" s="15" t="s">
        <v>26</v>
      </c>
      <c r="B15" s="10">
        <v>41</v>
      </c>
      <c r="C15" s="11">
        <v>24.26</v>
      </c>
      <c r="D15" s="13">
        <v>14.87</v>
      </c>
      <c r="E15" s="10">
        <v>15</v>
      </c>
      <c r="F15">
        <v>90.355999999999995</v>
      </c>
      <c r="G15" s="19">
        <f t="shared" si="1"/>
        <v>174.21978508174487</v>
      </c>
      <c r="H15" s="20">
        <f t="shared" si="2"/>
        <v>4417.5483664551539</v>
      </c>
      <c r="I15" s="20">
        <f t="shared" si="3"/>
        <v>607.63570328038008</v>
      </c>
      <c r="J15" s="20">
        <f t="shared" si="4"/>
        <v>1606.6142837960274</v>
      </c>
      <c r="K15" s="20">
        <f t="shared" si="5"/>
        <v>511.21283481997909</v>
      </c>
      <c r="L15" s="24">
        <f t="shared" si="0"/>
        <v>7143.0111883515401</v>
      </c>
      <c r="M15" s="60"/>
      <c r="N15" s="60"/>
      <c r="O15" s="60"/>
      <c r="P15" s="60"/>
      <c r="Q15" s="60"/>
    </row>
    <row r="16" spans="1:25" x14ac:dyDescent="0.2">
      <c r="A16" s="15" t="s">
        <v>27</v>
      </c>
      <c r="B16" s="10">
        <v>41</v>
      </c>
      <c r="C16" s="11">
        <v>17.68</v>
      </c>
      <c r="D16" s="13">
        <v>13.2</v>
      </c>
      <c r="E16" s="10">
        <v>15</v>
      </c>
      <c r="F16">
        <v>145.488</v>
      </c>
      <c r="G16" s="19">
        <f t="shared" si="1"/>
        <v>82.65533672371879</v>
      </c>
      <c r="H16" s="20">
        <f t="shared" si="2"/>
        <v>1978.315140916621</v>
      </c>
      <c r="I16" s="20">
        <f t="shared" si="3"/>
        <v>329.48736776378001</v>
      </c>
      <c r="J16" s="20">
        <f t="shared" si="4"/>
        <v>795.05795961670299</v>
      </c>
      <c r="K16" s="20">
        <f t="shared" si="5"/>
        <v>286.00833737536601</v>
      </c>
      <c r="L16" s="24">
        <f t="shared" si="0"/>
        <v>3388.8688056724704</v>
      </c>
      <c r="M16" s="61" t="s">
        <v>54</v>
      </c>
      <c r="N16" s="62"/>
      <c r="O16" s="62"/>
      <c r="P16" s="62"/>
      <c r="Q16" s="62"/>
      <c r="Y16" s="4"/>
    </row>
    <row r="17" spans="1:18" x14ac:dyDescent="0.2">
      <c r="A17" s="15" t="s">
        <v>30</v>
      </c>
      <c r="B17" s="10">
        <v>32</v>
      </c>
      <c r="C17" s="11">
        <v>19.36</v>
      </c>
      <c r="D17" s="13">
        <v>9.9600000000000009</v>
      </c>
      <c r="E17" s="10">
        <v>15</v>
      </c>
      <c r="F17">
        <v>118.68</v>
      </c>
      <c r="G17" s="19">
        <f t="shared" si="1"/>
        <v>102.37127643149599</v>
      </c>
      <c r="H17" s="20">
        <f t="shared" si="2"/>
        <v>1945.5082721053211</v>
      </c>
      <c r="I17" s="20">
        <f t="shared" si="3"/>
        <v>306.71851394562231</v>
      </c>
      <c r="J17" s="20">
        <f t="shared" si="4"/>
        <v>759.78811813062271</v>
      </c>
      <c r="K17" s="20">
        <f t="shared" si="5"/>
        <v>263.86594162630541</v>
      </c>
      <c r="L17" s="24">
        <f t="shared" si="0"/>
        <v>3275.8808458078715</v>
      </c>
      <c r="M17" s="62"/>
      <c r="N17" s="62"/>
      <c r="O17" s="62"/>
      <c r="P17" s="62"/>
      <c r="Q17" s="62"/>
      <c r="R17" s="2" t="s">
        <v>10</v>
      </c>
    </row>
    <row r="18" spans="1:18" x14ac:dyDescent="0.2">
      <c r="A18" s="15" t="s">
        <v>31</v>
      </c>
      <c r="B18" s="10">
        <v>35</v>
      </c>
      <c r="C18" s="11">
        <v>16.45</v>
      </c>
      <c r="D18" s="13">
        <v>9.7799999999999994</v>
      </c>
      <c r="E18" s="10">
        <v>15</v>
      </c>
      <c r="F18">
        <v>142.75</v>
      </c>
      <c r="G18" s="19">
        <f t="shared" si="1"/>
        <v>69.737853705772977</v>
      </c>
      <c r="H18" s="20">
        <f t="shared" si="2"/>
        <v>1405.030169024144</v>
      </c>
      <c r="I18" s="20">
        <f t="shared" si="3"/>
        <v>244.43520363635247</v>
      </c>
      <c r="J18" s="20">
        <f t="shared" si="4"/>
        <v>577.66223081190105</v>
      </c>
      <c r="K18" s="20">
        <f t="shared" si="5"/>
        <v>213.69727622965664</v>
      </c>
      <c r="L18" s="24">
        <f t="shared" si="0"/>
        <v>2440.8248797020542</v>
      </c>
      <c r="M18" s="62"/>
      <c r="N18" s="62"/>
      <c r="O18" s="62"/>
      <c r="P18" s="62"/>
      <c r="Q18" s="62"/>
      <c r="R18" s="2" t="s">
        <v>11</v>
      </c>
    </row>
    <row r="19" spans="1:18" x14ac:dyDescent="0.2">
      <c r="A19" s="15" t="s">
        <v>32</v>
      </c>
      <c r="B19" s="10">
        <v>19</v>
      </c>
      <c r="C19" s="21">
        <v>20.12</v>
      </c>
      <c r="D19" s="13">
        <v>12.26</v>
      </c>
      <c r="E19" s="10">
        <v>15</v>
      </c>
      <c r="F19">
        <v>116.142</v>
      </c>
      <c r="G19" s="19">
        <f t="shared" si="1"/>
        <v>112.09540832527105</v>
      </c>
      <c r="H19" s="20">
        <f t="shared" si="2"/>
        <v>1273.9279855400621</v>
      </c>
      <c r="I19" s="20">
        <f t="shared" si="3"/>
        <v>196.21887803724468</v>
      </c>
      <c r="J19" s="20">
        <f t="shared" si="4"/>
        <v>491.50257568348246</v>
      </c>
      <c r="K19" s="20">
        <f t="shared" si="5"/>
        <v>168.16331891936056</v>
      </c>
      <c r="L19" s="24">
        <f t="shared" si="0"/>
        <v>2129.81275818015</v>
      </c>
      <c r="M19" s="62"/>
      <c r="N19" s="62"/>
      <c r="O19" s="62"/>
      <c r="P19" s="62"/>
      <c r="Q19" s="62"/>
      <c r="R19" s="2" t="s">
        <v>12</v>
      </c>
    </row>
    <row r="20" spans="1:18" x14ac:dyDescent="0.2">
      <c r="A20" s="15" t="s">
        <v>33</v>
      </c>
      <c r="B20" s="10">
        <v>21</v>
      </c>
      <c r="C20" s="21">
        <v>19.91</v>
      </c>
      <c r="D20" s="13">
        <v>12.23</v>
      </c>
      <c r="E20" s="10">
        <v>15</v>
      </c>
      <c r="F20">
        <v>125.89400000000001</v>
      </c>
      <c r="G20" s="19">
        <f t="shared" si="1"/>
        <v>109.35764433761496</v>
      </c>
      <c r="H20" s="20">
        <f t="shared" si="2"/>
        <v>1370.981399267846</v>
      </c>
      <c r="I20" s="20">
        <f t="shared" si="3"/>
        <v>212.51157980250642</v>
      </c>
      <c r="J20" s="20">
        <f t="shared" si="4"/>
        <v>530.70210455968322</v>
      </c>
      <c r="K20" s="20">
        <f t="shared" si="5"/>
        <v>182.31544745987827</v>
      </c>
      <c r="L20" s="24">
        <f t="shared" si="0"/>
        <v>2296.5105310899139</v>
      </c>
      <c r="M20" s="62"/>
      <c r="N20" s="62"/>
      <c r="O20" s="62"/>
      <c r="P20" s="62"/>
      <c r="Q20" s="62"/>
      <c r="R20" s="2" t="s">
        <v>13</v>
      </c>
    </row>
    <row r="21" spans="1:18" x14ac:dyDescent="0.2">
      <c r="A21" s="15" t="s">
        <v>34</v>
      </c>
      <c r="B21" s="10">
        <v>26</v>
      </c>
      <c r="C21" s="21">
        <v>26.08</v>
      </c>
      <c r="D21" s="13">
        <v>15.15</v>
      </c>
      <c r="E21" s="10">
        <v>15</v>
      </c>
      <c r="F21">
        <v>173.08</v>
      </c>
      <c r="G21" s="19">
        <f t="shared" si="1"/>
        <v>206.60293242198077</v>
      </c>
      <c r="H21" s="20">
        <f t="shared" si="2"/>
        <v>3363.3431837008825</v>
      </c>
      <c r="I21" s="20">
        <f t="shared" si="3"/>
        <v>442.8305968669755</v>
      </c>
      <c r="J21" s="20">
        <f t="shared" si="4"/>
        <v>1195.5969105667079</v>
      </c>
      <c r="K21" s="20">
        <f t="shared" si="5"/>
        <v>369.90555183693385</v>
      </c>
      <c r="L21" s="24">
        <f t="shared" si="0"/>
        <v>5371.6762429715</v>
      </c>
      <c r="M21" s="62"/>
      <c r="N21" s="62"/>
      <c r="O21" s="62"/>
      <c r="P21" s="62"/>
      <c r="Q21" s="62"/>
    </row>
    <row r="22" spans="1:18" x14ac:dyDescent="0.2">
      <c r="A22" s="15" t="s">
        <v>35</v>
      </c>
      <c r="B22" s="10">
        <v>13</v>
      </c>
      <c r="C22" s="21">
        <v>14.35</v>
      </c>
      <c r="D22" s="13">
        <v>7.85</v>
      </c>
      <c r="E22" s="10">
        <v>15</v>
      </c>
      <c r="F22">
        <v>61.4</v>
      </c>
      <c r="G22" s="19">
        <f t="shared" si="1"/>
        <v>50.545797122681059</v>
      </c>
      <c r="H22" s="20">
        <f t="shared" si="2"/>
        <v>367.99073946039698</v>
      </c>
      <c r="I22" s="20">
        <f t="shared" si="3"/>
        <v>69.530926757608384</v>
      </c>
      <c r="J22" s="20">
        <f t="shared" si="4"/>
        <v>157.96020100369418</v>
      </c>
      <c r="K22" s="20">
        <f t="shared" si="5"/>
        <v>61.613495373154258</v>
      </c>
      <c r="L22" s="24">
        <f t="shared" si="0"/>
        <v>657.09536259485378</v>
      </c>
      <c r="M22" s="62"/>
      <c r="N22" s="62"/>
      <c r="O22" s="62"/>
      <c r="P22" s="62"/>
      <c r="Q22" s="62"/>
    </row>
    <row r="23" spans="1:18" x14ac:dyDescent="0.2">
      <c r="A23" s="10" t="s">
        <v>36</v>
      </c>
      <c r="B23" s="10">
        <v>16</v>
      </c>
      <c r="C23" s="21">
        <v>15.37</v>
      </c>
      <c r="D23" s="13">
        <v>9.83</v>
      </c>
      <c r="E23" s="10">
        <v>15</v>
      </c>
      <c r="F23">
        <v>76.010000000000005</v>
      </c>
      <c r="G23" s="19">
        <f t="shared" si="1"/>
        <v>59.424506468201088</v>
      </c>
      <c r="H23" s="20">
        <f t="shared" si="2"/>
        <v>539.96310663300869</v>
      </c>
      <c r="I23" s="20">
        <f t="shared" si="3"/>
        <v>97.875492426549087</v>
      </c>
      <c r="J23" s="20">
        <f t="shared" si="4"/>
        <v>226.80967257073243</v>
      </c>
      <c r="K23" s="20">
        <f t="shared" si="5"/>
        <v>86.143831860927179</v>
      </c>
      <c r="L23" s="24">
        <f t="shared" si="0"/>
        <v>950.7921034912174</v>
      </c>
      <c r="M23" s="56" t="s">
        <v>55</v>
      </c>
      <c r="N23" s="56"/>
      <c r="O23" s="56"/>
      <c r="P23" s="56"/>
      <c r="Q23" s="56"/>
    </row>
    <row r="24" spans="1:18" x14ac:dyDescent="0.2">
      <c r="A24" s="10" t="s">
        <v>37</v>
      </c>
      <c r="B24" s="10">
        <v>8</v>
      </c>
      <c r="C24" s="21">
        <v>14.46</v>
      </c>
      <c r="D24" s="13">
        <v>6.9</v>
      </c>
      <c r="E24" s="10">
        <v>15</v>
      </c>
      <c r="F24">
        <v>34.51</v>
      </c>
      <c r="G24" s="19">
        <f t="shared" si="1"/>
        <v>51.46366260375752</v>
      </c>
      <c r="H24" s="20">
        <f t="shared" si="2"/>
        <v>230.93029170926437</v>
      </c>
      <c r="I24" s="20">
        <f t="shared" si="3"/>
        <v>43.432701423222653</v>
      </c>
      <c r="J24" s="20">
        <f t="shared" si="4"/>
        <v>98.888291366176944</v>
      </c>
      <c r="K24" s="20">
        <f t="shared" si="5"/>
        <v>38.458016331396237</v>
      </c>
      <c r="L24" s="24">
        <f t="shared" si="0"/>
        <v>411.70930083006016</v>
      </c>
      <c r="M24" s="63" t="s">
        <v>57</v>
      </c>
      <c r="N24" s="64"/>
      <c r="O24" s="64"/>
      <c r="P24" s="64"/>
      <c r="Q24" s="64"/>
    </row>
    <row r="25" spans="1:18" x14ac:dyDescent="0.2">
      <c r="A25" s="10" t="s">
        <v>38</v>
      </c>
      <c r="B25" s="10">
        <v>14</v>
      </c>
      <c r="C25" s="21">
        <v>14.24</v>
      </c>
      <c r="D25" s="13">
        <v>8.08</v>
      </c>
      <c r="E25" s="10">
        <v>15</v>
      </c>
      <c r="F25">
        <v>64.680000000000007</v>
      </c>
      <c r="G25" s="19">
        <f t="shared" si="1"/>
        <v>49.637427607037274</v>
      </c>
      <c r="H25" s="20">
        <f t="shared" si="2"/>
        <v>388.5591114261959</v>
      </c>
      <c r="I25" s="20">
        <f t="shared" si="3"/>
        <v>73.759649734300581</v>
      </c>
      <c r="J25" s="20">
        <f t="shared" si="4"/>
        <v>167.19479753626183</v>
      </c>
      <c r="K25" s="20">
        <f t="shared" si="5"/>
        <v>65.410427801763504</v>
      </c>
      <c r="L25" s="24">
        <f t="shared" si="0"/>
        <v>694.9239864985218</v>
      </c>
      <c r="M25" s="64"/>
      <c r="N25" s="64"/>
      <c r="O25" s="64"/>
      <c r="P25" s="64"/>
      <c r="Q25" s="64"/>
    </row>
    <row r="26" spans="1:18" x14ac:dyDescent="0.2">
      <c r="A26" s="10" t="s">
        <v>39</v>
      </c>
      <c r="B26" s="10">
        <v>21</v>
      </c>
      <c r="C26" s="21">
        <v>24.04</v>
      </c>
      <c r="D26" s="13">
        <v>15.29</v>
      </c>
      <c r="E26" s="10">
        <v>15</v>
      </c>
      <c r="F26">
        <v>161.47999999999999</v>
      </c>
      <c r="G26" s="19">
        <f t="shared" si="1"/>
        <v>170.51936311247417</v>
      </c>
      <c r="H26" s="20">
        <f t="shared" si="2"/>
        <v>2211.0998346044212</v>
      </c>
      <c r="I26" s="20">
        <f t="shared" si="3"/>
        <v>305.817575377362</v>
      </c>
      <c r="J26" s="20">
        <f t="shared" si="4"/>
        <v>806.46863077140688</v>
      </c>
      <c r="K26" s="20">
        <f t="shared" si="5"/>
        <v>257.52058460876782</v>
      </c>
      <c r="L26" s="24">
        <f t="shared" si="0"/>
        <v>3580.9066253619576</v>
      </c>
      <c r="M26" s="64"/>
      <c r="N26" s="64"/>
      <c r="O26" s="64"/>
      <c r="P26" s="64"/>
      <c r="Q26" s="64"/>
      <c r="R26" s="6" t="s">
        <v>58</v>
      </c>
    </row>
    <row r="27" spans="1:18" x14ac:dyDescent="0.2">
      <c r="A27" s="10" t="s">
        <v>40</v>
      </c>
      <c r="B27" s="10">
        <v>25</v>
      </c>
      <c r="C27" s="21">
        <v>13.48</v>
      </c>
      <c r="D27" s="13">
        <v>10.199999999999999</v>
      </c>
      <c r="E27" s="10">
        <v>15</v>
      </c>
      <c r="F27">
        <v>144.72</v>
      </c>
      <c r="G27" s="19">
        <f t="shared" si="1"/>
        <v>43.618744252642678</v>
      </c>
      <c r="H27" s="20">
        <f t="shared" si="2"/>
        <v>602.80143040723021</v>
      </c>
      <c r="I27" s="20">
        <f t="shared" si="3"/>
        <v>118.28736784790348</v>
      </c>
      <c r="J27" s="20">
        <f t="shared" si="4"/>
        <v>263.91176443924167</v>
      </c>
      <c r="K27" s="20">
        <f t="shared" si="5"/>
        <v>105.46804362169154</v>
      </c>
      <c r="L27" s="24">
        <f t="shared" si="0"/>
        <v>1090.4686063160671</v>
      </c>
      <c r="M27" s="64"/>
      <c r="N27" s="64"/>
      <c r="O27" s="64"/>
      <c r="P27" s="64"/>
      <c r="Q27" s="64"/>
      <c r="R27" s="6" t="s">
        <v>59</v>
      </c>
    </row>
    <row r="28" spans="1:18" x14ac:dyDescent="0.2">
      <c r="A28" s="10" t="s">
        <v>41</v>
      </c>
      <c r="B28" s="10">
        <v>21</v>
      </c>
      <c r="C28" s="21">
        <v>10.95</v>
      </c>
      <c r="D28" s="13">
        <v>6.48</v>
      </c>
      <c r="E28" s="10">
        <v>15</v>
      </c>
      <c r="F28">
        <v>83.71</v>
      </c>
      <c r="G28" s="19">
        <f t="shared" si="1"/>
        <v>26.725322364708514</v>
      </c>
      <c r="H28" s="20">
        <f t="shared" si="2"/>
        <v>296.55258114315217</v>
      </c>
      <c r="I28" s="20">
        <f t="shared" si="3"/>
        <v>65.985611048161047</v>
      </c>
      <c r="J28" s="20">
        <f t="shared" si="4"/>
        <v>138.63782367484305</v>
      </c>
      <c r="K28" s="20">
        <f t="shared" si="5"/>
        <v>60.055753792722534</v>
      </c>
      <c r="L28" s="24">
        <f t="shared" si="0"/>
        <v>561.23176965887876</v>
      </c>
      <c r="M28" s="64"/>
      <c r="N28" s="64"/>
      <c r="O28" s="64"/>
      <c r="P28" s="64"/>
      <c r="Q28" s="64"/>
      <c r="R28" s="6" t="s">
        <v>60</v>
      </c>
    </row>
    <row r="29" spans="1:18" x14ac:dyDescent="0.2">
      <c r="A29" s="10" t="s">
        <v>42</v>
      </c>
      <c r="B29" s="10">
        <v>14</v>
      </c>
      <c r="C29" s="21">
        <v>14.8</v>
      </c>
      <c r="D29" s="13">
        <v>6.28</v>
      </c>
      <c r="E29" s="10">
        <v>15</v>
      </c>
      <c r="F29">
        <v>97.98</v>
      </c>
      <c r="G29" s="19">
        <f t="shared" si="1"/>
        <v>54.361014995529388</v>
      </c>
      <c r="H29" s="20">
        <f t="shared" si="2"/>
        <v>428.91410061472561</v>
      </c>
      <c r="I29" s="20">
        <f t="shared" si="3"/>
        <v>79.543276498798917</v>
      </c>
      <c r="J29" s="20">
        <f t="shared" si="4"/>
        <v>182.32587398811751</v>
      </c>
      <c r="K29" s="20">
        <f t="shared" si="5"/>
        <v>70.270958835769306</v>
      </c>
      <c r="L29" s="24">
        <f t="shared" si="0"/>
        <v>761.05420993741143</v>
      </c>
      <c r="M29" s="64"/>
      <c r="N29" s="64"/>
      <c r="O29" s="64"/>
      <c r="P29" s="64"/>
      <c r="Q29" s="64"/>
    </row>
    <row r="30" spans="1:18" x14ac:dyDescent="0.2">
      <c r="A30" s="10" t="s">
        <v>43</v>
      </c>
      <c r="B30" s="10">
        <v>20</v>
      </c>
      <c r="C30" s="21">
        <v>12.16</v>
      </c>
      <c r="D30" s="13">
        <v>8.92</v>
      </c>
      <c r="E30" s="10">
        <v>15</v>
      </c>
      <c r="F30">
        <v>54.871000000000002</v>
      </c>
      <c r="G30" s="19">
        <f t="shared" si="1"/>
        <v>34.213482982099329</v>
      </c>
      <c r="H30" s="20">
        <f t="shared" si="2"/>
        <v>370.02579652476351</v>
      </c>
      <c r="I30" s="20">
        <f t="shared" si="3"/>
        <v>77.278219617085114</v>
      </c>
      <c r="J30" s="20">
        <f t="shared" si="4"/>
        <v>167.35697209489211</v>
      </c>
      <c r="K30" s="20">
        <f t="shared" si="5"/>
        <v>69.608671405245929</v>
      </c>
      <c r="L30" s="24">
        <f t="shared" si="0"/>
        <v>684.26965964198655</v>
      </c>
      <c r="M30" s="64"/>
      <c r="N30" s="64"/>
      <c r="O30" s="64"/>
      <c r="P30" s="64"/>
      <c r="Q30" s="64"/>
    </row>
    <row r="31" spans="1:18" x14ac:dyDescent="0.2">
      <c r="A31" s="10" t="s">
        <v>44</v>
      </c>
      <c r="B31" s="10">
        <v>13</v>
      </c>
      <c r="C31" s="21">
        <v>15.11</v>
      </c>
      <c r="D31" s="13">
        <v>9.66</v>
      </c>
      <c r="E31" s="10">
        <v>15</v>
      </c>
      <c r="F31">
        <v>105.61799999999999</v>
      </c>
      <c r="G31" s="19">
        <f t="shared" si="1"/>
        <v>57.08264195737415</v>
      </c>
      <c r="H31" s="20">
        <f t="shared" si="2"/>
        <v>419.98178320338468</v>
      </c>
      <c r="I31" s="20">
        <f t="shared" si="3"/>
        <v>76.916634498231261</v>
      </c>
      <c r="J31" s="20">
        <f t="shared" si="4"/>
        <v>177.36450679240903</v>
      </c>
      <c r="K31" s="20">
        <f t="shared" si="5"/>
        <v>67.811420951839011</v>
      </c>
      <c r="L31" s="24">
        <f t="shared" si="0"/>
        <v>742.07434544586397</v>
      </c>
    </row>
    <row r="32" spans="1:18" x14ac:dyDescent="0.2">
      <c r="A32" s="10" t="s">
        <v>45</v>
      </c>
      <c r="B32" s="10">
        <v>19</v>
      </c>
      <c r="C32" s="21">
        <v>14.25</v>
      </c>
      <c r="D32" s="13">
        <v>9.39</v>
      </c>
      <c r="E32" s="10">
        <v>15</v>
      </c>
      <c r="F32">
        <v>72.191000000000003</v>
      </c>
      <c r="G32" s="19">
        <f t="shared" si="1"/>
        <v>49.719614942128281</v>
      </c>
      <c r="H32" s="20">
        <f t="shared" si="2"/>
        <v>528.27985681697385</v>
      </c>
      <c r="I32" s="20">
        <f t="shared" si="3"/>
        <v>100.24009354084171</v>
      </c>
      <c r="J32" s="20">
        <f t="shared" si="4"/>
        <v>227.26548291243492</v>
      </c>
      <c r="K32" s="20">
        <f t="shared" si="5"/>
        <v>88.887250630186784</v>
      </c>
      <c r="L32" s="24">
        <f t="shared" si="0"/>
        <v>944.67268390043739</v>
      </c>
      <c r="M32" s="55" t="s">
        <v>62</v>
      </c>
      <c r="N32" s="55"/>
      <c r="O32" s="55"/>
      <c r="P32" s="55"/>
      <c r="Q32" s="55"/>
    </row>
    <row r="33" spans="1:18" x14ac:dyDescent="0.2">
      <c r="A33" s="10" t="s">
        <v>46</v>
      </c>
      <c r="B33" s="10">
        <v>17</v>
      </c>
      <c r="C33" s="21">
        <v>11.73</v>
      </c>
      <c r="D33" s="13">
        <v>6.6</v>
      </c>
      <c r="E33" s="10">
        <v>15</v>
      </c>
      <c r="F33">
        <v>102.41</v>
      </c>
      <c r="G33" s="19">
        <f t="shared" si="1"/>
        <v>31.430365138343628</v>
      </c>
      <c r="H33" s="20">
        <f t="shared" si="2"/>
        <v>286.67510740761759</v>
      </c>
      <c r="I33" s="20">
        <f t="shared" si="3"/>
        <v>61.188360968442822</v>
      </c>
      <c r="J33" s="20">
        <f t="shared" si="4"/>
        <v>131.140597155888</v>
      </c>
      <c r="K33" s="20">
        <f t="shared" si="5"/>
        <v>55.312141819893185</v>
      </c>
      <c r="L33" s="24">
        <f t="shared" si="0"/>
        <v>534.31620735184163</v>
      </c>
      <c r="M33" s="55" t="s">
        <v>61</v>
      </c>
      <c r="N33" s="55"/>
      <c r="O33" s="55"/>
      <c r="P33" s="55"/>
      <c r="Q33" s="55"/>
    </row>
    <row r="34" spans="1:18" x14ac:dyDescent="0.2">
      <c r="A34" s="10" t="s">
        <v>47</v>
      </c>
      <c r="B34" s="10">
        <v>18</v>
      </c>
      <c r="C34" s="21">
        <v>10.63</v>
      </c>
      <c r="D34" s="13">
        <v>9.68</v>
      </c>
      <c r="E34" s="10">
        <v>15</v>
      </c>
      <c r="F34">
        <v>89.013000000000005</v>
      </c>
      <c r="G34" s="19">
        <f t="shared" si="1"/>
        <v>24.921089718951901</v>
      </c>
      <c r="H34" s="20">
        <f t="shared" si="2"/>
        <v>235.44848446274838</v>
      </c>
      <c r="I34" s="20">
        <f t="shared" si="3"/>
        <v>53.337368459572033</v>
      </c>
      <c r="J34" s="20">
        <f t="shared" si="4"/>
        <v>111.10708789142268</v>
      </c>
      <c r="K34" s="20">
        <f t="shared" si="5"/>
        <v>48.686674127391115</v>
      </c>
      <c r="L34" s="24">
        <f t="shared" si="0"/>
        <v>448.5796149411342</v>
      </c>
    </row>
    <row r="35" spans="1:18" x14ac:dyDescent="0.2">
      <c r="A35" s="10" t="s">
        <v>48</v>
      </c>
      <c r="B35" s="10">
        <v>20</v>
      </c>
      <c r="C35" s="21">
        <v>14.71</v>
      </c>
      <c r="D35" s="13">
        <v>10.52</v>
      </c>
      <c r="E35" s="10">
        <v>15</v>
      </c>
      <c r="F35">
        <v>101.91</v>
      </c>
      <c r="G35" s="19">
        <f t="shared" si="1"/>
        <v>53.58517305682944</v>
      </c>
      <c r="H35" s="20">
        <f t="shared" si="2"/>
        <v>603.23848070301506</v>
      </c>
      <c r="I35" s="20">
        <f t="shared" si="3"/>
        <v>112.28555252978082</v>
      </c>
      <c r="J35" s="20">
        <f t="shared" si="4"/>
        <v>256.92312032965867</v>
      </c>
      <c r="K35" s="20">
        <f t="shared" si="5"/>
        <v>99.256307574134226</v>
      </c>
      <c r="L35" s="24">
        <f t="shared" si="0"/>
        <v>1071.7034611365889</v>
      </c>
      <c r="M35" t="s">
        <v>78</v>
      </c>
      <c r="N35" s="54" t="s">
        <v>79</v>
      </c>
      <c r="O35" s="54"/>
      <c r="P35" s="54"/>
      <c r="Q35" s="54"/>
      <c r="R35" s="54"/>
    </row>
    <row r="36" spans="1:18" x14ac:dyDescent="0.2">
      <c r="A36" s="10" t="s">
        <v>49</v>
      </c>
      <c r="B36" s="10">
        <v>32</v>
      </c>
      <c r="C36" s="21">
        <v>15.53</v>
      </c>
      <c r="D36" s="13">
        <v>13.83</v>
      </c>
      <c r="E36" s="10">
        <v>15</v>
      </c>
      <c r="F36">
        <v>208.84299999999999</v>
      </c>
      <c r="G36" s="19">
        <f t="shared" si="1"/>
        <v>60.892655629444462</v>
      </c>
      <c r="H36" s="20">
        <f t="shared" si="2"/>
        <v>1108.9121351433218</v>
      </c>
      <c r="I36" s="20">
        <f t="shared" si="3"/>
        <v>199.7503882238135</v>
      </c>
      <c r="J36" s="20">
        <f t="shared" si="4"/>
        <v>464.2746343773461</v>
      </c>
      <c r="K36" s="20">
        <f t="shared" si="5"/>
        <v>175.62782239774117</v>
      </c>
      <c r="L36" s="24">
        <f t="shared" si="0"/>
        <v>1948.5649801422228</v>
      </c>
      <c r="M36" t="s">
        <v>80</v>
      </c>
      <c r="N36" s="54" t="s">
        <v>84</v>
      </c>
      <c r="O36" s="54"/>
      <c r="P36" s="54"/>
      <c r="Q36" s="54"/>
      <c r="R36" s="54"/>
    </row>
    <row r="37" spans="1:18" x14ac:dyDescent="0.2">
      <c r="A37" s="10" t="s">
        <v>50</v>
      </c>
      <c r="B37" s="10">
        <v>27</v>
      </c>
      <c r="C37" s="21">
        <v>15.59</v>
      </c>
      <c r="D37" s="13">
        <v>12.43</v>
      </c>
      <c r="E37" s="10">
        <v>15</v>
      </c>
      <c r="F37">
        <v>176.92400000000001</v>
      </c>
      <c r="G37" s="19">
        <f t="shared" si="1"/>
        <v>61.448535167830123</v>
      </c>
      <c r="H37" s="20">
        <f t="shared" si="2"/>
        <v>944.91612040803727</v>
      </c>
      <c r="I37" s="20">
        <f t="shared" si="3"/>
        <v>169.81310567879441</v>
      </c>
      <c r="J37" s="20">
        <f t="shared" si="4"/>
        <v>395.13224543968198</v>
      </c>
      <c r="K37" s="20">
        <f t="shared" si="5"/>
        <v>149.24897800489973</v>
      </c>
      <c r="L37" s="24">
        <f t="shared" si="0"/>
        <v>1659.1104495314132</v>
      </c>
      <c r="M37" t="s">
        <v>81</v>
      </c>
      <c r="N37" s="54" t="s">
        <v>87</v>
      </c>
      <c r="O37" s="54"/>
      <c r="P37" s="54"/>
      <c r="Q37" s="54"/>
      <c r="R37" s="54"/>
    </row>
    <row r="38" spans="1:18" x14ac:dyDescent="0.2">
      <c r="A38" s="10" t="s">
        <v>51</v>
      </c>
      <c r="B38" s="10">
        <v>14</v>
      </c>
      <c r="C38" s="21">
        <v>18.82</v>
      </c>
      <c r="D38" s="13">
        <v>14.64</v>
      </c>
      <c r="E38" s="10">
        <v>15</v>
      </c>
      <c r="F38">
        <v>111.25</v>
      </c>
      <c r="G38" s="19">
        <f t="shared" si="1"/>
        <v>95.768943832169796</v>
      </c>
      <c r="H38" s="20">
        <f t="shared" si="2"/>
        <v>792.05575105462344</v>
      </c>
      <c r="I38" s="20">
        <f t="shared" si="3"/>
        <v>127.02552093201268</v>
      </c>
      <c r="J38" s="20">
        <f t="shared" si="4"/>
        <v>312.09956221420811</v>
      </c>
      <c r="K38" s="20">
        <f t="shared" si="5"/>
        <v>109.58437944953297</v>
      </c>
      <c r="L38" s="24">
        <f t="shared" si="0"/>
        <v>1340.7652136503771</v>
      </c>
      <c r="M38" t="s">
        <v>82</v>
      </c>
      <c r="N38" s="54" t="s">
        <v>85</v>
      </c>
      <c r="O38" s="54"/>
      <c r="P38" s="54"/>
      <c r="Q38" s="54"/>
      <c r="R38" s="54"/>
    </row>
    <row r="39" spans="1:18" x14ac:dyDescent="0.2">
      <c r="L39" s="24"/>
      <c r="M39" t="s">
        <v>83</v>
      </c>
      <c r="N39" s="54" t="s">
        <v>86</v>
      </c>
      <c r="O39" s="54"/>
      <c r="P39" s="54"/>
      <c r="Q39" s="54"/>
      <c r="R39" s="54"/>
    </row>
  </sheetData>
  <mergeCells count="13">
    <mergeCell ref="N39:R39"/>
    <mergeCell ref="N35:R35"/>
    <mergeCell ref="N36:R36"/>
    <mergeCell ref="N37:R37"/>
    <mergeCell ref="N38:R38"/>
    <mergeCell ref="M32:Q32"/>
    <mergeCell ref="M33:Q33"/>
    <mergeCell ref="M2:Q2"/>
    <mergeCell ref="M3:Q8"/>
    <mergeCell ref="M9:Q15"/>
    <mergeCell ref="M16:Q22"/>
    <mergeCell ref="M24:Q30"/>
    <mergeCell ref="M23:Q23"/>
  </mergeCells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L-all</vt:lpstr>
      <vt:lpstr>L-all-B</vt:lpstr>
      <vt:lpstr>L-all-45</vt:lpstr>
      <vt:lpstr>L-all-90</vt:lpstr>
      <vt:lpstr>C-all</vt:lpstr>
      <vt:lpstr>已选样地数据综合</vt:lpstr>
      <vt:lpstr>Sheet2</vt:lpstr>
      <vt:lpstr>2019年计算</vt:lpstr>
      <vt:lpstr>2020年计算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Zeng</dc:creator>
  <cp:lastModifiedBy>Leon Zeng</cp:lastModifiedBy>
  <dcterms:created xsi:type="dcterms:W3CDTF">2020-09-04T01:39:02Z</dcterms:created>
  <dcterms:modified xsi:type="dcterms:W3CDTF">2021-07-06T10:53:19Z</dcterms:modified>
</cp:coreProperties>
</file>