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tnw\bt\imb\imb-Shared\imb-current\Nicole\02 Papers\M2 Landing sites\Raw data\"/>
    </mc:Choice>
  </mc:AlternateContent>
  <bookViews>
    <workbookView xWindow="0" yWindow="0" windowWidth="19200" windowHeight="6900" tabRatio="588" activeTab="2"/>
  </bookViews>
  <sheets>
    <sheet name="CBS1483" sheetId="3" r:id="rId1"/>
    <sheet name="WS3470" sheetId="4" r:id="rId2"/>
    <sheet name="LOH " sheetId="5" r:id="rId3"/>
    <sheet name="In vivo Assembly" sheetId="6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7" i="4" l="1"/>
  <c r="W6" i="4"/>
  <c r="W5" i="4"/>
  <c r="W4" i="4"/>
  <c r="H13" i="6" l="1"/>
  <c r="D6" i="6"/>
  <c r="C6" i="6"/>
  <c r="E17" i="5" l="1"/>
  <c r="E18" i="5"/>
  <c r="L26" i="4"/>
  <c r="L25" i="4"/>
  <c r="L24" i="4"/>
  <c r="L23" i="4"/>
  <c r="L22" i="4"/>
  <c r="L21" i="4"/>
  <c r="L20" i="4"/>
  <c r="L19" i="4"/>
  <c r="L18" i="4"/>
  <c r="L17" i="4"/>
  <c r="L16" i="4"/>
  <c r="O12" i="5"/>
  <c r="K12" i="5"/>
  <c r="G12" i="5"/>
  <c r="O11" i="5"/>
  <c r="K11" i="5"/>
  <c r="G11" i="5"/>
  <c r="O6" i="5"/>
  <c r="K6" i="5"/>
  <c r="G6" i="5"/>
  <c r="O5" i="5"/>
  <c r="K5" i="5"/>
  <c r="G5" i="5"/>
  <c r="Q12" i="5" l="1"/>
  <c r="R12" i="5"/>
  <c r="R11" i="5"/>
  <c r="R6" i="5"/>
  <c r="R5" i="5"/>
  <c r="Q11" i="5"/>
  <c r="Q6" i="5"/>
  <c r="Q5" i="5"/>
  <c r="L12" i="4" l="1"/>
  <c r="L11" i="4"/>
  <c r="L10" i="4"/>
  <c r="L9" i="4"/>
  <c r="L8" i="4"/>
  <c r="L7" i="4"/>
  <c r="L6" i="4"/>
  <c r="L5" i="4"/>
  <c r="L4" i="4"/>
  <c r="O12" i="4"/>
  <c r="O10" i="4"/>
  <c r="O9" i="4"/>
  <c r="X9" i="4" s="1"/>
  <c r="O8" i="4"/>
  <c r="O6" i="4"/>
  <c r="O5" i="4"/>
  <c r="O4" i="4"/>
  <c r="U12" i="4"/>
  <c r="R12" i="4"/>
  <c r="U11" i="4"/>
  <c r="R11" i="4"/>
  <c r="U10" i="4"/>
  <c r="R10" i="4"/>
  <c r="U9" i="4"/>
  <c r="R9" i="4"/>
  <c r="U8" i="4"/>
  <c r="R8" i="4"/>
  <c r="X8" i="4" s="1"/>
  <c r="U7" i="4"/>
  <c r="R7" i="4"/>
  <c r="U6" i="4"/>
  <c r="R6" i="4"/>
  <c r="U5" i="4"/>
  <c r="R5" i="4"/>
  <c r="U4" i="4"/>
  <c r="R4" i="4"/>
  <c r="K13" i="3"/>
  <c r="K12" i="3"/>
  <c r="K11" i="3"/>
  <c r="K10" i="3"/>
  <c r="K9" i="3"/>
  <c r="K8" i="3"/>
  <c r="K7" i="3"/>
  <c r="K6" i="3"/>
  <c r="K5" i="3"/>
  <c r="W10" i="4" l="1"/>
  <c r="X10" i="4"/>
  <c r="X4" i="4"/>
  <c r="X11" i="4"/>
  <c r="X12" i="4"/>
  <c r="X7" i="4"/>
  <c r="X6" i="4"/>
  <c r="X5" i="4"/>
  <c r="W11" i="4"/>
  <c r="W9" i="4"/>
  <c r="W8" i="4"/>
  <c r="W12" i="4"/>
  <c r="N13" i="3"/>
  <c r="N12" i="3"/>
  <c r="N11" i="3"/>
  <c r="N10" i="3"/>
  <c r="N9" i="3"/>
  <c r="N8" i="3"/>
  <c r="N7" i="3"/>
  <c r="N6" i="3"/>
  <c r="N5" i="3"/>
  <c r="H6" i="3" l="1"/>
  <c r="H7" i="3"/>
  <c r="H8" i="3"/>
  <c r="H9" i="3"/>
  <c r="H10" i="3"/>
  <c r="H11" i="3"/>
  <c r="H12" i="3"/>
  <c r="H13" i="3"/>
  <c r="H5" i="3"/>
  <c r="P13" i="3" l="1"/>
  <c r="Q13" i="3"/>
  <c r="P12" i="3"/>
  <c r="Q12" i="3"/>
  <c r="P9" i="3"/>
  <c r="Q9" i="3"/>
  <c r="P8" i="3"/>
  <c r="Q8" i="3"/>
  <c r="P7" i="3"/>
  <c r="Q7" i="3"/>
  <c r="P5" i="3"/>
  <c r="Q5" i="3"/>
  <c r="P6" i="3"/>
  <c r="Q6" i="3"/>
  <c r="P10" i="3"/>
  <c r="Q10" i="3"/>
  <c r="P11" i="3"/>
  <c r="Q11" i="3"/>
  <c r="H27" i="3" l="1"/>
  <c r="H20" i="3"/>
  <c r="H18" i="3" l="1"/>
  <c r="H23" i="3"/>
  <c r="H19" i="3"/>
  <c r="H24" i="3"/>
  <c r="H25" i="3"/>
  <c r="H26" i="3"/>
  <c r="H21" i="3"/>
  <c r="H22" i="3"/>
  <c r="H17" i="3"/>
</calcChain>
</file>

<file path=xl/sharedStrings.xml><?xml version="1.0" encoding="utf-8"?>
<sst xmlns="http://schemas.openxmlformats.org/spreadsheetml/2006/main" count="250" uniqueCount="55">
  <si>
    <t>start</t>
  </si>
  <si>
    <t>stop</t>
  </si>
  <si>
    <t>Gene name</t>
  </si>
  <si>
    <t>#</t>
  </si>
  <si>
    <t>Gene</t>
  </si>
  <si>
    <t>Site</t>
  </si>
  <si>
    <t>Gene/Site</t>
  </si>
  <si>
    <t>YCL036W (GFD2)</t>
  </si>
  <si>
    <t>YCR051W (ANKYRIN)</t>
  </si>
  <si>
    <t>YCL049C</t>
  </si>
  <si>
    <t>YCL012C (UPF0357)</t>
  </si>
  <si>
    <t>YCR087C-A (UPF0743)</t>
  </si>
  <si>
    <t>CHRIII-Site1</t>
  </si>
  <si>
    <t>CHRIII-Site2</t>
  </si>
  <si>
    <t>CHRIII-Site3</t>
  </si>
  <si>
    <t>CHRIII-Site4</t>
  </si>
  <si>
    <t>#CFU + repair</t>
  </si>
  <si>
    <t>#CFU - repair</t>
  </si>
  <si>
    <t>#CFU fluorescent</t>
  </si>
  <si>
    <t>fw primer</t>
  </si>
  <si>
    <t>rv primer</t>
  </si>
  <si>
    <t>length + Neongreen</t>
  </si>
  <si>
    <t>length no integration</t>
  </si>
  <si>
    <t>length gene</t>
  </si>
  <si>
    <t>length Neongreen gene</t>
  </si>
  <si>
    <t>CBS1483 Landing sites</t>
  </si>
  <si>
    <t>Editing efficiency</t>
  </si>
  <si>
    <t>Summary</t>
  </si>
  <si>
    <t>editing efficiency</t>
  </si>
  <si>
    <t>standard dev</t>
  </si>
  <si>
    <t>ScerEEB1</t>
  </si>
  <si>
    <t>plasmid</t>
  </si>
  <si>
    <t>pUDP168</t>
  </si>
  <si>
    <t>CBS1483</t>
  </si>
  <si>
    <t>CENPK113-7D</t>
  </si>
  <si>
    <t>ScerEAT1</t>
  </si>
  <si>
    <t>pUDP172</t>
  </si>
  <si>
    <t>CHRIII-Site1v2</t>
  </si>
  <si>
    <t>CHRIII-Site2v2</t>
  </si>
  <si>
    <t>All</t>
  </si>
  <si>
    <t>site 1 and site 2 version 2 gRNA</t>
  </si>
  <si>
    <t>WS34/70</t>
  </si>
  <si>
    <t xml:space="preserve">CENPK vs CBS1483 </t>
  </si>
  <si>
    <t>Diagnostic PCR</t>
  </si>
  <si>
    <t>Diagnostic PCR in vivo assembly (NG+Scarlet)</t>
  </si>
  <si>
    <t>length + Neongreen+Scarlet</t>
  </si>
  <si>
    <t>remarks</t>
  </si>
  <si>
    <t>less efficient PCR</t>
  </si>
  <si>
    <t>WS34/70 Landing sites</t>
  </si>
  <si>
    <t>CBS1483 Landing sites in vivo assembly</t>
  </si>
  <si>
    <t>length Neongreen + Scarlet gene</t>
  </si>
  <si>
    <t>FACS population</t>
  </si>
  <si>
    <t>NG+Scarlet (%)</t>
  </si>
  <si>
    <t>average (%)</t>
  </si>
  <si>
    <t>std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</si>
</sst>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9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ndara"/>
      <family val="2"/>
    </font>
    <font>
      <b/>
      <sz val="11"/>
      <name val="Candara"/>
      <family val="2"/>
    </font>
    <font>
      <sz val="11"/>
      <name val="Candara"/>
      <family val="2"/>
    </font>
    <font>
      <b/>
      <u/>
      <sz val="2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6" fillId="2" borderId="0" applyNumberFormat="0" applyBorder="0" applyAlignment="0" applyProtection="0"/>
  </cellStyleXfs>
  <cellXfs count="76">
    <xf numFmtId="0" fontId="0" fillId="0" borderId="0" xfId="0"/>
    <xf numFmtId="0" fontId="1" fillId="0" borderId="0" xfId="0" applyFont="1"/>
    <xf numFmtId="0" fontId="0" fillId="0" borderId="0" xfId="0" applyFill="1"/>
    <xf numFmtId="0" fontId="1" fillId="0" borderId="0" xfId="0" applyFont="1" applyFill="1"/>
    <xf numFmtId="0" fontId="3" fillId="0" borderId="0" xfId="0" applyFont="1" applyFill="1"/>
    <xf numFmtId="0" fontId="0" fillId="0" borderId="4" xfId="0" applyBorder="1"/>
    <xf numFmtId="0" fontId="0" fillId="0" borderId="4" xfId="0" applyFill="1" applyBorder="1"/>
    <xf numFmtId="0" fontId="0" fillId="0" borderId="0" xfId="0" applyFill="1" applyBorder="1"/>
    <xf numFmtId="0" fontId="0" fillId="0" borderId="6" xfId="0" applyFill="1" applyBorder="1"/>
    <xf numFmtId="0" fontId="0" fillId="0" borderId="7" xfId="0" applyFill="1" applyBorder="1"/>
    <xf numFmtId="0" fontId="4" fillId="0" borderId="0" xfId="0" applyFont="1" applyFill="1"/>
    <xf numFmtId="0" fontId="5" fillId="0" borderId="0" xfId="0" applyFont="1"/>
    <xf numFmtId="0" fontId="1" fillId="0" borderId="9" xfId="0" applyFont="1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12" xfId="0" applyBorder="1"/>
    <xf numFmtId="0" fontId="0" fillId="0" borderId="10" xfId="0" applyBorder="1"/>
    <xf numFmtId="0" fontId="0" fillId="0" borderId="6" xfId="0" applyBorder="1"/>
    <xf numFmtId="0" fontId="0" fillId="0" borderId="8" xfId="0" applyBorder="1"/>
    <xf numFmtId="0" fontId="0" fillId="0" borderId="11" xfId="0" applyBorder="1"/>
    <xf numFmtId="0" fontId="0" fillId="0" borderId="7" xfId="0" applyBorder="1"/>
    <xf numFmtId="0" fontId="1" fillId="0" borderId="10" xfId="0" applyFont="1" applyFill="1" applyBorder="1"/>
    <xf numFmtId="0" fontId="6" fillId="2" borderId="0" xfId="1"/>
    <xf numFmtId="0" fontId="2" fillId="0" borderId="0" xfId="0" applyFont="1"/>
    <xf numFmtId="164" fontId="0" fillId="0" borderId="12" xfId="0" applyNumberFormat="1" applyFill="1" applyBorder="1"/>
    <xf numFmtId="164" fontId="0" fillId="0" borderId="5" xfId="0" applyNumberFormat="1" applyFill="1" applyBorder="1"/>
    <xf numFmtId="164" fontId="0" fillId="0" borderId="8" xfId="0" applyNumberFormat="1" applyFill="1" applyBorder="1"/>
    <xf numFmtId="2" fontId="0" fillId="0" borderId="4" xfId="0" applyNumberFormat="1" applyBorder="1"/>
    <xf numFmtId="1" fontId="0" fillId="0" borderId="10" xfId="0" applyNumberFormat="1" applyFill="1" applyBorder="1"/>
    <xf numFmtId="1" fontId="0" fillId="0" borderId="11" xfId="0" applyNumberFormat="1" applyFill="1" applyBorder="1"/>
    <xf numFmtId="1" fontId="0" fillId="0" borderId="4" xfId="0" applyNumberFormat="1" applyFill="1" applyBorder="1"/>
    <xf numFmtId="1" fontId="0" fillId="0" borderId="0" xfId="0" applyNumberFormat="1" applyFill="1" applyBorder="1"/>
    <xf numFmtId="1" fontId="0" fillId="0" borderId="4" xfId="0" applyNumberFormat="1" applyBorder="1"/>
    <xf numFmtId="1" fontId="0" fillId="0" borderId="6" xfId="0" applyNumberFormat="1" applyFill="1" applyBorder="1"/>
    <xf numFmtId="1" fontId="0" fillId="0" borderId="7" xfId="0" applyNumberFormat="1" applyFill="1" applyBorder="1"/>
    <xf numFmtId="2" fontId="0" fillId="0" borderId="10" xfId="0" applyNumberFormat="1" applyBorder="1"/>
    <xf numFmtId="2" fontId="0" fillId="0" borderId="12" xfId="0" applyNumberFormat="1" applyBorder="1"/>
    <xf numFmtId="2" fontId="0" fillId="0" borderId="5" xfId="0" applyNumberFormat="1" applyBorder="1"/>
    <xf numFmtId="2" fontId="0" fillId="0" borderId="6" xfId="0" applyNumberFormat="1" applyBorder="1"/>
    <xf numFmtId="2" fontId="0" fillId="0" borderId="8" xfId="0" applyNumberFormat="1" applyBorder="1"/>
    <xf numFmtId="164" fontId="0" fillId="0" borderId="10" xfId="0" applyNumberFormat="1" applyBorder="1"/>
    <xf numFmtId="0" fontId="0" fillId="0" borderId="0" xfId="0" applyAlignment="1"/>
    <xf numFmtId="164" fontId="0" fillId="0" borderId="4" xfId="0" applyNumberFormat="1" applyBorder="1"/>
    <xf numFmtId="164" fontId="0" fillId="0" borderId="6" xfId="0" applyNumberFormat="1" applyBorder="1"/>
    <xf numFmtId="164" fontId="0" fillId="0" borderId="12" xfId="0" applyNumberFormat="1" applyBorder="1"/>
    <xf numFmtId="164" fontId="0" fillId="0" borderId="5" xfId="0" applyNumberFormat="1" applyBorder="1"/>
    <xf numFmtId="164" fontId="0" fillId="0" borderId="8" xfId="0" applyNumberFormat="1" applyBorder="1"/>
    <xf numFmtId="2" fontId="0" fillId="0" borderId="11" xfId="0" applyNumberFormat="1" applyBorder="1"/>
    <xf numFmtId="2" fontId="0" fillId="0" borderId="7" xfId="0" applyNumberFormat="1" applyBorder="1"/>
    <xf numFmtId="0" fontId="7" fillId="0" borderId="11" xfId="0" applyFont="1" applyBorder="1"/>
    <xf numFmtId="0" fontId="0" fillId="0" borderId="0" xfId="0"/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/>
    <xf numFmtId="0" fontId="0" fillId="0" borderId="0" xfId="0"/>
    <xf numFmtId="2" fontId="0" fillId="0" borderId="0" xfId="0" applyNumberFormat="1"/>
    <xf numFmtId="0" fontId="0" fillId="0" borderId="0" xfId="0"/>
    <xf numFmtId="0" fontId="7" fillId="0" borderId="7" xfId="0" applyFont="1" applyBorder="1"/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0" fontId="11" fillId="0" borderId="0" xfId="0" applyFont="1"/>
    <xf numFmtId="0" fontId="7" fillId="0" borderId="0" xfId="0" applyFont="1"/>
    <xf numFmtId="0" fontId="12" fillId="0" borderId="0" xfId="0" applyFont="1" applyFill="1"/>
    <xf numFmtId="0" fontId="13" fillId="0" borderId="0" xfId="0" applyFont="1"/>
    <xf numFmtId="0" fontId="13" fillId="0" borderId="0" xfId="0" applyFont="1" applyFill="1"/>
    <xf numFmtId="0" fontId="7" fillId="0" borderId="0" xfId="0" applyFont="1" applyFill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3"/>
  <sheetViews>
    <sheetView zoomScaleNormal="100" workbookViewId="0">
      <selection activeCell="E1" sqref="E1:E1048576"/>
    </sheetView>
  </sheetViews>
  <sheetFormatPr defaultRowHeight="15" x14ac:dyDescent="0.25"/>
  <cols>
    <col min="1" max="1" width="3.85546875" customWidth="1"/>
    <col min="3" max="3" width="13.28515625" customWidth="1"/>
    <col min="5" max="5" width="20" style="71" bestFit="1" customWidth="1"/>
    <col min="6" max="6" width="15.140625" customWidth="1"/>
    <col min="7" max="7" width="12.42578125" bestFit="1" customWidth="1"/>
    <col min="8" max="9" width="12.5703125" customWidth="1"/>
    <col min="10" max="10" width="12.7109375" bestFit="1" customWidth="1"/>
    <col min="11" max="11" width="13.7109375" bestFit="1" customWidth="1"/>
    <col min="12" max="12" width="16.28515625" bestFit="1" customWidth="1"/>
    <col min="13" max="13" width="12.5703125" customWidth="1"/>
    <col min="14" max="14" width="12.7109375" bestFit="1" customWidth="1"/>
    <col min="15" max="15" width="12.42578125" bestFit="1" customWidth="1"/>
    <col min="16" max="16" width="16.28515625" bestFit="1" customWidth="1"/>
    <col min="17" max="17" width="12.5703125" customWidth="1"/>
    <col min="18" max="18" width="14.140625" customWidth="1"/>
    <col min="19" max="19" width="19.85546875" customWidth="1"/>
    <col min="20" max="20" width="11.140625" customWidth="1"/>
    <col min="21" max="21" width="9.5703125" customWidth="1"/>
    <col min="22" max="22" width="9" customWidth="1"/>
    <col min="23" max="23" width="11.42578125" customWidth="1"/>
    <col min="24" max="24" width="15" customWidth="1"/>
    <col min="25" max="25" width="18.28515625" customWidth="1"/>
    <col min="26" max="26" width="16.140625" customWidth="1"/>
    <col min="27" max="27" width="16.85546875" customWidth="1"/>
    <col min="28" max="28" width="13.28515625" customWidth="1"/>
    <col min="29" max="29" width="16.140625" customWidth="1"/>
    <col min="30" max="30" width="14" customWidth="1"/>
    <col min="31" max="31" width="12.42578125" bestFit="1" customWidth="1"/>
    <col min="32" max="32" width="16.28515625" bestFit="1" customWidth="1"/>
    <col min="33" max="33" width="17.5703125" customWidth="1"/>
    <col min="35" max="35" width="16.5703125" bestFit="1" customWidth="1"/>
    <col min="36" max="36" width="12.42578125" bestFit="1" customWidth="1"/>
  </cols>
  <sheetData>
    <row r="1" spans="1:34" ht="26.25" x14ac:dyDescent="0.4">
      <c r="D1" s="11" t="s">
        <v>25</v>
      </c>
    </row>
    <row r="2" spans="1:34" ht="15.75" thickBot="1" x14ac:dyDescent="0.3">
      <c r="I2" s="7"/>
      <c r="M2" s="7"/>
      <c r="Q2" s="7"/>
      <c r="Z2" t="s">
        <v>40</v>
      </c>
      <c r="AD2" t="s">
        <v>40</v>
      </c>
      <c r="AH2" t="s">
        <v>40</v>
      </c>
    </row>
    <row r="3" spans="1:34" ht="15.75" thickBot="1" x14ac:dyDescent="0.3">
      <c r="B3" s="22" t="s">
        <v>39</v>
      </c>
      <c r="F3" s="64">
        <v>1</v>
      </c>
      <c r="G3" s="65"/>
      <c r="H3" s="66"/>
      <c r="I3" s="64">
        <v>2</v>
      </c>
      <c r="J3" s="65"/>
      <c r="K3" s="66"/>
      <c r="L3" s="64">
        <v>3</v>
      </c>
      <c r="M3" s="65"/>
      <c r="N3" s="66"/>
      <c r="O3" s="41"/>
      <c r="P3" s="62" t="s">
        <v>27</v>
      </c>
      <c r="Q3" s="63"/>
    </row>
    <row r="4" spans="1:34" ht="15.75" thickBot="1" x14ac:dyDescent="0.3">
      <c r="A4" s="2" t="s">
        <v>3</v>
      </c>
      <c r="B4" s="3" t="s">
        <v>6</v>
      </c>
      <c r="C4" s="3" t="s">
        <v>0</v>
      </c>
      <c r="D4" s="3" t="s">
        <v>1</v>
      </c>
      <c r="E4" s="72" t="s">
        <v>2</v>
      </c>
      <c r="F4" s="12" t="s">
        <v>16</v>
      </c>
      <c r="G4" s="12" t="s">
        <v>18</v>
      </c>
      <c r="H4" s="12" t="s">
        <v>26</v>
      </c>
      <c r="I4" s="12" t="s">
        <v>16</v>
      </c>
      <c r="J4" s="12" t="s">
        <v>18</v>
      </c>
      <c r="K4" s="12" t="s">
        <v>26</v>
      </c>
      <c r="L4" s="12" t="s">
        <v>16</v>
      </c>
      <c r="M4" s="12" t="s">
        <v>18</v>
      </c>
      <c r="N4" s="12" t="s">
        <v>26</v>
      </c>
      <c r="P4" s="16" t="s">
        <v>28</v>
      </c>
      <c r="Q4" s="15" t="s">
        <v>29</v>
      </c>
      <c r="U4" s="7"/>
    </row>
    <row r="5" spans="1:34" x14ac:dyDescent="0.25">
      <c r="A5" s="2">
        <v>1</v>
      </c>
      <c r="B5" s="2" t="s">
        <v>4</v>
      </c>
      <c r="C5" s="2">
        <v>35643</v>
      </c>
      <c r="D5" s="2">
        <v>36527</v>
      </c>
      <c r="E5" s="75" t="s">
        <v>9</v>
      </c>
      <c r="F5" s="13">
        <v>302</v>
      </c>
      <c r="G5" s="14">
        <v>302</v>
      </c>
      <c r="H5" s="24">
        <f t="shared" ref="H5:H13" si="0">G5/F5*100</f>
        <v>100</v>
      </c>
      <c r="I5" s="13">
        <v>45</v>
      </c>
      <c r="J5" s="14">
        <v>45</v>
      </c>
      <c r="K5" s="24">
        <f t="shared" ref="K5:K13" si="1">J5/I5*100</f>
        <v>100</v>
      </c>
      <c r="L5" s="13">
        <v>316</v>
      </c>
      <c r="M5" s="14">
        <v>309</v>
      </c>
      <c r="N5" s="24">
        <f t="shared" ref="N5:N13" si="2">M5/L5*100</f>
        <v>97.784810126582272</v>
      </c>
      <c r="P5" s="40">
        <f t="shared" ref="P5:P13" si="3">AVERAGE(H5,K5,N5)</f>
        <v>99.261603375527429</v>
      </c>
      <c r="Q5" s="44">
        <f t="shared" ref="Q5:Q13" si="4">_xlfn.STDEV.P(H5,K5,N5)</f>
        <v>1.0442505207396302</v>
      </c>
    </row>
    <row r="6" spans="1:34" x14ac:dyDescent="0.25">
      <c r="A6" s="2">
        <v>2</v>
      </c>
      <c r="B6" s="2" t="s">
        <v>4</v>
      </c>
      <c r="C6" s="2">
        <v>54552</v>
      </c>
      <c r="D6" s="2">
        <v>56237</v>
      </c>
      <c r="E6" s="75" t="s">
        <v>7</v>
      </c>
      <c r="F6" s="6">
        <v>17</v>
      </c>
      <c r="G6" s="7">
        <v>15</v>
      </c>
      <c r="H6" s="25">
        <f t="shared" si="0"/>
        <v>88.235294117647058</v>
      </c>
      <c r="I6" s="6">
        <v>544</v>
      </c>
      <c r="J6" s="7">
        <v>531</v>
      </c>
      <c r="K6" s="25">
        <f t="shared" si="1"/>
        <v>97.610294117647058</v>
      </c>
      <c r="L6" s="6">
        <v>13</v>
      </c>
      <c r="M6" s="7">
        <v>13</v>
      </c>
      <c r="N6" s="25">
        <f t="shared" si="2"/>
        <v>100</v>
      </c>
      <c r="P6" s="42">
        <f t="shared" si="3"/>
        <v>95.281862745098053</v>
      </c>
      <c r="Q6" s="45">
        <f t="shared" si="4"/>
        <v>5.0772873739869118</v>
      </c>
    </row>
    <row r="7" spans="1:34" x14ac:dyDescent="0.25">
      <c r="A7" s="2">
        <v>4</v>
      </c>
      <c r="B7" s="2" t="s">
        <v>4</v>
      </c>
      <c r="C7" s="2">
        <v>93151</v>
      </c>
      <c r="D7" s="2">
        <v>93617</v>
      </c>
      <c r="E7" s="75" t="s">
        <v>10</v>
      </c>
      <c r="F7" s="6">
        <v>4</v>
      </c>
      <c r="G7" s="7">
        <v>4</v>
      </c>
      <c r="H7" s="25">
        <f t="shared" si="0"/>
        <v>100</v>
      </c>
      <c r="I7" s="6">
        <v>13</v>
      </c>
      <c r="J7" s="7">
        <v>13</v>
      </c>
      <c r="K7" s="25">
        <f t="shared" si="1"/>
        <v>100</v>
      </c>
      <c r="L7" s="6">
        <v>21</v>
      </c>
      <c r="M7" s="7">
        <v>21</v>
      </c>
      <c r="N7" s="25">
        <f t="shared" si="2"/>
        <v>100</v>
      </c>
      <c r="P7" s="42">
        <f t="shared" si="3"/>
        <v>100</v>
      </c>
      <c r="Q7" s="45">
        <f t="shared" si="4"/>
        <v>0</v>
      </c>
    </row>
    <row r="8" spans="1:34" x14ac:dyDescent="0.25">
      <c r="A8" s="2">
        <v>8</v>
      </c>
      <c r="B8" s="2" t="s">
        <v>4</v>
      </c>
      <c r="C8" s="2">
        <v>209678</v>
      </c>
      <c r="D8" s="2">
        <v>210346</v>
      </c>
      <c r="E8" s="75" t="s">
        <v>8</v>
      </c>
      <c r="F8" s="6">
        <v>46</v>
      </c>
      <c r="G8" s="7">
        <v>43</v>
      </c>
      <c r="H8" s="25">
        <f t="shared" si="0"/>
        <v>93.478260869565219</v>
      </c>
      <c r="I8" s="6">
        <v>29</v>
      </c>
      <c r="J8" s="7">
        <v>29</v>
      </c>
      <c r="K8" s="25">
        <f t="shared" si="1"/>
        <v>100</v>
      </c>
      <c r="L8" s="6">
        <v>3</v>
      </c>
      <c r="M8" s="7">
        <v>3</v>
      </c>
      <c r="N8" s="25">
        <f t="shared" si="2"/>
        <v>100</v>
      </c>
      <c r="P8" s="42">
        <f t="shared" si="3"/>
        <v>97.826086956521749</v>
      </c>
      <c r="Q8" s="45">
        <f t="shared" si="4"/>
        <v>3.0743773095067279</v>
      </c>
    </row>
    <row r="9" spans="1:34" x14ac:dyDescent="0.25">
      <c r="A9" s="2">
        <v>9</v>
      </c>
      <c r="B9" s="2" t="s">
        <v>4</v>
      </c>
      <c r="C9" s="2">
        <v>259551</v>
      </c>
      <c r="D9" s="2">
        <v>259985</v>
      </c>
      <c r="E9" s="75" t="s">
        <v>11</v>
      </c>
      <c r="F9" s="6">
        <v>62</v>
      </c>
      <c r="G9" s="7">
        <v>61</v>
      </c>
      <c r="H9" s="25">
        <f t="shared" si="0"/>
        <v>98.387096774193552</v>
      </c>
      <c r="I9" s="6">
        <v>6</v>
      </c>
      <c r="J9" s="7">
        <v>6</v>
      </c>
      <c r="K9" s="25">
        <f t="shared" si="1"/>
        <v>100</v>
      </c>
      <c r="L9" s="6">
        <v>4</v>
      </c>
      <c r="M9" s="7">
        <v>4</v>
      </c>
      <c r="N9" s="25">
        <f t="shared" si="2"/>
        <v>100</v>
      </c>
      <c r="P9" s="42">
        <f t="shared" si="3"/>
        <v>99.462365591397841</v>
      </c>
      <c r="Q9" s="45">
        <f t="shared" si="4"/>
        <v>0.76032987224359794</v>
      </c>
    </row>
    <row r="10" spans="1:34" x14ac:dyDescent="0.25">
      <c r="A10" s="2">
        <v>3</v>
      </c>
      <c r="B10" s="2" t="s">
        <v>5</v>
      </c>
      <c r="C10" s="2">
        <v>79419</v>
      </c>
      <c r="D10" s="2">
        <v>80823</v>
      </c>
      <c r="E10" s="74" t="s">
        <v>37</v>
      </c>
      <c r="F10" s="6">
        <v>2000</v>
      </c>
      <c r="G10" s="7">
        <v>200</v>
      </c>
      <c r="H10" s="25">
        <f t="shared" si="0"/>
        <v>10</v>
      </c>
      <c r="I10" s="6">
        <v>2000</v>
      </c>
      <c r="J10" s="7">
        <v>200</v>
      </c>
      <c r="K10" s="25">
        <f t="shared" si="1"/>
        <v>10</v>
      </c>
      <c r="L10" s="5">
        <v>344</v>
      </c>
      <c r="M10" s="7">
        <v>12</v>
      </c>
      <c r="N10" s="25">
        <f t="shared" si="2"/>
        <v>3.4883720930232558</v>
      </c>
      <c r="P10" s="42">
        <f t="shared" si="3"/>
        <v>7.829457364341085</v>
      </c>
      <c r="Q10" s="45">
        <f t="shared" si="4"/>
        <v>3.0696108330578804</v>
      </c>
    </row>
    <row r="11" spans="1:34" x14ac:dyDescent="0.25">
      <c r="A11" s="2">
        <v>5</v>
      </c>
      <c r="B11" s="2" t="s">
        <v>5</v>
      </c>
      <c r="C11" s="2">
        <v>118822</v>
      </c>
      <c r="D11" s="2">
        <v>120628</v>
      </c>
      <c r="E11" s="74" t="s">
        <v>38</v>
      </c>
      <c r="F11" s="6">
        <v>25</v>
      </c>
      <c r="G11" s="7">
        <v>24</v>
      </c>
      <c r="H11" s="25">
        <f t="shared" si="0"/>
        <v>96</v>
      </c>
      <c r="I11" s="6">
        <v>112</v>
      </c>
      <c r="J11" s="7">
        <v>111</v>
      </c>
      <c r="K11" s="25">
        <f t="shared" si="1"/>
        <v>99.107142857142861</v>
      </c>
      <c r="L11" s="5">
        <v>106</v>
      </c>
      <c r="M11" s="7">
        <v>103</v>
      </c>
      <c r="N11" s="25">
        <f t="shared" si="2"/>
        <v>97.169811320754718</v>
      </c>
      <c r="P11" s="42">
        <f t="shared" si="3"/>
        <v>97.425651392632517</v>
      </c>
      <c r="Q11" s="45">
        <f t="shared" si="4"/>
        <v>1.281320878483686</v>
      </c>
    </row>
    <row r="12" spans="1:34" x14ac:dyDescent="0.25">
      <c r="A12" s="2">
        <v>6</v>
      </c>
      <c r="B12" s="2" t="s">
        <v>5</v>
      </c>
      <c r="C12" s="2">
        <v>146704</v>
      </c>
      <c r="D12" s="2">
        <v>147799</v>
      </c>
      <c r="E12" s="74" t="s">
        <v>14</v>
      </c>
      <c r="F12" s="6">
        <v>10</v>
      </c>
      <c r="G12" s="7">
        <v>6</v>
      </c>
      <c r="H12" s="25">
        <f t="shared" si="0"/>
        <v>60</v>
      </c>
      <c r="I12" s="6">
        <v>8</v>
      </c>
      <c r="J12" s="7">
        <v>8</v>
      </c>
      <c r="K12" s="25">
        <f t="shared" si="1"/>
        <v>100</v>
      </c>
      <c r="L12" s="6">
        <v>9</v>
      </c>
      <c r="M12" s="7">
        <v>8</v>
      </c>
      <c r="N12" s="25">
        <f t="shared" si="2"/>
        <v>88.888888888888886</v>
      </c>
      <c r="P12" s="42">
        <f t="shared" si="3"/>
        <v>82.962962962962962</v>
      </c>
      <c r="Q12" s="45">
        <f t="shared" si="4"/>
        <v>16.858972854431205</v>
      </c>
    </row>
    <row r="13" spans="1:34" ht="15.75" thickBot="1" x14ac:dyDescent="0.3">
      <c r="A13" s="2">
        <v>7</v>
      </c>
      <c r="B13" s="2" t="s">
        <v>5</v>
      </c>
      <c r="C13" s="2">
        <v>164540</v>
      </c>
      <c r="D13" s="2">
        <v>165542</v>
      </c>
      <c r="E13" s="74" t="s">
        <v>15</v>
      </c>
      <c r="F13" s="8">
        <v>40</v>
      </c>
      <c r="G13" s="9">
        <v>27</v>
      </c>
      <c r="H13" s="26">
        <f t="shared" si="0"/>
        <v>67.5</v>
      </c>
      <c r="I13" s="8">
        <v>68</v>
      </c>
      <c r="J13" s="9">
        <v>68</v>
      </c>
      <c r="K13" s="26">
        <f t="shared" si="1"/>
        <v>100</v>
      </c>
      <c r="L13" s="8">
        <v>50</v>
      </c>
      <c r="M13" s="9">
        <v>41</v>
      </c>
      <c r="N13" s="26">
        <f t="shared" si="2"/>
        <v>82</v>
      </c>
      <c r="P13" s="43">
        <f t="shared" si="3"/>
        <v>83.166666666666671</v>
      </c>
      <c r="Q13" s="46">
        <f t="shared" si="4"/>
        <v>13.293691068406179</v>
      </c>
    </row>
    <row r="14" spans="1:34" x14ac:dyDescent="0.25">
      <c r="I14" s="7"/>
      <c r="M14" s="7"/>
      <c r="Q14" s="7"/>
    </row>
    <row r="15" spans="1:34" x14ac:dyDescent="0.25">
      <c r="B15" s="22" t="s">
        <v>43</v>
      </c>
    </row>
    <row r="16" spans="1:34" x14ac:dyDescent="0.25">
      <c r="A16" s="2" t="s">
        <v>3</v>
      </c>
      <c r="B16" s="3" t="s">
        <v>6</v>
      </c>
      <c r="C16" s="3" t="s">
        <v>0</v>
      </c>
      <c r="D16" s="3" t="s">
        <v>1</v>
      </c>
      <c r="E16" s="72" t="s">
        <v>2</v>
      </c>
      <c r="F16" s="3" t="s">
        <v>19</v>
      </c>
      <c r="G16" s="3" t="s">
        <v>20</v>
      </c>
      <c r="H16" s="3" t="s">
        <v>21</v>
      </c>
      <c r="I16" s="3" t="s">
        <v>22</v>
      </c>
      <c r="J16" s="3" t="s">
        <v>23</v>
      </c>
      <c r="K16" s="3" t="s">
        <v>24</v>
      </c>
      <c r="L16" s="3" t="s">
        <v>22</v>
      </c>
      <c r="M16" s="3" t="s">
        <v>46</v>
      </c>
      <c r="O16" s="2"/>
      <c r="P16" s="3"/>
      <c r="Q16" s="3"/>
      <c r="R16" s="3"/>
      <c r="S16" s="51"/>
      <c r="T16" s="51"/>
      <c r="U16" s="51"/>
      <c r="V16" s="51"/>
      <c r="W16" s="51"/>
      <c r="X16" s="52"/>
      <c r="Y16" s="3"/>
      <c r="Z16" s="3"/>
      <c r="AA16" s="3"/>
    </row>
    <row r="17" spans="1:27" x14ac:dyDescent="0.25">
      <c r="A17" s="2">
        <v>1</v>
      </c>
      <c r="B17" s="2" t="s">
        <v>4</v>
      </c>
      <c r="C17" s="2">
        <v>35643</v>
      </c>
      <c r="D17" s="2">
        <v>36527</v>
      </c>
      <c r="E17" s="75" t="s">
        <v>9</v>
      </c>
      <c r="F17" s="2">
        <v>18514</v>
      </c>
      <c r="G17" s="2">
        <v>18515</v>
      </c>
      <c r="H17">
        <f t="shared" ref="H17:H27" si="5">I17-J17+K17</f>
        <v>2073</v>
      </c>
      <c r="I17">
        <v>1260</v>
      </c>
      <c r="J17">
        <v>885</v>
      </c>
      <c r="K17">
        <v>1698</v>
      </c>
      <c r="L17">
        <v>1260</v>
      </c>
      <c r="O17" s="2"/>
      <c r="P17" s="2"/>
      <c r="Q17" s="2"/>
      <c r="R17" s="2"/>
      <c r="S17" s="53"/>
      <c r="T17" s="54"/>
      <c r="U17" s="53"/>
      <c r="V17" s="53"/>
      <c r="W17" s="55"/>
      <c r="X17" s="55"/>
      <c r="Y17" s="50"/>
      <c r="Z17" s="50"/>
      <c r="AA17" s="50"/>
    </row>
    <row r="18" spans="1:27" x14ac:dyDescent="0.25">
      <c r="A18" s="2">
        <v>2</v>
      </c>
      <c r="B18" s="2" t="s">
        <v>4</v>
      </c>
      <c r="C18" s="2">
        <v>54552</v>
      </c>
      <c r="D18" s="2">
        <v>56237</v>
      </c>
      <c r="E18" s="75" t="s">
        <v>7</v>
      </c>
      <c r="F18" s="2">
        <v>18519</v>
      </c>
      <c r="G18">
        <v>18520</v>
      </c>
      <c r="H18">
        <f t="shared" si="5"/>
        <v>1927</v>
      </c>
      <c r="I18">
        <v>1915</v>
      </c>
      <c r="J18">
        <v>1686</v>
      </c>
      <c r="K18">
        <v>1698</v>
      </c>
      <c r="L18">
        <v>1915</v>
      </c>
      <c r="O18" s="2"/>
      <c r="P18" s="2"/>
      <c r="Q18" s="2"/>
      <c r="R18" s="2"/>
      <c r="S18" s="53"/>
      <c r="T18" s="54"/>
      <c r="U18" s="53"/>
      <c r="V18" s="55"/>
      <c r="W18" s="55"/>
      <c r="X18" s="55"/>
      <c r="Y18" s="50"/>
      <c r="Z18" s="50"/>
      <c r="AA18" s="50"/>
    </row>
    <row r="19" spans="1:27" x14ac:dyDescent="0.25">
      <c r="A19" s="2">
        <v>4</v>
      </c>
      <c r="B19" s="2" t="s">
        <v>4</v>
      </c>
      <c r="C19" s="2">
        <v>93151</v>
      </c>
      <c r="D19" s="2">
        <v>93617</v>
      </c>
      <c r="E19" s="75" t="s">
        <v>10</v>
      </c>
      <c r="F19" s="2">
        <v>18524</v>
      </c>
      <c r="G19">
        <v>18525</v>
      </c>
      <c r="H19">
        <f t="shared" si="5"/>
        <v>2026</v>
      </c>
      <c r="I19">
        <v>795</v>
      </c>
      <c r="J19">
        <v>467</v>
      </c>
      <c r="K19">
        <v>1698</v>
      </c>
      <c r="L19">
        <v>795</v>
      </c>
      <c r="M19" t="s">
        <v>47</v>
      </c>
      <c r="O19" s="2"/>
      <c r="P19" s="2"/>
      <c r="Q19" s="2"/>
      <c r="R19" s="2"/>
      <c r="S19" s="53"/>
      <c r="T19" s="54"/>
      <c r="U19" s="53"/>
      <c r="V19" s="55"/>
      <c r="W19" s="55"/>
      <c r="X19" s="55"/>
      <c r="Y19" s="50"/>
      <c r="Z19" s="50"/>
      <c r="AA19" s="50"/>
    </row>
    <row r="20" spans="1:27" x14ac:dyDescent="0.25">
      <c r="A20" s="2"/>
      <c r="B20" s="2"/>
      <c r="C20" s="2"/>
      <c r="D20" s="2"/>
      <c r="E20" s="75"/>
      <c r="F20" s="2">
        <v>18990</v>
      </c>
      <c r="G20">
        <v>18991</v>
      </c>
      <c r="H20">
        <f t="shared" si="5"/>
        <v>1930</v>
      </c>
      <c r="I20">
        <v>699</v>
      </c>
      <c r="J20">
        <v>467</v>
      </c>
      <c r="K20">
        <v>1698</v>
      </c>
      <c r="L20">
        <v>699</v>
      </c>
      <c r="O20" s="2"/>
      <c r="P20" s="2"/>
      <c r="Q20" s="2"/>
      <c r="R20" s="2"/>
      <c r="S20" s="53"/>
      <c r="T20" s="54"/>
      <c r="U20" s="53"/>
      <c r="V20" s="55"/>
      <c r="W20" s="55"/>
      <c r="X20" s="55"/>
      <c r="Y20" s="50"/>
      <c r="Z20" s="50"/>
      <c r="AA20" s="50"/>
    </row>
    <row r="21" spans="1:27" x14ac:dyDescent="0.25">
      <c r="A21" s="2">
        <v>8</v>
      </c>
      <c r="B21" s="2" t="s">
        <v>4</v>
      </c>
      <c r="C21" s="2">
        <v>209678</v>
      </c>
      <c r="D21" s="2">
        <v>210346</v>
      </c>
      <c r="E21" s="75" t="s">
        <v>8</v>
      </c>
      <c r="F21" s="2">
        <v>18529</v>
      </c>
      <c r="G21">
        <v>18530</v>
      </c>
      <c r="H21">
        <f t="shared" si="5"/>
        <v>2029</v>
      </c>
      <c r="I21">
        <v>1000</v>
      </c>
      <c r="J21">
        <v>669</v>
      </c>
      <c r="K21">
        <v>1698</v>
      </c>
      <c r="L21">
        <v>1000</v>
      </c>
      <c r="O21" s="2"/>
      <c r="P21" s="2"/>
      <c r="Q21" s="2"/>
      <c r="R21" s="2"/>
      <c r="S21" s="53"/>
      <c r="T21" s="54"/>
      <c r="U21" s="53"/>
      <c r="V21" s="53"/>
      <c r="W21" s="55"/>
      <c r="X21" s="55"/>
      <c r="Y21" s="50"/>
      <c r="Z21" s="50"/>
      <c r="AA21" s="50"/>
    </row>
    <row r="22" spans="1:27" x14ac:dyDescent="0.25">
      <c r="A22" s="2">
        <v>9</v>
      </c>
      <c r="B22" s="2" t="s">
        <v>4</v>
      </c>
      <c r="C22" s="2">
        <v>259551</v>
      </c>
      <c r="D22" s="2">
        <v>259985</v>
      </c>
      <c r="E22" s="75" t="s">
        <v>11</v>
      </c>
      <c r="F22" s="2">
        <v>18534</v>
      </c>
      <c r="G22" s="2">
        <v>18535</v>
      </c>
      <c r="H22">
        <f t="shared" si="5"/>
        <v>2037</v>
      </c>
      <c r="I22">
        <v>774</v>
      </c>
      <c r="J22">
        <v>435</v>
      </c>
      <c r="K22">
        <v>1698</v>
      </c>
      <c r="L22">
        <v>774</v>
      </c>
      <c r="O22" s="2"/>
      <c r="P22" s="2"/>
      <c r="Q22" s="2"/>
      <c r="R22" s="2"/>
      <c r="S22" s="54"/>
      <c r="T22" s="54"/>
      <c r="U22" s="53"/>
      <c r="V22" s="53"/>
      <c r="W22" s="55"/>
      <c r="X22" s="55"/>
      <c r="Y22" s="50"/>
      <c r="Z22" s="50"/>
      <c r="AA22" s="50"/>
    </row>
    <row r="23" spans="1:27" x14ac:dyDescent="0.25">
      <c r="A23" s="2">
        <v>3</v>
      </c>
      <c r="B23" s="2" t="s">
        <v>5</v>
      </c>
      <c r="C23" s="2">
        <v>79419</v>
      </c>
      <c r="D23" s="2">
        <v>80823</v>
      </c>
      <c r="E23" s="74" t="s">
        <v>12</v>
      </c>
      <c r="F23" s="2">
        <v>18539</v>
      </c>
      <c r="G23" s="50">
        <v>18540</v>
      </c>
      <c r="H23">
        <f t="shared" si="5"/>
        <v>1943</v>
      </c>
      <c r="I23">
        <v>1065</v>
      </c>
      <c r="J23">
        <v>820</v>
      </c>
      <c r="K23">
        <v>1698</v>
      </c>
      <c r="L23">
        <v>1065</v>
      </c>
      <c r="O23" s="2"/>
      <c r="P23" s="2"/>
      <c r="Q23" s="2"/>
      <c r="R23" s="2"/>
      <c r="S23" s="54"/>
      <c r="T23" s="54"/>
      <c r="U23" s="53"/>
      <c r="V23" s="53"/>
      <c r="W23" s="55"/>
      <c r="X23" s="55"/>
      <c r="Y23" s="50"/>
      <c r="Z23" s="50"/>
      <c r="AA23" s="50"/>
    </row>
    <row r="24" spans="1:27" x14ac:dyDescent="0.25">
      <c r="A24" s="2">
        <v>5</v>
      </c>
      <c r="B24" s="2" t="s">
        <v>5</v>
      </c>
      <c r="C24" s="2">
        <v>118822</v>
      </c>
      <c r="D24" s="2">
        <v>120628</v>
      </c>
      <c r="E24" s="74" t="s">
        <v>13</v>
      </c>
      <c r="F24" s="2">
        <v>18544</v>
      </c>
      <c r="G24" s="2">
        <v>18545</v>
      </c>
      <c r="H24">
        <f t="shared" si="5"/>
        <v>1940</v>
      </c>
      <c r="I24">
        <v>1062</v>
      </c>
      <c r="J24">
        <v>820</v>
      </c>
      <c r="K24">
        <v>1698</v>
      </c>
      <c r="L24">
        <v>1062</v>
      </c>
      <c r="O24" s="2"/>
      <c r="P24" s="2"/>
      <c r="Q24" s="2"/>
      <c r="R24" s="2"/>
      <c r="S24" s="54"/>
      <c r="T24" s="54"/>
      <c r="U24" s="53"/>
      <c r="V24" s="55"/>
      <c r="W24" s="55"/>
      <c r="X24" s="55"/>
      <c r="Y24" s="50"/>
      <c r="Z24" s="50"/>
      <c r="AA24" s="50"/>
    </row>
    <row r="25" spans="1:27" x14ac:dyDescent="0.25">
      <c r="A25" s="2">
        <v>6</v>
      </c>
      <c r="B25" s="2" t="s">
        <v>5</v>
      </c>
      <c r="C25" s="2">
        <v>146704</v>
      </c>
      <c r="D25" s="2">
        <v>147799</v>
      </c>
      <c r="E25" s="74" t="s">
        <v>14</v>
      </c>
      <c r="F25" s="2">
        <v>18549</v>
      </c>
      <c r="G25">
        <v>18550</v>
      </c>
      <c r="H25">
        <f t="shared" si="5"/>
        <v>1970</v>
      </c>
      <c r="I25">
        <v>1086</v>
      </c>
      <c r="J25">
        <v>814</v>
      </c>
      <c r="K25">
        <v>1698</v>
      </c>
      <c r="L25">
        <v>1086</v>
      </c>
      <c r="O25" s="2"/>
      <c r="P25" s="2"/>
      <c r="Q25" s="2"/>
      <c r="R25" s="2"/>
      <c r="S25" s="54"/>
      <c r="T25" s="54"/>
      <c r="U25" s="53"/>
      <c r="V25" s="55"/>
      <c r="W25" s="55"/>
      <c r="X25" s="55"/>
      <c r="Y25" s="50"/>
      <c r="Z25" s="50"/>
      <c r="AA25" s="50"/>
    </row>
    <row r="26" spans="1:27" x14ac:dyDescent="0.25">
      <c r="A26" s="2">
        <v>7</v>
      </c>
      <c r="B26" s="2" t="s">
        <v>5</v>
      </c>
      <c r="C26" s="2">
        <v>164540</v>
      </c>
      <c r="D26" s="2">
        <v>165542</v>
      </c>
      <c r="E26" s="74" t="s">
        <v>15</v>
      </c>
      <c r="F26" s="2">
        <v>18554</v>
      </c>
      <c r="G26" s="2">
        <v>18555</v>
      </c>
      <c r="H26">
        <f t="shared" si="5"/>
        <v>1912</v>
      </c>
      <c r="I26">
        <v>788</v>
      </c>
      <c r="J26">
        <v>574</v>
      </c>
      <c r="K26">
        <v>1698</v>
      </c>
      <c r="L26">
        <v>788</v>
      </c>
      <c r="M26" s="59" t="s">
        <v>47</v>
      </c>
    </row>
    <row r="27" spans="1:27" x14ac:dyDescent="0.25">
      <c r="A27" s="2"/>
      <c r="B27" s="2"/>
      <c r="C27" s="2"/>
      <c r="D27" s="2"/>
      <c r="E27" s="74"/>
      <c r="F27" s="2">
        <v>18992</v>
      </c>
      <c r="G27">
        <v>18993</v>
      </c>
      <c r="H27">
        <f t="shared" si="5"/>
        <v>2246</v>
      </c>
      <c r="I27">
        <v>1015</v>
      </c>
      <c r="J27">
        <v>467</v>
      </c>
      <c r="K27">
        <v>1698</v>
      </c>
      <c r="L27">
        <v>1015</v>
      </c>
      <c r="O27" s="2"/>
      <c r="P27" s="2"/>
      <c r="Q27" s="2"/>
      <c r="R27" s="2"/>
      <c r="S27" s="10"/>
    </row>
    <row r="28" spans="1:27" s="56" customFormat="1" x14ac:dyDescent="0.25">
      <c r="A28" s="2"/>
      <c r="B28" s="2"/>
      <c r="C28" s="2"/>
      <c r="D28" s="2"/>
      <c r="E28" s="74"/>
      <c r="F28" s="2"/>
      <c r="G28" s="2"/>
    </row>
    <row r="32" spans="1:27" s="56" customFormat="1" x14ac:dyDescent="0.25">
      <c r="A32" s="2"/>
      <c r="B32" s="2"/>
      <c r="C32" s="2"/>
      <c r="D32" s="2"/>
      <c r="E32" s="74"/>
      <c r="F32" s="2"/>
      <c r="G32" s="2"/>
    </row>
    <row r="33" spans="4:18" s="59" customFormat="1" x14ac:dyDescent="0.25">
      <c r="E33" s="71"/>
    </row>
    <row r="34" spans="4:18" s="59" customFormat="1" x14ac:dyDescent="0.25">
      <c r="E34" s="71"/>
    </row>
    <row r="35" spans="4:18" s="59" customFormat="1" x14ac:dyDescent="0.25"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Q35" s="61"/>
      <c r="R35" s="61"/>
    </row>
    <row r="36" spans="4:18" s="59" customFormat="1" x14ac:dyDescent="0.25">
      <c r="E36" s="71"/>
    </row>
    <row r="37" spans="4:18" s="59" customFormat="1" x14ac:dyDescent="0.25">
      <c r="E37" s="71"/>
    </row>
    <row r="38" spans="4:18" s="59" customFormat="1" x14ac:dyDescent="0.25">
      <c r="E38" s="71"/>
    </row>
    <row r="39" spans="4:18" s="59" customFormat="1" x14ac:dyDescent="0.25">
      <c r="E39" s="71"/>
    </row>
    <row r="40" spans="4:18" s="59" customFormat="1" x14ac:dyDescent="0.25">
      <c r="E40" s="71"/>
    </row>
    <row r="41" spans="4:18" s="59" customFormat="1" x14ac:dyDescent="0.25">
      <c r="E41" s="71"/>
    </row>
    <row r="42" spans="4:18" s="59" customFormat="1" x14ac:dyDescent="0.25">
      <c r="E42" s="71"/>
    </row>
    <row r="43" spans="4:18" s="59" customFormat="1" x14ac:dyDescent="0.25">
      <c r="E43" s="71"/>
    </row>
    <row r="44" spans="4:18" s="59" customFormat="1" x14ac:dyDescent="0.25">
      <c r="E44" s="71"/>
    </row>
    <row r="45" spans="4:18" s="59" customFormat="1" x14ac:dyDescent="0.25">
      <c r="E45" s="71"/>
    </row>
    <row r="46" spans="4:18" s="59" customFormat="1" x14ac:dyDescent="0.25">
      <c r="E46" s="71"/>
    </row>
    <row r="47" spans="4:18" s="59" customFormat="1" x14ac:dyDescent="0.25">
      <c r="E47" s="71"/>
    </row>
    <row r="52" spans="3:5" x14ac:dyDescent="0.25">
      <c r="C52" s="2"/>
      <c r="D52" s="2"/>
      <c r="E52" s="75"/>
    </row>
    <row r="53" spans="3:5" x14ac:dyDescent="0.25">
      <c r="C53" s="2"/>
      <c r="D53" s="2"/>
      <c r="E53" s="75"/>
    </row>
  </sheetData>
  <mergeCells count="8">
    <mergeCell ref="L35:O35"/>
    <mergeCell ref="P3:Q3"/>
    <mergeCell ref="Q35:R35"/>
    <mergeCell ref="H35:K35"/>
    <mergeCell ref="D35:G35"/>
    <mergeCell ref="F3:H3"/>
    <mergeCell ref="I3:K3"/>
    <mergeCell ref="L3:N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26"/>
  <sheetViews>
    <sheetView topLeftCell="E1" workbookViewId="0">
      <selection activeCell="I1" sqref="I1:I1048576"/>
    </sheetView>
  </sheetViews>
  <sheetFormatPr defaultRowHeight="15" x14ac:dyDescent="0.25"/>
  <cols>
    <col min="4" max="4" width="10.140625" bestFit="1" customWidth="1"/>
    <col min="5" max="6" width="10.140625" style="59" customWidth="1"/>
    <col min="7" max="7" width="9.28515625" bestFit="1" customWidth="1"/>
    <col min="8" max="8" width="7" bestFit="1" customWidth="1"/>
    <col min="9" max="9" width="20" style="71" bestFit="1" customWidth="1"/>
    <col min="10" max="10" width="14.7109375" bestFit="1" customWidth="1"/>
    <col min="11" max="11" width="16.5703125" bestFit="1" customWidth="1"/>
    <col min="12" max="12" width="16.7109375" bestFit="1" customWidth="1"/>
    <col min="13" max="13" width="13.7109375" bestFit="1" customWidth="1"/>
    <col min="14" max="14" width="16.5703125" bestFit="1" customWidth="1"/>
    <col min="15" max="15" width="16.7109375" bestFit="1" customWidth="1"/>
    <col min="16" max="16" width="14.7109375" bestFit="1" customWidth="1"/>
    <col min="17" max="17" width="16.5703125" bestFit="1" customWidth="1"/>
    <col min="18" max="18" width="16.7109375" bestFit="1" customWidth="1"/>
    <col min="19" max="19" width="12.7109375" bestFit="1" customWidth="1"/>
    <col min="20" max="20" width="16.28515625" bestFit="1" customWidth="1"/>
    <col min="21" max="21" width="16.42578125" bestFit="1" customWidth="1"/>
  </cols>
  <sheetData>
    <row r="1" spans="2:24" ht="27" thickBot="1" x14ac:dyDescent="0.45">
      <c r="I1" s="70" t="s">
        <v>48</v>
      </c>
    </row>
    <row r="2" spans="2:24" ht="15.75" thickBot="1" x14ac:dyDescent="0.3">
      <c r="B2" s="23" t="s">
        <v>41</v>
      </c>
      <c r="C2" s="23"/>
      <c r="F2" s="22" t="s">
        <v>39</v>
      </c>
      <c r="G2" s="59"/>
      <c r="J2" s="67"/>
      <c r="K2" s="68"/>
      <c r="L2" s="69"/>
      <c r="M2" s="67">
        <v>44411</v>
      </c>
      <c r="N2" s="68"/>
      <c r="O2" s="69"/>
      <c r="P2" s="67">
        <v>44419</v>
      </c>
      <c r="Q2" s="68"/>
      <c r="R2" s="69"/>
      <c r="S2" s="67">
        <v>44426</v>
      </c>
      <c r="T2" s="68"/>
      <c r="U2" s="69"/>
      <c r="W2" s="62" t="s">
        <v>27</v>
      </c>
      <c r="X2" s="63"/>
    </row>
    <row r="3" spans="2:24" ht="15.75" thickBot="1" x14ac:dyDescent="0.3">
      <c r="B3" s="2" t="s">
        <v>3</v>
      </c>
      <c r="C3" s="2" t="s">
        <v>3</v>
      </c>
      <c r="D3" s="3" t="s">
        <v>6</v>
      </c>
      <c r="E3" s="2" t="s">
        <v>3</v>
      </c>
      <c r="F3" s="3" t="s">
        <v>6</v>
      </c>
      <c r="G3" s="3" t="s">
        <v>0</v>
      </c>
      <c r="H3" s="3" t="s">
        <v>1</v>
      </c>
      <c r="I3" s="72" t="s">
        <v>2</v>
      </c>
      <c r="J3" s="12" t="s">
        <v>16</v>
      </c>
      <c r="K3" s="12" t="s">
        <v>18</v>
      </c>
      <c r="L3" s="12" t="s">
        <v>26</v>
      </c>
      <c r="M3" s="12" t="s">
        <v>16</v>
      </c>
      <c r="N3" s="12" t="s">
        <v>18</v>
      </c>
      <c r="O3" s="12" t="s">
        <v>26</v>
      </c>
      <c r="P3" s="12" t="s">
        <v>16</v>
      </c>
      <c r="Q3" s="12" t="s">
        <v>18</v>
      </c>
      <c r="R3" s="12" t="s">
        <v>26</v>
      </c>
      <c r="S3" s="12" t="s">
        <v>16</v>
      </c>
      <c r="T3" s="12" t="s">
        <v>18</v>
      </c>
      <c r="U3" s="12" t="s">
        <v>26</v>
      </c>
      <c r="W3" s="16" t="s">
        <v>28</v>
      </c>
      <c r="X3" s="15" t="s">
        <v>29</v>
      </c>
    </row>
    <row r="4" spans="2:24" x14ac:dyDescent="0.25">
      <c r="B4" s="2">
        <v>1</v>
      </c>
      <c r="C4" s="2">
        <v>1</v>
      </c>
      <c r="D4" s="2" t="s">
        <v>4</v>
      </c>
      <c r="E4" s="2">
        <v>1</v>
      </c>
      <c r="F4" s="2" t="s">
        <v>4</v>
      </c>
      <c r="G4" s="2">
        <v>35643</v>
      </c>
      <c r="H4" s="2">
        <v>36527</v>
      </c>
      <c r="I4" s="73" t="s">
        <v>9</v>
      </c>
      <c r="J4" s="28">
        <v>31</v>
      </c>
      <c r="K4" s="29">
        <v>7</v>
      </c>
      <c r="L4" s="24">
        <f>K4/J4*100</f>
        <v>22.58064516129032</v>
      </c>
      <c r="M4" s="28">
        <v>95</v>
      </c>
      <c r="N4" s="29">
        <v>13</v>
      </c>
      <c r="O4" s="24">
        <f>N4/M4*100</f>
        <v>13.684210526315791</v>
      </c>
      <c r="P4" s="28">
        <v>99</v>
      </c>
      <c r="Q4" s="29">
        <v>7</v>
      </c>
      <c r="R4" s="24">
        <f>Q4/P4*100</f>
        <v>7.0707070707070701</v>
      </c>
      <c r="S4" s="13">
        <v>373</v>
      </c>
      <c r="T4" s="14">
        <v>48</v>
      </c>
      <c r="U4" s="24">
        <f>T4/S4*100</f>
        <v>12.868632707774799</v>
      </c>
      <c r="W4" s="35">
        <f>AVERAGE(L4,O4,R4,U4)</f>
        <v>14.051048866521997</v>
      </c>
      <c r="X4" s="36">
        <f>_xlfn.STDEV.P(L4,O4,R4,U4)</f>
        <v>5.5455356566890313</v>
      </c>
    </row>
    <row r="5" spans="2:24" x14ac:dyDescent="0.25">
      <c r="B5" s="2">
        <v>2</v>
      </c>
      <c r="C5" s="2">
        <v>2</v>
      </c>
      <c r="D5" s="2" t="s">
        <v>4</v>
      </c>
      <c r="E5" s="2">
        <v>2</v>
      </c>
      <c r="F5" s="2" t="s">
        <v>4</v>
      </c>
      <c r="G5" s="2">
        <v>54552</v>
      </c>
      <c r="H5" s="2">
        <v>56237</v>
      </c>
      <c r="I5" s="73" t="s">
        <v>7</v>
      </c>
      <c r="J5" s="30">
        <v>187</v>
      </c>
      <c r="K5" s="31">
        <v>10</v>
      </c>
      <c r="L5" s="25">
        <f t="shared" ref="L5:L12" si="0">K5/J5*100</f>
        <v>5.3475935828877006</v>
      </c>
      <c r="M5" s="30">
        <v>96</v>
      </c>
      <c r="N5" s="31">
        <v>1</v>
      </c>
      <c r="O5" s="25">
        <f t="shared" ref="O5:O12" si="1">N5/M5*100</f>
        <v>1.0416666666666665</v>
      </c>
      <c r="P5" s="30">
        <v>116</v>
      </c>
      <c r="Q5" s="31">
        <v>3</v>
      </c>
      <c r="R5" s="25">
        <f t="shared" ref="R5:R12" si="2">Q5/P5*100</f>
        <v>2.5862068965517242</v>
      </c>
      <c r="S5" s="6">
        <v>41</v>
      </c>
      <c r="T5" s="7">
        <v>39</v>
      </c>
      <c r="U5" s="25">
        <f t="shared" ref="U5:U12" si="3">T5/S5*100</f>
        <v>95.121951219512198</v>
      </c>
      <c r="W5" s="27">
        <f>AVERAGE(L5,O5,R5,U5)</f>
        <v>26.024354591404574</v>
      </c>
      <c r="X5" s="37">
        <f t="shared" ref="X5:X12" si="4">_xlfn.STDEV.P(L5,O5,R5,U5)</f>
        <v>39.923325791116696</v>
      </c>
    </row>
    <row r="6" spans="2:24" x14ac:dyDescent="0.25">
      <c r="B6" s="2">
        <v>4</v>
      </c>
      <c r="C6" s="2">
        <v>3</v>
      </c>
      <c r="D6" s="2" t="s">
        <v>4</v>
      </c>
      <c r="E6" s="2">
        <v>3</v>
      </c>
      <c r="F6" s="2" t="s">
        <v>4</v>
      </c>
      <c r="G6" s="2">
        <v>93151</v>
      </c>
      <c r="H6" s="2">
        <v>93617</v>
      </c>
      <c r="I6" s="73" t="s">
        <v>10</v>
      </c>
      <c r="J6" s="30">
        <v>14</v>
      </c>
      <c r="K6" s="31">
        <v>9</v>
      </c>
      <c r="L6" s="25">
        <f t="shared" si="0"/>
        <v>64.285714285714292</v>
      </c>
      <c r="M6" s="30">
        <v>15</v>
      </c>
      <c r="N6" s="31">
        <v>6</v>
      </c>
      <c r="O6" s="25">
        <f t="shared" si="1"/>
        <v>40</v>
      </c>
      <c r="P6" s="30">
        <v>8</v>
      </c>
      <c r="Q6" s="31">
        <v>4</v>
      </c>
      <c r="R6" s="25">
        <f t="shared" si="2"/>
        <v>50</v>
      </c>
      <c r="S6" s="6">
        <v>44</v>
      </c>
      <c r="T6" s="7">
        <v>16</v>
      </c>
      <c r="U6" s="25">
        <f t="shared" si="3"/>
        <v>36.363636363636367</v>
      </c>
      <c r="W6" s="27">
        <f>AVERAGE(L6,O6,R6,U6)</f>
        <v>47.662337662337663</v>
      </c>
      <c r="X6" s="37">
        <f t="shared" si="4"/>
        <v>10.818657322612884</v>
      </c>
    </row>
    <row r="7" spans="2:24" x14ac:dyDescent="0.25">
      <c r="B7" s="2">
        <v>8</v>
      </c>
      <c r="C7" s="2">
        <v>4</v>
      </c>
      <c r="D7" s="2" t="s">
        <v>4</v>
      </c>
      <c r="E7" s="2">
        <v>4</v>
      </c>
      <c r="F7" s="2" t="s">
        <v>4</v>
      </c>
      <c r="G7" s="2">
        <v>209678</v>
      </c>
      <c r="H7" s="2">
        <v>210346</v>
      </c>
      <c r="I7" s="73" t="s">
        <v>8</v>
      </c>
      <c r="J7" s="30">
        <v>3</v>
      </c>
      <c r="K7" s="31">
        <v>1</v>
      </c>
      <c r="L7" s="25">
        <f t="shared" si="0"/>
        <v>33.333333333333329</v>
      </c>
      <c r="M7" s="30"/>
      <c r="N7" s="31"/>
      <c r="O7" s="25"/>
      <c r="P7" s="30">
        <v>7</v>
      </c>
      <c r="Q7" s="31">
        <v>4</v>
      </c>
      <c r="R7" s="25">
        <f t="shared" si="2"/>
        <v>57.142857142857139</v>
      </c>
      <c r="S7" s="6">
        <v>20</v>
      </c>
      <c r="T7" s="7">
        <v>16</v>
      </c>
      <c r="U7" s="25">
        <f t="shared" si="3"/>
        <v>80</v>
      </c>
      <c r="W7" s="27">
        <f t="shared" ref="W7:W12" si="5">AVERAGE(L7,O7,R7,U7)</f>
        <v>56.82539682539683</v>
      </c>
      <c r="X7" s="37">
        <f t="shared" si="4"/>
        <v>19.052909318252262</v>
      </c>
    </row>
    <row r="8" spans="2:24" x14ac:dyDescent="0.25">
      <c r="B8" s="2">
        <v>9</v>
      </c>
      <c r="C8" s="2">
        <v>5</v>
      </c>
      <c r="D8" s="2" t="s">
        <v>4</v>
      </c>
      <c r="E8" s="2">
        <v>5</v>
      </c>
      <c r="F8" s="2" t="s">
        <v>4</v>
      </c>
      <c r="G8" s="2">
        <v>259551</v>
      </c>
      <c r="H8" s="2">
        <v>259985</v>
      </c>
      <c r="I8" s="74" t="s">
        <v>11</v>
      </c>
      <c r="J8" s="30">
        <v>11</v>
      </c>
      <c r="K8" s="31">
        <v>9</v>
      </c>
      <c r="L8" s="25">
        <f t="shared" si="0"/>
        <v>81.818181818181827</v>
      </c>
      <c r="M8" s="30">
        <v>21</v>
      </c>
      <c r="N8" s="31">
        <v>21</v>
      </c>
      <c r="O8" s="25">
        <f t="shared" si="1"/>
        <v>100</v>
      </c>
      <c r="P8" s="30">
        <v>10</v>
      </c>
      <c r="Q8" s="31">
        <v>9</v>
      </c>
      <c r="R8" s="25">
        <f t="shared" si="2"/>
        <v>90</v>
      </c>
      <c r="S8" s="6">
        <v>37</v>
      </c>
      <c r="T8" s="7">
        <v>35</v>
      </c>
      <c r="U8" s="25">
        <f t="shared" si="3"/>
        <v>94.594594594594597</v>
      </c>
      <c r="W8" s="27">
        <f t="shared" si="5"/>
        <v>91.603194103194099</v>
      </c>
      <c r="X8" s="37">
        <f t="shared" si="4"/>
        <v>6.6665493870319246</v>
      </c>
    </row>
    <row r="9" spans="2:24" x14ac:dyDescent="0.25">
      <c r="B9" s="2">
        <v>3</v>
      </c>
      <c r="C9" s="2">
        <v>6</v>
      </c>
      <c r="D9" s="2" t="s">
        <v>5</v>
      </c>
      <c r="E9" s="2">
        <v>6</v>
      </c>
      <c r="F9" s="2" t="s">
        <v>5</v>
      </c>
      <c r="G9" s="2">
        <v>79419</v>
      </c>
      <c r="H9" s="2">
        <v>80823</v>
      </c>
      <c r="I9" s="74" t="s">
        <v>37</v>
      </c>
      <c r="J9" s="32">
        <v>84</v>
      </c>
      <c r="K9" s="31">
        <v>2</v>
      </c>
      <c r="L9" s="25">
        <f t="shared" si="0"/>
        <v>2.3809523809523809</v>
      </c>
      <c r="M9" s="32">
        <v>76</v>
      </c>
      <c r="N9" s="31">
        <v>2</v>
      </c>
      <c r="O9" s="25">
        <f t="shared" si="1"/>
        <v>2.6315789473684208</v>
      </c>
      <c r="P9" s="32">
        <v>74</v>
      </c>
      <c r="Q9" s="31">
        <v>0</v>
      </c>
      <c r="R9" s="25">
        <f t="shared" si="2"/>
        <v>0</v>
      </c>
      <c r="S9" s="5">
        <v>661</v>
      </c>
      <c r="T9" s="7">
        <v>11</v>
      </c>
      <c r="U9" s="25">
        <f t="shared" si="3"/>
        <v>1.6641452344931922</v>
      </c>
      <c r="W9" s="27">
        <f t="shared" si="5"/>
        <v>1.6691691407034985</v>
      </c>
      <c r="X9" s="37">
        <f t="shared" si="4"/>
        <v>1.0270125214638905</v>
      </c>
    </row>
    <row r="10" spans="2:24" x14ac:dyDescent="0.25">
      <c r="B10" s="2">
        <v>5</v>
      </c>
      <c r="C10" s="2">
        <v>7</v>
      </c>
      <c r="D10" s="2" t="s">
        <v>5</v>
      </c>
      <c r="E10" s="2">
        <v>7</v>
      </c>
      <c r="F10" s="2" t="s">
        <v>5</v>
      </c>
      <c r="G10" s="2">
        <v>118822</v>
      </c>
      <c r="H10" s="2">
        <v>120628</v>
      </c>
      <c r="I10" s="74" t="s">
        <v>38</v>
      </c>
      <c r="J10" s="32">
        <v>5</v>
      </c>
      <c r="K10" s="31">
        <v>3</v>
      </c>
      <c r="L10" s="25">
        <f t="shared" si="0"/>
        <v>60</v>
      </c>
      <c r="M10" s="32">
        <v>5</v>
      </c>
      <c r="N10" s="31">
        <v>0</v>
      </c>
      <c r="O10" s="25">
        <f t="shared" si="1"/>
        <v>0</v>
      </c>
      <c r="P10" s="32">
        <v>3</v>
      </c>
      <c r="Q10" s="31">
        <v>2</v>
      </c>
      <c r="R10" s="25">
        <f t="shared" si="2"/>
        <v>66.666666666666657</v>
      </c>
      <c r="S10" s="5">
        <v>38</v>
      </c>
      <c r="T10" s="7">
        <v>9</v>
      </c>
      <c r="U10" s="25">
        <f t="shared" si="3"/>
        <v>23.684210526315788</v>
      </c>
      <c r="W10" s="27">
        <f t="shared" si="5"/>
        <v>37.587719298245609</v>
      </c>
      <c r="X10" s="37">
        <f t="shared" si="4"/>
        <v>27.175539113900154</v>
      </c>
    </row>
    <row r="11" spans="2:24" x14ac:dyDescent="0.25">
      <c r="B11" s="2">
        <v>6</v>
      </c>
      <c r="C11" s="2">
        <v>8</v>
      </c>
      <c r="D11" s="2" t="s">
        <v>5</v>
      </c>
      <c r="E11" s="2">
        <v>8</v>
      </c>
      <c r="F11" s="2" t="s">
        <v>5</v>
      </c>
      <c r="G11" s="2">
        <v>146704</v>
      </c>
      <c r="H11" s="2">
        <v>147799</v>
      </c>
      <c r="I11" s="73" t="s">
        <v>14</v>
      </c>
      <c r="J11" s="30">
        <v>13</v>
      </c>
      <c r="K11" s="31">
        <v>11</v>
      </c>
      <c r="L11" s="25">
        <f t="shared" si="0"/>
        <v>84.615384615384613</v>
      </c>
      <c r="M11" s="30"/>
      <c r="N11" s="31"/>
      <c r="O11" s="25"/>
      <c r="P11" s="30">
        <v>2</v>
      </c>
      <c r="Q11" s="31">
        <v>2</v>
      </c>
      <c r="R11" s="25">
        <f t="shared" si="2"/>
        <v>100</v>
      </c>
      <c r="S11" s="6">
        <v>42</v>
      </c>
      <c r="T11" s="7">
        <v>19</v>
      </c>
      <c r="U11" s="25">
        <f t="shared" si="3"/>
        <v>45.238095238095241</v>
      </c>
      <c r="W11" s="27">
        <f t="shared" si="5"/>
        <v>76.617826617826623</v>
      </c>
      <c r="X11" s="37">
        <f t="shared" si="4"/>
        <v>23.060604989624036</v>
      </c>
    </row>
    <row r="12" spans="2:24" ht="15.75" thickBot="1" x14ac:dyDescent="0.3">
      <c r="B12" s="2">
        <v>7</v>
      </c>
      <c r="C12" s="2">
        <v>9</v>
      </c>
      <c r="D12" s="2" t="s">
        <v>5</v>
      </c>
      <c r="E12" s="2">
        <v>9</v>
      </c>
      <c r="F12" s="2" t="s">
        <v>5</v>
      </c>
      <c r="G12" s="2">
        <v>164540</v>
      </c>
      <c r="H12" s="2">
        <v>165542</v>
      </c>
      <c r="I12" s="73" t="s">
        <v>15</v>
      </c>
      <c r="J12" s="33">
        <v>4</v>
      </c>
      <c r="K12" s="34">
        <v>3</v>
      </c>
      <c r="L12" s="26">
        <f t="shared" si="0"/>
        <v>75</v>
      </c>
      <c r="M12" s="33">
        <v>12</v>
      </c>
      <c r="N12" s="34">
        <v>8</v>
      </c>
      <c r="O12" s="26">
        <f t="shared" si="1"/>
        <v>66.666666666666657</v>
      </c>
      <c r="P12" s="33">
        <v>6</v>
      </c>
      <c r="Q12" s="34">
        <v>5</v>
      </c>
      <c r="R12" s="26">
        <f t="shared" si="2"/>
        <v>83.333333333333343</v>
      </c>
      <c r="S12" s="8">
        <v>407</v>
      </c>
      <c r="T12" s="9">
        <v>199</v>
      </c>
      <c r="U12" s="26">
        <f t="shared" si="3"/>
        <v>48.894348894348894</v>
      </c>
      <c r="W12" s="38">
        <f t="shared" si="5"/>
        <v>68.473587223587231</v>
      </c>
      <c r="X12" s="39">
        <f t="shared" si="4"/>
        <v>12.747721890855393</v>
      </c>
    </row>
    <row r="14" spans="2:24" x14ac:dyDescent="0.25">
      <c r="F14" s="22" t="s">
        <v>43</v>
      </c>
    </row>
    <row r="15" spans="2:24" x14ac:dyDescent="0.25">
      <c r="C15" s="2" t="s">
        <v>3</v>
      </c>
      <c r="D15" s="3" t="s">
        <v>6</v>
      </c>
      <c r="E15" s="2" t="s">
        <v>3</v>
      </c>
      <c r="F15" s="3" t="s">
        <v>6</v>
      </c>
      <c r="G15" s="3" t="s">
        <v>0</v>
      </c>
      <c r="H15" s="3" t="s">
        <v>1</v>
      </c>
      <c r="I15" s="72" t="s">
        <v>2</v>
      </c>
      <c r="J15" s="3" t="s">
        <v>19</v>
      </c>
      <c r="K15" s="3" t="s">
        <v>20</v>
      </c>
      <c r="L15" s="3" t="s">
        <v>21</v>
      </c>
      <c r="M15" s="3" t="s">
        <v>22</v>
      </c>
      <c r="N15" s="3" t="s">
        <v>23</v>
      </c>
      <c r="O15" s="3" t="s">
        <v>24</v>
      </c>
      <c r="P15" s="3" t="s">
        <v>22</v>
      </c>
    </row>
    <row r="16" spans="2:24" x14ac:dyDescent="0.25">
      <c r="C16" s="2">
        <v>1</v>
      </c>
      <c r="D16" s="2" t="s">
        <v>4</v>
      </c>
      <c r="E16" s="2">
        <v>1</v>
      </c>
      <c r="F16" s="2" t="s">
        <v>4</v>
      </c>
      <c r="G16" s="2">
        <v>35643</v>
      </c>
      <c r="H16" s="2">
        <v>36527</v>
      </c>
      <c r="I16" s="75" t="s">
        <v>9</v>
      </c>
      <c r="J16" s="2">
        <v>18514</v>
      </c>
      <c r="K16" s="2">
        <v>18515</v>
      </c>
      <c r="L16">
        <f t="shared" ref="L16:L26" si="6">M16-N16+O16</f>
        <v>2073</v>
      </c>
      <c r="M16">
        <v>1260</v>
      </c>
      <c r="N16">
        <v>885</v>
      </c>
      <c r="O16">
        <v>1698</v>
      </c>
      <c r="P16">
        <v>1260</v>
      </c>
    </row>
    <row r="17" spans="3:17" x14ac:dyDescent="0.25">
      <c r="C17" s="2">
        <v>2</v>
      </c>
      <c r="D17" s="2" t="s">
        <v>4</v>
      </c>
      <c r="E17" s="2">
        <v>2</v>
      </c>
      <c r="F17" s="2" t="s">
        <v>4</v>
      </c>
      <c r="G17" s="2">
        <v>54552</v>
      </c>
      <c r="H17" s="2">
        <v>56237</v>
      </c>
      <c r="I17" s="75" t="s">
        <v>7</v>
      </c>
      <c r="J17" s="2">
        <v>18519</v>
      </c>
      <c r="K17">
        <v>18520</v>
      </c>
      <c r="L17">
        <f t="shared" si="6"/>
        <v>1927</v>
      </c>
      <c r="M17">
        <v>1915</v>
      </c>
      <c r="N17">
        <v>1686</v>
      </c>
      <c r="O17">
        <v>1698</v>
      </c>
      <c r="P17">
        <v>1915</v>
      </c>
    </row>
    <row r="18" spans="3:17" x14ac:dyDescent="0.25">
      <c r="C18" s="2">
        <v>3</v>
      </c>
      <c r="D18" s="2" t="s">
        <v>4</v>
      </c>
      <c r="E18" s="2">
        <v>3</v>
      </c>
      <c r="F18" s="2" t="s">
        <v>4</v>
      </c>
      <c r="G18" s="2">
        <v>93151</v>
      </c>
      <c r="H18" s="2">
        <v>93617</v>
      </c>
      <c r="I18" s="75" t="s">
        <v>10</v>
      </c>
      <c r="J18" s="2">
        <v>18529</v>
      </c>
      <c r="K18">
        <v>18530</v>
      </c>
      <c r="L18">
        <f t="shared" si="6"/>
        <v>2026</v>
      </c>
      <c r="M18">
        <v>795</v>
      </c>
      <c r="N18">
        <v>467</v>
      </c>
      <c r="O18">
        <v>1698</v>
      </c>
      <c r="P18">
        <v>795</v>
      </c>
      <c r="Q18" s="59" t="s">
        <v>47</v>
      </c>
    </row>
    <row r="19" spans="3:17" x14ac:dyDescent="0.25">
      <c r="C19" s="2"/>
      <c r="D19" s="2"/>
      <c r="G19" s="2"/>
      <c r="H19" s="2"/>
      <c r="I19" s="75"/>
      <c r="J19" s="2">
        <v>18990</v>
      </c>
      <c r="K19">
        <v>18991</v>
      </c>
      <c r="L19">
        <f t="shared" si="6"/>
        <v>1930</v>
      </c>
      <c r="M19">
        <v>699</v>
      </c>
      <c r="N19">
        <v>467</v>
      </c>
      <c r="O19">
        <v>1698</v>
      </c>
      <c r="P19">
        <v>699</v>
      </c>
    </row>
    <row r="20" spans="3:17" x14ac:dyDescent="0.25">
      <c r="C20" s="2">
        <v>4</v>
      </c>
      <c r="D20" s="2" t="s">
        <v>4</v>
      </c>
      <c r="E20" s="2">
        <v>4</v>
      </c>
      <c r="F20" s="2" t="s">
        <v>4</v>
      </c>
      <c r="G20" s="2">
        <v>209678</v>
      </c>
      <c r="H20" s="2">
        <v>210346</v>
      </c>
      <c r="I20" s="75" t="s">
        <v>8</v>
      </c>
      <c r="J20" s="2">
        <v>18549</v>
      </c>
      <c r="K20">
        <v>18550</v>
      </c>
      <c r="L20">
        <f t="shared" si="6"/>
        <v>2029</v>
      </c>
      <c r="M20">
        <v>1000</v>
      </c>
      <c r="N20">
        <v>669</v>
      </c>
      <c r="O20">
        <v>1698</v>
      </c>
      <c r="P20">
        <v>1000</v>
      </c>
    </row>
    <row r="21" spans="3:17" x14ac:dyDescent="0.25">
      <c r="C21" s="2">
        <v>5</v>
      </c>
      <c r="D21" s="2" t="s">
        <v>4</v>
      </c>
      <c r="E21" s="2">
        <v>5</v>
      </c>
      <c r="F21" s="2" t="s">
        <v>4</v>
      </c>
      <c r="G21" s="2">
        <v>259551</v>
      </c>
      <c r="H21" s="2">
        <v>259985</v>
      </c>
      <c r="I21" s="75" t="s">
        <v>11</v>
      </c>
      <c r="J21" s="2">
        <v>18554</v>
      </c>
      <c r="K21" s="2">
        <v>18555</v>
      </c>
      <c r="L21">
        <f t="shared" si="6"/>
        <v>2037</v>
      </c>
      <c r="M21">
        <v>774</v>
      </c>
      <c r="N21">
        <v>435</v>
      </c>
      <c r="O21">
        <v>1698</v>
      </c>
      <c r="P21">
        <v>774</v>
      </c>
    </row>
    <row r="22" spans="3:17" x14ac:dyDescent="0.25">
      <c r="C22" s="2">
        <v>6</v>
      </c>
      <c r="D22" s="2" t="s">
        <v>5</v>
      </c>
      <c r="E22" s="2">
        <v>6</v>
      </c>
      <c r="F22" s="2" t="s">
        <v>5</v>
      </c>
      <c r="G22" s="2">
        <v>79419</v>
      </c>
      <c r="H22" s="2">
        <v>80823</v>
      </c>
      <c r="I22" s="74" t="s">
        <v>12</v>
      </c>
      <c r="J22" s="2">
        <v>18524</v>
      </c>
      <c r="K22" s="2">
        <v>18525</v>
      </c>
      <c r="L22">
        <f t="shared" si="6"/>
        <v>1943</v>
      </c>
      <c r="M22">
        <v>1065</v>
      </c>
      <c r="N22">
        <v>820</v>
      </c>
      <c r="O22">
        <v>1698</v>
      </c>
      <c r="P22">
        <v>1065</v>
      </c>
    </row>
    <row r="23" spans="3:17" x14ac:dyDescent="0.25">
      <c r="C23" s="2">
        <v>7</v>
      </c>
      <c r="D23" s="2" t="s">
        <v>5</v>
      </c>
      <c r="E23" s="2">
        <v>7</v>
      </c>
      <c r="F23" s="2" t="s">
        <v>5</v>
      </c>
      <c r="G23" s="2">
        <v>118822</v>
      </c>
      <c r="H23" s="2">
        <v>120628</v>
      </c>
      <c r="I23" s="74" t="s">
        <v>13</v>
      </c>
      <c r="J23" s="2">
        <v>18534</v>
      </c>
      <c r="K23" s="2">
        <v>18535</v>
      </c>
      <c r="L23">
        <f t="shared" si="6"/>
        <v>1940</v>
      </c>
      <c r="M23">
        <v>1062</v>
      </c>
      <c r="N23">
        <v>820</v>
      </c>
      <c r="O23">
        <v>1698</v>
      </c>
      <c r="P23">
        <v>1062</v>
      </c>
    </row>
    <row r="24" spans="3:17" x14ac:dyDescent="0.25">
      <c r="C24" s="2">
        <v>8</v>
      </c>
      <c r="D24" s="2" t="s">
        <v>5</v>
      </c>
      <c r="E24" s="2">
        <v>8</v>
      </c>
      <c r="F24" s="2" t="s">
        <v>5</v>
      </c>
      <c r="G24" s="2">
        <v>146704</v>
      </c>
      <c r="H24" s="2">
        <v>147799</v>
      </c>
      <c r="I24" s="74" t="s">
        <v>14</v>
      </c>
      <c r="J24" s="2">
        <v>18539</v>
      </c>
      <c r="K24">
        <v>18540</v>
      </c>
      <c r="L24">
        <f t="shared" si="6"/>
        <v>1970</v>
      </c>
      <c r="M24">
        <v>1086</v>
      </c>
      <c r="N24">
        <v>814</v>
      </c>
      <c r="O24">
        <v>1698</v>
      </c>
      <c r="P24">
        <v>1086</v>
      </c>
    </row>
    <row r="25" spans="3:17" x14ac:dyDescent="0.25">
      <c r="C25" s="2">
        <v>9</v>
      </c>
      <c r="D25" s="2" t="s">
        <v>5</v>
      </c>
      <c r="E25" s="2">
        <v>9</v>
      </c>
      <c r="F25" s="2" t="s">
        <v>5</v>
      </c>
      <c r="G25" s="2">
        <v>164540</v>
      </c>
      <c r="H25" s="2">
        <v>165542</v>
      </c>
      <c r="I25" s="74" t="s">
        <v>15</v>
      </c>
      <c r="J25" s="2">
        <v>18544</v>
      </c>
      <c r="K25" s="2">
        <v>18545</v>
      </c>
      <c r="L25">
        <f t="shared" si="6"/>
        <v>1912</v>
      </c>
      <c r="M25">
        <v>788</v>
      </c>
      <c r="N25">
        <v>574</v>
      </c>
      <c r="O25">
        <v>1698</v>
      </c>
      <c r="P25">
        <v>788</v>
      </c>
      <c r="Q25" s="59" t="s">
        <v>47</v>
      </c>
    </row>
    <row r="26" spans="3:17" x14ac:dyDescent="0.25">
      <c r="C26" s="2"/>
      <c r="D26" s="2"/>
      <c r="E26" s="2"/>
      <c r="F26" s="2"/>
      <c r="G26" s="2"/>
      <c r="H26" s="2"/>
      <c r="I26" s="74"/>
      <c r="J26" s="2">
        <v>18992</v>
      </c>
      <c r="K26">
        <v>18993</v>
      </c>
      <c r="L26">
        <f t="shared" si="6"/>
        <v>2246</v>
      </c>
      <c r="M26">
        <v>1015</v>
      </c>
      <c r="N26">
        <v>467</v>
      </c>
      <c r="O26">
        <v>1698</v>
      </c>
      <c r="P26">
        <v>1015</v>
      </c>
    </row>
  </sheetData>
  <mergeCells count="5">
    <mergeCell ref="J2:L2"/>
    <mergeCell ref="M2:O2"/>
    <mergeCell ref="P2:R2"/>
    <mergeCell ref="S2:U2"/>
    <mergeCell ref="W2:X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tabSelected="1" zoomScaleNormal="100" workbookViewId="0">
      <selection activeCell="L19" sqref="A1:XFD1048576"/>
    </sheetView>
  </sheetViews>
  <sheetFormatPr defaultRowHeight="15" x14ac:dyDescent="0.25"/>
  <cols>
    <col min="1" max="1" width="3.7109375" customWidth="1"/>
    <col min="3" max="3" width="10.5703125" customWidth="1"/>
    <col min="4" max="4" width="15.140625" customWidth="1"/>
    <col min="5" max="5" width="12.42578125" bestFit="1" customWidth="1"/>
    <col min="6" max="7" width="12.5703125" customWidth="1"/>
    <col min="8" max="8" width="12.7109375" bestFit="1" customWidth="1"/>
    <col min="9" max="9" width="13.7109375" bestFit="1" customWidth="1"/>
    <col min="10" max="10" width="16.28515625" bestFit="1" customWidth="1"/>
    <col min="11" max="11" width="12.5703125" customWidth="1"/>
    <col min="12" max="12" width="12.7109375" bestFit="1" customWidth="1"/>
    <col min="13" max="13" width="12.42578125" bestFit="1" customWidth="1"/>
    <col min="14" max="14" width="16.28515625" bestFit="1" customWidth="1"/>
    <col min="15" max="15" width="12.5703125" customWidth="1"/>
    <col min="16" max="16" width="14.140625" customWidth="1"/>
    <col min="17" max="17" width="14.28515625" customWidth="1"/>
    <col min="18" max="19" width="18.28515625" customWidth="1"/>
    <col min="20" max="20" width="14" customWidth="1"/>
    <col min="21" max="21" width="16.42578125" customWidth="1"/>
    <col min="22" max="22" width="15.85546875" customWidth="1"/>
    <col min="23" max="23" width="18.28515625" customWidth="1"/>
    <col min="24" max="24" width="16.140625" customWidth="1"/>
    <col min="25" max="25" width="16.85546875" customWidth="1"/>
    <col min="26" max="26" width="13.28515625" customWidth="1"/>
    <col min="27" max="27" width="16.140625" customWidth="1"/>
    <col min="28" max="28" width="14" customWidth="1"/>
    <col min="29" max="29" width="12.42578125" bestFit="1" customWidth="1"/>
    <col min="30" max="30" width="16.28515625" bestFit="1" customWidth="1"/>
    <col min="31" max="31" width="17.5703125" customWidth="1"/>
    <col min="33" max="33" width="16.5703125" bestFit="1" customWidth="1"/>
    <col min="34" max="34" width="12.42578125" bestFit="1" customWidth="1"/>
  </cols>
  <sheetData>
    <row r="1" spans="1:18" ht="26.25" x14ac:dyDescent="0.4">
      <c r="B1" s="11" t="s">
        <v>42</v>
      </c>
    </row>
    <row r="2" spans="1:18" ht="15.75" thickBot="1" x14ac:dyDescent="0.3"/>
    <row r="3" spans="1:18" ht="15.75" thickBot="1" x14ac:dyDescent="0.3">
      <c r="B3" s="22" t="s">
        <v>33</v>
      </c>
      <c r="D3" s="67">
        <v>44426</v>
      </c>
      <c r="E3" s="68"/>
      <c r="F3" s="68"/>
      <c r="G3" s="68"/>
      <c r="H3" s="67">
        <v>44504</v>
      </c>
      <c r="I3" s="68"/>
      <c r="J3" s="68"/>
      <c r="K3" s="68"/>
      <c r="L3" s="67">
        <v>44504</v>
      </c>
      <c r="M3" s="68"/>
      <c r="N3" s="68"/>
      <c r="O3" s="69"/>
      <c r="Q3" s="62" t="s">
        <v>27</v>
      </c>
      <c r="R3" s="63"/>
    </row>
    <row r="4" spans="1:18" ht="15.75" thickBot="1" x14ac:dyDescent="0.3">
      <c r="A4" s="2" t="s">
        <v>3</v>
      </c>
      <c r="B4" s="3" t="s">
        <v>4</v>
      </c>
      <c r="C4" s="3" t="s">
        <v>31</v>
      </c>
      <c r="D4" s="12" t="s">
        <v>16</v>
      </c>
      <c r="E4" s="12" t="s">
        <v>17</v>
      </c>
      <c r="F4" s="12" t="s">
        <v>18</v>
      </c>
      <c r="G4" s="21" t="s">
        <v>26</v>
      </c>
      <c r="H4" s="12" t="s">
        <v>16</v>
      </c>
      <c r="I4" s="12" t="s">
        <v>17</v>
      </c>
      <c r="J4" s="12" t="s">
        <v>18</v>
      </c>
      <c r="K4" s="21" t="s">
        <v>26</v>
      </c>
      <c r="L4" s="12" t="s">
        <v>16</v>
      </c>
      <c r="M4" s="12" t="s">
        <v>17</v>
      </c>
      <c r="N4" s="12" t="s">
        <v>18</v>
      </c>
      <c r="O4" s="12" t="s">
        <v>26</v>
      </c>
      <c r="Q4" s="16" t="s">
        <v>28</v>
      </c>
      <c r="R4" s="15" t="s">
        <v>29</v>
      </c>
    </row>
    <row r="5" spans="1:18" x14ac:dyDescent="0.25">
      <c r="A5" s="2">
        <v>1</v>
      </c>
      <c r="B5" s="2" t="s">
        <v>30</v>
      </c>
      <c r="C5" s="2" t="s">
        <v>32</v>
      </c>
      <c r="D5" s="16">
        <v>631</v>
      </c>
      <c r="E5" s="19"/>
      <c r="F5" s="19">
        <v>0</v>
      </c>
      <c r="G5" s="36">
        <f>F5/D5*100</f>
        <v>0</v>
      </c>
      <c r="H5" s="19">
        <v>1200</v>
      </c>
      <c r="I5" s="19"/>
      <c r="J5" s="19">
        <v>5</v>
      </c>
      <c r="K5" s="47">
        <f>J5/H5*100</f>
        <v>0.41666666666666669</v>
      </c>
      <c r="L5" s="16">
        <v>1200</v>
      </c>
      <c r="M5" s="19"/>
      <c r="N5" s="49">
        <v>2</v>
      </c>
      <c r="O5" s="36">
        <f>N5/L5*100</f>
        <v>0.16666666666666669</v>
      </c>
      <c r="Q5" s="35">
        <f>AVERAGE(G5,K5,O5)</f>
        <v>0.19444444444444445</v>
      </c>
      <c r="R5" s="36">
        <f>_xlfn.STDEV.P(G5,K5,O5)</f>
        <v>0.1712337223046938</v>
      </c>
    </row>
    <row r="6" spans="1:18" ht="15.75" thickBot="1" x14ac:dyDescent="0.3">
      <c r="A6" s="2">
        <v>3</v>
      </c>
      <c r="B6" s="2" t="s">
        <v>35</v>
      </c>
      <c r="C6" s="2" t="s">
        <v>36</v>
      </c>
      <c r="D6" s="17">
        <v>821</v>
      </c>
      <c r="E6" s="20"/>
      <c r="F6" s="20">
        <v>3</v>
      </c>
      <c r="G6" s="39">
        <f t="shared" ref="G6" si="0">F6/D6*100</f>
        <v>0.36540803897685747</v>
      </c>
      <c r="H6" s="20">
        <v>1200</v>
      </c>
      <c r="I6" s="20"/>
      <c r="J6" s="20">
        <v>7</v>
      </c>
      <c r="K6" s="48">
        <f t="shared" ref="K6" si="1">J6/H6*100</f>
        <v>0.58333333333333337</v>
      </c>
      <c r="L6" s="17">
        <v>1200</v>
      </c>
      <c r="M6" s="20"/>
      <c r="N6" s="60">
        <v>6</v>
      </c>
      <c r="O6" s="39">
        <f t="shared" ref="O6" si="2">N6/L6*100</f>
        <v>0.5</v>
      </c>
      <c r="Q6" s="38">
        <f t="shared" ref="Q6" si="3">AVERAGE(G6,K6,O6)</f>
        <v>0.48291379077006358</v>
      </c>
      <c r="R6" s="39">
        <f t="shared" ref="R6" si="4">_xlfn.STDEV.P(G6,K6,O6)</f>
        <v>8.9784231687144014E-2</v>
      </c>
    </row>
    <row r="7" spans="1:18" x14ac:dyDescent="0.25">
      <c r="A7" s="2"/>
      <c r="B7" s="2"/>
      <c r="C7" s="2"/>
    </row>
    <row r="8" spans="1:18" ht="15.75" thickBot="1" x14ac:dyDescent="0.3"/>
    <row r="9" spans="1:18" ht="15.75" thickBot="1" x14ac:dyDescent="0.3">
      <c r="B9" s="22" t="s">
        <v>34</v>
      </c>
      <c r="D9" s="67">
        <v>44456</v>
      </c>
      <c r="E9" s="68"/>
      <c r="F9" s="68"/>
      <c r="G9" s="68"/>
      <c r="H9" s="67">
        <v>44456</v>
      </c>
      <c r="I9" s="68"/>
      <c r="J9" s="68"/>
      <c r="K9" s="68"/>
      <c r="L9" s="67">
        <v>44456</v>
      </c>
      <c r="M9" s="68"/>
      <c r="N9" s="68"/>
      <c r="O9" s="69"/>
      <c r="Q9" s="62" t="s">
        <v>27</v>
      </c>
      <c r="R9" s="63"/>
    </row>
    <row r="10" spans="1:18" ht="15.75" thickBot="1" x14ac:dyDescent="0.3">
      <c r="A10" s="2" t="s">
        <v>3</v>
      </c>
      <c r="B10" s="3" t="s">
        <v>4</v>
      </c>
      <c r="C10" s="3" t="s">
        <v>31</v>
      </c>
      <c r="D10" s="12" t="s">
        <v>16</v>
      </c>
      <c r="E10" s="12" t="s">
        <v>17</v>
      </c>
      <c r="F10" s="12" t="s">
        <v>18</v>
      </c>
      <c r="G10" s="21" t="s">
        <v>26</v>
      </c>
      <c r="H10" s="12" t="s">
        <v>16</v>
      </c>
      <c r="I10" s="12" t="s">
        <v>17</v>
      </c>
      <c r="J10" s="12" t="s">
        <v>18</v>
      </c>
      <c r="K10" s="12" t="s">
        <v>26</v>
      </c>
      <c r="L10" s="12" t="s">
        <v>16</v>
      </c>
      <c r="M10" s="12" t="s">
        <v>17</v>
      </c>
      <c r="N10" s="12" t="s">
        <v>18</v>
      </c>
      <c r="O10" s="12" t="s">
        <v>26</v>
      </c>
      <c r="Q10" s="16" t="s">
        <v>28</v>
      </c>
      <c r="R10" s="15" t="s">
        <v>29</v>
      </c>
    </row>
    <row r="11" spans="1:18" x14ac:dyDescent="0.25">
      <c r="A11" s="2">
        <v>1</v>
      </c>
      <c r="B11" s="2" t="s">
        <v>30</v>
      </c>
      <c r="C11" s="2" t="s">
        <v>32</v>
      </c>
      <c r="D11" s="16">
        <v>247</v>
      </c>
      <c r="E11" s="19">
        <v>4</v>
      </c>
      <c r="F11" s="19">
        <v>239</v>
      </c>
      <c r="G11" s="19">
        <f>F11/D11*100</f>
        <v>96.761133603238875</v>
      </c>
      <c r="H11" s="16">
        <v>228</v>
      </c>
      <c r="I11" s="19">
        <v>2</v>
      </c>
      <c r="J11" s="19">
        <v>223</v>
      </c>
      <c r="K11" s="15">
        <f>J11/H11*100</f>
        <v>97.807017543859658</v>
      </c>
      <c r="L11" s="16">
        <v>233</v>
      </c>
      <c r="M11" s="19">
        <v>2</v>
      </c>
      <c r="N11" s="19">
        <v>228</v>
      </c>
      <c r="O11" s="15">
        <f>N11/L11*100</f>
        <v>97.85407725321889</v>
      </c>
      <c r="Q11" s="16">
        <f>AVERAGE(G11,K11,O11)</f>
        <v>97.474076133439141</v>
      </c>
      <c r="R11" s="15">
        <f>_xlfn.STDEV.P(G11,K11,O11)</f>
        <v>0.50449244631775647</v>
      </c>
    </row>
    <row r="12" spans="1:18" ht="15.75" thickBot="1" x14ac:dyDescent="0.3">
      <c r="A12" s="2">
        <v>3</v>
      </c>
      <c r="B12" s="2" t="s">
        <v>35</v>
      </c>
      <c r="C12" s="2" t="s">
        <v>36</v>
      </c>
      <c r="D12" s="17">
        <v>459</v>
      </c>
      <c r="E12" s="20">
        <v>80</v>
      </c>
      <c r="F12" s="20">
        <v>101</v>
      </c>
      <c r="G12" s="20">
        <f>F12/D12*100</f>
        <v>22.004357298474943</v>
      </c>
      <c r="H12" s="17">
        <v>470</v>
      </c>
      <c r="I12" s="9">
        <v>113</v>
      </c>
      <c r="J12" s="9">
        <v>77</v>
      </c>
      <c r="K12" s="20">
        <f>J12/H12*100</f>
        <v>16.382978723404253</v>
      </c>
      <c r="L12" s="17">
        <v>481</v>
      </c>
      <c r="M12" s="9">
        <v>85</v>
      </c>
      <c r="N12" s="9">
        <v>66</v>
      </c>
      <c r="O12" s="18">
        <f>N12/L12*100</f>
        <v>13.721413721413722</v>
      </c>
      <c r="Q12" s="17">
        <f t="shared" ref="Q12" si="5">AVERAGE(G12,K12,O12)</f>
        <v>17.369583247764307</v>
      </c>
      <c r="R12" s="18">
        <f t="shared" ref="R12" si="6">_xlfn.STDEV.P(G12,K12,O12)</f>
        <v>3.4527119718477075</v>
      </c>
    </row>
    <row r="13" spans="1:18" x14ac:dyDescent="0.25">
      <c r="A13" s="2"/>
      <c r="B13" s="2"/>
      <c r="C13" s="2"/>
    </row>
    <row r="14" spans="1:18" x14ac:dyDescent="0.25">
      <c r="A14" s="2"/>
      <c r="B14" s="2"/>
      <c r="C14" s="2"/>
    </row>
    <row r="15" spans="1:18" x14ac:dyDescent="0.25">
      <c r="B15" s="22" t="s">
        <v>43</v>
      </c>
    </row>
    <row r="16" spans="1:18" x14ac:dyDescent="0.25">
      <c r="A16" s="2" t="s">
        <v>3</v>
      </c>
      <c r="B16" s="3" t="s">
        <v>4</v>
      </c>
      <c r="C16" s="3" t="s">
        <v>19</v>
      </c>
      <c r="D16" s="3" t="s">
        <v>20</v>
      </c>
      <c r="E16" s="3" t="s">
        <v>21</v>
      </c>
      <c r="F16" s="3" t="s">
        <v>22</v>
      </c>
      <c r="G16" s="3" t="s">
        <v>23</v>
      </c>
      <c r="H16" s="3" t="s">
        <v>24</v>
      </c>
      <c r="L16" s="3"/>
    </row>
    <row r="17" spans="1:8" x14ac:dyDescent="0.25">
      <c r="A17" s="2">
        <v>1</v>
      </c>
      <c r="B17" s="2" t="s">
        <v>30</v>
      </c>
      <c r="C17" s="2">
        <v>15944</v>
      </c>
      <c r="D17" s="2">
        <v>15945</v>
      </c>
      <c r="E17">
        <f>H17-1426+F17</f>
        <v>1869</v>
      </c>
      <c r="F17">
        <v>1597</v>
      </c>
      <c r="G17">
        <v>1371</v>
      </c>
      <c r="H17">
        <v>1698</v>
      </c>
    </row>
    <row r="18" spans="1:8" x14ac:dyDescent="0.25">
      <c r="A18" s="2">
        <v>3</v>
      </c>
      <c r="B18" s="2" t="s">
        <v>35</v>
      </c>
      <c r="C18" s="2">
        <v>15950</v>
      </c>
      <c r="D18" s="2">
        <v>15951</v>
      </c>
      <c r="E18">
        <f>F18-G18+H18</f>
        <v>2195</v>
      </c>
      <c r="F18">
        <v>1484</v>
      </c>
      <c r="G18">
        <v>987</v>
      </c>
      <c r="H18">
        <v>1698</v>
      </c>
    </row>
  </sheetData>
  <mergeCells count="8">
    <mergeCell ref="D3:G3"/>
    <mergeCell ref="H3:K3"/>
    <mergeCell ref="L3:O3"/>
    <mergeCell ref="Q3:R3"/>
    <mergeCell ref="D9:G9"/>
    <mergeCell ref="H9:K9"/>
    <mergeCell ref="L9:O9"/>
    <mergeCell ref="Q9:R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workbookViewId="0">
      <selection activeCell="G8" sqref="G8"/>
    </sheetView>
  </sheetViews>
  <sheetFormatPr defaultRowHeight="15" x14ac:dyDescent="0.25"/>
  <cols>
    <col min="2" max="2" width="15.7109375" customWidth="1"/>
    <col min="3" max="3" width="10.140625" customWidth="1"/>
    <col min="4" max="4" width="6.5703125" bestFit="1" customWidth="1"/>
    <col min="8" max="8" width="24.140625" bestFit="1" customWidth="1"/>
    <col min="9" max="9" width="18.5703125" bestFit="1" customWidth="1"/>
    <col min="10" max="10" width="18.140625" customWidth="1"/>
    <col min="11" max="11" width="28.140625" bestFit="1" customWidth="1"/>
    <col min="12" max="12" width="18.5703125" bestFit="1" customWidth="1"/>
  </cols>
  <sheetData>
    <row r="1" spans="1:12" s="59" customFormat="1" x14ac:dyDescent="0.25"/>
    <row r="2" spans="1:12" s="59" customFormat="1" ht="26.25" x14ac:dyDescent="0.4">
      <c r="B2" s="11" t="s">
        <v>49</v>
      </c>
    </row>
    <row r="3" spans="1:12" s="59" customFormat="1" x14ac:dyDescent="0.25"/>
    <row r="4" spans="1:12" s="59" customFormat="1" x14ac:dyDescent="0.25">
      <c r="B4" s="1" t="s">
        <v>51</v>
      </c>
    </row>
    <row r="5" spans="1:12" x14ac:dyDescent="0.25">
      <c r="A5" t="s">
        <v>3</v>
      </c>
      <c r="B5" s="57" t="s">
        <v>52</v>
      </c>
      <c r="C5" t="s">
        <v>53</v>
      </c>
      <c r="D5" t="s">
        <v>54</v>
      </c>
    </row>
    <row r="6" spans="1:12" x14ac:dyDescent="0.25">
      <c r="A6">
        <v>1</v>
      </c>
      <c r="B6">
        <v>19.399999999999999</v>
      </c>
      <c r="C6" s="58">
        <f>AVERAGE(B6:B8)</f>
        <v>17.666666666666668</v>
      </c>
      <c r="D6" s="58">
        <f>_xlfn.STDEV.P(B6:B8)</f>
        <v>1.9770910168449176</v>
      </c>
    </row>
    <row r="7" spans="1:12" x14ac:dyDescent="0.25">
      <c r="A7">
        <v>2</v>
      </c>
      <c r="B7">
        <v>14.9</v>
      </c>
    </row>
    <row r="8" spans="1:12" x14ac:dyDescent="0.25">
      <c r="A8">
        <v>3</v>
      </c>
      <c r="B8">
        <v>18.7</v>
      </c>
    </row>
    <row r="11" spans="1:12" s="56" customFormat="1" x14ac:dyDescent="0.25">
      <c r="A11" s="2"/>
      <c r="B11" s="22" t="s">
        <v>44</v>
      </c>
      <c r="C11" s="2"/>
      <c r="D11" s="2"/>
      <c r="E11" s="4"/>
      <c r="F11" s="2"/>
      <c r="G11" s="2"/>
    </row>
    <row r="12" spans="1:12" s="56" customFormat="1" x14ac:dyDescent="0.25">
      <c r="A12" s="2" t="s">
        <v>3</v>
      </c>
      <c r="B12" s="3" t="s">
        <v>6</v>
      </c>
      <c r="C12" s="3" t="s">
        <v>0</v>
      </c>
      <c r="D12" s="3" t="s">
        <v>1</v>
      </c>
      <c r="E12" s="3" t="s">
        <v>2</v>
      </c>
      <c r="F12" s="3" t="s">
        <v>19</v>
      </c>
      <c r="G12" s="3" t="s">
        <v>20</v>
      </c>
      <c r="H12" s="3" t="s">
        <v>45</v>
      </c>
      <c r="I12" s="3" t="s">
        <v>22</v>
      </c>
      <c r="J12" s="3" t="s">
        <v>23</v>
      </c>
      <c r="K12" s="3" t="s">
        <v>50</v>
      </c>
      <c r="L12" s="3" t="s">
        <v>22</v>
      </c>
    </row>
    <row r="13" spans="1:12" s="56" customFormat="1" x14ac:dyDescent="0.25">
      <c r="A13" s="2">
        <v>1</v>
      </c>
      <c r="B13" s="2" t="s">
        <v>4</v>
      </c>
      <c r="C13" s="2">
        <v>35643</v>
      </c>
      <c r="D13" s="2">
        <v>36527</v>
      </c>
      <c r="E13" s="4" t="s">
        <v>9</v>
      </c>
      <c r="F13" s="2">
        <v>18514</v>
      </c>
      <c r="G13" s="2">
        <v>18515</v>
      </c>
      <c r="H13" s="56">
        <f>I13-J13+K13</f>
        <v>4190</v>
      </c>
      <c r="I13" s="56">
        <v>1260</v>
      </c>
      <c r="J13" s="56">
        <v>885</v>
      </c>
      <c r="K13" s="56">
        <v>3815</v>
      </c>
      <c r="L13" s="56">
        <v>1260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CBS1483</vt:lpstr>
      <vt:lpstr>WS3470</vt:lpstr>
      <vt:lpstr>LOH </vt:lpstr>
      <vt:lpstr>In vivo Assembly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Bennis</dc:creator>
  <cp:lastModifiedBy>Nicole Bennis</cp:lastModifiedBy>
  <cp:lastPrinted>2021-01-28T14:47:29Z</cp:lastPrinted>
  <dcterms:created xsi:type="dcterms:W3CDTF">2021-01-11T11:29:43Z</dcterms:created>
  <dcterms:modified xsi:type="dcterms:W3CDTF">2022-11-12T16:09:40Z</dcterms:modified>
</cp:coreProperties>
</file>