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esktop\Data Sharing_02122021\"/>
    </mc:Choice>
  </mc:AlternateContent>
  <bookViews>
    <workbookView xWindow="0" yWindow="0" windowWidth="19200" windowHeight="7050" tabRatio="755"/>
  </bookViews>
  <sheets>
    <sheet name="SMA force-control tests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3" i="4" l="1"/>
  <c r="K42" i="4"/>
  <c r="K41" i="4"/>
  <c r="K40" i="4"/>
  <c r="J42" i="4"/>
  <c r="J43" i="4"/>
  <c r="J41" i="4"/>
  <c r="J35" i="4"/>
  <c r="J37" i="4"/>
  <c r="L37" i="4" s="1"/>
  <c r="J36" i="4"/>
  <c r="L36" i="4" s="1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3" i="4"/>
  <c r="L32" i="4"/>
  <c r="I42" i="4" s="1"/>
  <c r="L31" i="4"/>
  <c r="I41" i="4" s="1"/>
  <c r="B21" i="4" l="1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</calcChain>
</file>

<file path=xl/sharedStrings.xml><?xml version="1.0" encoding="utf-8"?>
<sst xmlns="http://schemas.openxmlformats.org/spreadsheetml/2006/main" count="28" uniqueCount="22">
  <si>
    <t>Twinned Martensite Modulus / GPa</t>
  </si>
  <si>
    <t>Force / N</t>
  </si>
  <si>
    <t>Stress / MPa</t>
  </si>
  <si>
    <t>Austenite Modulus at 120 degree / GPa</t>
  </si>
  <si>
    <t>Cross-setional area / mm2</t>
  </si>
  <si>
    <r>
      <t>F</t>
    </r>
    <r>
      <rPr>
        <b/>
        <sz val="8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/ N</t>
    </r>
  </si>
  <si>
    <r>
      <t>F</t>
    </r>
    <r>
      <rPr>
        <b/>
        <sz val="8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/ N</t>
    </r>
  </si>
  <si>
    <r>
      <t>F</t>
    </r>
    <r>
      <rPr>
        <b/>
        <sz val="8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 xml:space="preserve"> / N</t>
    </r>
  </si>
  <si>
    <r>
      <t>a</t>
    </r>
    <r>
      <rPr>
        <b/>
        <sz val="8"/>
        <color theme="1"/>
        <rFont val="Arial"/>
        <family val="2"/>
      </rPr>
      <t>1</t>
    </r>
  </si>
  <si>
    <r>
      <t>a</t>
    </r>
    <r>
      <rPr>
        <b/>
        <sz val="8"/>
        <color theme="1"/>
        <rFont val="Arial"/>
        <family val="2"/>
      </rPr>
      <t>2</t>
    </r>
  </si>
  <si>
    <r>
      <t>a</t>
    </r>
    <r>
      <rPr>
        <b/>
        <sz val="8"/>
        <color theme="1"/>
        <rFont val="Arial"/>
        <family val="2"/>
      </rPr>
      <t>3</t>
    </r>
  </si>
  <si>
    <r>
      <t>b</t>
    </r>
    <r>
      <rPr>
        <b/>
        <sz val="8"/>
        <color theme="1"/>
        <rFont val="Arial"/>
        <family val="2"/>
      </rPr>
      <t>1</t>
    </r>
  </si>
  <si>
    <r>
      <t>b</t>
    </r>
    <r>
      <rPr>
        <b/>
        <sz val="8"/>
        <color theme="1"/>
        <rFont val="Arial"/>
        <family val="2"/>
      </rPr>
      <t>2</t>
    </r>
  </si>
  <si>
    <r>
      <t>b</t>
    </r>
    <r>
      <rPr>
        <b/>
        <sz val="8"/>
        <color theme="1"/>
        <rFont val="Arial"/>
        <family val="2"/>
      </rPr>
      <t>3</t>
    </r>
  </si>
  <si>
    <t>x</t>
  </si>
  <si>
    <t>y</t>
  </si>
  <si>
    <t>Martensite Strain</t>
  </si>
  <si>
    <t>Austenite Strain</t>
  </si>
  <si>
    <t>Austenite Strain Trendline (according to the Transformation Stresses Test)</t>
  </si>
  <si>
    <t>Martensite Strain Trendline  (according to the Transformation Stresses Test)</t>
  </si>
  <si>
    <t>Actuation Strain</t>
  </si>
  <si>
    <t>Acutation Strain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</si>
</sst>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4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10" fontId="3" fillId="0" borderId="0" xfId="0" applyNumberFormat="1" applyFont="1" applyAlignment="1">
      <alignment horizontal="left" vertical="center"/>
    </xf>
    <xf numFmtId="0" fontId="5" fillId="7" borderId="1" xfId="0" applyFont="1" applyFill="1" applyBorder="1" applyAlignment="1">
      <alignment horizontal="center" vertical="center"/>
    </xf>
    <xf numFmtId="10" fontId="6" fillId="6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2" fontId="3" fillId="2" borderId="0" xfId="0" applyNumberFormat="1" applyFont="1" applyFill="1" applyAlignment="1">
      <alignment horizontal="left" vertical="center"/>
    </xf>
    <xf numFmtId="2" fontId="4" fillId="2" borderId="0" xfId="0" applyNumberFormat="1" applyFont="1" applyFill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10" fontId="4" fillId="2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5" borderId="0" xfId="0" applyFont="1" applyFill="1" applyAlignment="1">
      <alignment horizontal="left" vertical="center"/>
    </xf>
    <xf numFmtId="0" fontId="4" fillId="5" borderId="0" xfId="0" applyFont="1" applyFill="1" applyAlignment="1">
      <alignment vertical="center"/>
    </xf>
    <xf numFmtId="2" fontId="6" fillId="3" borderId="0" xfId="0" applyNumberFormat="1" applyFont="1" applyFill="1" applyBorder="1" applyAlignment="1">
      <alignment horizontal="center" vertical="center"/>
    </xf>
    <xf numFmtId="2" fontId="3" fillId="3" borderId="0" xfId="0" applyNumberFormat="1" applyFont="1" applyFill="1" applyAlignment="1">
      <alignment horizontal="center" vertical="center"/>
    </xf>
    <xf numFmtId="2" fontId="3" fillId="3" borderId="0" xfId="0" applyNumberFormat="1" applyFont="1" applyFill="1" applyBorder="1" applyAlignment="1">
      <alignment horizontal="center" vertical="center"/>
    </xf>
    <xf numFmtId="0" fontId="2" fillId="0" borderId="0" xfId="0" applyFont="1"/>
    <xf numFmtId="10" fontId="6" fillId="4" borderId="0" xfId="0" applyNumberFormat="1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center" vertical="center"/>
    </xf>
    <xf numFmtId="10" fontId="6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/>
    </xf>
    <xf numFmtId="2" fontId="3" fillId="4" borderId="0" xfId="0" applyNumberFormat="1" applyFont="1" applyFill="1" applyBorder="1" applyAlignment="1">
      <alignment horizontal="center" vertical="center"/>
    </xf>
    <xf numFmtId="2" fontId="6" fillId="4" borderId="0" xfId="0" applyNumberFormat="1" applyFont="1" applyFill="1" applyBorder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0" fontId="3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0" fontId="6" fillId="6" borderId="0" xfId="1" applyNumberFormat="1" applyFont="1" applyFill="1" applyBorder="1" applyAlignment="1">
      <alignment horizontal="center" vertical="center"/>
    </xf>
    <xf numFmtId="164" fontId="3" fillId="2" borderId="0" xfId="1" applyNumberFormat="1" applyFont="1" applyFill="1" applyAlignment="1">
      <alignment horizontal="left" vertical="center"/>
    </xf>
    <xf numFmtId="164" fontId="3" fillId="2" borderId="0" xfId="0" applyNumberFormat="1" applyFont="1" applyFill="1" applyAlignment="1">
      <alignment horizontal="left" vertical="center"/>
    </xf>
    <xf numFmtId="10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2" fillId="0" borderId="0" xfId="0" applyFont="1" applyFill="1" applyBorder="1"/>
    <xf numFmtId="0" fontId="2" fillId="0" borderId="0" xfId="0" applyFont="1" applyAlignment="1">
      <alignment horizontal="left"/>
    </xf>
    <xf numFmtId="0" fontId="6" fillId="0" borderId="0" xfId="0" applyFont="1" applyFill="1" applyBorder="1" applyAlignment="1">
      <alignment horizontal="center"/>
    </xf>
    <xf numFmtId="0" fontId="3" fillId="5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10" fontId="8" fillId="0" borderId="2" xfId="1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6" fillId="8" borderId="3" xfId="0" applyFont="1" applyFill="1" applyBorder="1"/>
    <xf numFmtId="0" fontId="2" fillId="8" borderId="3" xfId="0" applyFont="1" applyFill="1" applyBorder="1"/>
    <xf numFmtId="0" fontId="2" fillId="8" borderId="3" xfId="0" applyFont="1" applyFill="1" applyBorder="1" applyAlignment="1">
      <alignment horizontal="left"/>
    </xf>
    <xf numFmtId="0" fontId="3" fillId="5" borderId="0" xfId="0" applyFont="1" applyFill="1" applyAlignment="1">
      <alignment horizontal="left" vertical="center"/>
    </xf>
    <xf numFmtId="0" fontId="2" fillId="5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100" b="1"/>
              <a:t>Strain-stress Graph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7171017581246671E-2"/>
          <c:y val="0.1067638887287735"/>
          <c:w val="0.95018118206721225"/>
          <c:h val="0.69964913712210841"/>
        </c:manualLayout>
      </c:layout>
      <c:scatterChart>
        <c:scatterStyle val="lineMarker"/>
        <c:varyColors val="0"/>
        <c:ser>
          <c:idx val="0"/>
          <c:order val="0"/>
          <c:tx>
            <c:v>Austenite Strain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'SMA force-control tests'!$C$2:$C$21</c:f>
              <c:numCache>
                <c:formatCode>0.00%</c:formatCode>
                <c:ptCount val="20"/>
                <c:pt idx="0">
                  <c:v>8.5999999999999998E-4</c:v>
                </c:pt>
                <c:pt idx="1">
                  <c:v>-4.15E-4</c:v>
                </c:pt>
                <c:pt idx="2">
                  <c:v>5.9000000000000003E-4</c:v>
                </c:pt>
                <c:pt idx="3">
                  <c:v>1.1900000000000001E-3</c:v>
                </c:pt>
                <c:pt idx="4">
                  <c:v>-1.6000000000000001E-3</c:v>
                </c:pt>
                <c:pt idx="5">
                  <c:v>-7.2300000000000001E-4</c:v>
                </c:pt>
                <c:pt idx="6">
                  <c:v>5.3999999999999998E-5</c:v>
                </c:pt>
                <c:pt idx="7">
                  <c:v>-7.8499999999999997E-5</c:v>
                </c:pt>
                <c:pt idx="8">
                  <c:v>-1.2E-5</c:v>
                </c:pt>
                <c:pt idx="9">
                  <c:v>4.1300000000000001E-4</c:v>
                </c:pt>
                <c:pt idx="10">
                  <c:v>5.8E-4</c:v>
                </c:pt>
                <c:pt idx="11">
                  <c:v>3.433E-4</c:v>
                </c:pt>
                <c:pt idx="12">
                  <c:v>6.0999999999999997E-4</c:v>
                </c:pt>
                <c:pt idx="13">
                  <c:v>8.9999999999999998E-4</c:v>
                </c:pt>
                <c:pt idx="14">
                  <c:v>5.4000000000000001E-4</c:v>
                </c:pt>
                <c:pt idx="15">
                  <c:v>-1.0499999999999999E-3</c:v>
                </c:pt>
                <c:pt idx="16">
                  <c:v>5.3600000000000002E-4</c:v>
                </c:pt>
                <c:pt idx="17">
                  <c:v>8.7000000000000001E-4</c:v>
                </c:pt>
                <c:pt idx="18">
                  <c:v>9.7999999999999997E-4</c:v>
                </c:pt>
                <c:pt idx="19">
                  <c:v>7.2000000000000005E-4</c:v>
                </c:pt>
              </c:numCache>
            </c:numRef>
          </c:xVal>
          <c:yVal>
            <c:numRef>
              <c:f>'SMA force-control tests'!$B$2:$B$21</c:f>
              <c:numCache>
                <c:formatCode>0.00</c:formatCode>
                <c:ptCount val="20"/>
                <c:pt idx="0">
                  <c:v>5.6497175141242941</c:v>
                </c:pt>
                <c:pt idx="1">
                  <c:v>11.299435028248588</c:v>
                </c:pt>
                <c:pt idx="2">
                  <c:v>16.949152542372879</c:v>
                </c:pt>
                <c:pt idx="3">
                  <c:v>22.598870056497177</c:v>
                </c:pt>
                <c:pt idx="4">
                  <c:v>28.248587570621467</c:v>
                </c:pt>
                <c:pt idx="5">
                  <c:v>33.898305084745758</c:v>
                </c:pt>
                <c:pt idx="6">
                  <c:v>39.548022598870055</c:v>
                </c:pt>
                <c:pt idx="7">
                  <c:v>45.197740112994353</c:v>
                </c:pt>
                <c:pt idx="8">
                  <c:v>50.847457627118644</c:v>
                </c:pt>
                <c:pt idx="9">
                  <c:v>56.497175141242934</c:v>
                </c:pt>
                <c:pt idx="10">
                  <c:v>62.146892655367232</c:v>
                </c:pt>
                <c:pt idx="11">
                  <c:v>67.796610169491515</c:v>
                </c:pt>
                <c:pt idx="12">
                  <c:v>73.44632768361582</c:v>
                </c:pt>
                <c:pt idx="13">
                  <c:v>79.096045197740111</c:v>
                </c:pt>
                <c:pt idx="14">
                  <c:v>84.745762711864401</c:v>
                </c:pt>
                <c:pt idx="15">
                  <c:v>90.395480225988706</c:v>
                </c:pt>
                <c:pt idx="16">
                  <c:v>96.045197740112982</c:v>
                </c:pt>
                <c:pt idx="17">
                  <c:v>101.69491525423729</c:v>
                </c:pt>
                <c:pt idx="18">
                  <c:v>107.34463276836158</c:v>
                </c:pt>
                <c:pt idx="19">
                  <c:v>112.99435028248587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91-407A-A951-7FD3B60D13DC}"/>
            </c:ext>
          </c:extLst>
        </c:ser>
        <c:ser>
          <c:idx val="5"/>
          <c:order val="1"/>
          <c:tx>
            <c:v>A</c:v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name>Austenite Trendline</c:nam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forward val="5.000000000000001E-2"/>
            <c:backward val="5.000000000000001E-2"/>
            <c:dispRSqr val="0"/>
            <c:dispEq val="0"/>
          </c:trendline>
          <c:xVal>
            <c:numRef>
              <c:f>'SMA force-control tests'!$C$9:$C$10</c:f>
              <c:numCache>
                <c:formatCode>0.00%</c:formatCode>
                <c:ptCount val="2"/>
                <c:pt idx="0">
                  <c:v>-7.8499999999999997E-5</c:v>
                </c:pt>
                <c:pt idx="1">
                  <c:v>-1.2E-5</c:v>
                </c:pt>
              </c:numCache>
            </c:numRef>
          </c:xVal>
          <c:yVal>
            <c:numRef>
              <c:f>'SMA force-control tests'!$B$9:$B$10</c:f>
              <c:numCache>
                <c:formatCode>0.00</c:formatCode>
                <c:ptCount val="2"/>
                <c:pt idx="0">
                  <c:v>45.197740112994353</c:v>
                </c:pt>
                <c:pt idx="1">
                  <c:v>50.847457627118644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F4-41B1-890E-4D380E2891A9}"/>
            </c:ext>
          </c:extLst>
        </c:ser>
        <c:ser>
          <c:idx val="1"/>
          <c:order val="2"/>
          <c:tx>
            <c:v>Martensite Strain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trendline>
            <c:name>Martensite Trendline</c:name>
            <c:spPr>
              <a:ln w="19050" cap="rnd">
                <a:solidFill>
                  <a:schemeClr val="accent1">
                    <a:lumMod val="75000"/>
                  </a:schemeClr>
                </a:solidFill>
                <a:prstDash val="sysDot"/>
              </a:ln>
              <a:effectLst/>
            </c:spPr>
            <c:trendlineType val="poly"/>
            <c:order val="3"/>
            <c:forward val="3.0000000000000006E-2"/>
            <c:backward val="4.0000000000000008E-2"/>
            <c:dispRSqr val="0"/>
            <c:dispEq val="0"/>
          </c:trendline>
          <c:xVal>
            <c:numRef>
              <c:f>'SMA force-control tests'!$D$2:$D$21</c:f>
              <c:numCache>
                <c:formatCode>0.00%</c:formatCode>
                <c:ptCount val="20"/>
                <c:pt idx="0">
                  <c:v>4.3489999999999996E-3</c:v>
                </c:pt>
                <c:pt idx="1">
                  <c:v>3.3119999999999998E-3</c:v>
                </c:pt>
                <c:pt idx="2">
                  <c:v>4.4689999999999999E-3</c:v>
                </c:pt>
                <c:pt idx="3">
                  <c:v>5.2560000000000003E-3</c:v>
                </c:pt>
                <c:pt idx="4">
                  <c:v>4.3E-3</c:v>
                </c:pt>
                <c:pt idx="5">
                  <c:v>2.7269999999999998E-3</c:v>
                </c:pt>
                <c:pt idx="6">
                  <c:v>4.5079999999999999E-3</c:v>
                </c:pt>
                <c:pt idx="7">
                  <c:v>6.7200000000000003E-3</c:v>
                </c:pt>
                <c:pt idx="8">
                  <c:v>1.7389999999999999E-2</c:v>
                </c:pt>
                <c:pt idx="9">
                  <c:v>3.1309999999999998E-2</c:v>
                </c:pt>
                <c:pt idx="10">
                  <c:v>4.02E-2</c:v>
                </c:pt>
                <c:pt idx="11">
                  <c:v>4.3729999999999998E-2</c:v>
                </c:pt>
                <c:pt idx="12">
                  <c:v>4.6179999999999999E-2</c:v>
                </c:pt>
                <c:pt idx="13">
                  <c:v>4.8320000000000002E-2</c:v>
                </c:pt>
                <c:pt idx="14">
                  <c:v>4.8529999999999997E-2</c:v>
                </c:pt>
                <c:pt idx="15">
                  <c:v>4.7710000000000002E-2</c:v>
                </c:pt>
                <c:pt idx="16">
                  <c:v>5.0590000000000003E-2</c:v>
                </c:pt>
                <c:pt idx="17">
                  <c:v>5.1670000000000001E-2</c:v>
                </c:pt>
                <c:pt idx="18">
                  <c:v>5.2690000000000001E-2</c:v>
                </c:pt>
                <c:pt idx="19">
                  <c:v>5.3379999999999997E-2</c:v>
                </c:pt>
              </c:numCache>
            </c:numRef>
          </c:xVal>
          <c:yVal>
            <c:numRef>
              <c:f>'SMA force-control tests'!$B$2:$B$21</c:f>
              <c:numCache>
                <c:formatCode>0.00</c:formatCode>
                <c:ptCount val="20"/>
                <c:pt idx="0">
                  <c:v>5.6497175141242941</c:v>
                </c:pt>
                <c:pt idx="1">
                  <c:v>11.299435028248588</c:v>
                </c:pt>
                <c:pt idx="2">
                  <c:v>16.949152542372879</c:v>
                </c:pt>
                <c:pt idx="3">
                  <c:v>22.598870056497177</c:v>
                </c:pt>
                <c:pt idx="4">
                  <c:v>28.248587570621467</c:v>
                </c:pt>
                <c:pt idx="5">
                  <c:v>33.898305084745758</c:v>
                </c:pt>
                <c:pt idx="6">
                  <c:v>39.548022598870055</c:v>
                </c:pt>
                <c:pt idx="7">
                  <c:v>45.197740112994353</c:v>
                </c:pt>
                <c:pt idx="8">
                  <c:v>50.847457627118644</c:v>
                </c:pt>
                <c:pt idx="9">
                  <c:v>56.497175141242934</c:v>
                </c:pt>
                <c:pt idx="10">
                  <c:v>62.146892655367232</c:v>
                </c:pt>
                <c:pt idx="11">
                  <c:v>67.796610169491515</c:v>
                </c:pt>
                <c:pt idx="12">
                  <c:v>73.44632768361582</c:v>
                </c:pt>
                <c:pt idx="13">
                  <c:v>79.096045197740111</c:v>
                </c:pt>
                <c:pt idx="14">
                  <c:v>84.745762711864401</c:v>
                </c:pt>
                <c:pt idx="15">
                  <c:v>90.395480225988706</c:v>
                </c:pt>
                <c:pt idx="16">
                  <c:v>96.045197740112982</c:v>
                </c:pt>
                <c:pt idx="17">
                  <c:v>101.69491525423729</c:v>
                </c:pt>
                <c:pt idx="18">
                  <c:v>107.34463276836158</c:v>
                </c:pt>
                <c:pt idx="19">
                  <c:v>112.99435028248587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91-407A-A951-7FD3B60D1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465208"/>
        <c:axId val="397463240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3"/>
                <c:tx>
                  <c:v>Austenite Strain Trendline</c:v>
                </c:tx>
                <c:spPr>
                  <a:ln w="25400" cap="rnd">
                    <a:solidFill>
                      <a:srgbClr val="C00000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'SMA force-control tests'!$A$27:$A$28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</c:v>
                      </c:pt>
                      <c:pt idx="1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'SMA force-control tests'!$B$27:$B$28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0</c:v>
                      </c:pt>
                      <c:pt idx="1">
                        <c:v>120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D780-4416-AA9B-FF19C24B77AC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v>Martensite Strain Trendline</c:v>
                </c:tx>
                <c:spPr>
                  <a:ln w="25400" cap="rnd">
                    <a:solidFill>
                      <a:schemeClr val="accent5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 force-control tests'!$A$32:$A$35</c15:sqref>
                        </c15:formulaRef>
                      </c:ext>
                    </c:extLst>
                    <c:numCache>
                      <c:formatCode>0.00%</c:formatCode>
                      <c:ptCount val="4"/>
                      <c:pt idx="0">
                        <c:v>0</c:v>
                      </c:pt>
                      <c:pt idx="1">
                        <c:v>1.3370000000000001E-3</c:v>
                      </c:pt>
                      <c:pt idx="2">
                        <c:v>3.7338650000000001E-2</c:v>
                      </c:pt>
                      <c:pt idx="3">
                        <c:v>4.7179890000000002E-2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'SMA force-control tests'!$B$32:$B$35</c15:sqref>
                        </c15:formulaRef>
                      </c:ext>
                    </c:extLst>
                    <c:numCache>
                      <c:formatCode>0.00</c:formatCode>
                      <c:ptCount val="4"/>
                      <c:pt idx="0" formatCode="General">
                        <c:v>0</c:v>
                      </c:pt>
                      <c:pt idx="1">
                        <c:v>37.936999999999998</c:v>
                      </c:pt>
                      <c:pt idx="2">
                        <c:v>62.144799999999996</c:v>
                      </c:pt>
                      <c:pt idx="3">
                        <c:v>112.99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780-4416-AA9B-FF19C24B77AC}"/>
                  </c:ext>
                </c:extLst>
              </c15:ser>
            </c15:filteredScatterSeries>
          </c:ext>
        </c:extLst>
      </c:scatterChart>
      <c:valAx>
        <c:axId val="397465208"/>
        <c:scaling>
          <c:orientation val="minMax"/>
          <c:max val="6.0000000000000012E-2"/>
          <c:min val="-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Strain</a:t>
                </a:r>
              </a:p>
            </c:rich>
          </c:tx>
          <c:layout>
            <c:manualLayout>
              <c:xMode val="edge"/>
              <c:yMode val="edge"/>
              <c:x val="0.48266588222019841"/>
              <c:y val="0.856239783498565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7463240"/>
        <c:crosses val="autoZero"/>
        <c:crossBetween val="midCat"/>
      </c:valAx>
      <c:valAx>
        <c:axId val="397463240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Stress [MPa]</a:t>
                </a:r>
              </a:p>
            </c:rich>
          </c:tx>
          <c:layout>
            <c:manualLayout>
              <c:xMode val="edge"/>
              <c:yMode val="edge"/>
              <c:x val="6.727846590049727E-2"/>
              <c:y val="0.393089841975578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7465208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3.8161816262220039E-2"/>
          <c:y val="0.90913385826771653"/>
          <c:w val="0.89999990340348168"/>
          <c:h val="5.56280416586224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cap="all" spc="120" normalizeH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100"/>
              <a:t>A</a:t>
            </a:r>
            <a:r>
              <a:rPr lang="en-US" sz="1100" cap="none" spc="0" baseline="0"/>
              <a:t>ctuation Strain Graph</a:t>
            </a:r>
            <a:endParaRPr lang="en-US" sz="1100"/>
          </a:p>
        </c:rich>
      </c:tx>
      <c:layout>
        <c:manualLayout>
          <c:xMode val="edge"/>
          <c:yMode val="edge"/>
          <c:x val="0.40403604639246599"/>
          <c:y val="3.71426928400964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cap="all" spc="120" normalizeH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64002916722483E-2"/>
          <c:y val="0.12555015752527182"/>
          <c:w val="0.87227703614005458"/>
          <c:h val="0.66485856612980743"/>
        </c:manualLayout>
      </c:layout>
      <c:scatterChart>
        <c:scatterStyle val="lineMarker"/>
        <c:varyColors val="0"/>
        <c:ser>
          <c:idx val="2"/>
          <c:order val="0"/>
          <c:tx>
            <c:v>Experimental Data</c:v>
          </c:tx>
          <c:spPr>
            <a:ln w="22225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noFill/>
                <a:round/>
              </a:ln>
              <a:effectLst/>
            </c:spPr>
          </c:marker>
          <c:xVal>
            <c:numRef>
              <c:f>'SMA force-control tests'!$J$3:$J$22</c:f>
              <c:numCache>
                <c:formatCode>0.00</c:formatCode>
                <c:ptCount val="20"/>
                <c:pt idx="0">
                  <c:v>5.6497175141242941</c:v>
                </c:pt>
                <c:pt idx="1">
                  <c:v>11.299435028248588</c:v>
                </c:pt>
                <c:pt idx="2">
                  <c:v>16.949152542372879</c:v>
                </c:pt>
                <c:pt idx="3">
                  <c:v>22.598870056497177</c:v>
                </c:pt>
                <c:pt idx="4">
                  <c:v>28.248587570621467</c:v>
                </c:pt>
                <c:pt idx="5">
                  <c:v>33.898305084745758</c:v>
                </c:pt>
                <c:pt idx="6">
                  <c:v>39.548022598870055</c:v>
                </c:pt>
                <c:pt idx="7">
                  <c:v>45.197740112994353</c:v>
                </c:pt>
                <c:pt idx="8">
                  <c:v>50.847457627118644</c:v>
                </c:pt>
                <c:pt idx="9">
                  <c:v>56.497175141242934</c:v>
                </c:pt>
                <c:pt idx="10">
                  <c:v>62.146892655367232</c:v>
                </c:pt>
                <c:pt idx="11">
                  <c:v>67.796610169491515</c:v>
                </c:pt>
                <c:pt idx="12">
                  <c:v>73.44632768361582</c:v>
                </c:pt>
                <c:pt idx="13">
                  <c:v>79.096045197740111</c:v>
                </c:pt>
                <c:pt idx="14">
                  <c:v>84.745762711864401</c:v>
                </c:pt>
                <c:pt idx="15">
                  <c:v>90.395480225988706</c:v>
                </c:pt>
                <c:pt idx="16">
                  <c:v>96.045197740112982</c:v>
                </c:pt>
                <c:pt idx="17">
                  <c:v>101.69491525423729</c:v>
                </c:pt>
                <c:pt idx="18">
                  <c:v>107.34463276836158</c:v>
                </c:pt>
                <c:pt idx="19">
                  <c:v>112.99435028248587</c:v>
                </c:pt>
              </c:numCache>
            </c:numRef>
          </c:xVal>
          <c:yVal>
            <c:numRef>
              <c:f>'SMA force-control tests'!$K$3:$K$22</c:f>
              <c:numCache>
                <c:formatCode>0.00%</c:formatCode>
                <c:ptCount val="20"/>
                <c:pt idx="0">
                  <c:v>3.4919999999999999E-3</c:v>
                </c:pt>
                <c:pt idx="1">
                  <c:v>3.7100000000000002E-3</c:v>
                </c:pt>
                <c:pt idx="2">
                  <c:v>3.8500000000000001E-3</c:v>
                </c:pt>
                <c:pt idx="3">
                  <c:v>4.143E-3</c:v>
                </c:pt>
                <c:pt idx="4">
                  <c:v>5.7999999999999996E-3</c:v>
                </c:pt>
                <c:pt idx="5">
                  <c:v>3.47E-3</c:v>
                </c:pt>
                <c:pt idx="6">
                  <c:v>4.4330000000000003E-3</c:v>
                </c:pt>
                <c:pt idx="7">
                  <c:v>6.7999999999999996E-3</c:v>
                </c:pt>
                <c:pt idx="8">
                  <c:v>1.7409999999999998E-2</c:v>
                </c:pt>
                <c:pt idx="9">
                  <c:v>3.1309999999999998E-2</c:v>
                </c:pt>
                <c:pt idx="10">
                  <c:v>3.9710000000000002E-2</c:v>
                </c:pt>
                <c:pt idx="11">
                  <c:v>4.3749999999999997E-2</c:v>
                </c:pt>
                <c:pt idx="12">
                  <c:v>4.5600000000000002E-2</c:v>
                </c:pt>
                <c:pt idx="13">
                  <c:v>4.7379999999999999E-2</c:v>
                </c:pt>
                <c:pt idx="14">
                  <c:v>4.8000000000000001E-2</c:v>
                </c:pt>
                <c:pt idx="15">
                  <c:v>4.8759999999999998E-2</c:v>
                </c:pt>
                <c:pt idx="16">
                  <c:v>0.05</c:v>
                </c:pt>
                <c:pt idx="17">
                  <c:v>5.0869999999999999E-2</c:v>
                </c:pt>
                <c:pt idx="18">
                  <c:v>5.1659999999999998E-2</c:v>
                </c:pt>
                <c:pt idx="19">
                  <c:v>5.2650000000000002E-2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BA-4629-9617-99E2D7D09C46}"/>
            </c:ext>
          </c:extLst>
        </c:ser>
        <c:ser>
          <c:idx val="0"/>
          <c:order val="1"/>
          <c:tx>
            <c:v>Linear Model</c:v>
          </c:tx>
          <c:spPr>
            <a:ln w="22225" cap="rnd">
              <a:solidFill>
                <a:schemeClr val="bg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trendline>
            <c:spPr>
              <a:ln w="9525" cap="rnd">
                <a:solidFill>
                  <a:schemeClr val="accent1"/>
                </a:solidFill>
              </a:ln>
              <a:effectLst/>
            </c:spPr>
            <c:trendlineType val="power"/>
            <c:dispRSqr val="0"/>
            <c:dispEq val="0"/>
          </c:trendline>
          <c:xVal>
            <c:numRef>
              <c:f>'SMA force-control tests'!$J$40:$J$43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37.936999999999998</c:v>
                </c:pt>
                <c:pt idx="2">
                  <c:v>62.144800000000004</c:v>
                </c:pt>
                <c:pt idx="3">
                  <c:v>112.99435028248587</c:v>
                </c:pt>
              </c:numCache>
            </c:numRef>
          </c:xVal>
          <c:yVal>
            <c:numRef>
              <c:f>'SMA force-control tests'!$K$40:$K$43</c:f>
              <c:numCache>
                <c:formatCode>0.00%</c:formatCode>
                <c:ptCount val="4"/>
                <c:pt idx="0">
                  <c:v>0</c:v>
                </c:pt>
                <c:pt idx="1">
                  <c:v>6.3092857871645952E-4</c:v>
                </c:pt>
                <c:pt idx="2">
                  <c:v>3.5765560493827175E-2</c:v>
                </c:pt>
                <c:pt idx="3">
                  <c:v>4.4410863080016225E-2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43BA-4629-9617-99E2D7D09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282992"/>
        <c:axId val="222284632"/>
        <c:extLst/>
      </c:scatterChart>
      <c:valAx>
        <c:axId val="222282992"/>
        <c:scaling>
          <c:orientation val="minMax"/>
          <c:max val="11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cap="none" baseline="0"/>
                  <a:t>Stress [MPa]</a:t>
                </a:r>
              </a:p>
            </c:rich>
          </c:tx>
          <c:layout>
            <c:manualLayout>
              <c:xMode val="edge"/>
              <c:yMode val="edge"/>
              <c:x val="0.43334222342111001"/>
              <c:y val="0.857527428292113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2284632"/>
        <c:crosses val="autoZero"/>
        <c:crossBetween val="midCat"/>
      </c:valAx>
      <c:valAx>
        <c:axId val="222284632"/>
        <c:scaling>
          <c:orientation val="minMax"/>
          <c:max val="6.0000000000000012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cap="none" baseline="0"/>
                  <a:t>Actuation Strain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2282992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legendEntry>
        <c:idx val="2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6350</xdr:rowOff>
    </xdr:from>
    <xdr:to>
      <xdr:col>5</xdr:col>
      <xdr:colOff>546100</xdr:colOff>
      <xdr:row>53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54136</xdr:colOff>
      <xdr:row>30</xdr:row>
      <xdr:rowOff>63500</xdr:rowOff>
    </xdr:from>
    <xdr:ext cx="521168" cy="1623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54136" y="8064500"/>
              <a:ext cx="521168" cy="162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en-US" sz="10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l-GR" sz="1000" i="1">
                            <a:latin typeface="Cambria Math" panose="02040503050406030204" pitchFamily="18" charset="0"/>
                          </a:rPr>
                          <m:t>𝜎</m:t>
                        </m:r>
                      </m:e>
                      <m:sub>
                        <m:r>
                          <a:rPr lang="en-US" sz="1000" b="0" i="1">
                            <a:latin typeface="Cambria Math" panose="02040503050406030204" pitchFamily="18" charset="0"/>
                          </a:rPr>
                          <m:t>𝑆</m:t>
                        </m:r>
                      </m:sub>
                      <m:sup>
                        <m:r>
                          <a:rPr lang="en-US" sz="1000" b="0" i="1">
                            <a:latin typeface="Cambria Math" panose="02040503050406030204" pitchFamily="18" charset="0"/>
                          </a:rPr>
                          <m:t>𝑀</m:t>
                        </m:r>
                      </m:sup>
                    </m:sSubSup>
                    <m:r>
                      <a:rPr lang="en-GB" sz="1000" b="0" i="1">
                        <a:latin typeface="Cambria Math" panose="02040503050406030204" pitchFamily="18" charset="0"/>
                      </a:rPr>
                      <m:t>  </m:t>
                    </m:r>
                    <m:r>
                      <a:rPr lang="en-GB" sz="1000" b="0" i="1">
                        <a:latin typeface="Cambria Math" panose="02040503050406030204" pitchFamily="18" charset="0"/>
                      </a:rPr>
                      <m:t>𝑀𝑃𝑎</m:t>
                    </m:r>
                  </m:oMath>
                </m:oMathPara>
              </a14:m>
              <a:endParaRPr lang="en-US" sz="1000">
                <a:effectLst/>
              </a:endParaRPr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54136" y="8064500"/>
              <a:ext cx="521168" cy="162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l-GR" sz="1000" i="0">
                  <a:latin typeface="Cambria Math" panose="02040503050406030204" pitchFamily="18" charset="0"/>
                </a:rPr>
                <a:t>𝜎</a:t>
              </a:r>
              <a:r>
                <a:rPr lang="en-US" sz="1000" i="0">
                  <a:latin typeface="Cambria Math" panose="02040503050406030204" pitchFamily="18" charset="0"/>
                </a:rPr>
                <a:t>_</a:t>
              </a:r>
              <a:r>
                <a:rPr lang="en-US" sz="1000" b="0" i="0">
                  <a:latin typeface="Cambria Math" panose="02040503050406030204" pitchFamily="18" charset="0"/>
                </a:rPr>
                <a:t>𝑆^𝑀</a:t>
              </a:r>
              <a:r>
                <a:rPr lang="en-GB" sz="1000" b="0" i="0">
                  <a:latin typeface="Cambria Math" panose="02040503050406030204" pitchFamily="18" charset="0"/>
                </a:rPr>
                <a:t>   𝑀𝑃𝑎</a:t>
              </a:r>
              <a:endParaRPr lang="en-US" sz="1000">
                <a:effectLst/>
              </a:endParaRPr>
            </a:p>
          </xdr:txBody>
        </xdr:sp>
      </mc:Fallback>
    </mc:AlternateContent>
    <xdr:clientData/>
  </xdr:oneCellAnchor>
  <xdr:oneCellAnchor>
    <xdr:from>
      <xdr:col>8</xdr:col>
      <xdr:colOff>50800</xdr:colOff>
      <xdr:row>31</xdr:row>
      <xdr:rowOff>59258</xdr:rowOff>
    </xdr:from>
    <xdr:ext cx="521168" cy="16196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50800" y="8288858"/>
              <a:ext cx="521168" cy="1619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en-US" sz="10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l-GR" sz="1000" i="1">
                            <a:latin typeface="Cambria Math" panose="02040503050406030204" pitchFamily="18" charset="0"/>
                          </a:rPr>
                          <m:t>𝜎</m:t>
                        </m:r>
                      </m:e>
                      <m:sub>
                        <m:r>
                          <a:rPr lang="en-US" sz="1000" b="0" i="1">
                            <a:latin typeface="Cambria Math" panose="02040503050406030204" pitchFamily="18" charset="0"/>
                          </a:rPr>
                          <m:t>𝐹</m:t>
                        </m:r>
                      </m:sub>
                      <m:sup>
                        <m:r>
                          <a:rPr lang="en-US" sz="1000" b="0" i="1">
                            <a:latin typeface="Cambria Math" panose="02040503050406030204" pitchFamily="18" charset="0"/>
                          </a:rPr>
                          <m:t>𝑀</m:t>
                        </m:r>
                      </m:sup>
                    </m:sSubSup>
                    <m:r>
                      <a:rPr lang="en-GB" sz="1000" b="0" i="1">
                        <a:latin typeface="Cambria Math" panose="02040503050406030204" pitchFamily="18" charset="0"/>
                      </a:rPr>
                      <m:t>  </m:t>
                    </m:r>
                    <m:r>
                      <a:rPr lang="en-GB" sz="1000" b="0" i="1">
                        <a:latin typeface="Cambria Math" panose="02040503050406030204" pitchFamily="18" charset="0"/>
                      </a:rPr>
                      <m:t>𝑀𝑃𝑎</m:t>
                    </m:r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50800" y="8288858"/>
              <a:ext cx="521168" cy="16196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l-GR" sz="1000" i="0">
                  <a:latin typeface="Cambria Math" panose="02040503050406030204" pitchFamily="18" charset="0"/>
                </a:rPr>
                <a:t>𝜎</a:t>
              </a:r>
              <a:r>
                <a:rPr lang="en-US" sz="1000" i="0">
                  <a:latin typeface="Cambria Math" panose="02040503050406030204" pitchFamily="18" charset="0"/>
                </a:rPr>
                <a:t>_</a:t>
              </a:r>
              <a:r>
                <a:rPr lang="en-US" sz="1000" b="0" i="0">
                  <a:latin typeface="Cambria Math" panose="02040503050406030204" pitchFamily="18" charset="0"/>
                </a:rPr>
                <a:t>𝐹^𝑀</a:t>
              </a:r>
              <a:r>
                <a:rPr lang="en-GB" sz="1000" b="0" i="0">
                  <a:latin typeface="Cambria Math" panose="02040503050406030204" pitchFamily="18" charset="0"/>
                </a:rPr>
                <a:t>   𝑀𝑃𝑎</a:t>
              </a:r>
              <a:endParaRPr lang="en-US" sz="1000"/>
            </a:p>
          </xdr:txBody>
        </xdr:sp>
      </mc:Fallback>
    </mc:AlternateContent>
    <xdr:clientData/>
  </xdr:oneCellAnchor>
  <xdr:oneCellAnchor>
    <xdr:from>
      <xdr:col>8</xdr:col>
      <xdr:colOff>21811</xdr:colOff>
      <xdr:row>27</xdr:row>
      <xdr:rowOff>40743</xdr:rowOff>
    </xdr:from>
    <xdr:ext cx="202941" cy="17812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21811" y="7355943"/>
              <a:ext cx="202941" cy="1781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en-US" sz="11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𝐹</m:t>
                        </m:r>
                      </m:sub>
                      <m:sup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𝑀</m:t>
                        </m:r>
                      </m:sup>
                    </m:sSubSup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21811" y="7355943"/>
              <a:ext cx="202941" cy="17812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𝜀_</a:t>
              </a:r>
              <a:r>
                <a:rPr lang="en-US" sz="1100" b="0" i="0">
                  <a:latin typeface="Cambria Math" panose="02040503050406030204" pitchFamily="18" charset="0"/>
                </a:rPr>
                <a:t>𝐹^𝑀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8</xdr:col>
      <xdr:colOff>50800</xdr:colOff>
      <xdr:row>32</xdr:row>
      <xdr:rowOff>59258</xdr:rowOff>
    </xdr:from>
    <xdr:ext cx="575286" cy="16844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50800" y="8517458"/>
              <a:ext cx="575286" cy="1684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GB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l-GR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σ</m:t>
                        </m:r>
                      </m:e>
                      <m:sub>
                        <m:r>
                          <a:rPr lang="en-GB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  <m:r>
                          <a:rPr lang="en-GB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𝑁</m:t>
                        </m:r>
                      </m:sub>
                    </m:sSub>
                    <m:r>
                      <a:rPr lang="en-GB" sz="1000" b="0" i="1">
                        <a:latin typeface="Cambria Math" panose="02040503050406030204" pitchFamily="18" charset="0"/>
                      </a:rPr>
                      <m:t>  </m:t>
                    </m:r>
                    <m:r>
                      <a:rPr lang="en-GB" sz="1000" b="0" i="1">
                        <a:latin typeface="Cambria Math" panose="02040503050406030204" pitchFamily="18" charset="0"/>
                      </a:rPr>
                      <m:t>𝑀𝑃𝑎</m:t>
                    </m:r>
                  </m:oMath>
                </m:oMathPara>
              </a14:m>
              <a:endParaRPr lang="en-US" sz="10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50800" y="8517458"/>
              <a:ext cx="575286" cy="16844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l-GR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σ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_2𝑁</a:t>
              </a:r>
              <a:r>
                <a:rPr lang="en-GB" sz="10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r>
                <a:rPr lang="en-GB" sz="1000" b="0" i="0">
                  <a:latin typeface="Cambria Math" panose="02040503050406030204" pitchFamily="18" charset="0"/>
                </a:rPr>
                <a:t>  𝑀𝑃𝑎</a:t>
              </a:r>
              <a:endParaRPr lang="en-US" sz="1000"/>
            </a:p>
          </xdr:txBody>
        </xdr:sp>
      </mc:Fallback>
    </mc:AlternateContent>
    <xdr:clientData/>
  </xdr:oneCellAnchor>
  <xdr:oneCellAnchor>
    <xdr:from>
      <xdr:col>8</xdr:col>
      <xdr:colOff>21811</xdr:colOff>
      <xdr:row>28</xdr:row>
      <xdr:rowOff>40743</xdr:rowOff>
    </xdr:from>
    <xdr:ext cx="234295" cy="1836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21811" y="7584543"/>
              <a:ext cx="234295" cy="1836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en-US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el-GR" sz="110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𝜀</m:t>
                        </m:r>
                      </m:e>
                      <m:sub>
                        <m:r>
                          <a:rPr lang="en-GB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  <m:r>
                          <a:rPr lang="en-GB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𝑁</m:t>
                        </m:r>
                      </m:sub>
                      <m:sup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𝑀</m:t>
                        </m:r>
                      </m:sup>
                    </m:sSubSup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21811" y="7584543"/>
              <a:ext cx="234295" cy="1836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l-GR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𝜀</a:t>
              </a:r>
              <a:r>
                <a:rPr lang="en-US" sz="110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en-GB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2𝑁^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𝑀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8</xdr:col>
      <xdr:colOff>12991</xdr:colOff>
      <xdr:row>44</xdr:row>
      <xdr:rowOff>3652</xdr:rowOff>
    </xdr:from>
    <xdr:to>
      <xdr:col>12</xdr:col>
      <xdr:colOff>1041400</xdr:colOff>
      <xdr:row>58</xdr:row>
      <xdr:rowOff>196850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tabSelected="1" topLeftCell="A29" zoomScale="115" zoomScaleNormal="115" workbookViewId="0">
      <selection activeCell="D56" sqref="D56"/>
    </sheetView>
  </sheetViews>
  <sheetFormatPr defaultColWidth="18.6328125" defaultRowHeight="18" customHeight="1" zeroHeight="1" x14ac:dyDescent="0.3"/>
  <cols>
    <col min="1" max="4" width="18.6328125" style="18"/>
    <col min="5" max="5" width="6.453125" style="18" customWidth="1"/>
    <col min="6" max="6" width="12.26953125" style="18" customWidth="1"/>
    <col min="7" max="7" width="0.453125" style="54" customWidth="1"/>
    <col min="8" max="8" width="9.54296875" style="18" customWidth="1"/>
    <col min="9" max="16384" width="18.6328125" style="18"/>
  </cols>
  <sheetData>
    <row r="1" spans="1:14" ht="37" customHeight="1" x14ac:dyDescent="0.3">
      <c r="A1" s="4" t="s">
        <v>1</v>
      </c>
      <c r="B1" s="4" t="s">
        <v>2</v>
      </c>
      <c r="C1" s="4" t="s">
        <v>17</v>
      </c>
      <c r="D1" s="4" t="s">
        <v>16</v>
      </c>
      <c r="G1" s="52"/>
      <c r="H1" s="31"/>
      <c r="I1" s="4" t="s">
        <v>1</v>
      </c>
      <c r="J1" s="4" t="s">
        <v>2</v>
      </c>
      <c r="K1" s="4" t="s">
        <v>21</v>
      </c>
      <c r="L1" s="6"/>
      <c r="M1" s="41"/>
      <c r="N1" s="41"/>
    </row>
    <row r="2" spans="1:14" ht="18" customHeight="1" x14ac:dyDescent="0.3">
      <c r="A2" s="15">
        <v>0.1</v>
      </c>
      <c r="B2" s="15">
        <f t="shared" ref="B2:B6" si="0">A2/0.0177</f>
        <v>5.6497175141242941</v>
      </c>
      <c r="C2" s="5">
        <v>8.5999999999999998E-4</v>
      </c>
      <c r="D2" s="5">
        <v>4.3489999999999996E-3</v>
      </c>
      <c r="G2" s="53"/>
      <c r="H2" s="42"/>
      <c r="I2" s="23">
        <v>0</v>
      </c>
      <c r="J2" s="23">
        <v>0</v>
      </c>
      <c r="K2" s="35">
        <v>0</v>
      </c>
      <c r="L2" s="6"/>
      <c r="M2" s="32"/>
      <c r="N2" s="32"/>
    </row>
    <row r="3" spans="1:14" ht="18" customHeight="1" x14ac:dyDescent="0.3">
      <c r="A3" s="15">
        <v>0.2</v>
      </c>
      <c r="B3" s="15">
        <f t="shared" si="0"/>
        <v>11.299435028248588</v>
      </c>
      <c r="C3" s="5">
        <v>-4.15E-4</v>
      </c>
      <c r="D3" s="5">
        <v>3.3119999999999998E-3</v>
      </c>
      <c r="G3" s="53"/>
      <c r="H3" s="42"/>
      <c r="I3" s="15">
        <v>0.1</v>
      </c>
      <c r="J3" s="15">
        <f>$I3/$L$24</f>
        <v>5.6497175141242941</v>
      </c>
      <c r="K3" s="35">
        <v>3.4919999999999999E-3</v>
      </c>
      <c r="L3" s="6"/>
      <c r="M3" s="32"/>
      <c r="N3" s="32"/>
    </row>
    <row r="4" spans="1:14" ht="18" customHeight="1" x14ac:dyDescent="0.3">
      <c r="A4" s="16">
        <v>0.3</v>
      </c>
      <c r="B4" s="15">
        <f t="shared" si="0"/>
        <v>16.949152542372879</v>
      </c>
      <c r="C4" s="5">
        <v>5.9000000000000003E-4</v>
      </c>
      <c r="D4" s="5">
        <v>4.4689999999999999E-3</v>
      </c>
      <c r="G4" s="53"/>
      <c r="H4" s="42"/>
      <c r="I4" s="15">
        <v>0.2</v>
      </c>
      <c r="J4" s="15">
        <f t="shared" ref="J4:J22" si="1">$I4/$L$24</f>
        <v>11.299435028248588</v>
      </c>
      <c r="K4" s="35">
        <v>3.7100000000000002E-3</v>
      </c>
      <c r="L4" s="6"/>
      <c r="M4" s="32"/>
      <c r="N4" s="32"/>
    </row>
    <row r="5" spans="1:14" ht="18" customHeight="1" x14ac:dyDescent="0.3">
      <c r="A5" s="16">
        <v>0.4</v>
      </c>
      <c r="B5" s="15">
        <f t="shared" si="0"/>
        <v>22.598870056497177</v>
      </c>
      <c r="C5" s="5">
        <v>1.1900000000000001E-3</v>
      </c>
      <c r="D5" s="5">
        <v>5.2560000000000003E-3</v>
      </c>
      <c r="G5" s="53"/>
      <c r="H5" s="42"/>
      <c r="I5" s="16">
        <v>0.3</v>
      </c>
      <c r="J5" s="15">
        <f t="shared" si="1"/>
        <v>16.949152542372879</v>
      </c>
      <c r="K5" s="35">
        <v>3.8500000000000001E-3</v>
      </c>
      <c r="L5" s="6"/>
      <c r="M5" s="32"/>
      <c r="N5" s="32"/>
    </row>
    <row r="6" spans="1:14" ht="18" customHeight="1" x14ac:dyDescent="0.3">
      <c r="A6" s="16">
        <v>0.5</v>
      </c>
      <c r="B6" s="15">
        <f t="shared" si="0"/>
        <v>28.248587570621467</v>
      </c>
      <c r="C6" s="5">
        <v>-1.6000000000000001E-3</v>
      </c>
      <c r="D6" s="5">
        <v>4.3E-3</v>
      </c>
      <c r="G6" s="53"/>
      <c r="H6" s="42"/>
      <c r="I6" s="16">
        <v>0.4</v>
      </c>
      <c r="J6" s="15">
        <f t="shared" si="1"/>
        <v>22.598870056497177</v>
      </c>
      <c r="K6" s="35">
        <v>4.143E-3</v>
      </c>
      <c r="L6" s="6"/>
      <c r="M6" s="32"/>
      <c r="N6" s="32"/>
    </row>
    <row r="7" spans="1:14" ht="18" customHeight="1" x14ac:dyDescent="0.3">
      <c r="A7" s="16">
        <v>0.6</v>
      </c>
      <c r="B7" s="15">
        <f t="shared" ref="B7:B14" si="2">A7/0.0177</f>
        <v>33.898305084745758</v>
      </c>
      <c r="C7" s="5">
        <v>-7.2300000000000001E-4</v>
      </c>
      <c r="D7" s="5">
        <v>2.7269999999999998E-3</v>
      </c>
      <c r="G7" s="53"/>
      <c r="H7" s="42"/>
      <c r="I7" s="16">
        <v>0.5</v>
      </c>
      <c r="J7" s="15">
        <f t="shared" si="1"/>
        <v>28.248587570621467</v>
      </c>
      <c r="K7" s="35">
        <v>5.7999999999999996E-3</v>
      </c>
      <c r="L7" s="6"/>
      <c r="M7" s="32"/>
      <c r="N7" s="32"/>
    </row>
    <row r="8" spans="1:14" ht="18" customHeight="1" x14ac:dyDescent="0.3">
      <c r="A8" s="16">
        <v>0.7</v>
      </c>
      <c r="B8" s="15">
        <f t="shared" si="2"/>
        <v>39.548022598870055</v>
      </c>
      <c r="C8" s="5">
        <v>5.3999999999999998E-5</v>
      </c>
      <c r="D8" s="5">
        <v>4.5079999999999999E-3</v>
      </c>
      <c r="G8" s="53"/>
      <c r="H8" s="42"/>
      <c r="I8" s="16">
        <v>0.6</v>
      </c>
      <c r="J8" s="15">
        <f t="shared" si="1"/>
        <v>33.898305084745758</v>
      </c>
      <c r="K8" s="35">
        <v>3.47E-3</v>
      </c>
      <c r="L8" s="6"/>
      <c r="M8" s="32"/>
      <c r="N8" s="32"/>
    </row>
    <row r="9" spans="1:14" ht="18.5" customHeight="1" x14ac:dyDescent="0.3">
      <c r="A9" s="16">
        <v>0.8</v>
      </c>
      <c r="B9" s="15">
        <f t="shared" si="2"/>
        <v>45.197740112994353</v>
      </c>
      <c r="C9" s="5">
        <v>-7.8499999999999997E-5</v>
      </c>
      <c r="D9" s="5">
        <v>6.7200000000000003E-3</v>
      </c>
      <c r="H9" s="42"/>
      <c r="I9" s="16">
        <v>0.7</v>
      </c>
      <c r="J9" s="15">
        <f t="shared" si="1"/>
        <v>39.548022598870055</v>
      </c>
      <c r="K9" s="35">
        <v>4.4330000000000003E-3</v>
      </c>
      <c r="L9" s="6"/>
      <c r="M9" s="32"/>
      <c r="N9" s="32"/>
    </row>
    <row r="10" spans="1:14" ht="18" customHeight="1" x14ac:dyDescent="0.3">
      <c r="A10" s="17">
        <v>0.9</v>
      </c>
      <c r="B10" s="15">
        <f t="shared" si="2"/>
        <v>50.847457627118644</v>
      </c>
      <c r="C10" s="5">
        <v>-1.2E-5</v>
      </c>
      <c r="D10" s="5">
        <v>1.7389999999999999E-2</v>
      </c>
      <c r="H10" s="43"/>
      <c r="I10" s="16">
        <v>0.8</v>
      </c>
      <c r="J10" s="15">
        <f t="shared" si="1"/>
        <v>45.197740112994353</v>
      </c>
      <c r="K10" s="35">
        <v>6.7999999999999996E-3</v>
      </c>
      <c r="L10" s="6"/>
      <c r="M10" s="32"/>
      <c r="N10" s="32"/>
    </row>
    <row r="11" spans="1:14" ht="18" customHeight="1" x14ac:dyDescent="0.3">
      <c r="A11" s="17">
        <v>1</v>
      </c>
      <c r="B11" s="15">
        <f t="shared" si="2"/>
        <v>56.497175141242934</v>
      </c>
      <c r="C11" s="5">
        <v>4.1300000000000001E-4</v>
      </c>
      <c r="D11" s="5">
        <v>3.1309999999999998E-2</v>
      </c>
      <c r="H11" s="42"/>
      <c r="I11" s="17">
        <v>0.9</v>
      </c>
      <c r="J11" s="15">
        <f t="shared" si="1"/>
        <v>50.847457627118644</v>
      </c>
      <c r="K11" s="35">
        <v>1.7409999999999998E-2</v>
      </c>
      <c r="L11" s="6"/>
      <c r="M11" s="32"/>
      <c r="N11" s="32"/>
    </row>
    <row r="12" spans="1:14" ht="18" customHeight="1" x14ac:dyDescent="0.3">
      <c r="A12" s="17">
        <v>1.1000000000000001</v>
      </c>
      <c r="B12" s="15">
        <f t="shared" si="2"/>
        <v>62.146892655367232</v>
      </c>
      <c r="C12" s="5">
        <v>5.8E-4</v>
      </c>
      <c r="D12" s="5">
        <v>4.02E-2</v>
      </c>
      <c r="H12" s="42"/>
      <c r="I12" s="17">
        <v>1</v>
      </c>
      <c r="J12" s="15">
        <f t="shared" si="1"/>
        <v>56.497175141242934</v>
      </c>
      <c r="K12" s="35">
        <v>3.1309999999999998E-2</v>
      </c>
      <c r="L12" s="6"/>
      <c r="M12" s="32"/>
      <c r="N12" s="32"/>
    </row>
    <row r="13" spans="1:14" ht="18" customHeight="1" x14ac:dyDescent="0.3">
      <c r="A13" s="17">
        <v>1.2</v>
      </c>
      <c r="B13" s="15">
        <f t="shared" si="2"/>
        <v>67.796610169491515</v>
      </c>
      <c r="C13" s="5">
        <v>3.433E-4</v>
      </c>
      <c r="D13" s="5">
        <v>4.3729999999999998E-2</v>
      </c>
      <c r="H13" s="42"/>
      <c r="I13" s="17">
        <v>1.1000000000000001</v>
      </c>
      <c r="J13" s="15">
        <f t="shared" si="1"/>
        <v>62.146892655367232</v>
      </c>
      <c r="K13" s="35">
        <v>3.9710000000000002E-2</v>
      </c>
      <c r="L13" s="6"/>
      <c r="M13" s="32"/>
      <c r="N13" s="32"/>
    </row>
    <row r="14" spans="1:14" ht="18" customHeight="1" x14ac:dyDescent="0.3">
      <c r="A14" s="17">
        <v>1.3</v>
      </c>
      <c r="B14" s="15">
        <f t="shared" si="2"/>
        <v>73.44632768361582</v>
      </c>
      <c r="C14" s="5">
        <v>6.0999999999999997E-4</v>
      </c>
      <c r="D14" s="5">
        <v>4.6179999999999999E-2</v>
      </c>
      <c r="H14" s="42"/>
      <c r="I14" s="17">
        <v>1.2</v>
      </c>
      <c r="J14" s="15">
        <f t="shared" si="1"/>
        <v>67.796610169491515</v>
      </c>
      <c r="K14" s="35">
        <v>4.3749999999999997E-2</v>
      </c>
      <c r="L14" s="6"/>
      <c r="M14" s="32"/>
      <c r="N14" s="32"/>
    </row>
    <row r="15" spans="1:14" ht="18" customHeight="1" x14ac:dyDescent="0.3">
      <c r="A15" s="17">
        <v>1.4</v>
      </c>
      <c r="B15" s="15">
        <f t="shared" ref="B15:B21" si="3">A15/0.0177</f>
        <v>79.096045197740111</v>
      </c>
      <c r="C15" s="5">
        <v>8.9999999999999998E-4</v>
      </c>
      <c r="D15" s="5">
        <v>4.8320000000000002E-2</v>
      </c>
      <c r="H15" s="42"/>
      <c r="I15" s="17">
        <v>1.3</v>
      </c>
      <c r="J15" s="15">
        <f t="shared" si="1"/>
        <v>73.44632768361582</v>
      </c>
      <c r="K15" s="35">
        <v>4.5600000000000002E-2</v>
      </c>
      <c r="L15" s="6"/>
      <c r="M15" s="32"/>
      <c r="N15" s="32"/>
    </row>
    <row r="16" spans="1:14" ht="18" customHeight="1" x14ac:dyDescent="0.3">
      <c r="A16" s="17">
        <v>1.5</v>
      </c>
      <c r="B16" s="15">
        <f t="shared" si="3"/>
        <v>84.745762711864401</v>
      </c>
      <c r="C16" s="5">
        <v>5.4000000000000001E-4</v>
      </c>
      <c r="D16" s="5">
        <v>4.8529999999999997E-2</v>
      </c>
      <c r="H16" s="45"/>
      <c r="I16" s="17">
        <v>1.4</v>
      </c>
      <c r="J16" s="15">
        <f t="shared" si="1"/>
        <v>79.096045197740111</v>
      </c>
      <c r="K16" s="35">
        <v>4.7379999999999999E-2</v>
      </c>
      <c r="L16" s="6"/>
      <c r="M16" s="32"/>
      <c r="N16" s="32"/>
    </row>
    <row r="17" spans="1:14" ht="18" customHeight="1" x14ac:dyDescent="0.3">
      <c r="A17" s="17">
        <v>1.6</v>
      </c>
      <c r="B17" s="15">
        <f t="shared" si="3"/>
        <v>90.395480225988706</v>
      </c>
      <c r="C17" s="5">
        <v>-1.0499999999999999E-3</v>
      </c>
      <c r="D17" s="5">
        <v>4.7710000000000002E-2</v>
      </c>
      <c r="I17" s="17">
        <v>1.5</v>
      </c>
      <c r="J17" s="15">
        <f t="shared" si="1"/>
        <v>84.745762711864401</v>
      </c>
      <c r="K17" s="35">
        <v>4.8000000000000001E-2</v>
      </c>
      <c r="L17" s="6"/>
      <c r="M17" s="32"/>
      <c r="N17" s="32"/>
    </row>
    <row r="18" spans="1:14" ht="18" customHeight="1" x14ac:dyDescent="0.3">
      <c r="A18" s="17">
        <v>1.7</v>
      </c>
      <c r="B18" s="15">
        <f t="shared" si="3"/>
        <v>96.045197740112982</v>
      </c>
      <c r="C18" s="5">
        <v>5.3600000000000002E-4</v>
      </c>
      <c r="D18" s="5">
        <v>5.0590000000000003E-2</v>
      </c>
      <c r="H18" s="42"/>
      <c r="I18" s="17">
        <v>1.6</v>
      </c>
      <c r="J18" s="15">
        <f t="shared" si="1"/>
        <v>90.395480225988706</v>
      </c>
      <c r="K18" s="35">
        <v>4.8759999999999998E-2</v>
      </c>
      <c r="L18" s="6"/>
      <c r="M18" s="32"/>
      <c r="N18" s="32"/>
    </row>
    <row r="19" spans="1:14" ht="18" customHeight="1" x14ac:dyDescent="0.3">
      <c r="A19" s="17">
        <v>1.8</v>
      </c>
      <c r="B19" s="15">
        <f t="shared" si="3"/>
        <v>101.69491525423729</v>
      </c>
      <c r="C19" s="5">
        <v>8.7000000000000001E-4</v>
      </c>
      <c r="D19" s="5">
        <v>5.1670000000000001E-2</v>
      </c>
      <c r="I19" s="17">
        <v>1.7</v>
      </c>
      <c r="J19" s="15">
        <f t="shared" si="1"/>
        <v>96.045197740112982</v>
      </c>
      <c r="K19" s="35">
        <v>0.05</v>
      </c>
      <c r="L19" s="6"/>
      <c r="M19" s="32"/>
      <c r="N19" s="32"/>
    </row>
    <row r="20" spans="1:14" ht="18" customHeight="1" x14ac:dyDescent="0.3">
      <c r="A20" s="17">
        <v>1.9</v>
      </c>
      <c r="B20" s="15">
        <f t="shared" si="3"/>
        <v>107.34463276836158</v>
      </c>
      <c r="C20" s="5">
        <v>9.7999999999999997E-4</v>
      </c>
      <c r="D20" s="5">
        <v>5.2690000000000001E-2</v>
      </c>
      <c r="I20" s="17">
        <v>1.8</v>
      </c>
      <c r="J20" s="15">
        <f t="shared" si="1"/>
        <v>101.69491525423729</v>
      </c>
      <c r="K20" s="35">
        <v>5.0869999999999999E-2</v>
      </c>
      <c r="L20" s="6"/>
      <c r="M20" s="32"/>
      <c r="N20" s="32"/>
    </row>
    <row r="21" spans="1:14" ht="18" customHeight="1" x14ac:dyDescent="0.3">
      <c r="A21" s="17">
        <v>2</v>
      </c>
      <c r="B21" s="15">
        <f t="shared" si="3"/>
        <v>112.99435028248587</v>
      </c>
      <c r="C21" s="5">
        <v>7.2000000000000005E-4</v>
      </c>
      <c r="D21" s="5">
        <v>5.3379999999999997E-2</v>
      </c>
      <c r="F21" s="44"/>
      <c r="G21" s="55"/>
      <c r="H21" s="42"/>
      <c r="I21" s="17">
        <v>1.9</v>
      </c>
      <c r="J21" s="15">
        <f t="shared" si="1"/>
        <v>107.34463276836158</v>
      </c>
      <c r="K21" s="35">
        <v>5.1659999999999998E-2</v>
      </c>
      <c r="L21" s="6"/>
      <c r="M21" s="32"/>
      <c r="N21" s="32"/>
    </row>
    <row r="22" spans="1:14" ht="18" customHeight="1" x14ac:dyDescent="0.3">
      <c r="H22" s="43"/>
      <c r="I22" s="17">
        <v>2</v>
      </c>
      <c r="J22" s="15">
        <f t="shared" si="1"/>
        <v>112.99435028248587</v>
      </c>
      <c r="K22" s="35">
        <v>5.2650000000000002E-2</v>
      </c>
      <c r="L22" s="6"/>
      <c r="M22" s="32"/>
      <c r="N22" s="32"/>
    </row>
    <row r="23" spans="1:14" ht="18" customHeight="1" x14ac:dyDescent="0.3">
      <c r="H23" s="43"/>
      <c r="I23" s="6"/>
      <c r="J23" s="6"/>
      <c r="K23" s="6"/>
      <c r="L23" s="6"/>
      <c r="M23" s="41"/>
      <c r="N23" s="22"/>
    </row>
    <row r="24" spans="1:14" ht="18" customHeight="1" x14ac:dyDescent="0.3">
      <c r="A24" s="57" t="s">
        <v>18</v>
      </c>
      <c r="B24" s="57"/>
      <c r="I24" s="56" t="s">
        <v>4</v>
      </c>
      <c r="J24" s="56"/>
      <c r="K24" s="56"/>
      <c r="L24" s="1">
        <v>1.77E-2</v>
      </c>
      <c r="M24" s="41"/>
      <c r="N24" s="22"/>
    </row>
    <row r="25" spans="1:14" ht="18" customHeight="1" x14ac:dyDescent="0.3">
      <c r="A25" s="57"/>
      <c r="B25" s="57"/>
      <c r="I25" s="56" t="s">
        <v>3</v>
      </c>
      <c r="J25" s="56"/>
      <c r="K25" s="56"/>
      <c r="L25" s="1">
        <v>40.5</v>
      </c>
      <c r="M25" s="41"/>
      <c r="N25" s="22"/>
    </row>
    <row r="26" spans="1:14" ht="18" customHeight="1" x14ac:dyDescent="0.3">
      <c r="A26" s="51" t="s">
        <v>14</v>
      </c>
      <c r="B26" s="51" t="s">
        <v>15</v>
      </c>
      <c r="I26" s="56" t="s">
        <v>0</v>
      </c>
      <c r="J26" s="56"/>
      <c r="K26" s="56"/>
      <c r="L26" s="1">
        <v>24.2</v>
      </c>
      <c r="M26" s="41"/>
      <c r="N26" s="22"/>
    </row>
    <row r="27" spans="1:14" ht="18" customHeight="1" x14ac:dyDescent="0.3">
      <c r="A27" s="47">
        <v>0</v>
      </c>
      <c r="B27" s="47">
        <v>0</v>
      </c>
      <c r="I27" s="2"/>
      <c r="J27" s="2"/>
      <c r="K27" s="2"/>
      <c r="L27" s="2"/>
      <c r="M27" s="41"/>
      <c r="N27" s="22"/>
    </row>
    <row r="28" spans="1:14" ht="18" customHeight="1" x14ac:dyDescent="0.3">
      <c r="A28" s="47">
        <v>0</v>
      </c>
      <c r="B28" s="47">
        <v>120</v>
      </c>
      <c r="I28" s="46"/>
      <c r="J28" s="11">
        <v>3.73E-2</v>
      </c>
      <c r="K28" s="3"/>
      <c r="L28" s="12"/>
      <c r="M28" s="21"/>
      <c r="N28" s="6"/>
    </row>
    <row r="29" spans="1:14" ht="18" customHeight="1" x14ac:dyDescent="0.3">
      <c r="A29" s="57" t="s">
        <v>19</v>
      </c>
      <c r="B29" s="57"/>
      <c r="I29" s="46"/>
      <c r="J29" s="11">
        <v>4.7199999999999999E-2</v>
      </c>
      <c r="K29" s="3"/>
      <c r="L29" s="12"/>
      <c r="M29" s="2"/>
      <c r="N29" s="6"/>
    </row>
    <row r="30" spans="1:14" ht="18" customHeight="1" x14ac:dyDescent="0.3">
      <c r="A30" s="57"/>
      <c r="B30" s="57"/>
      <c r="I30" s="6"/>
      <c r="J30" s="6"/>
      <c r="K30" s="6"/>
      <c r="L30" s="6"/>
      <c r="M30" s="21"/>
      <c r="N30" s="38"/>
    </row>
    <row r="31" spans="1:14" ht="18" customHeight="1" x14ac:dyDescent="0.3">
      <c r="A31" s="51" t="s">
        <v>14</v>
      </c>
      <c r="B31" s="51" t="s">
        <v>15</v>
      </c>
      <c r="I31" s="46"/>
      <c r="J31" s="8">
        <v>37.936999999999998</v>
      </c>
      <c r="K31" s="13" t="s">
        <v>5</v>
      </c>
      <c r="L31" s="7">
        <f>J31*L24</f>
        <v>0.67148489999999994</v>
      </c>
      <c r="M31" s="6"/>
      <c r="N31" s="12"/>
    </row>
    <row r="32" spans="1:14" ht="18" customHeight="1" x14ac:dyDescent="0.3">
      <c r="A32" s="48">
        <v>0</v>
      </c>
      <c r="B32" s="49">
        <v>0</v>
      </c>
      <c r="I32" s="46"/>
      <c r="J32" s="8">
        <v>62.144799999999996</v>
      </c>
      <c r="K32" s="13" t="s">
        <v>6</v>
      </c>
      <c r="L32" s="7">
        <f>J32*L24</f>
        <v>1.09996296</v>
      </c>
      <c r="M32" s="30"/>
      <c r="N32" s="12"/>
    </row>
    <row r="33" spans="1:14" ht="18" customHeight="1" x14ac:dyDescent="0.3">
      <c r="A33" s="48">
        <v>1.3370000000000001E-3</v>
      </c>
      <c r="B33" s="50">
        <v>37.936999999999998</v>
      </c>
      <c r="I33" s="46"/>
      <c r="J33" s="1">
        <v>112.99</v>
      </c>
      <c r="K33" s="13" t="s">
        <v>7</v>
      </c>
      <c r="L33" s="7">
        <v>2</v>
      </c>
      <c r="M33" s="21"/>
      <c r="N33" s="12"/>
    </row>
    <row r="34" spans="1:14" ht="18" customHeight="1" x14ac:dyDescent="0.3">
      <c r="A34" s="48">
        <v>3.7338650000000001E-2</v>
      </c>
      <c r="B34" s="50">
        <v>62.144799999999996</v>
      </c>
      <c r="I34" s="6"/>
      <c r="J34" s="6"/>
      <c r="K34" s="6"/>
      <c r="L34" s="6"/>
      <c r="M34" s="21"/>
      <c r="N34" s="12"/>
    </row>
    <row r="35" spans="1:14" ht="18" customHeight="1" x14ac:dyDescent="0.3">
      <c r="A35" s="48">
        <v>4.7179890000000002E-2</v>
      </c>
      <c r="B35" s="50">
        <v>112.99</v>
      </c>
      <c r="I35" s="14" t="s">
        <v>11</v>
      </c>
      <c r="J35" s="36">
        <f>(1/$L$26-1/$L$25)*1/1000</f>
        <v>1.663095602489542E-5</v>
      </c>
      <c r="K35" s="13" t="s">
        <v>8</v>
      </c>
      <c r="L35" s="37">
        <v>0</v>
      </c>
      <c r="M35" s="21"/>
      <c r="N35" s="10"/>
    </row>
    <row r="36" spans="1:14" ht="18" customHeight="1" x14ac:dyDescent="0.3">
      <c r="I36" s="14" t="s">
        <v>12</v>
      </c>
      <c r="J36" s="37">
        <f>($J$28-($J$32/$L$25)*(1/1000)-$J$31*(1/$L$26-1/$L$25)*(1/1000))/($J$32-$J$31)</f>
        <v>1.4513764949772678E-3</v>
      </c>
      <c r="K36" s="13" t="s">
        <v>9</v>
      </c>
      <c r="L36" s="37">
        <f>$J$28-($J$32/$L$25)*(1/1000)-$J$36*$J$32</f>
        <v>-5.4429941511236146E-2</v>
      </c>
      <c r="M36" s="21"/>
      <c r="N36" s="12"/>
    </row>
    <row r="37" spans="1:14" ht="18" customHeight="1" x14ac:dyDescent="0.3">
      <c r="I37" s="14" t="s">
        <v>13</v>
      </c>
      <c r="J37" s="37">
        <f>($J$29-$J$28-(1/$L$25)*1/1000*($J$33-$J$32))/($J$33-$J$32)</f>
        <v>1.7001728703914948E-4</v>
      </c>
      <c r="K37" s="13" t="s">
        <v>10</v>
      </c>
      <c r="L37" s="37">
        <f>$J$29-$J$33/$L$25*(1/1000)-$J$37*$J$33</f>
        <v>2.5199870194236623E-2</v>
      </c>
      <c r="M37" s="21"/>
      <c r="N37" s="12"/>
    </row>
    <row r="38" spans="1:14" ht="18" customHeight="1" x14ac:dyDescent="0.3">
      <c r="M38" s="21"/>
      <c r="N38" s="12"/>
    </row>
    <row r="39" spans="1:14" ht="18" customHeight="1" x14ac:dyDescent="0.3">
      <c r="I39" s="27" t="s">
        <v>1</v>
      </c>
      <c r="J39" s="27" t="s">
        <v>2</v>
      </c>
      <c r="K39" s="27" t="s">
        <v>20</v>
      </c>
      <c r="M39" s="21"/>
      <c r="N39" s="10"/>
    </row>
    <row r="40" spans="1:14" ht="18" customHeight="1" x14ac:dyDescent="0.3">
      <c r="I40" s="20">
        <v>0</v>
      </c>
      <c r="J40" s="20">
        <v>0</v>
      </c>
      <c r="K40" s="19">
        <f>L35+J35*J40</f>
        <v>0</v>
      </c>
      <c r="M40" s="21"/>
      <c r="N40" s="39"/>
    </row>
    <row r="41" spans="1:14" ht="18" customHeight="1" x14ac:dyDescent="0.3">
      <c r="I41" s="28">
        <f>L31</f>
        <v>0.67148489999999994</v>
      </c>
      <c r="J41" s="29">
        <f>I41/$L$24</f>
        <v>37.936999999999998</v>
      </c>
      <c r="K41" s="19">
        <f>L36+J36*J41</f>
        <v>6.3092857871645952E-4</v>
      </c>
      <c r="M41" s="21"/>
      <c r="N41" s="39"/>
    </row>
    <row r="42" spans="1:14" ht="18" customHeight="1" x14ac:dyDescent="0.3">
      <c r="I42" s="28">
        <f>L32</f>
        <v>1.09996296</v>
      </c>
      <c r="J42" s="29">
        <f t="shared" ref="J42:J43" si="4">I42/$L$24</f>
        <v>62.144800000000004</v>
      </c>
      <c r="K42" s="19">
        <f>L36+J36*J42</f>
        <v>3.5765560493827175E-2</v>
      </c>
      <c r="M42" s="21"/>
      <c r="N42" s="39"/>
    </row>
    <row r="43" spans="1:14" ht="18" customHeight="1" x14ac:dyDescent="0.3">
      <c r="I43" s="28">
        <v>2</v>
      </c>
      <c r="J43" s="29">
        <f t="shared" si="4"/>
        <v>112.99435028248587</v>
      </c>
      <c r="K43" s="19">
        <f>L37+J37*J43</f>
        <v>4.4410863080016225E-2</v>
      </c>
      <c r="L43" s="6"/>
      <c r="M43" s="21"/>
      <c r="N43" s="40"/>
    </row>
    <row r="44" spans="1:14" ht="18" customHeight="1" x14ac:dyDescent="0.3">
      <c r="I44" s="6"/>
      <c r="J44" s="6"/>
      <c r="K44" s="6"/>
      <c r="L44" s="6"/>
      <c r="M44" s="21"/>
      <c r="N44" s="40"/>
    </row>
    <row r="45" spans="1:14" ht="18" customHeight="1" x14ac:dyDescent="0.3">
      <c r="I45" s="6"/>
      <c r="J45" s="6"/>
      <c r="K45" s="6"/>
      <c r="L45" s="6"/>
      <c r="M45" s="21"/>
      <c r="N45" s="40"/>
    </row>
    <row r="46" spans="1:14" ht="18" customHeight="1" x14ac:dyDescent="0.3">
      <c r="L46" s="31"/>
      <c r="M46" s="21"/>
      <c r="N46" s="31"/>
    </row>
    <row r="47" spans="1:14" ht="18" customHeight="1" x14ac:dyDescent="0.3">
      <c r="L47" s="33"/>
      <c r="M47" s="21"/>
      <c r="N47" s="33"/>
    </row>
    <row r="48" spans="1:14" ht="18" customHeight="1" x14ac:dyDescent="0.3">
      <c r="L48" s="25"/>
      <c r="M48" s="21"/>
      <c r="N48" s="26"/>
    </row>
    <row r="49" spans="9:14" ht="18" customHeight="1" x14ac:dyDescent="0.3">
      <c r="L49" s="25"/>
      <c r="M49" s="21"/>
      <c r="N49" s="26"/>
    </row>
    <row r="50" spans="9:14" ht="18" customHeight="1" x14ac:dyDescent="0.3">
      <c r="L50" s="26"/>
      <c r="M50" s="21"/>
      <c r="N50" s="26"/>
    </row>
    <row r="51" spans="9:14" ht="18" customHeight="1" x14ac:dyDescent="0.3">
      <c r="I51" s="26"/>
      <c r="J51" s="25"/>
      <c r="K51" s="24"/>
      <c r="L51" s="26"/>
      <c r="M51" s="25"/>
      <c r="N51" s="34"/>
    </row>
    <row r="52" spans="9:14" ht="18" customHeight="1" x14ac:dyDescent="0.3">
      <c r="I52" s="26"/>
      <c r="J52" s="25"/>
      <c r="K52" s="24"/>
      <c r="L52" s="26"/>
      <c r="M52" s="25"/>
      <c r="N52" s="34"/>
    </row>
    <row r="53" spans="9:14" ht="18" customHeight="1" x14ac:dyDescent="0.3">
      <c r="I53" s="10"/>
      <c r="J53" s="10"/>
      <c r="K53" s="10"/>
      <c r="L53" s="26"/>
      <c r="M53" s="25"/>
      <c r="N53" s="34"/>
    </row>
    <row r="54" spans="9:14" ht="18" customHeight="1" x14ac:dyDescent="0.3">
      <c r="I54" s="26"/>
      <c r="J54" s="25"/>
      <c r="K54" s="24"/>
      <c r="L54" s="26"/>
      <c r="M54" s="25"/>
      <c r="N54" s="34"/>
    </row>
    <row r="55" spans="9:14" ht="18" customHeight="1" x14ac:dyDescent="0.3">
      <c r="I55" s="26"/>
      <c r="J55" s="25"/>
      <c r="K55" s="24"/>
      <c r="L55" s="26"/>
      <c r="M55" s="25"/>
      <c r="N55" s="34"/>
    </row>
    <row r="56" spans="9:14" ht="18" customHeight="1" x14ac:dyDescent="0.3">
      <c r="I56" s="26"/>
      <c r="J56" s="25"/>
      <c r="K56" s="24"/>
      <c r="L56" s="26"/>
      <c r="M56" s="25"/>
      <c r="N56" s="34"/>
    </row>
    <row r="57" spans="9:14" ht="18" customHeight="1" x14ac:dyDescent="0.3">
      <c r="I57" s="26"/>
      <c r="J57" s="25"/>
      <c r="K57" s="24"/>
      <c r="L57" s="26"/>
      <c r="M57" s="25"/>
      <c r="N57" s="34"/>
    </row>
    <row r="58" spans="9:14" ht="18" customHeight="1" x14ac:dyDescent="0.3">
      <c r="I58" s="26"/>
      <c r="J58" s="25"/>
      <c r="K58" s="24"/>
      <c r="L58" s="26"/>
      <c r="M58" s="25"/>
      <c r="N58" s="34"/>
    </row>
    <row r="59" spans="9:14" ht="18" customHeight="1" x14ac:dyDescent="0.3">
      <c r="I59" s="26"/>
      <c r="J59" s="25"/>
      <c r="K59" s="24"/>
      <c r="L59" s="26"/>
      <c r="M59" s="25"/>
      <c r="N59" s="34"/>
    </row>
    <row r="60" spans="9:14" ht="18" customHeight="1" x14ac:dyDescent="0.3">
      <c r="I60" s="10"/>
      <c r="J60" s="10"/>
      <c r="K60" s="10"/>
      <c r="L60" s="26"/>
      <c r="M60" s="25"/>
      <c r="N60" s="34"/>
    </row>
    <row r="61" spans="9:14" ht="18" customHeight="1" x14ac:dyDescent="0.3">
      <c r="I61" s="26"/>
      <c r="J61" s="25"/>
      <c r="K61" s="24"/>
      <c r="L61" s="26"/>
      <c r="M61" s="25"/>
      <c r="N61" s="34"/>
    </row>
    <row r="62" spans="9:14" ht="18" customHeight="1" x14ac:dyDescent="0.3">
      <c r="I62" s="26"/>
      <c r="J62" s="25"/>
      <c r="K62" s="24"/>
      <c r="L62" s="26"/>
      <c r="M62" s="25"/>
      <c r="N62" s="34"/>
    </row>
    <row r="63" spans="9:14" ht="18" customHeight="1" x14ac:dyDescent="0.3">
      <c r="I63" s="26"/>
      <c r="J63" s="25"/>
      <c r="K63" s="24"/>
      <c r="L63" s="26"/>
      <c r="M63" s="25"/>
      <c r="N63" s="34"/>
    </row>
    <row r="64" spans="9:14" ht="18" customHeight="1" x14ac:dyDescent="0.3">
      <c r="I64" s="26"/>
      <c r="J64" s="25"/>
      <c r="K64" s="24"/>
      <c r="L64" s="26"/>
      <c r="M64" s="25"/>
      <c r="N64" s="34"/>
    </row>
    <row r="65" spans="9:14" ht="18" customHeight="1" x14ac:dyDescent="0.3">
      <c r="I65" s="26"/>
      <c r="J65" s="25"/>
      <c r="K65" s="24"/>
      <c r="L65" s="26"/>
      <c r="M65" s="25"/>
      <c r="N65" s="34"/>
    </row>
    <row r="66" spans="9:14" ht="18" hidden="1" customHeight="1" x14ac:dyDescent="0.3">
      <c r="I66" s="26"/>
      <c r="J66" s="25"/>
      <c r="K66" s="24"/>
      <c r="L66" s="26"/>
      <c r="M66" s="25"/>
      <c r="N66" s="34"/>
    </row>
    <row r="67" spans="9:14" ht="18" hidden="1" customHeight="1" x14ac:dyDescent="0.3">
      <c r="I67" s="26"/>
      <c r="J67" s="25"/>
      <c r="K67" s="24"/>
      <c r="L67" s="26"/>
      <c r="M67" s="25"/>
      <c r="N67" s="34"/>
    </row>
    <row r="68" spans="9:14" ht="18" hidden="1" customHeight="1" x14ac:dyDescent="0.3">
      <c r="I68" s="26"/>
      <c r="J68" s="25"/>
      <c r="K68" s="24"/>
      <c r="L68" s="26"/>
      <c r="M68" s="25"/>
      <c r="N68" s="34"/>
    </row>
    <row r="69" spans="9:14" ht="18" hidden="1" customHeight="1" x14ac:dyDescent="0.3">
      <c r="I69" s="6"/>
      <c r="J69" s="6"/>
      <c r="K69" s="6"/>
      <c r="L69" s="26"/>
      <c r="M69" s="25"/>
      <c r="N69" s="34"/>
    </row>
    <row r="70" spans="9:14" ht="18" hidden="1" customHeight="1" x14ac:dyDescent="0.3">
      <c r="I70" s="9"/>
      <c r="J70" s="9"/>
      <c r="K70" s="9"/>
      <c r="L70" s="26"/>
      <c r="M70" s="25"/>
      <c r="N70" s="34"/>
    </row>
    <row r="71" spans="9:14" ht="18" hidden="1" customHeight="1" x14ac:dyDescent="0.3">
      <c r="I71" s="6"/>
      <c r="J71" s="6"/>
      <c r="K71" s="6"/>
      <c r="L71" s="6"/>
      <c r="M71" s="21"/>
      <c r="N71" s="6"/>
    </row>
    <row r="72" spans="9:14" ht="18" hidden="1" customHeight="1" x14ac:dyDescent="0.3">
      <c r="I72" s="6"/>
      <c r="J72" s="6"/>
      <c r="K72" s="6"/>
      <c r="L72" s="6"/>
      <c r="M72" s="21"/>
      <c r="N72" s="6"/>
    </row>
    <row r="73" spans="9:14" ht="18" hidden="1" customHeight="1" x14ac:dyDescent="0.3">
      <c r="I73" s="6"/>
      <c r="J73" s="6"/>
      <c r="K73" s="6"/>
      <c r="L73" s="6"/>
      <c r="M73" s="21"/>
      <c r="N73" s="6"/>
    </row>
    <row r="74" spans="9:14" ht="18" hidden="1" customHeight="1" x14ac:dyDescent="0.3">
      <c r="I74" s="6"/>
      <c r="J74" s="6"/>
      <c r="K74" s="6"/>
      <c r="L74" s="6"/>
      <c r="M74" s="21"/>
      <c r="N74" s="6"/>
    </row>
  </sheetData>
  <mergeCells count="5">
    <mergeCell ref="I25:K25"/>
    <mergeCell ref="I26:K26"/>
    <mergeCell ref="A24:B25"/>
    <mergeCell ref="A29:B30"/>
    <mergeCell ref="I24:K24"/>
  </mergeCells>
  <conditionalFormatting sqref="K54:K59 K61:K68 K51:K5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{55756BC3-272A-4E36-8547-B835C25DB0D0}</x14:id>
        </ext>
      </extLst>
    </cfRule>
  </conditionalFormatting>
  <conditionalFormatting sqref="K56:K59 K61:K68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{D94B4A7B-4EE1-4A29-A117-E7B392BAA456}</x14:id>
        </ext>
      </extLst>
    </cfRule>
  </conditionalFormatting>
  <conditionalFormatting sqref="K58:K59 K61:K68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{C05B2001-04B7-443D-98C1-1D8D06B7B613}</x14:id>
        </ext>
      </extLst>
    </cfRule>
  </conditionalFormatting>
  <conditionalFormatting sqref="K54:K59 K61:K68 K51:K52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{B40B15F9-499C-4C04-957A-E5B1565EF332}</x14:id>
        </ext>
      </extLst>
    </cfRule>
  </conditionalFormatting>
  <conditionalFormatting sqref="N51:N7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{E6263C68-5874-405E-A894-AEC3A2D117F3}</x14:id>
        </ext>
      </extLs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5756BC3-272A-4E36-8547-B835C25DB0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K54:K59 K61:K68 K51:K52</xm:sqref>
        </x14:conditionalFormatting>
        <x14:conditionalFormatting xmlns:xm="http://schemas.microsoft.com/office/excel/2006/main">
          <x14:cfRule type="dataBar" id="{D94B4A7B-4EE1-4A29-A117-E7B392BAA45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K56:K59 K61:K68</xm:sqref>
        </x14:conditionalFormatting>
        <x14:conditionalFormatting xmlns:xm="http://schemas.microsoft.com/office/excel/2006/main">
          <x14:cfRule type="dataBar" id="{C05B2001-04B7-443D-98C1-1D8D06B7B61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K58:K59 K61:K68</xm:sqref>
        </x14:conditionalFormatting>
        <x14:conditionalFormatting xmlns:xm="http://schemas.microsoft.com/office/excel/2006/main">
          <x14:cfRule type="dataBar" id="{B40B15F9-499C-4C04-957A-E5B1565EF33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K54:K59 K61:K68 K51:K52</xm:sqref>
        </x14:conditionalFormatting>
        <x14:conditionalFormatting xmlns:xm="http://schemas.microsoft.com/office/excel/2006/main">
          <x14:cfRule type="dataBar" id="{E6263C68-5874-405E-A894-AEC3A2D117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N51:N70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SMA force-control tests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Qiang Liu</dc:creator>
  <cp:lastModifiedBy>Local Administrator</cp:lastModifiedBy>
  <cp:lastPrinted>2021-06-11T08:23:41Z</cp:lastPrinted>
  <dcterms:created xsi:type="dcterms:W3CDTF">2021-05-21T08:21:00Z</dcterms:created>
  <dcterms:modified xsi:type="dcterms:W3CDTF">2021-12-13T09:28:07Z</dcterms:modified>
</cp:coreProperties>
</file>