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jinsong_wang_wur_nl/Documents/博士/博士二年级/batch experiments/Dataset storage at 4TU/"/>
    </mc:Choice>
  </mc:AlternateContent>
  <xr:revisionPtr revIDLastSave="0" documentId="8_{30A30649-04D1-4C69-A896-E5F5A9D69AEE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0" sheetId="1" r:id="rId1"/>
    <sheet name="Run Informatio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2" i="1" l="1"/>
  <c r="AG11" i="1"/>
  <c r="AG10" i="1"/>
  <c r="AG9" i="1"/>
  <c r="AG8" i="1"/>
  <c r="AG7" i="1"/>
  <c r="AG6" i="1"/>
  <c r="AG5" i="1"/>
  <c r="AG4" i="1"/>
  <c r="AG3" i="1"/>
  <c r="AD12" i="1"/>
  <c r="AD11" i="1"/>
  <c r="AD10" i="1"/>
  <c r="AD9" i="1"/>
  <c r="AD8" i="1"/>
  <c r="AD7" i="1"/>
  <c r="AD6" i="1"/>
  <c r="AD5" i="1"/>
  <c r="AD4" i="1"/>
  <c r="AD3" i="1"/>
  <c r="AA12" i="1"/>
  <c r="AA11" i="1"/>
  <c r="AA10" i="1"/>
  <c r="AA9" i="1"/>
  <c r="AA8" i="1"/>
  <c r="AA7" i="1"/>
  <c r="AA6" i="1"/>
  <c r="AA5" i="1"/>
  <c r="AA4" i="1"/>
  <c r="AA3" i="1"/>
  <c r="V12" i="1"/>
  <c r="V11" i="1"/>
  <c r="V10" i="1"/>
  <c r="V9" i="1"/>
  <c r="V8" i="1"/>
  <c r="V7" i="1"/>
  <c r="V6" i="1"/>
  <c r="V5" i="1"/>
  <c r="V4" i="1"/>
  <c r="V3" i="1"/>
  <c r="S12" i="1"/>
  <c r="S11" i="1"/>
  <c r="S10" i="1"/>
  <c r="S9" i="1"/>
  <c r="S8" i="1"/>
  <c r="S7" i="1"/>
  <c r="S6" i="1"/>
  <c r="S5" i="1"/>
  <c r="S4" i="1"/>
  <c r="S3" i="1"/>
  <c r="P12" i="1"/>
  <c r="P11" i="1"/>
  <c r="P10" i="1"/>
  <c r="P9" i="1"/>
  <c r="P8" i="1"/>
  <c r="P7" i="1"/>
  <c r="P6" i="1"/>
  <c r="P5" i="1"/>
  <c r="P4" i="1"/>
  <c r="P3" i="1"/>
  <c r="K12" i="1"/>
  <c r="K11" i="1"/>
  <c r="K10" i="1"/>
  <c r="K9" i="1"/>
  <c r="K8" i="1"/>
  <c r="K7" i="1"/>
  <c r="K6" i="1"/>
  <c r="K5" i="1"/>
  <c r="K4" i="1"/>
  <c r="K3" i="1"/>
  <c r="H12" i="1"/>
  <c r="H11" i="1"/>
  <c r="H10" i="1"/>
  <c r="H9" i="1"/>
  <c r="H8" i="1"/>
  <c r="H7" i="1"/>
  <c r="H6" i="1"/>
  <c r="H5" i="1"/>
  <c r="H4" i="1"/>
  <c r="H3" i="1"/>
  <c r="E10" i="1"/>
  <c r="E9" i="1"/>
  <c r="E6" i="1"/>
  <c r="E5" i="1"/>
  <c r="E4" i="1"/>
  <c r="E3" i="1"/>
  <c r="AI3" i="1" l="1"/>
  <c r="AH3" i="1"/>
  <c r="AH11" i="1"/>
  <c r="AI8" i="1"/>
  <c r="AI6" i="1"/>
  <c r="AI5" i="1"/>
  <c r="AI11" i="1" l="1"/>
  <c r="AH6" i="1"/>
  <c r="AH4" i="1"/>
  <c r="AI7" i="1"/>
  <c r="AI12" i="1"/>
  <c r="AI4" i="1"/>
  <c r="AI9" i="1"/>
  <c r="AI10" i="1"/>
  <c r="AH9" i="1"/>
  <c r="AH12" i="1"/>
  <c r="AH8" i="1"/>
  <c r="AH5" i="1"/>
  <c r="AH10" i="1"/>
  <c r="AH7" i="1"/>
  <c r="W12" i="1"/>
  <c r="M3" i="1"/>
  <c r="L3" i="1"/>
  <c r="E7" i="1"/>
  <c r="E8" i="1"/>
  <c r="E11" i="1"/>
  <c r="E12" i="1"/>
  <c r="X4" i="1" l="1"/>
  <c r="W4" i="1"/>
  <c r="X12" i="1"/>
  <c r="W11" i="1"/>
  <c r="X10" i="1"/>
  <c r="X8" i="1"/>
  <c r="X7" i="1"/>
  <c r="X6" i="1"/>
  <c r="W3" i="1"/>
  <c r="W8" i="1" l="1"/>
  <c r="X9" i="1"/>
  <c r="W7" i="1"/>
  <c r="W10" i="1"/>
  <c r="X5" i="1"/>
  <c r="X11" i="1"/>
  <c r="W9" i="1"/>
  <c r="W5" i="1"/>
  <c r="X3" i="1"/>
  <c r="W6" i="1"/>
  <c r="L10" i="1"/>
  <c r="M11" i="1"/>
  <c r="M5" i="1"/>
  <c r="M7" i="1"/>
  <c r="L6" i="1"/>
  <c r="L12" i="1"/>
  <c r="L11" i="1"/>
  <c r="M10" i="1"/>
  <c r="M9" i="1"/>
  <c r="L8" i="1"/>
  <c r="L7" i="1"/>
  <c r="M6" i="1"/>
  <c r="L5" i="1"/>
  <c r="L4" i="1"/>
  <c r="L9" i="1" l="1"/>
  <c r="M12" i="1"/>
  <c r="M8" i="1"/>
  <c r="M4" i="1"/>
</calcChain>
</file>

<file path=xl/sharedStrings.xml><?xml version="1.0" encoding="utf-8"?>
<sst xmlns="http://schemas.openxmlformats.org/spreadsheetml/2006/main" count="51" uniqueCount="39">
  <si>
    <t>Sample</t>
  </si>
  <si>
    <t>File Name</t>
  </si>
  <si>
    <t>Total 16S_Template(Dsb)_2020-10-01 12-31-19_CFX384.pcrd</t>
  </si>
  <si>
    <t>Created By User</t>
  </si>
  <si>
    <t>admin</t>
  </si>
  <si>
    <t>Notes</t>
  </si>
  <si>
    <t>ID</t>
  </si>
  <si>
    <t>Run Started</t>
  </si>
  <si>
    <t>10/01/2020 10:32:23 UTC</t>
  </si>
  <si>
    <t>Run Ended</t>
  </si>
  <si>
    <t>10/01/2020 12:39:16 UTC</t>
  </si>
  <si>
    <t>Sample Vol</t>
  </si>
  <si>
    <t>Lid Temp</t>
  </si>
  <si>
    <t>Protocol File Name</t>
  </si>
  <si>
    <t>Eub_Pol_Noc_Myco_Geo_CFX_2stepAmp+Melting curve.prcl</t>
  </si>
  <si>
    <t>Plate Setup File Name</t>
  </si>
  <si>
    <t>Total_16S_Eub_Template(Dsb)_01-10-2020.pltd</t>
  </si>
  <si>
    <t>Base Serial Number</t>
  </si>
  <si>
    <t>CC016144</t>
  </si>
  <si>
    <t>Optical Head Serial Number</t>
  </si>
  <si>
    <t>786BR2224</t>
  </si>
  <si>
    <t>CFX Manager Version</t>
  </si>
  <si>
    <t xml:space="preserve">3.1.1517.0823. </t>
  </si>
  <si>
    <t>A0</t>
  </si>
  <si>
    <t>A1</t>
  </si>
  <si>
    <t>A2</t>
  </si>
  <si>
    <t>A3</t>
  </si>
  <si>
    <t>A4</t>
  </si>
  <si>
    <t>M1</t>
  </si>
  <si>
    <t>M2</t>
  </si>
  <si>
    <t>M3</t>
  </si>
  <si>
    <t>M4</t>
  </si>
  <si>
    <t>M0</t>
  </si>
  <si>
    <t xml:space="preserve">SQ_total </t>
  </si>
  <si>
    <t>SQ_amoA</t>
  </si>
  <si>
    <t>AVE</t>
  </si>
  <si>
    <t>STD</t>
  </si>
  <si>
    <t>sand weight (g)</t>
  </si>
  <si>
    <t>SQ_pmoA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</si>
</sst>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0.00000;\-###0.00000"/>
    <numFmt numFmtId="165" formatCode="###0;\-###0"/>
    <numFmt numFmtId="166" formatCode="0.000E+00"/>
  </numFmts>
  <fonts count="14" x14ac:knownFonts="1"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charset val="1"/>
    </font>
    <font>
      <sz val="8.25"/>
      <name val="Microsoft Sans Serif"/>
      <family val="2"/>
    </font>
  </fonts>
  <fills count="14">
    <fill>
      <patternFill patternType="none"/>
    </fill>
    <fill>
      <patternFill patternType="gray125"/>
    </fill>
    <fill>
      <patternFill patternType="solid">
        <fgColor rgb="FFD3DCE9"/>
        <bgColor rgb="FF000000"/>
      </patternFill>
    </fill>
    <fill>
      <patternFill patternType="solid">
        <fgColor rgb="FFE4ECF7"/>
        <bgColor rgb="FF000000"/>
      </patternFill>
    </fill>
    <fill>
      <patternFill patternType="solid">
        <fgColor rgb="FFA9C4E9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40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4" fillId="3" borderId="0" xfId="0" applyFont="1" applyFill="1" applyBorder="1" applyAlignment="1" applyProtection="1">
      <alignment horizontal="center" vertical="center"/>
      <protection locked="0"/>
    </xf>
    <xf numFmtId="49" fontId="5" fillId="4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vertical="center"/>
    </xf>
    <xf numFmtId="49" fontId="9" fillId="0" borderId="0" xfId="0" applyNumberFormat="1" applyFont="1" applyFill="1" applyBorder="1" applyAlignment="1" applyProtection="1">
      <alignment vertical="center"/>
    </xf>
    <xf numFmtId="164" fontId="10" fillId="0" borderId="0" xfId="0" applyNumberFormat="1" applyFont="1" applyFill="1" applyBorder="1" applyAlignment="1" applyProtection="1">
      <alignment vertical="center"/>
    </xf>
    <xf numFmtId="49" fontId="11" fillId="0" borderId="0" xfId="0" applyNumberFormat="1" applyFont="1" applyFill="1" applyBorder="1" applyAlignment="1" applyProtection="1">
      <alignment vertical="top"/>
      <protection locked="0"/>
    </xf>
    <xf numFmtId="165" fontId="12" fillId="0" borderId="0" xfId="0" applyNumberFormat="1" applyFont="1" applyFill="1" applyBorder="1" applyAlignment="1" applyProtection="1">
      <alignment horizontal="left" vertical="top"/>
      <protection locked="0"/>
    </xf>
    <xf numFmtId="49" fontId="0" fillId="0" borderId="0" xfId="0" applyNumberFormat="1" applyFont="1" applyFill="1" applyBorder="1" applyAlignment="1" applyProtection="1">
      <alignment vertical="center"/>
    </xf>
    <xf numFmtId="164" fontId="1" fillId="0" borderId="0" xfId="0" applyNumberFormat="1" applyFont="1" applyFill="1" applyBorder="1" applyAlignment="1" applyProtection="1">
      <alignment vertical="center"/>
    </xf>
    <xf numFmtId="166" fontId="8" fillId="5" borderId="0" xfId="0" applyNumberFormat="1" applyFont="1" applyFill="1" applyBorder="1" applyAlignment="1" applyProtection="1">
      <alignment vertical="center"/>
    </xf>
    <xf numFmtId="11" fontId="6" fillId="6" borderId="0" xfId="0" applyNumberFormat="1" applyFont="1" applyFill="1" applyBorder="1" applyAlignment="1" applyProtection="1">
      <alignment vertical="center"/>
    </xf>
    <xf numFmtId="11" fontId="6" fillId="7" borderId="0" xfId="0" applyNumberFormat="1" applyFont="1" applyFill="1" applyBorder="1" applyAlignment="1" applyProtection="1">
      <alignment vertical="center"/>
    </xf>
    <xf numFmtId="166" fontId="8" fillId="8" borderId="0" xfId="0" applyNumberFormat="1" applyFont="1" applyFill="1" applyBorder="1" applyAlignment="1" applyProtection="1">
      <alignment vertical="center"/>
    </xf>
    <xf numFmtId="0" fontId="3" fillId="9" borderId="0" xfId="0" applyFont="1" applyFill="1" applyBorder="1" applyAlignment="1" applyProtection="1">
      <alignment horizontal="center" vertical="center" wrapText="1"/>
      <protection locked="0"/>
    </xf>
    <xf numFmtId="0" fontId="2" fillId="9" borderId="0" xfId="0" applyFont="1" applyFill="1" applyBorder="1" applyAlignment="1" applyProtection="1">
      <alignment horizontal="center" vertical="center"/>
      <protection locked="0"/>
    </xf>
    <xf numFmtId="0" fontId="13" fillId="9" borderId="0" xfId="0" applyFont="1" applyFill="1" applyBorder="1" applyAlignment="1" applyProtection="1">
      <alignment horizontal="center" vertical="center"/>
      <protection locked="0"/>
    </xf>
    <xf numFmtId="0" fontId="2" fillId="10" borderId="0" xfId="0" applyFont="1" applyFill="1" applyBorder="1" applyAlignment="1" applyProtection="1">
      <alignment horizontal="center" vertical="center"/>
      <protection locked="0"/>
    </xf>
    <xf numFmtId="0" fontId="13" fillId="10" borderId="0" xfId="0" applyFont="1" applyFill="1" applyBorder="1" applyAlignment="1" applyProtection="1">
      <alignment horizontal="center" vertical="center"/>
      <protection locked="0"/>
    </xf>
    <xf numFmtId="0" fontId="0" fillId="9" borderId="0" xfId="0" applyFont="1" applyFill="1" applyBorder="1" applyAlignment="1" applyProtection="1">
      <alignment horizontal="center" vertical="center" wrapText="1"/>
      <protection locked="0"/>
    </xf>
    <xf numFmtId="0" fontId="0" fillId="10" borderId="0" xfId="0" applyFont="1" applyFill="1" applyBorder="1" applyAlignment="1" applyProtection="1">
      <alignment horizontal="center" vertical="center"/>
      <protection locked="0"/>
    </xf>
    <xf numFmtId="0" fontId="2" fillId="11" borderId="0" xfId="0" applyFont="1" applyFill="1" applyBorder="1" applyAlignment="1" applyProtection="1">
      <alignment horizontal="center" vertical="center"/>
      <protection locked="0"/>
    </xf>
    <xf numFmtId="0" fontId="0" fillId="11" borderId="0" xfId="0" applyFont="1" applyFill="1" applyBorder="1" applyAlignment="1" applyProtection="1">
      <alignment horizontal="center" vertical="center"/>
      <protection locked="0"/>
    </xf>
    <xf numFmtId="0" fontId="13" fillId="11" borderId="0" xfId="0" applyFont="1" applyFill="1" applyBorder="1" applyAlignment="1" applyProtection="1">
      <alignment horizontal="center" vertical="center"/>
      <protection locked="0"/>
    </xf>
    <xf numFmtId="166" fontId="8" fillId="12" borderId="0" xfId="0" applyNumberFormat="1" applyFont="1" applyFill="1" applyBorder="1" applyAlignment="1" applyProtection="1">
      <alignment vertical="center"/>
    </xf>
    <xf numFmtId="11" fontId="6" fillId="13" borderId="0" xfId="0" applyNumberFormat="1" applyFont="1" applyFill="1" applyBorder="1" applyAlignment="1" applyProtection="1">
      <alignment vertical="center"/>
    </xf>
    <xf numFmtId="11" fontId="6" fillId="0" borderId="0" xfId="0" applyNumberFormat="1" applyFont="1" applyFill="1" applyBorder="1" applyAlignment="1" applyProtection="1">
      <alignment vertical="center"/>
    </xf>
    <xf numFmtId="11" fontId="1" fillId="0" borderId="0" xfId="0" applyNumberFormat="1" applyFont="1" applyFill="1" applyBorder="1" applyAlignment="1" applyProtection="1">
      <alignment vertical="center"/>
    </xf>
    <xf numFmtId="2" fontId="6" fillId="0" borderId="0" xfId="0" applyNumberFormat="1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/>
    </xf>
    <xf numFmtId="164" fontId="13" fillId="0" borderId="0" xfId="0" applyNumberFormat="1" applyFont="1" applyFill="1" applyBorder="1" applyAlignment="1" applyProtection="1">
      <alignment vertical="center"/>
    </xf>
    <xf numFmtId="166" fontId="13" fillId="12" borderId="0" xfId="0" applyNumberFormat="1" applyFont="1" applyFill="1" applyBorder="1" applyAlignment="1" applyProtection="1">
      <alignment vertical="center"/>
    </xf>
    <xf numFmtId="0" fontId="0" fillId="9" borderId="0" xfId="0" applyFont="1" applyFill="1" applyBorder="1" applyAlignment="1" applyProtection="1">
      <alignment horizontal="center" vertical="center" wrapText="1"/>
      <protection locked="0"/>
    </xf>
    <xf numFmtId="0" fontId="0" fillId="10" borderId="0" xfId="0" applyFont="1" applyFill="1" applyBorder="1" applyAlignment="1" applyProtection="1">
      <alignment horizontal="center" vertical="center" wrapText="1"/>
      <protection locked="0"/>
    </xf>
    <xf numFmtId="0" fontId="0" fillId="11" borderId="0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3"/>
  <sheetViews>
    <sheetView tabSelected="1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E2" sqref="E2"/>
    </sheetView>
  </sheetViews>
  <sheetFormatPr defaultColWidth="10" defaultRowHeight="15" customHeight="1" x14ac:dyDescent="0.25"/>
  <cols>
    <col min="1" max="1" width="1.44140625" style="4" customWidth="1"/>
    <col min="2" max="2" width="11.6640625" style="9" customWidth="1"/>
    <col min="3" max="3" width="14.77734375" style="10" bestFit="1" customWidth="1"/>
    <col min="4" max="5" width="14.77734375" style="10" customWidth="1"/>
    <col min="6" max="6" width="14.5546875" style="1" bestFit="1" customWidth="1"/>
    <col min="7" max="8" width="14.5546875" style="1" customWidth="1"/>
    <col min="9" max="9" width="14.5546875" style="1" bestFit="1" customWidth="1"/>
    <col min="10" max="10" width="14.5546875" style="1" customWidth="1"/>
    <col min="11" max="11" width="11.77734375" style="1" bestFit="1" customWidth="1"/>
    <col min="12" max="13" width="10" style="1"/>
    <col min="14" max="14" width="12.44140625" style="1" bestFit="1" customWidth="1"/>
    <col min="15" max="15" width="13.88671875" style="1" bestFit="1" customWidth="1"/>
    <col min="16" max="16" width="9.77734375" style="1" bestFit="1" customWidth="1"/>
    <col min="17" max="17" width="12.44140625" style="1" bestFit="1" customWidth="1"/>
    <col min="18" max="18" width="13.88671875" style="1" bestFit="1" customWidth="1"/>
    <col min="19" max="20" width="12.44140625" style="1" bestFit="1" customWidth="1"/>
    <col min="21" max="21" width="13.88671875" style="1" bestFit="1" customWidth="1"/>
    <col min="22" max="24" width="10" style="1"/>
    <col min="25" max="25" width="13.5546875" style="1" bestFit="1" customWidth="1"/>
    <col min="26" max="26" width="13.88671875" style="1" bestFit="1" customWidth="1"/>
    <col min="27" max="27" width="10" style="1"/>
    <col min="28" max="28" width="13.77734375" style="1" bestFit="1" customWidth="1"/>
    <col min="29" max="29" width="13.88671875" style="1" bestFit="1" customWidth="1"/>
    <col min="30" max="30" width="10" style="1"/>
    <col min="31" max="31" width="13.77734375" style="1" bestFit="1" customWidth="1"/>
    <col min="32" max="32" width="13.88671875" style="1" bestFit="1" customWidth="1"/>
    <col min="33" max="16384" width="10" style="1"/>
  </cols>
  <sheetData>
    <row r="1" spans="1:35" s="2" customFormat="1" ht="15" customHeight="1" x14ac:dyDescent="0.25">
      <c r="A1" s="5"/>
      <c r="B1" s="3" t="s">
        <v>0</v>
      </c>
      <c r="C1" s="37" t="s">
        <v>33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8" t="s">
        <v>34</v>
      </c>
      <c r="O1" s="38"/>
      <c r="P1" s="38"/>
      <c r="Q1" s="38"/>
      <c r="R1" s="38"/>
      <c r="S1" s="38"/>
      <c r="T1" s="38"/>
      <c r="U1" s="38"/>
      <c r="V1" s="38"/>
      <c r="W1" s="38"/>
      <c r="X1" s="38"/>
      <c r="Y1" s="39" t="s">
        <v>38</v>
      </c>
      <c r="Z1" s="39"/>
      <c r="AA1" s="39"/>
      <c r="AB1" s="39"/>
      <c r="AC1" s="39"/>
      <c r="AD1" s="39"/>
      <c r="AE1" s="39"/>
      <c r="AF1" s="39"/>
      <c r="AG1" s="39"/>
      <c r="AH1" s="39"/>
      <c r="AI1" s="39"/>
    </row>
    <row r="2" spans="1:35" s="2" customFormat="1" ht="15" customHeight="1" x14ac:dyDescent="0.25">
      <c r="A2" s="5"/>
      <c r="B2" s="3"/>
      <c r="C2" s="19">
        <v>1</v>
      </c>
      <c r="D2" s="24" t="s">
        <v>37</v>
      </c>
      <c r="E2" s="19"/>
      <c r="F2" s="20">
        <v>2</v>
      </c>
      <c r="G2" s="24" t="s">
        <v>37</v>
      </c>
      <c r="H2" s="20"/>
      <c r="I2" s="20">
        <v>3</v>
      </c>
      <c r="J2" s="24" t="s">
        <v>37</v>
      </c>
      <c r="K2" s="20"/>
      <c r="L2" s="21" t="s">
        <v>35</v>
      </c>
      <c r="M2" s="21" t="s">
        <v>36</v>
      </c>
      <c r="N2" s="22">
        <v>1</v>
      </c>
      <c r="O2" s="25" t="s">
        <v>37</v>
      </c>
      <c r="P2" s="22"/>
      <c r="Q2" s="22">
        <v>2</v>
      </c>
      <c r="R2" s="25" t="s">
        <v>37</v>
      </c>
      <c r="S2" s="22"/>
      <c r="T2" s="22">
        <v>3</v>
      </c>
      <c r="U2" s="25" t="s">
        <v>37</v>
      </c>
      <c r="V2" s="22"/>
      <c r="W2" s="23" t="s">
        <v>35</v>
      </c>
      <c r="X2" s="23" t="s">
        <v>36</v>
      </c>
      <c r="Y2" s="26">
        <v>1</v>
      </c>
      <c r="Z2" s="27" t="s">
        <v>37</v>
      </c>
      <c r="AA2" s="26"/>
      <c r="AB2" s="26">
        <v>2</v>
      </c>
      <c r="AC2" s="27" t="s">
        <v>37</v>
      </c>
      <c r="AD2" s="26"/>
      <c r="AE2" s="26">
        <v>3</v>
      </c>
      <c r="AF2" s="27" t="s">
        <v>37</v>
      </c>
      <c r="AG2" s="26"/>
      <c r="AH2" s="28" t="s">
        <v>35</v>
      </c>
      <c r="AI2" s="28" t="s">
        <v>36</v>
      </c>
    </row>
    <row r="3" spans="1:35" s="6" customFormat="1" ht="15" customHeight="1" x14ac:dyDescent="0.25">
      <c r="A3" s="4"/>
      <c r="B3" s="13" t="s">
        <v>23</v>
      </c>
      <c r="C3" s="8">
        <v>25859.450118507499</v>
      </c>
      <c r="D3" s="8">
        <v>0.95</v>
      </c>
      <c r="E3" s="15">
        <f>C3*10/D3</f>
        <v>272204.73808955261</v>
      </c>
      <c r="F3" s="8">
        <v>35765.870540072501</v>
      </c>
      <c r="G3" s="8">
        <v>0.95</v>
      </c>
      <c r="H3" s="15">
        <f>F3*10/G3</f>
        <v>376482.84779023688</v>
      </c>
      <c r="I3" s="8">
        <v>22566.260040081699</v>
      </c>
      <c r="J3" s="8">
        <v>0.95</v>
      </c>
      <c r="K3" s="15">
        <f>I3*10/J3</f>
        <v>237539.57936928107</v>
      </c>
      <c r="L3" s="16">
        <f>AVERAGE(E3,H3,K3)</f>
        <v>295409.0550830235</v>
      </c>
      <c r="M3" s="16">
        <f>STDEV(E3,H3,K3)</f>
        <v>72319.694449192699</v>
      </c>
      <c r="N3" s="14">
        <v>652.913733486507</v>
      </c>
      <c r="O3" s="8">
        <v>0.95</v>
      </c>
      <c r="P3" s="18">
        <f>N3*10/O3</f>
        <v>6872.7761419632325</v>
      </c>
      <c r="Q3" s="14">
        <v>822.60471637491401</v>
      </c>
      <c r="R3" s="8">
        <v>0.95</v>
      </c>
      <c r="S3" s="18">
        <f>Q3*10/R3</f>
        <v>8658.9970144727777</v>
      </c>
      <c r="T3" s="14">
        <v>968.62605607155001</v>
      </c>
      <c r="U3" s="8">
        <v>0.95</v>
      </c>
      <c r="V3" s="18">
        <f>T3*10/U3</f>
        <v>10196.06374812158</v>
      </c>
      <c r="W3" s="17">
        <f>AVERAGE(P3,S3,V3)</f>
        <v>8575.9456348525291</v>
      </c>
      <c r="X3" s="17">
        <f>STDEV(P3,S3,V3)</f>
        <v>1663.1997105140611</v>
      </c>
      <c r="Y3" s="14">
        <v>32.131470104158502</v>
      </c>
      <c r="Z3" s="8">
        <v>0.95</v>
      </c>
      <c r="AA3" s="29">
        <f>Y3*10/Z3</f>
        <v>338.2260010964053</v>
      </c>
      <c r="AB3" s="35">
        <v>170.95971078941599</v>
      </c>
      <c r="AC3" s="35">
        <v>0.95</v>
      </c>
      <c r="AD3" s="36">
        <f>AB3*10/AC3</f>
        <v>1799.5759030464842</v>
      </c>
      <c r="AE3" s="14">
        <v>26.626429273621099</v>
      </c>
      <c r="AF3" s="8">
        <v>0.95</v>
      </c>
      <c r="AG3" s="29">
        <f>AE3*10/AF3</f>
        <v>280.27820288022212</v>
      </c>
      <c r="AH3" s="30">
        <f>AVERAGE(AA3,AG3)</f>
        <v>309.25210198831371</v>
      </c>
      <c r="AI3" s="30">
        <f>STDEV(AA3,AG3)</f>
        <v>40.975281073492845</v>
      </c>
    </row>
    <row r="4" spans="1:35" s="6" customFormat="1" ht="15" customHeight="1" x14ac:dyDescent="0.25">
      <c r="A4" s="4"/>
      <c r="B4" s="13" t="s">
        <v>24</v>
      </c>
      <c r="C4" s="8">
        <v>8866595.6667100992</v>
      </c>
      <c r="D4" s="8">
        <v>0.91</v>
      </c>
      <c r="E4" s="15">
        <f>C4*40/D4</f>
        <v>389740468.86637801</v>
      </c>
      <c r="F4" s="8">
        <v>7204785.8623977602</v>
      </c>
      <c r="G4" s="8">
        <v>0.91</v>
      </c>
      <c r="H4" s="15">
        <f>F4*40/G4</f>
        <v>316693884.06143999</v>
      </c>
      <c r="I4" s="8">
        <v>9308773.8142788503</v>
      </c>
      <c r="J4" s="8">
        <v>0.91</v>
      </c>
      <c r="K4" s="15">
        <f>I4*40/J4</f>
        <v>409176870.95731205</v>
      </c>
      <c r="L4" s="16">
        <f t="shared" ref="L4:L12" si="0">AVERAGE(E4,H4,K4)</f>
        <v>371870407.96171004</v>
      </c>
      <c r="M4" s="16">
        <f t="shared" ref="M4:M12" si="1">STDEV(E4,H4,K4)</f>
        <v>48762485.825148821</v>
      </c>
      <c r="N4" s="14">
        <v>175499.76100980901</v>
      </c>
      <c r="O4" s="8">
        <v>0.91</v>
      </c>
      <c r="P4" s="18">
        <f>N4*40/O4</f>
        <v>7714275.2092223736</v>
      </c>
      <c r="Q4" s="14">
        <v>141731.955124887</v>
      </c>
      <c r="R4" s="8">
        <v>0.91</v>
      </c>
      <c r="S4" s="18">
        <f>Q4*40/R4</f>
        <v>6229976.0494455816</v>
      </c>
      <c r="T4" s="14">
        <v>138998.268763286</v>
      </c>
      <c r="U4" s="8">
        <v>0.91</v>
      </c>
      <c r="V4" s="18">
        <f>T4*40/U4</f>
        <v>6109814.0115730111</v>
      </c>
      <c r="W4" s="17">
        <f t="shared" ref="W4:W11" si="2">AVERAGE(P4,S4,V4)</f>
        <v>6684688.4234136557</v>
      </c>
      <c r="X4" s="17">
        <f>STDEV(P4,S4,V4)</f>
        <v>893670.20816986356</v>
      </c>
      <c r="Y4" s="14">
        <v>6858.9637321894297</v>
      </c>
      <c r="Z4" s="8">
        <v>0.91</v>
      </c>
      <c r="AA4" s="29">
        <f>Y4*40/Z4</f>
        <v>301492.91130502982</v>
      </c>
      <c r="AB4" s="14">
        <v>6240.0558119630596</v>
      </c>
      <c r="AC4" s="8">
        <v>0.91</v>
      </c>
      <c r="AD4" s="29">
        <f>AB4*40/AC4</f>
        <v>274288.1675588158</v>
      </c>
      <c r="AE4" s="14">
        <v>5072.0019765919596</v>
      </c>
      <c r="AF4" s="8">
        <v>0.91</v>
      </c>
      <c r="AG4" s="29">
        <f>AE4*40/AF4</f>
        <v>222945.14182821801</v>
      </c>
      <c r="AH4" s="30">
        <f t="shared" ref="AH4:AH11" si="3">AVERAGE(AA4,AD4,AG4)</f>
        <v>266242.07356402121</v>
      </c>
      <c r="AI4" s="30">
        <f>STDEV(AA4,AD4,AG4)</f>
        <v>39887.250392517424</v>
      </c>
    </row>
    <row r="5" spans="1:35" s="6" customFormat="1" ht="15" customHeight="1" x14ac:dyDescent="0.25">
      <c r="A5" s="4"/>
      <c r="B5" s="13" t="s">
        <v>25</v>
      </c>
      <c r="C5" s="8">
        <v>7539934.9981003096</v>
      </c>
      <c r="D5" s="8">
        <v>0.91</v>
      </c>
      <c r="E5" s="15">
        <f>C5*30/D5</f>
        <v>248569285.65165854</v>
      </c>
      <c r="F5" s="8">
        <v>8497999.3133897502</v>
      </c>
      <c r="G5" s="8">
        <v>0.91</v>
      </c>
      <c r="H5" s="15">
        <f>F5*30/G5</f>
        <v>280153823.51834339</v>
      </c>
      <c r="I5" s="8">
        <v>7695761.5513332402</v>
      </c>
      <c r="J5" s="8">
        <v>0.91</v>
      </c>
      <c r="K5" s="15">
        <f>I5*30/J5</f>
        <v>253706424.76922771</v>
      </c>
      <c r="L5" s="16">
        <f t="shared" si="0"/>
        <v>260809844.64640987</v>
      </c>
      <c r="M5" s="16">
        <f t="shared" si="1"/>
        <v>16948147.052898508</v>
      </c>
      <c r="N5" s="14">
        <v>137170.75559116999</v>
      </c>
      <c r="O5" s="8">
        <v>0.91</v>
      </c>
      <c r="P5" s="18">
        <f>N5*30/O5</f>
        <v>4522112.8216869226</v>
      </c>
      <c r="Q5" s="14">
        <v>113595.002765513</v>
      </c>
      <c r="R5" s="8">
        <v>0.91</v>
      </c>
      <c r="S5" s="18">
        <f>Q5*30/R5</f>
        <v>3744890.2010608679</v>
      </c>
      <c r="T5" s="14">
        <v>128946.627332781</v>
      </c>
      <c r="U5" s="8">
        <v>0.91</v>
      </c>
      <c r="V5" s="18">
        <f>T5*30/U5</f>
        <v>4250987.7142675053</v>
      </c>
      <c r="W5" s="17">
        <f t="shared" si="2"/>
        <v>4172663.5790050984</v>
      </c>
      <c r="X5" s="17">
        <f t="shared" ref="X5:X12" si="4">STDEV(P5,S5,V5)</f>
        <v>394486.69575368555</v>
      </c>
      <c r="Y5" s="14">
        <v>7293.3415526102299</v>
      </c>
      <c r="Z5" s="8">
        <v>0.91</v>
      </c>
      <c r="AA5" s="29">
        <f>Y5*30/Z5</f>
        <v>240439.83140473283</v>
      </c>
      <c r="AB5" s="14">
        <v>10255.505681767199</v>
      </c>
      <c r="AC5" s="8">
        <v>0.91</v>
      </c>
      <c r="AD5" s="29">
        <f>AB5*30/AC5</f>
        <v>338093.59390441317</v>
      </c>
      <c r="AE5" s="14">
        <v>8842.28142836189</v>
      </c>
      <c r="AF5" s="8">
        <v>0.91</v>
      </c>
      <c r="AG5" s="29">
        <f>AE5*30/AF5</f>
        <v>291503.78335258976</v>
      </c>
      <c r="AH5" s="30">
        <f t="shared" si="3"/>
        <v>290012.40288724523</v>
      </c>
      <c r="AI5" s="30">
        <f t="shared" ref="AI5:AI12" si="5">STDEV(AA5,AD5,AG5)</f>
        <v>48843.960674327696</v>
      </c>
    </row>
    <row r="6" spans="1:35" s="6" customFormat="1" ht="15" customHeight="1" x14ac:dyDescent="0.25">
      <c r="A6" s="4"/>
      <c r="B6" s="13" t="s">
        <v>26</v>
      </c>
      <c r="C6" s="8">
        <v>1607891.0196996201</v>
      </c>
      <c r="D6" s="8">
        <v>1.02</v>
      </c>
      <c r="E6" s="15">
        <f>C6*10/D6</f>
        <v>15763637.448035492</v>
      </c>
      <c r="F6" s="8">
        <v>1856586.45100547</v>
      </c>
      <c r="G6" s="8">
        <v>1.02</v>
      </c>
      <c r="H6" s="15">
        <f>F6*10/G6</f>
        <v>18201827.951034021</v>
      </c>
      <c r="I6" s="8">
        <v>1647453.1843300799</v>
      </c>
      <c r="J6" s="8">
        <v>1.02</v>
      </c>
      <c r="K6" s="15">
        <f>I6*10/J6</f>
        <v>16151501.807157645</v>
      </c>
      <c r="L6" s="16">
        <f t="shared" si="0"/>
        <v>16705655.735409051</v>
      </c>
      <c r="M6" s="16">
        <f t="shared" si="1"/>
        <v>1310155.7786673324</v>
      </c>
      <c r="N6" s="14">
        <v>11120.362833422299</v>
      </c>
      <c r="O6" s="8">
        <v>1.02</v>
      </c>
      <c r="P6" s="18">
        <f>N6*10/O6</f>
        <v>109023.16503355197</v>
      </c>
      <c r="Q6" s="14">
        <v>10909.3447713845</v>
      </c>
      <c r="R6" s="8">
        <v>1.02</v>
      </c>
      <c r="S6" s="18">
        <f>Q6*10/R6</f>
        <v>106954.36050376961</v>
      </c>
      <c r="T6" s="14">
        <v>11700.2418096935</v>
      </c>
      <c r="U6" s="8">
        <v>1.02</v>
      </c>
      <c r="V6" s="18">
        <f>T6*10/U6</f>
        <v>114708.25303621078</v>
      </c>
      <c r="W6" s="17">
        <f t="shared" si="2"/>
        <v>110228.59285784412</v>
      </c>
      <c r="X6" s="17">
        <f t="shared" si="4"/>
        <v>4015.0348106641632</v>
      </c>
      <c r="Y6" s="14">
        <v>761.10954332302299</v>
      </c>
      <c r="Z6" s="8">
        <v>1.02</v>
      </c>
      <c r="AA6" s="29">
        <f>Y6*10/Z6</f>
        <v>7461.8582678727744</v>
      </c>
      <c r="AB6" s="14">
        <v>549.89236560369795</v>
      </c>
      <c r="AC6" s="8">
        <v>1.02</v>
      </c>
      <c r="AD6" s="29">
        <f>AB6*10/AC6</f>
        <v>5391.1016235656652</v>
      </c>
      <c r="AE6" s="14">
        <v>480.17276493556898</v>
      </c>
      <c r="AF6" s="8">
        <v>1.02</v>
      </c>
      <c r="AG6" s="29">
        <f>AE6*10/AF6</f>
        <v>4707.5761268193037</v>
      </c>
      <c r="AH6" s="30">
        <f t="shared" si="3"/>
        <v>5853.5120060859144</v>
      </c>
      <c r="AI6" s="30">
        <f t="shared" si="5"/>
        <v>1434.1844544996366</v>
      </c>
    </row>
    <row r="7" spans="1:35" s="6" customFormat="1" ht="15" customHeight="1" x14ac:dyDescent="0.25">
      <c r="A7" s="4"/>
      <c r="B7" s="13" t="s">
        <v>27</v>
      </c>
      <c r="C7" s="8">
        <v>15345.0887914349</v>
      </c>
      <c r="D7" s="8">
        <v>1.1499999999999999</v>
      </c>
      <c r="E7" s="15">
        <f t="shared" ref="E7:E12" si="6">C7*10/D7</f>
        <v>133435.55470812958</v>
      </c>
      <c r="F7" s="8">
        <v>14855.5645747546</v>
      </c>
      <c r="G7" s="8">
        <v>1.1499999999999999</v>
      </c>
      <c r="H7" s="15">
        <f t="shared" ref="H7:H12" si="7">F7*10/G7</f>
        <v>129178.82238917044</v>
      </c>
      <c r="I7" s="8">
        <v>13645.9679996868</v>
      </c>
      <c r="J7" s="8">
        <v>1.1499999999999999</v>
      </c>
      <c r="K7" s="15">
        <f t="shared" ref="K7:K12" si="8">I7*10/J7</f>
        <v>118660.59130162437</v>
      </c>
      <c r="L7" s="16">
        <f t="shared" si="0"/>
        <v>127091.65613297479</v>
      </c>
      <c r="M7" s="16">
        <f t="shared" si="1"/>
        <v>7605.3982901386107</v>
      </c>
      <c r="N7" s="14">
        <v>621.96559090844698</v>
      </c>
      <c r="O7" s="8">
        <v>1.1499999999999999</v>
      </c>
      <c r="P7" s="18">
        <f t="shared" ref="P7:P12" si="9">N7*10/O7</f>
        <v>5408.3964426821476</v>
      </c>
      <c r="Q7" s="14">
        <v>624.44073523609404</v>
      </c>
      <c r="R7" s="8">
        <v>1.1499999999999999</v>
      </c>
      <c r="S7" s="18">
        <f t="shared" ref="S7:S12" si="10">Q7*10/R7</f>
        <v>5429.9194368356011</v>
      </c>
      <c r="T7" s="14">
        <v>616.48339003746003</v>
      </c>
      <c r="U7" s="8">
        <v>1.1499999999999999</v>
      </c>
      <c r="V7" s="18">
        <f t="shared" ref="V7:V12" si="11">T7*10/U7</f>
        <v>5360.7251307605229</v>
      </c>
      <c r="W7" s="17">
        <f t="shared" si="2"/>
        <v>5399.680336759423</v>
      </c>
      <c r="X7" s="17">
        <f t="shared" si="4"/>
        <v>35.411027592333518</v>
      </c>
      <c r="Y7" s="14">
        <v>185.18116089211199</v>
      </c>
      <c r="Z7" s="8">
        <v>1.1499999999999999</v>
      </c>
      <c r="AA7" s="29">
        <f t="shared" ref="AA7:AA12" si="12">Y7*10/Z7</f>
        <v>1610.2709642792347</v>
      </c>
      <c r="AB7" s="14">
        <v>88.309053298248998</v>
      </c>
      <c r="AC7" s="8">
        <v>1.1499999999999999</v>
      </c>
      <c r="AD7" s="29">
        <f t="shared" ref="AD7:AD12" si="13">AB7*10/AC7</f>
        <v>767.90481128912177</v>
      </c>
      <c r="AE7" s="14">
        <v>104.194025972324</v>
      </c>
      <c r="AF7" s="8">
        <v>1.1499999999999999</v>
      </c>
      <c r="AG7" s="29">
        <f t="shared" ref="AG7:AG12" si="14">AE7*10/AF7</f>
        <v>906.03500845499127</v>
      </c>
      <c r="AH7" s="30">
        <f t="shared" si="3"/>
        <v>1094.7369280077826</v>
      </c>
      <c r="AI7" s="30">
        <f t="shared" si="5"/>
        <v>451.77593423955369</v>
      </c>
    </row>
    <row r="8" spans="1:35" s="6" customFormat="1" ht="15" customHeight="1" x14ac:dyDescent="0.25">
      <c r="A8" s="4"/>
      <c r="B8" s="13" t="s">
        <v>32</v>
      </c>
      <c r="C8" s="8">
        <v>3708388.76118783</v>
      </c>
      <c r="D8" s="8">
        <v>0.55000000000000004</v>
      </c>
      <c r="E8" s="15">
        <f t="shared" si="6"/>
        <v>67425250.203415081</v>
      </c>
      <c r="F8" s="8">
        <v>4032318.8471280201</v>
      </c>
      <c r="G8" s="8">
        <v>0.55000000000000004</v>
      </c>
      <c r="H8" s="15">
        <f t="shared" si="7"/>
        <v>73314888.129600361</v>
      </c>
      <c r="I8" s="8">
        <v>5072107.04080927</v>
      </c>
      <c r="J8" s="8">
        <v>0.55000000000000004</v>
      </c>
      <c r="K8" s="15">
        <f t="shared" si="8"/>
        <v>92220128.014713988</v>
      </c>
      <c r="L8" s="16">
        <f t="shared" si="0"/>
        <v>77653422.115909815</v>
      </c>
      <c r="M8" s="16">
        <f t="shared" si="1"/>
        <v>12954290.767235465</v>
      </c>
      <c r="N8" s="14">
        <v>59272.651473144397</v>
      </c>
      <c r="O8" s="8">
        <v>0.55000000000000004</v>
      </c>
      <c r="P8" s="18">
        <f t="shared" si="9"/>
        <v>1077684.5722389889</v>
      </c>
      <c r="Q8" s="14">
        <v>76897.296853866996</v>
      </c>
      <c r="R8" s="8">
        <v>0.55000000000000004</v>
      </c>
      <c r="S8" s="18">
        <f t="shared" si="10"/>
        <v>1398132.670070309</v>
      </c>
      <c r="T8" s="14">
        <v>61450.653764000803</v>
      </c>
      <c r="U8" s="8">
        <v>0.55000000000000004</v>
      </c>
      <c r="V8" s="18">
        <f t="shared" si="11"/>
        <v>1117284.6138909236</v>
      </c>
      <c r="W8" s="17">
        <f t="shared" si="2"/>
        <v>1197700.6187334072</v>
      </c>
      <c r="X8" s="17">
        <f t="shared" si="4"/>
        <v>174704.88323755536</v>
      </c>
      <c r="Y8" s="14">
        <v>351509.36427705397</v>
      </c>
      <c r="Z8" s="8">
        <v>0.55000000000000004</v>
      </c>
      <c r="AA8" s="29">
        <f t="shared" si="12"/>
        <v>6391079.3504918907</v>
      </c>
      <c r="AB8" s="14">
        <v>369955.14080605097</v>
      </c>
      <c r="AC8" s="8">
        <v>0.55000000000000004</v>
      </c>
      <c r="AD8" s="29">
        <f t="shared" si="13"/>
        <v>6726457.1055645626</v>
      </c>
      <c r="AE8" s="14">
        <v>373097.29810767202</v>
      </c>
      <c r="AF8" s="8">
        <v>0.55000000000000004</v>
      </c>
      <c r="AG8" s="29">
        <f t="shared" si="14"/>
        <v>6783587.238321309</v>
      </c>
      <c r="AH8" s="30">
        <f t="shared" si="3"/>
        <v>6633707.8981259204</v>
      </c>
      <c r="AI8" s="30">
        <f t="shared" si="5"/>
        <v>212055.23363607409</v>
      </c>
    </row>
    <row r="9" spans="1:35" s="6" customFormat="1" ht="15" customHeight="1" x14ac:dyDescent="0.25">
      <c r="A9" s="4"/>
      <c r="B9" s="13" t="s">
        <v>28</v>
      </c>
      <c r="C9" s="8">
        <v>11981938.323758099</v>
      </c>
      <c r="D9" s="8">
        <v>0.62</v>
      </c>
      <c r="E9" s="15">
        <f>C9*20/D9</f>
        <v>386514139.47606772</v>
      </c>
      <c r="F9" s="8">
        <v>12011942.945224499</v>
      </c>
      <c r="G9" s="8">
        <v>0.62</v>
      </c>
      <c r="H9" s="15">
        <f>F9*20/G9</f>
        <v>387482030.49111289</v>
      </c>
      <c r="I9" s="8">
        <v>12388699.6677895</v>
      </c>
      <c r="J9" s="8">
        <v>0.62</v>
      </c>
      <c r="K9" s="15">
        <f>I9*20/J9</f>
        <v>399635473.15450001</v>
      </c>
      <c r="L9" s="16">
        <f t="shared" si="0"/>
        <v>391210547.70722693</v>
      </c>
      <c r="M9" s="16">
        <f t="shared" si="1"/>
        <v>7312231.5231626881</v>
      </c>
      <c r="N9" s="14">
        <v>23516.853583468099</v>
      </c>
      <c r="O9" s="8">
        <v>0.62</v>
      </c>
      <c r="P9" s="18">
        <f>N9*20/O9</f>
        <v>758608.18011187413</v>
      </c>
      <c r="Q9" s="14">
        <v>21247.432743932801</v>
      </c>
      <c r="R9" s="8">
        <v>0.62</v>
      </c>
      <c r="S9" s="18">
        <f>Q9*20/R9</f>
        <v>685401.05625589681</v>
      </c>
      <c r="T9" s="14">
        <v>21181.326327432202</v>
      </c>
      <c r="U9" s="8">
        <v>0.62</v>
      </c>
      <c r="V9" s="18">
        <f>T9*20/U9</f>
        <v>683268.59120749042</v>
      </c>
      <c r="W9" s="17">
        <f t="shared" si="2"/>
        <v>709092.60919175379</v>
      </c>
      <c r="X9" s="17">
        <f t="shared" si="4"/>
        <v>42894.99591391482</v>
      </c>
      <c r="Y9" s="14">
        <v>2706744.2687924099</v>
      </c>
      <c r="Z9" s="8">
        <v>0.62</v>
      </c>
      <c r="AA9" s="29">
        <f>Y9*20/Z9</f>
        <v>87314331.251368061</v>
      </c>
      <c r="AB9" s="14">
        <v>2492986.3186281598</v>
      </c>
      <c r="AC9" s="8">
        <v>0.62</v>
      </c>
      <c r="AD9" s="29">
        <f>AB9*20/AC9</f>
        <v>80418913.504134193</v>
      </c>
      <c r="AE9" s="14">
        <v>2363065.4672739399</v>
      </c>
      <c r="AF9" s="8">
        <v>0.62</v>
      </c>
      <c r="AG9" s="29">
        <f>AE9*20/AF9</f>
        <v>76227918.299159348</v>
      </c>
      <c r="AH9" s="30">
        <f t="shared" si="3"/>
        <v>81320387.684887201</v>
      </c>
      <c r="AI9" s="30">
        <f t="shared" si="5"/>
        <v>5597912.9870558465</v>
      </c>
    </row>
    <row r="10" spans="1:35" s="6" customFormat="1" ht="15" customHeight="1" x14ac:dyDescent="0.25">
      <c r="A10" s="4"/>
      <c r="B10" s="13" t="s">
        <v>29</v>
      </c>
      <c r="C10" s="8">
        <v>10005445.577582899</v>
      </c>
      <c r="D10" s="8">
        <v>0.52</v>
      </c>
      <c r="E10" s="15">
        <f>C10*20/D10</f>
        <v>384824829.90703458</v>
      </c>
      <c r="F10" s="8">
        <v>11518663.4709081</v>
      </c>
      <c r="G10" s="8">
        <v>0.52</v>
      </c>
      <c r="H10" s="15">
        <f>F10*20/G10</f>
        <v>443025518.11184996</v>
      </c>
      <c r="I10" s="8">
        <v>12278350.762556</v>
      </c>
      <c r="J10" s="8">
        <v>0.52</v>
      </c>
      <c r="K10" s="15">
        <f>I10*20/J10</f>
        <v>472244260.09830767</v>
      </c>
      <c r="L10" s="16">
        <f t="shared" si="0"/>
        <v>433364869.37239742</v>
      </c>
      <c r="M10" s="16">
        <f t="shared" si="1"/>
        <v>44503205.43839547</v>
      </c>
      <c r="N10" s="14">
        <v>10850.853611304299</v>
      </c>
      <c r="O10" s="8">
        <v>0.52</v>
      </c>
      <c r="P10" s="18">
        <f>N10*20/O10</f>
        <v>417340.52351170382</v>
      </c>
      <c r="Q10" s="14">
        <v>9086.0211918308596</v>
      </c>
      <c r="R10" s="8">
        <v>0.52</v>
      </c>
      <c r="S10" s="18">
        <f>Q10*20/R10</f>
        <v>349462.35353195615</v>
      </c>
      <c r="T10" s="14">
        <v>7420.1934795996503</v>
      </c>
      <c r="U10" s="8">
        <v>0.52</v>
      </c>
      <c r="V10" s="18">
        <f>T10*20/U10</f>
        <v>285392.0569076789</v>
      </c>
      <c r="W10" s="17">
        <f t="shared" si="2"/>
        <v>350731.64465044631</v>
      </c>
      <c r="X10" s="17">
        <f t="shared" si="4"/>
        <v>65983.390218644956</v>
      </c>
      <c r="Y10" s="14">
        <v>734941.18095343001</v>
      </c>
      <c r="Z10" s="8">
        <v>0.52</v>
      </c>
      <c r="AA10" s="29">
        <f>Y10*20/Z10</f>
        <v>28266968.498208847</v>
      </c>
      <c r="AB10" s="14">
        <v>962900.38168471202</v>
      </c>
      <c r="AC10" s="8">
        <v>0.52</v>
      </c>
      <c r="AD10" s="29">
        <f>AB10*20/AC10</f>
        <v>37034630.064796612</v>
      </c>
      <c r="AE10" s="14">
        <v>829527.154354461</v>
      </c>
      <c r="AF10" s="8">
        <v>0.52</v>
      </c>
      <c r="AG10" s="29">
        <f>AE10*20/AF10</f>
        <v>31904890.552094653</v>
      </c>
      <c r="AH10" s="30">
        <f t="shared" si="3"/>
        <v>32402163.038366705</v>
      </c>
      <c r="AI10" s="30">
        <f t="shared" si="5"/>
        <v>4404932.7214790974</v>
      </c>
    </row>
    <row r="11" spans="1:35" s="6" customFormat="1" ht="15" customHeight="1" x14ac:dyDescent="0.25">
      <c r="A11" s="4"/>
      <c r="B11" s="13" t="s">
        <v>30</v>
      </c>
      <c r="C11" s="8">
        <v>2094437.6453128799</v>
      </c>
      <c r="D11" s="8">
        <v>0.71</v>
      </c>
      <c r="E11" s="15">
        <f t="shared" si="6"/>
        <v>29499121.764970142</v>
      </c>
      <c r="F11" s="8">
        <v>2941946.4307818301</v>
      </c>
      <c r="G11" s="8">
        <v>0.71</v>
      </c>
      <c r="H11" s="15">
        <f t="shared" si="7"/>
        <v>41435865.222279303</v>
      </c>
      <c r="I11" s="8">
        <v>2494078.4828231302</v>
      </c>
      <c r="J11" s="8">
        <v>0.71</v>
      </c>
      <c r="K11" s="15">
        <f t="shared" si="8"/>
        <v>35127865.955255352</v>
      </c>
      <c r="L11" s="16">
        <f t="shared" si="0"/>
        <v>35354284.314168267</v>
      </c>
      <c r="M11" s="16">
        <f t="shared" si="1"/>
        <v>5971591.9189394545</v>
      </c>
      <c r="N11" s="14">
        <v>32602.0302138978</v>
      </c>
      <c r="O11" s="8">
        <v>0.71</v>
      </c>
      <c r="P11" s="18">
        <f t="shared" si="9"/>
        <v>459183.52413940569</v>
      </c>
      <c r="Q11" s="14">
        <v>31172.177606434401</v>
      </c>
      <c r="R11" s="8">
        <v>0.71</v>
      </c>
      <c r="S11" s="18">
        <f t="shared" si="10"/>
        <v>439044.75502020284</v>
      </c>
      <c r="T11" s="14">
        <v>29124.8510552976</v>
      </c>
      <c r="U11" s="8">
        <v>0.71</v>
      </c>
      <c r="V11" s="18">
        <f t="shared" si="11"/>
        <v>410209.16979292396</v>
      </c>
      <c r="W11" s="17">
        <f t="shared" si="2"/>
        <v>436145.81631751079</v>
      </c>
      <c r="X11" s="17">
        <f t="shared" si="4"/>
        <v>24615.538387676246</v>
      </c>
      <c r="Y11" s="14">
        <v>126569.007860545</v>
      </c>
      <c r="Z11" s="8">
        <v>0.71</v>
      </c>
      <c r="AA11" s="29">
        <f t="shared" si="12"/>
        <v>1782662.0825428874</v>
      </c>
      <c r="AB11" s="14">
        <v>137021.50917973201</v>
      </c>
      <c r="AC11" s="8">
        <v>0.71</v>
      </c>
      <c r="AD11" s="29">
        <f t="shared" si="13"/>
        <v>1929880.4109821413</v>
      </c>
      <c r="AE11" s="14">
        <v>174715.429034612</v>
      </c>
      <c r="AF11" s="8">
        <v>0.71</v>
      </c>
      <c r="AG11" s="29">
        <f t="shared" si="14"/>
        <v>2460780.6906283381</v>
      </c>
      <c r="AH11" s="30">
        <f t="shared" si="3"/>
        <v>2057774.394717789</v>
      </c>
      <c r="AI11" s="30">
        <f t="shared" si="5"/>
        <v>356691.55437824508</v>
      </c>
    </row>
    <row r="12" spans="1:35" s="6" customFormat="1" ht="15" customHeight="1" x14ac:dyDescent="0.25">
      <c r="A12" s="4"/>
      <c r="B12" s="13" t="s">
        <v>31</v>
      </c>
      <c r="C12" s="8">
        <v>325615.70683429198</v>
      </c>
      <c r="D12" s="8">
        <v>0.78</v>
      </c>
      <c r="E12" s="15">
        <f t="shared" si="6"/>
        <v>4174560.3440293842</v>
      </c>
      <c r="F12" s="8">
        <v>249308.18287622801</v>
      </c>
      <c r="G12" s="8">
        <v>0.78</v>
      </c>
      <c r="H12" s="15">
        <f t="shared" si="7"/>
        <v>3196258.7548234356</v>
      </c>
      <c r="I12" s="8">
        <v>425481.03667982097</v>
      </c>
      <c r="J12" s="8">
        <v>0.78</v>
      </c>
      <c r="K12" s="15">
        <f t="shared" si="8"/>
        <v>5454885.0856387308</v>
      </c>
      <c r="L12" s="16">
        <f t="shared" si="0"/>
        <v>4275234.7281638505</v>
      </c>
      <c r="M12" s="16">
        <f t="shared" si="1"/>
        <v>1132673.7060065796</v>
      </c>
      <c r="N12" s="14">
        <v>4881.8798955553602</v>
      </c>
      <c r="O12" s="8">
        <v>0.78</v>
      </c>
      <c r="P12" s="18">
        <f t="shared" si="9"/>
        <v>62588.203789171283</v>
      </c>
      <c r="Q12" s="14">
        <v>5107.3056387349798</v>
      </c>
      <c r="R12" s="8">
        <v>0.78</v>
      </c>
      <c r="S12" s="18">
        <f t="shared" si="10"/>
        <v>65478.277419679223</v>
      </c>
      <c r="T12" s="14">
        <v>3837.2663345614801</v>
      </c>
      <c r="U12" s="8">
        <v>0.78</v>
      </c>
      <c r="V12" s="18">
        <f t="shared" si="11"/>
        <v>49195.72223796769</v>
      </c>
      <c r="W12" s="17">
        <f>AVERAGE(P12,S12,V12)</f>
        <v>59087.401148939396</v>
      </c>
      <c r="X12" s="17">
        <f t="shared" si="4"/>
        <v>8687.4688578297482</v>
      </c>
      <c r="Y12" s="14">
        <v>13521.809414612901</v>
      </c>
      <c r="Z12" s="8">
        <v>0.78</v>
      </c>
      <c r="AA12" s="29">
        <f t="shared" si="12"/>
        <v>173356.53095657565</v>
      </c>
      <c r="AB12" s="14">
        <v>16259.1862839282</v>
      </c>
      <c r="AC12" s="8">
        <v>0.78</v>
      </c>
      <c r="AD12" s="29">
        <f t="shared" si="13"/>
        <v>208451.10620420767</v>
      </c>
      <c r="AE12" s="14">
        <v>11671.337527342001</v>
      </c>
      <c r="AF12" s="8">
        <v>0.78</v>
      </c>
      <c r="AG12" s="29">
        <f t="shared" si="14"/>
        <v>149632.53240182053</v>
      </c>
      <c r="AH12" s="30">
        <f>AVERAGE(AA12,AD12,AG12)</f>
        <v>177146.7231875346</v>
      </c>
      <c r="AI12" s="30">
        <f t="shared" si="5"/>
        <v>29591.89625383</v>
      </c>
    </row>
    <row r="13" spans="1:35" s="6" customFormat="1" ht="15" customHeight="1" x14ac:dyDescent="0.25">
      <c r="A13" s="4"/>
      <c r="B13" s="7"/>
      <c r="C13" s="8"/>
      <c r="D13" s="8"/>
      <c r="E13" s="8"/>
    </row>
    <row r="14" spans="1:35" s="6" customFormat="1" ht="15" customHeight="1" x14ac:dyDescent="0.25">
      <c r="A14" s="4"/>
      <c r="B14" s="7"/>
      <c r="C14" s="8"/>
      <c r="D14" s="8"/>
      <c r="E14" s="8"/>
      <c r="Q14" s="14"/>
      <c r="R14" s="14"/>
      <c r="S14" s="14"/>
      <c r="T14" s="14"/>
      <c r="U14" s="14"/>
    </row>
    <row r="15" spans="1:35" s="6" customFormat="1" ht="15" customHeight="1" x14ac:dyDescent="0.25">
      <c r="A15" s="4"/>
      <c r="B15" s="7"/>
      <c r="C15" s="8"/>
      <c r="D15" s="8"/>
      <c r="E15" s="8"/>
      <c r="Q15" s="14"/>
      <c r="R15" s="14"/>
      <c r="S15" s="14"/>
      <c r="T15" s="14"/>
      <c r="U15" s="14"/>
    </row>
    <row r="16" spans="1:35" s="6" customFormat="1" ht="15" customHeight="1" x14ac:dyDescent="0.25">
      <c r="A16" s="4"/>
      <c r="B16" s="7"/>
      <c r="C16" s="8"/>
      <c r="D16" s="8"/>
      <c r="E16" s="8"/>
      <c r="Q16" s="14"/>
      <c r="R16" s="14"/>
      <c r="S16" s="14"/>
      <c r="T16" s="14"/>
      <c r="U16" s="14"/>
    </row>
    <row r="17" spans="1:21" s="6" customFormat="1" ht="15" customHeight="1" x14ac:dyDescent="0.25">
      <c r="A17" s="4"/>
      <c r="B17" s="7"/>
      <c r="C17" s="8"/>
      <c r="D17" s="8"/>
      <c r="E17" s="8"/>
      <c r="Q17" s="14"/>
      <c r="R17" s="14"/>
      <c r="S17" s="14"/>
      <c r="T17" s="14"/>
      <c r="U17" s="14"/>
    </row>
    <row r="18" spans="1:21" s="6" customFormat="1" ht="15" customHeight="1" x14ac:dyDescent="0.25">
      <c r="A18" s="4"/>
      <c r="B18" s="7"/>
      <c r="C18" s="8"/>
      <c r="D18" s="8"/>
      <c r="E18" s="8"/>
      <c r="Q18" s="14"/>
      <c r="R18" s="14"/>
      <c r="S18" s="14"/>
      <c r="T18" s="14"/>
      <c r="U18" s="14"/>
    </row>
    <row r="19" spans="1:21" s="6" customFormat="1" ht="15" customHeight="1" x14ac:dyDescent="0.25">
      <c r="A19" s="4"/>
      <c r="B19" s="7"/>
      <c r="C19" s="8"/>
      <c r="D19" s="8"/>
      <c r="E19" s="8"/>
      <c r="Q19" s="14"/>
      <c r="R19" s="14"/>
      <c r="S19" s="14"/>
      <c r="T19" s="14"/>
      <c r="U19" s="14"/>
    </row>
    <row r="20" spans="1:21" s="6" customFormat="1" ht="15" customHeight="1" x14ac:dyDescent="0.25">
      <c r="A20" s="4"/>
      <c r="B20" s="7"/>
      <c r="C20" s="8"/>
      <c r="D20" s="8"/>
      <c r="E20" s="8"/>
      <c r="Q20" s="14"/>
      <c r="R20" s="14"/>
      <c r="S20" s="14"/>
      <c r="T20" s="14"/>
      <c r="U20" s="14"/>
    </row>
    <row r="21" spans="1:21" s="6" customFormat="1" ht="15" customHeight="1" x14ac:dyDescent="0.25">
      <c r="A21" s="4"/>
      <c r="B21" s="7"/>
      <c r="C21" s="8"/>
      <c r="D21" s="8"/>
      <c r="E21" s="8"/>
      <c r="Q21" s="14"/>
      <c r="R21" s="14"/>
      <c r="S21" s="14"/>
      <c r="T21" s="14"/>
      <c r="U21" s="14"/>
    </row>
    <row r="22" spans="1:21" s="6" customFormat="1" ht="15" customHeight="1" x14ac:dyDescent="0.25">
      <c r="A22" s="4"/>
      <c r="B22" s="7"/>
      <c r="C22" s="8"/>
      <c r="D22" s="8"/>
      <c r="E22" s="8"/>
      <c r="Q22" s="14"/>
      <c r="R22" s="14"/>
      <c r="S22" s="14"/>
      <c r="T22" s="14"/>
      <c r="U22" s="14"/>
    </row>
    <row r="23" spans="1:21" s="6" customFormat="1" ht="15" customHeight="1" x14ac:dyDescent="0.25">
      <c r="A23" s="4"/>
      <c r="B23" s="7"/>
      <c r="C23" s="8"/>
      <c r="D23" s="8"/>
      <c r="E23" s="8"/>
      <c r="Q23" s="14"/>
      <c r="R23" s="14"/>
      <c r="S23" s="14"/>
      <c r="T23" s="14"/>
      <c r="U23" s="14"/>
    </row>
    <row r="24" spans="1:21" s="6" customFormat="1" ht="15" customHeight="1" x14ac:dyDescent="0.25">
      <c r="A24" s="4"/>
      <c r="B24" s="7"/>
      <c r="C24" s="8"/>
      <c r="D24" s="8"/>
      <c r="E24" s="8"/>
    </row>
    <row r="25" spans="1:21" s="6" customFormat="1" ht="15" customHeight="1" x14ac:dyDescent="0.25">
      <c r="A25" s="4"/>
      <c r="B25" s="7"/>
      <c r="C25" s="8"/>
      <c r="D25" s="8"/>
      <c r="E25" s="8"/>
    </row>
    <row r="26" spans="1:21" s="6" customFormat="1" ht="15" customHeight="1" x14ac:dyDescent="0.25">
      <c r="A26" s="4"/>
      <c r="B26" s="7"/>
      <c r="C26" s="8"/>
      <c r="D26" s="8"/>
      <c r="E26" s="8"/>
    </row>
    <row r="27" spans="1:21" s="6" customFormat="1" ht="15" customHeight="1" x14ac:dyDescent="0.25">
      <c r="A27" s="4"/>
      <c r="B27" s="7"/>
      <c r="C27" s="8"/>
      <c r="D27" s="8"/>
      <c r="E27" s="8"/>
    </row>
    <row r="28" spans="1:21" s="6" customFormat="1" ht="15" customHeight="1" x14ac:dyDescent="0.25">
      <c r="A28" s="4"/>
      <c r="B28" s="7"/>
      <c r="C28" s="8"/>
      <c r="D28" s="8"/>
      <c r="E28" s="8"/>
    </row>
    <row r="29" spans="1:21" s="6" customFormat="1" ht="15" customHeight="1" x14ac:dyDescent="0.25">
      <c r="A29" s="4"/>
      <c r="B29" s="7"/>
      <c r="C29" s="8"/>
      <c r="D29" s="8"/>
      <c r="E29" s="8"/>
    </row>
    <row r="30" spans="1:21" s="6" customFormat="1" ht="15" customHeight="1" x14ac:dyDescent="0.25">
      <c r="A30" s="4"/>
      <c r="B30" s="7"/>
      <c r="C30" s="8"/>
      <c r="D30" s="8"/>
      <c r="E30" s="8"/>
    </row>
    <row r="31" spans="1:21" s="6" customFormat="1" ht="15" customHeight="1" x14ac:dyDescent="0.25">
      <c r="A31" s="4"/>
      <c r="B31" s="7"/>
      <c r="C31" s="8"/>
      <c r="D31" s="8"/>
      <c r="E31" s="8"/>
    </row>
    <row r="32" spans="1:21" s="6" customFormat="1" ht="15" customHeight="1" x14ac:dyDescent="0.25">
      <c r="A32" s="4"/>
      <c r="B32" s="7"/>
      <c r="C32" s="8"/>
      <c r="D32" s="8"/>
      <c r="E32" s="8"/>
    </row>
    <row r="33" spans="1:20" s="6" customFormat="1" ht="15" customHeight="1" x14ac:dyDescent="0.25">
      <c r="A33" s="4"/>
      <c r="B33" s="7"/>
      <c r="C33" s="8"/>
      <c r="D33" s="8"/>
      <c r="E33" s="8"/>
      <c r="M33" s="34"/>
      <c r="N33" s="34"/>
      <c r="P33" s="34"/>
      <c r="S33" s="34"/>
      <c r="T33" s="34"/>
    </row>
    <row r="34" spans="1:20" s="6" customFormat="1" ht="15" customHeight="1" x14ac:dyDescent="0.25">
      <c r="A34" s="4"/>
      <c r="B34" s="7"/>
      <c r="C34" s="8"/>
      <c r="D34" s="8"/>
      <c r="E34" s="8"/>
      <c r="M34" s="31"/>
      <c r="N34" s="31"/>
      <c r="O34" s="31"/>
      <c r="P34" s="31"/>
      <c r="Q34" s="31"/>
      <c r="R34" s="33"/>
      <c r="S34" s="33"/>
      <c r="T34" s="33"/>
    </row>
    <row r="35" spans="1:20" s="6" customFormat="1" ht="15" customHeight="1" x14ac:dyDescent="0.25">
      <c r="A35" s="4"/>
      <c r="B35" s="7"/>
      <c r="C35" s="8"/>
      <c r="D35" s="8"/>
      <c r="E35" s="8"/>
      <c r="M35" s="31"/>
      <c r="N35" s="31"/>
      <c r="O35" s="31"/>
      <c r="P35" s="31"/>
      <c r="Q35" s="31"/>
      <c r="R35" s="33"/>
      <c r="S35" s="33"/>
      <c r="T35" s="33"/>
    </row>
    <row r="36" spans="1:20" ht="15" customHeight="1" x14ac:dyDescent="0.25">
      <c r="M36" s="32"/>
      <c r="N36" s="32"/>
      <c r="O36" s="31"/>
      <c r="P36" s="32"/>
      <c r="Q36" s="31"/>
      <c r="R36" s="33"/>
      <c r="S36" s="33"/>
      <c r="T36" s="33"/>
    </row>
    <row r="37" spans="1:20" ht="15" customHeight="1" x14ac:dyDescent="0.25">
      <c r="M37" s="32"/>
      <c r="N37" s="32"/>
      <c r="O37" s="31"/>
      <c r="P37" s="32"/>
      <c r="Q37" s="31"/>
      <c r="R37" s="33"/>
      <c r="S37" s="33"/>
      <c r="T37" s="33"/>
    </row>
    <row r="38" spans="1:20" ht="15" customHeight="1" x14ac:dyDescent="0.25">
      <c r="M38" s="32"/>
      <c r="N38" s="32"/>
      <c r="O38" s="31"/>
      <c r="P38" s="32"/>
      <c r="Q38" s="31"/>
      <c r="R38" s="33"/>
      <c r="S38" s="33"/>
      <c r="T38" s="33"/>
    </row>
    <row r="39" spans="1:20" ht="15" customHeight="1" x14ac:dyDescent="0.25">
      <c r="M39" s="32"/>
      <c r="N39" s="32"/>
      <c r="O39" s="31"/>
      <c r="P39" s="32"/>
      <c r="Q39" s="31"/>
      <c r="R39" s="33"/>
      <c r="S39" s="33"/>
      <c r="T39" s="33"/>
    </row>
    <row r="40" spans="1:20" ht="15" customHeight="1" x14ac:dyDescent="0.25">
      <c r="M40" s="32"/>
      <c r="N40" s="32"/>
      <c r="O40" s="31"/>
      <c r="P40" s="32"/>
      <c r="Q40" s="31"/>
      <c r="R40" s="33"/>
      <c r="S40" s="33"/>
      <c r="T40" s="33"/>
    </row>
    <row r="41" spans="1:20" ht="15" customHeight="1" x14ac:dyDescent="0.25">
      <c r="M41" s="32"/>
      <c r="N41" s="32"/>
      <c r="O41" s="31"/>
      <c r="P41" s="32"/>
      <c r="Q41" s="31"/>
      <c r="R41" s="33"/>
      <c r="S41" s="33"/>
      <c r="T41" s="33"/>
    </row>
    <row r="42" spans="1:20" ht="15" customHeight="1" x14ac:dyDescent="0.25">
      <c r="M42" s="32"/>
      <c r="N42" s="32"/>
      <c r="O42" s="31"/>
      <c r="P42" s="32"/>
      <c r="Q42" s="31"/>
      <c r="R42" s="33"/>
      <c r="S42" s="33"/>
      <c r="T42" s="33"/>
    </row>
    <row r="43" spans="1:20" ht="15" customHeight="1" x14ac:dyDescent="0.25">
      <c r="M43" s="32"/>
      <c r="N43" s="32"/>
      <c r="O43" s="31"/>
      <c r="P43" s="32"/>
      <c r="Q43" s="31"/>
      <c r="R43" s="33"/>
      <c r="S43" s="33"/>
      <c r="T43" s="33"/>
    </row>
  </sheetData>
  <mergeCells count="3">
    <mergeCell ref="C1:M1"/>
    <mergeCell ref="N1:X1"/>
    <mergeCell ref="Y1:AI1"/>
  </mergeCells>
  <printOptions headings="1" gridLines="1"/>
  <pageMargins left="0" right="0" top="0" bottom="0" header="0" footer="0"/>
  <pageSetup paperSize="9" pageOrder="overThenDown" orientation="portrait" blackAndWhite="1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/>
  </sheetViews>
  <sheetFormatPr defaultColWidth="10" defaultRowHeight="15" customHeight="1" x14ac:dyDescent="0.25"/>
  <cols>
    <col min="1" max="1" width="23.109375" style="11" customWidth="1"/>
    <col min="2" max="2" width="50.33203125" style="11" customWidth="1"/>
    <col min="3" max="3" width="10" style="11" customWidth="1"/>
    <col min="4" max="16384" width="10" style="11"/>
  </cols>
  <sheetData>
    <row r="1" spans="1:2" ht="15" customHeight="1" x14ac:dyDescent="0.25">
      <c r="A1" s="11" t="s">
        <v>1</v>
      </c>
      <c r="B1" s="11" t="s">
        <v>2</v>
      </c>
    </row>
    <row r="2" spans="1:2" ht="15" customHeight="1" x14ac:dyDescent="0.25">
      <c r="A2" s="11" t="s">
        <v>3</v>
      </c>
      <c r="B2" s="11" t="s">
        <v>4</v>
      </c>
    </row>
    <row r="3" spans="1:2" ht="15" customHeight="1" x14ac:dyDescent="0.25">
      <c r="A3" s="11" t="s">
        <v>5</v>
      </c>
    </row>
    <row r="4" spans="1:2" ht="15" customHeight="1" x14ac:dyDescent="0.25">
      <c r="A4" s="11" t="s">
        <v>6</v>
      </c>
    </row>
    <row r="5" spans="1:2" ht="15" customHeight="1" x14ac:dyDescent="0.25">
      <c r="A5" s="11" t="s">
        <v>7</v>
      </c>
      <c r="B5" s="11" t="s">
        <v>8</v>
      </c>
    </row>
    <row r="6" spans="1:2" ht="15" customHeight="1" x14ac:dyDescent="0.25">
      <c r="A6" s="11" t="s">
        <v>9</v>
      </c>
      <c r="B6" s="11" t="s">
        <v>10</v>
      </c>
    </row>
    <row r="7" spans="1:2" ht="15" customHeight="1" x14ac:dyDescent="0.25">
      <c r="A7" s="11" t="s">
        <v>11</v>
      </c>
      <c r="B7" s="12">
        <v>10</v>
      </c>
    </row>
    <row r="8" spans="1:2" ht="15" customHeight="1" x14ac:dyDescent="0.25">
      <c r="A8" s="11" t="s">
        <v>12</v>
      </c>
      <c r="B8" s="12">
        <v>95</v>
      </c>
    </row>
    <row r="9" spans="1:2" ht="15" customHeight="1" x14ac:dyDescent="0.25">
      <c r="A9" s="11" t="s">
        <v>13</v>
      </c>
      <c r="B9" s="11" t="s">
        <v>14</v>
      </c>
    </row>
    <row r="10" spans="1:2" ht="15" customHeight="1" x14ac:dyDescent="0.25">
      <c r="A10" s="11" t="s">
        <v>15</v>
      </c>
      <c r="B10" s="11" t="s">
        <v>16</v>
      </c>
    </row>
    <row r="11" spans="1:2" ht="15" customHeight="1" x14ac:dyDescent="0.25">
      <c r="A11" s="11" t="s">
        <v>17</v>
      </c>
      <c r="B11" s="11" t="s">
        <v>18</v>
      </c>
    </row>
    <row r="12" spans="1:2" ht="15" customHeight="1" x14ac:dyDescent="0.25">
      <c r="A12" s="11" t="s">
        <v>19</v>
      </c>
      <c r="B12" s="11" t="s">
        <v>20</v>
      </c>
    </row>
    <row r="13" spans="1:2" ht="15" customHeight="1" x14ac:dyDescent="0.25">
      <c r="A13" s="11" t="s">
        <v>21</v>
      </c>
      <c r="B13" s="11" t="s">
        <v>22</v>
      </c>
    </row>
  </sheetData>
  <printOptions headings="1" gridLines="1"/>
  <pageMargins left="0" right="0" top="0" bottom="0" header="0" footer="0"/>
  <pageSetup paperSize="0" scale="0" pageOrder="overThenDown" orientation="portrait" blackAndWhite="1" useFirstPageNumber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51E45CC7D16E4786CA32D6CD85CF39" ma:contentTypeVersion="10" ma:contentTypeDescription="Een nieuw document maken." ma:contentTypeScope="" ma:versionID="1e49fa5efead13b302ef30c015fed214">
  <xsd:schema xmlns:xsd="http://www.w3.org/2001/XMLSchema" xmlns:xs="http://www.w3.org/2001/XMLSchema" xmlns:p="http://schemas.microsoft.com/office/2006/metadata/properties" xmlns:ns3="3ffa7738-bc79-438c-83ec-90d19dddbc47" targetNamespace="http://schemas.microsoft.com/office/2006/metadata/properties" ma:root="true" ma:fieldsID="550af5f683e57c70ed43839cccbb0e46" ns3:_="">
    <xsd:import namespace="3ffa7738-bc79-438c-83ec-90d19dddbc4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fa7738-bc79-438c-83ec-90d19dddbc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7835A0-9236-45DB-88C6-B7A577F28F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fa7738-bc79-438c-83ec-90d19dddbc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68BEEFE-8F32-4D8C-952D-FCCBD66D841E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3ffa7738-bc79-438c-83ec-90d19dddbc47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FA2CE20-A79B-455A-B18C-4C1EBA43C27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</vt:lpstr>
      <vt:lpstr>Run Information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Jinsong</dc:creator>
  <cp:lastModifiedBy>Wang, Jinsong</cp:lastModifiedBy>
  <dcterms:created xsi:type="dcterms:W3CDTF">2020-10-03T15:14:43Z</dcterms:created>
  <dcterms:modified xsi:type="dcterms:W3CDTF">2023-01-31T19:56:26Z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0x010100AB51E45CC7D16E4786CA32D6CD85CF39</vt:lpwstr>
  </property>
</Properties>
</file>