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360" windowWidth="7332" windowHeight="2868"/>
  </bookViews>
  <sheets>
    <sheet name="testoverview" sheetId="1" r:id="rId1"/>
    <sheet name="calibration sets" sheetId="2" r:id="rId2"/>
    <sheet name="material properties" sheetId="3" r:id="rId3"/>
    <sheet name="layer thickness measurements" sheetId="4" r:id="rId4"/>
  </sheets>
  <calcPr calcId="145621"/>
</workbook>
</file>

<file path=xl/calcChain.xml><?xml version="1.0" encoding="utf-8"?>
<calcChain xmlns="http://schemas.openxmlformats.org/spreadsheetml/2006/main">
  <c r="G4" i="3" l="1"/>
  <c r="V64" i="4" l="1"/>
  <c r="P69" i="4"/>
  <c r="A52" i="4"/>
  <c r="A51" i="4"/>
  <c r="C25" i="4" l="1"/>
  <c r="D25" i="4"/>
  <c r="E25" i="4"/>
  <c r="F25" i="4"/>
  <c r="G25" i="4"/>
  <c r="H25" i="4"/>
  <c r="I25" i="4"/>
  <c r="B25" i="4"/>
  <c r="M87" i="1" l="1"/>
  <c r="P87" i="1"/>
  <c r="W87" i="1"/>
  <c r="W88" i="1"/>
  <c r="W91" i="1"/>
  <c r="W92" i="1"/>
  <c r="W93" i="1"/>
  <c r="W94" i="1"/>
  <c r="W95" i="1"/>
  <c r="P91" i="1"/>
  <c r="M91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8" i="1"/>
  <c r="P89" i="1"/>
  <c r="P90" i="1"/>
  <c r="P92" i="1"/>
  <c r="P93" i="1"/>
  <c r="P94" i="1"/>
  <c r="P95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8" i="1"/>
  <c r="M89" i="1"/>
  <c r="M90" i="1"/>
  <c r="M92" i="1"/>
  <c r="M93" i="1"/>
  <c r="M94" i="1"/>
  <c r="M95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9" i="1"/>
  <c r="W90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T27" i="3" l="1"/>
  <c r="T32" i="3"/>
  <c r="T33" i="3"/>
  <c r="T83" i="3"/>
  <c r="T84" i="3"/>
  <c r="T108" i="3"/>
  <c r="N29" i="3"/>
  <c r="N37" i="3"/>
  <c r="N41" i="3"/>
  <c r="N73" i="3"/>
  <c r="N89" i="3"/>
  <c r="N137" i="3"/>
  <c r="N144" i="3"/>
  <c r="N190" i="3"/>
  <c r="N222" i="3"/>
  <c r="N232" i="3"/>
  <c r="N240" i="3"/>
  <c r="N270" i="3"/>
  <c r="N272" i="3"/>
  <c r="N320" i="3"/>
  <c r="N321" i="3"/>
  <c r="N325" i="3"/>
  <c r="N350" i="3"/>
  <c r="H12" i="3"/>
  <c r="H13" i="3"/>
  <c r="H20" i="3"/>
  <c r="H52" i="3"/>
  <c r="H61" i="3"/>
  <c r="H65" i="3"/>
  <c r="H74" i="3"/>
  <c r="H92" i="3"/>
  <c r="H93" i="3"/>
  <c r="H113" i="3"/>
  <c r="H149" i="3"/>
  <c r="H177" i="3"/>
  <c r="H202" i="3"/>
  <c r="H204" i="3"/>
  <c r="H209" i="3"/>
  <c r="H220" i="3"/>
  <c r="H237" i="3"/>
  <c r="H261" i="3"/>
  <c r="H262" i="3"/>
  <c r="H285" i="3"/>
  <c r="S5" i="3"/>
  <c r="T5" i="3" s="1"/>
  <c r="S6" i="3"/>
  <c r="T6" i="3" s="1"/>
  <c r="S7" i="3"/>
  <c r="T7" i="3" s="1"/>
  <c r="S8" i="3"/>
  <c r="T8" i="3" s="1"/>
  <c r="S9" i="3"/>
  <c r="T9" i="3" s="1"/>
  <c r="S10" i="3"/>
  <c r="T10" i="3" s="1"/>
  <c r="S11" i="3"/>
  <c r="T11" i="3" s="1"/>
  <c r="S12" i="3"/>
  <c r="T12" i="3" s="1"/>
  <c r="S13" i="3"/>
  <c r="T13" i="3" s="1"/>
  <c r="S14" i="3"/>
  <c r="T14" i="3" s="1"/>
  <c r="S15" i="3"/>
  <c r="T15" i="3" s="1"/>
  <c r="S16" i="3"/>
  <c r="T16" i="3" s="1"/>
  <c r="S17" i="3"/>
  <c r="T17" i="3" s="1"/>
  <c r="S18" i="3"/>
  <c r="T18" i="3" s="1"/>
  <c r="S19" i="3"/>
  <c r="T19" i="3" s="1"/>
  <c r="S20" i="3"/>
  <c r="T20" i="3" s="1"/>
  <c r="S21" i="3"/>
  <c r="T21" i="3" s="1"/>
  <c r="S22" i="3"/>
  <c r="T22" i="3" s="1"/>
  <c r="S23" i="3"/>
  <c r="T23" i="3" s="1"/>
  <c r="S24" i="3"/>
  <c r="T24" i="3" s="1"/>
  <c r="S25" i="3"/>
  <c r="T25" i="3" s="1"/>
  <c r="S26" i="3"/>
  <c r="T26" i="3" s="1"/>
  <c r="S27" i="3"/>
  <c r="S28" i="3"/>
  <c r="T28" i="3" s="1"/>
  <c r="S29" i="3"/>
  <c r="T29" i="3" s="1"/>
  <c r="S30" i="3"/>
  <c r="T30" i="3" s="1"/>
  <c r="S31" i="3"/>
  <c r="T31" i="3" s="1"/>
  <c r="S32" i="3"/>
  <c r="S33" i="3"/>
  <c r="S34" i="3"/>
  <c r="T34" i="3" s="1"/>
  <c r="S35" i="3"/>
  <c r="T35" i="3" s="1"/>
  <c r="S36" i="3"/>
  <c r="T36" i="3" s="1"/>
  <c r="S37" i="3"/>
  <c r="T37" i="3" s="1"/>
  <c r="S38" i="3"/>
  <c r="T38" i="3" s="1"/>
  <c r="S39" i="3"/>
  <c r="T39" i="3" s="1"/>
  <c r="S40" i="3"/>
  <c r="T40" i="3" s="1"/>
  <c r="S41" i="3"/>
  <c r="T41" i="3" s="1"/>
  <c r="S42" i="3"/>
  <c r="T42" i="3" s="1"/>
  <c r="S43" i="3"/>
  <c r="T43" i="3" s="1"/>
  <c r="S44" i="3"/>
  <c r="T44" i="3" s="1"/>
  <c r="S45" i="3"/>
  <c r="T45" i="3" s="1"/>
  <c r="S46" i="3"/>
  <c r="T46" i="3" s="1"/>
  <c r="S47" i="3"/>
  <c r="T47" i="3" s="1"/>
  <c r="S48" i="3"/>
  <c r="T48" i="3" s="1"/>
  <c r="S49" i="3"/>
  <c r="T49" i="3" s="1"/>
  <c r="S50" i="3"/>
  <c r="T50" i="3" s="1"/>
  <c r="S51" i="3"/>
  <c r="T51" i="3" s="1"/>
  <c r="S52" i="3"/>
  <c r="T52" i="3" s="1"/>
  <c r="S53" i="3"/>
  <c r="T53" i="3" s="1"/>
  <c r="S54" i="3"/>
  <c r="T54" i="3" s="1"/>
  <c r="S55" i="3"/>
  <c r="T55" i="3" s="1"/>
  <c r="S56" i="3"/>
  <c r="T56" i="3" s="1"/>
  <c r="S57" i="3"/>
  <c r="T57" i="3" s="1"/>
  <c r="S58" i="3"/>
  <c r="T58" i="3" s="1"/>
  <c r="S59" i="3"/>
  <c r="T59" i="3" s="1"/>
  <c r="S60" i="3"/>
  <c r="T60" i="3" s="1"/>
  <c r="S61" i="3"/>
  <c r="T61" i="3" s="1"/>
  <c r="S62" i="3"/>
  <c r="T62" i="3" s="1"/>
  <c r="S63" i="3"/>
  <c r="T63" i="3" s="1"/>
  <c r="S64" i="3"/>
  <c r="T64" i="3" s="1"/>
  <c r="S65" i="3"/>
  <c r="T65" i="3" s="1"/>
  <c r="S66" i="3"/>
  <c r="T66" i="3" s="1"/>
  <c r="S67" i="3"/>
  <c r="T67" i="3" s="1"/>
  <c r="S68" i="3"/>
  <c r="T68" i="3" s="1"/>
  <c r="S69" i="3"/>
  <c r="T69" i="3" s="1"/>
  <c r="S70" i="3"/>
  <c r="T70" i="3" s="1"/>
  <c r="S71" i="3"/>
  <c r="T71" i="3" s="1"/>
  <c r="S72" i="3"/>
  <c r="T72" i="3" s="1"/>
  <c r="S73" i="3"/>
  <c r="T73" i="3" s="1"/>
  <c r="S74" i="3"/>
  <c r="T74" i="3" s="1"/>
  <c r="S75" i="3"/>
  <c r="T75" i="3" s="1"/>
  <c r="S76" i="3"/>
  <c r="T76" i="3" s="1"/>
  <c r="S77" i="3"/>
  <c r="T77" i="3" s="1"/>
  <c r="S78" i="3"/>
  <c r="T78" i="3" s="1"/>
  <c r="S79" i="3"/>
  <c r="T79" i="3" s="1"/>
  <c r="S80" i="3"/>
  <c r="T80" i="3" s="1"/>
  <c r="S81" i="3"/>
  <c r="T81" i="3" s="1"/>
  <c r="S82" i="3"/>
  <c r="T82" i="3" s="1"/>
  <c r="S83" i="3"/>
  <c r="S84" i="3"/>
  <c r="S85" i="3"/>
  <c r="T85" i="3" s="1"/>
  <c r="S86" i="3"/>
  <c r="T86" i="3" s="1"/>
  <c r="S87" i="3"/>
  <c r="T87" i="3" s="1"/>
  <c r="S88" i="3"/>
  <c r="T88" i="3" s="1"/>
  <c r="S89" i="3"/>
  <c r="T89" i="3" s="1"/>
  <c r="S90" i="3"/>
  <c r="T90" i="3" s="1"/>
  <c r="S91" i="3"/>
  <c r="T91" i="3" s="1"/>
  <c r="S92" i="3"/>
  <c r="T92" i="3" s="1"/>
  <c r="S93" i="3"/>
  <c r="T93" i="3" s="1"/>
  <c r="S94" i="3"/>
  <c r="T94" i="3" s="1"/>
  <c r="S95" i="3"/>
  <c r="T95" i="3" s="1"/>
  <c r="S96" i="3"/>
  <c r="T96" i="3" s="1"/>
  <c r="S97" i="3"/>
  <c r="T97" i="3" s="1"/>
  <c r="S98" i="3"/>
  <c r="T98" i="3" s="1"/>
  <c r="S99" i="3"/>
  <c r="T99" i="3" s="1"/>
  <c r="S100" i="3"/>
  <c r="T100" i="3" s="1"/>
  <c r="S101" i="3"/>
  <c r="T101" i="3" s="1"/>
  <c r="S102" i="3"/>
  <c r="T102" i="3" s="1"/>
  <c r="S103" i="3"/>
  <c r="T103" i="3" s="1"/>
  <c r="S104" i="3"/>
  <c r="T104" i="3" s="1"/>
  <c r="S105" i="3"/>
  <c r="T105" i="3" s="1"/>
  <c r="S106" i="3"/>
  <c r="T106" i="3" s="1"/>
  <c r="S107" i="3"/>
  <c r="T107" i="3" s="1"/>
  <c r="S108" i="3"/>
  <c r="S109" i="3"/>
  <c r="T109" i="3" s="1"/>
  <c r="S110" i="3"/>
  <c r="T110" i="3" s="1"/>
  <c r="S111" i="3"/>
  <c r="T111" i="3" s="1"/>
  <c r="M5" i="3"/>
  <c r="N5" i="3" s="1"/>
  <c r="M6" i="3"/>
  <c r="N6" i="3" s="1"/>
  <c r="M7" i="3"/>
  <c r="N7" i="3" s="1"/>
  <c r="M8" i="3"/>
  <c r="N8" i="3" s="1"/>
  <c r="M9" i="3"/>
  <c r="N9" i="3" s="1"/>
  <c r="M10" i="3"/>
  <c r="N10" i="3" s="1"/>
  <c r="M11" i="3"/>
  <c r="N11" i="3" s="1"/>
  <c r="M12" i="3"/>
  <c r="N12" i="3" s="1"/>
  <c r="M13" i="3"/>
  <c r="N13" i="3" s="1"/>
  <c r="M14" i="3"/>
  <c r="N14" i="3" s="1"/>
  <c r="M15" i="3"/>
  <c r="N15" i="3" s="1"/>
  <c r="M16" i="3"/>
  <c r="N16" i="3" s="1"/>
  <c r="M17" i="3"/>
  <c r="N17" i="3" s="1"/>
  <c r="M18" i="3"/>
  <c r="N18" i="3" s="1"/>
  <c r="M19" i="3"/>
  <c r="N19" i="3" s="1"/>
  <c r="M20" i="3"/>
  <c r="N20" i="3" s="1"/>
  <c r="M21" i="3"/>
  <c r="N21" i="3" s="1"/>
  <c r="M22" i="3"/>
  <c r="N22" i="3" s="1"/>
  <c r="M23" i="3"/>
  <c r="N23" i="3" s="1"/>
  <c r="M24" i="3"/>
  <c r="N24" i="3" s="1"/>
  <c r="M25" i="3"/>
  <c r="N25" i="3" s="1"/>
  <c r="M26" i="3"/>
  <c r="N26" i="3" s="1"/>
  <c r="M27" i="3"/>
  <c r="N27" i="3" s="1"/>
  <c r="M28" i="3"/>
  <c r="N28" i="3" s="1"/>
  <c r="M29" i="3"/>
  <c r="M30" i="3"/>
  <c r="N30" i="3" s="1"/>
  <c r="M31" i="3"/>
  <c r="N31" i="3" s="1"/>
  <c r="M32" i="3"/>
  <c r="N32" i="3" s="1"/>
  <c r="M33" i="3"/>
  <c r="N33" i="3" s="1"/>
  <c r="M34" i="3"/>
  <c r="N34" i="3" s="1"/>
  <c r="M35" i="3"/>
  <c r="N35" i="3" s="1"/>
  <c r="M36" i="3"/>
  <c r="N36" i="3" s="1"/>
  <c r="M37" i="3"/>
  <c r="M38" i="3"/>
  <c r="N38" i="3" s="1"/>
  <c r="M39" i="3"/>
  <c r="N39" i="3" s="1"/>
  <c r="M40" i="3"/>
  <c r="N40" i="3" s="1"/>
  <c r="M41" i="3"/>
  <c r="M42" i="3"/>
  <c r="N42" i="3" s="1"/>
  <c r="M43" i="3"/>
  <c r="N43" i="3" s="1"/>
  <c r="M44" i="3"/>
  <c r="N44" i="3" s="1"/>
  <c r="M45" i="3"/>
  <c r="N45" i="3" s="1"/>
  <c r="M46" i="3"/>
  <c r="N46" i="3" s="1"/>
  <c r="M47" i="3"/>
  <c r="N47" i="3" s="1"/>
  <c r="M48" i="3"/>
  <c r="N48" i="3" s="1"/>
  <c r="M49" i="3"/>
  <c r="N49" i="3" s="1"/>
  <c r="M50" i="3"/>
  <c r="N50" i="3" s="1"/>
  <c r="M51" i="3"/>
  <c r="N51" i="3" s="1"/>
  <c r="M52" i="3"/>
  <c r="N52" i="3" s="1"/>
  <c r="M53" i="3"/>
  <c r="N53" i="3" s="1"/>
  <c r="M54" i="3"/>
  <c r="N54" i="3" s="1"/>
  <c r="M55" i="3"/>
  <c r="N55" i="3" s="1"/>
  <c r="M56" i="3"/>
  <c r="N56" i="3" s="1"/>
  <c r="M57" i="3"/>
  <c r="N57" i="3" s="1"/>
  <c r="M58" i="3"/>
  <c r="N58" i="3" s="1"/>
  <c r="M59" i="3"/>
  <c r="N59" i="3" s="1"/>
  <c r="M60" i="3"/>
  <c r="N60" i="3" s="1"/>
  <c r="M61" i="3"/>
  <c r="N61" i="3" s="1"/>
  <c r="M62" i="3"/>
  <c r="N62" i="3" s="1"/>
  <c r="M63" i="3"/>
  <c r="N63" i="3" s="1"/>
  <c r="M64" i="3"/>
  <c r="N64" i="3" s="1"/>
  <c r="M65" i="3"/>
  <c r="N65" i="3" s="1"/>
  <c r="M66" i="3"/>
  <c r="N66" i="3" s="1"/>
  <c r="M67" i="3"/>
  <c r="N67" i="3" s="1"/>
  <c r="M68" i="3"/>
  <c r="N68" i="3" s="1"/>
  <c r="M69" i="3"/>
  <c r="N69" i="3" s="1"/>
  <c r="M70" i="3"/>
  <c r="N70" i="3" s="1"/>
  <c r="M71" i="3"/>
  <c r="N71" i="3" s="1"/>
  <c r="M72" i="3"/>
  <c r="N72" i="3" s="1"/>
  <c r="M73" i="3"/>
  <c r="M74" i="3"/>
  <c r="N74" i="3" s="1"/>
  <c r="M75" i="3"/>
  <c r="N75" i="3" s="1"/>
  <c r="M76" i="3"/>
  <c r="N76" i="3" s="1"/>
  <c r="M77" i="3"/>
  <c r="N77" i="3" s="1"/>
  <c r="M78" i="3"/>
  <c r="N78" i="3" s="1"/>
  <c r="M79" i="3"/>
  <c r="N79" i="3" s="1"/>
  <c r="M80" i="3"/>
  <c r="N80" i="3" s="1"/>
  <c r="M81" i="3"/>
  <c r="N81" i="3" s="1"/>
  <c r="M82" i="3"/>
  <c r="N82" i="3" s="1"/>
  <c r="M83" i="3"/>
  <c r="N83" i="3" s="1"/>
  <c r="M84" i="3"/>
  <c r="N84" i="3" s="1"/>
  <c r="M85" i="3"/>
  <c r="N85" i="3" s="1"/>
  <c r="M86" i="3"/>
  <c r="N86" i="3" s="1"/>
  <c r="M87" i="3"/>
  <c r="N87" i="3" s="1"/>
  <c r="M88" i="3"/>
  <c r="N88" i="3" s="1"/>
  <c r="M89" i="3"/>
  <c r="M90" i="3"/>
  <c r="N90" i="3" s="1"/>
  <c r="M91" i="3"/>
  <c r="N91" i="3" s="1"/>
  <c r="M92" i="3"/>
  <c r="N92" i="3" s="1"/>
  <c r="M93" i="3"/>
  <c r="N93" i="3" s="1"/>
  <c r="M94" i="3"/>
  <c r="N94" i="3" s="1"/>
  <c r="M95" i="3"/>
  <c r="N95" i="3" s="1"/>
  <c r="M96" i="3"/>
  <c r="N96" i="3" s="1"/>
  <c r="M97" i="3"/>
  <c r="N97" i="3" s="1"/>
  <c r="M98" i="3"/>
  <c r="N98" i="3" s="1"/>
  <c r="M99" i="3"/>
  <c r="N99" i="3" s="1"/>
  <c r="M100" i="3"/>
  <c r="N100" i="3" s="1"/>
  <c r="M101" i="3"/>
  <c r="N101" i="3" s="1"/>
  <c r="M102" i="3"/>
  <c r="N102" i="3" s="1"/>
  <c r="M103" i="3"/>
  <c r="N103" i="3" s="1"/>
  <c r="M104" i="3"/>
  <c r="N104" i="3" s="1"/>
  <c r="M105" i="3"/>
  <c r="N105" i="3" s="1"/>
  <c r="M106" i="3"/>
  <c r="N106" i="3" s="1"/>
  <c r="M107" i="3"/>
  <c r="N107" i="3" s="1"/>
  <c r="M108" i="3"/>
  <c r="N108" i="3" s="1"/>
  <c r="M109" i="3"/>
  <c r="N109" i="3" s="1"/>
  <c r="M110" i="3"/>
  <c r="N110" i="3" s="1"/>
  <c r="M111" i="3"/>
  <c r="N111" i="3" s="1"/>
  <c r="M112" i="3"/>
  <c r="N112" i="3" s="1"/>
  <c r="M113" i="3"/>
  <c r="N113" i="3" s="1"/>
  <c r="M114" i="3"/>
  <c r="N114" i="3" s="1"/>
  <c r="M115" i="3"/>
  <c r="N115" i="3" s="1"/>
  <c r="M116" i="3"/>
  <c r="N116" i="3" s="1"/>
  <c r="M117" i="3"/>
  <c r="N117" i="3" s="1"/>
  <c r="M118" i="3"/>
  <c r="N118" i="3" s="1"/>
  <c r="M119" i="3"/>
  <c r="N119" i="3" s="1"/>
  <c r="M120" i="3"/>
  <c r="N120" i="3" s="1"/>
  <c r="M121" i="3"/>
  <c r="N121" i="3" s="1"/>
  <c r="M122" i="3"/>
  <c r="N122" i="3" s="1"/>
  <c r="M123" i="3"/>
  <c r="N123" i="3" s="1"/>
  <c r="M124" i="3"/>
  <c r="N124" i="3" s="1"/>
  <c r="M125" i="3"/>
  <c r="N125" i="3" s="1"/>
  <c r="M126" i="3"/>
  <c r="N126" i="3" s="1"/>
  <c r="M127" i="3"/>
  <c r="N127" i="3" s="1"/>
  <c r="M128" i="3"/>
  <c r="N128" i="3" s="1"/>
  <c r="M129" i="3"/>
  <c r="N129" i="3" s="1"/>
  <c r="M130" i="3"/>
  <c r="N130" i="3" s="1"/>
  <c r="M131" i="3"/>
  <c r="N131" i="3" s="1"/>
  <c r="M132" i="3"/>
  <c r="N132" i="3" s="1"/>
  <c r="M133" i="3"/>
  <c r="N133" i="3" s="1"/>
  <c r="M134" i="3"/>
  <c r="N134" i="3" s="1"/>
  <c r="M135" i="3"/>
  <c r="N135" i="3" s="1"/>
  <c r="M136" i="3"/>
  <c r="N136" i="3" s="1"/>
  <c r="M137" i="3"/>
  <c r="M138" i="3"/>
  <c r="N138" i="3" s="1"/>
  <c r="M139" i="3"/>
  <c r="N139" i="3" s="1"/>
  <c r="M140" i="3"/>
  <c r="N140" i="3" s="1"/>
  <c r="M141" i="3"/>
  <c r="N141" i="3" s="1"/>
  <c r="M142" i="3"/>
  <c r="N142" i="3" s="1"/>
  <c r="M143" i="3"/>
  <c r="N143" i="3" s="1"/>
  <c r="M144" i="3"/>
  <c r="M145" i="3"/>
  <c r="N145" i="3" s="1"/>
  <c r="M146" i="3"/>
  <c r="N146" i="3" s="1"/>
  <c r="M147" i="3"/>
  <c r="N147" i="3" s="1"/>
  <c r="M148" i="3"/>
  <c r="N148" i="3" s="1"/>
  <c r="M149" i="3"/>
  <c r="N149" i="3" s="1"/>
  <c r="M150" i="3"/>
  <c r="N150" i="3" s="1"/>
  <c r="M151" i="3"/>
  <c r="N151" i="3" s="1"/>
  <c r="M152" i="3"/>
  <c r="N152" i="3" s="1"/>
  <c r="M153" i="3"/>
  <c r="N153" i="3" s="1"/>
  <c r="M154" i="3"/>
  <c r="N154" i="3" s="1"/>
  <c r="M155" i="3"/>
  <c r="N155" i="3" s="1"/>
  <c r="M156" i="3"/>
  <c r="N156" i="3" s="1"/>
  <c r="M157" i="3"/>
  <c r="N157" i="3" s="1"/>
  <c r="M158" i="3"/>
  <c r="N158" i="3" s="1"/>
  <c r="M159" i="3"/>
  <c r="N159" i="3" s="1"/>
  <c r="M160" i="3"/>
  <c r="N160" i="3" s="1"/>
  <c r="M161" i="3"/>
  <c r="N161" i="3" s="1"/>
  <c r="M162" i="3"/>
  <c r="N162" i="3" s="1"/>
  <c r="M163" i="3"/>
  <c r="N163" i="3" s="1"/>
  <c r="M164" i="3"/>
  <c r="N164" i="3" s="1"/>
  <c r="M165" i="3"/>
  <c r="N165" i="3" s="1"/>
  <c r="M166" i="3"/>
  <c r="N166" i="3" s="1"/>
  <c r="M167" i="3"/>
  <c r="N167" i="3" s="1"/>
  <c r="M168" i="3"/>
  <c r="N168" i="3" s="1"/>
  <c r="M169" i="3"/>
  <c r="N169" i="3" s="1"/>
  <c r="M170" i="3"/>
  <c r="N170" i="3" s="1"/>
  <c r="M171" i="3"/>
  <c r="N171" i="3" s="1"/>
  <c r="M172" i="3"/>
  <c r="N172" i="3" s="1"/>
  <c r="M173" i="3"/>
  <c r="N173" i="3" s="1"/>
  <c r="M174" i="3"/>
  <c r="N174" i="3" s="1"/>
  <c r="M175" i="3"/>
  <c r="N175" i="3" s="1"/>
  <c r="M176" i="3"/>
  <c r="N176" i="3" s="1"/>
  <c r="M177" i="3"/>
  <c r="N177" i="3" s="1"/>
  <c r="M178" i="3"/>
  <c r="N178" i="3" s="1"/>
  <c r="M179" i="3"/>
  <c r="N179" i="3" s="1"/>
  <c r="M180" i="3"/>
  <c r="N180" i="3" s="1"/>
  <c r="M181" i="3"/>
  <c r="N181" i="3" s="1"/>
  <c r="M182" i="3"/>
  <c r="N182" i="3" s="1"/>
  <c r="M183" i="3"/>
  <c r="N183" i="3" s="1"/>
  <c r="M184" i="3"/>
  <c r="N184" i="3" s="1"/>
  <c r="M185" i="3"/>
  <c r="N185" i="3" s="1"/>
  <c r="M186" i="3"/>
  <c r="N186" i="3" s="1"/>
  <c r="M187" i="3"/>
  <c r="N187" i="3" s="1"/>
  <c r="M188" i="3"/>
  <c r="N188" i="3" s="1"/>
  <c r="M189" i="3"/>
  <c r="N189" i="3" s="1"/>
  <c r="M190" i="3"/>
  <c r="M191" i="3"/>
  <c r="N191" i="3" s="1"/>
  <c r="M192" i="3"/>
  <c r="N192" i="3" s="1"/>
  <c r="M193" i="3"/>
  <c r="N193" i="3" s="1"/>
  <c r="M194" i="3"/>
  <c r="N194" i="3" s="1"/>
  <c r="M195" i="3"/>
  <c r="N195" i="3" s="1"/>
  <c r="M196" i="3"/>
  <c r="N196" i="3" s="1"/>
  <c r="M197" i="3"/>
  <c r="N197" i="3" s="1"/>
  <c r="M198" i="3"/>
  <c r="N198" i="3" s="1"/>
  <c r="M199" i="3"/>
  <c r="N199" i="3" s="1"/>
  <c r="M200" i="3"/>
  <c r="N200" i="3" s="1"/>
  <c r="M201" i="3"/>
  <c r="N201" i="3" s="1"/>
  <c r="M202" i="3"/>
  <c r="N202" i="3" s="1"/>
  <c r="M203" i="3"/>
  <c r="N203" i="3" s="1"/>
  <c r="M204" i="3"/>
  <c r="N204" i="3" s="1"/>
  <c r="M205" i="3"/>
  <c r="N205" i="3" s="1"/>
  <c r="M206" i="3"/>
  <c r="N206" i="3" s="1"/>
  <c r="M207" i="3"/>
  <c r="N207" i="3" s="1"/>
  <c r="M208" i="3"/>
  <c r="N208" i="3" s="1"/>
  <c r="M209" i="3"/>
  <c r="N209" i="3" s="1"/>
  <c r="M210" i="3"/>
  <c r="N210" i="3" s="1"/>
  <c r="M211" i="3"/>
  <c r="N211" i="3" s="1"/>
  <c r="M212" i="3"/>
  <c r="N212" i="3" s="1"/>
  <c r="M213" i="3"/>
  <c r="N213" i="3" s="1"/>
  <c r="M214" i="3"/>
  <c r="N214" i="3" s="1"/>
  <c r="M215" i="3"/>
  <c r="N215" i="3" s="1"/>
  <c r="M216" i="3"/>
  <c r="N216" i="3" s="1"/>
  <c r="M217" i="3"/>
  <c r="N217" i="3" s="1"/>
  <c r="M218" i="3"/>
  <c r="N218" i="3" s="1"/>
  <c r="M219" i="3"/>
  <c r="N219" i="3" s="1"/>
  <c r="M220" i="3"/>
  <c r="N220" i="3" s="1"/>
  <c r="M221" i="3"/>
  <c r="N221" i="3" s="1"/>
  <c r="M222" i="3"/>
  <c r="M223" i="3"/>
  <c r="N223" i="3" s="1"/>
  <c r="M224" i="3"/>
  <c r="N224" i="3" s="1"/>
  <c r="M225" i="3"/>
  <c r="N225" i="3" s="1"/>
  <c r="M226" i="3"/>
  <c r="N226" i="3" s="1"/>
  <c r="M227" i="3"/>
  <c r="N227" i="3" s="1"/>
  <c r="M228" i="3"/>
  <c r="N228" i="3" s="1"/>
  <c r="M229" i="3"/>
  <c r="N229" i="3" s="1"/>
  <c r="M230" i="3"/>
  <c r="N230" i="3" s="1"/>
  <c r="M231" i="3"/>
  <c r="N231" i="3" s="1"/>
  <c r="M232" i="3"/>
  <c r="M233" i="3"/>
  <c r="N233" i="3" s="1"/>
  <c r="M234" i="3"/>
  <c r="N234" i="3" s="1"/>
  <c r="M235" i="3"/>
  <c r="N235" i="3" s="1"/>
  <c r="M236" i="3"/>
  <c r="N236" i="3" s="1"/>
  <c r="M237" i="3"/>
  <c r="N237" i="3" s="1"/>
  <c r="M238" i="3"/>
  <c r="N238" i="3" s="1"/>
  <c r="M239" i="3"/>
  <c r="N239" i="3" s="1"/>
  <c r="M240" i="3"/>
  <c r="M241" i="3"/>
  <c r="N241" i="3" s="1"/>
  <c r="M242" i="3"/>
  <c r="N242" i="3" s="1"/>
  <c r="M243" i="3"/>
  <c r="N243" i="3" s="1"/>
  <c r="M244" i="3"/>
  <c r="N244" i="3" s="1"/>
  <c r="M245" i="3"/>
  <c r="N245" i="3" s="1"/>
  <c r="M246" i="3"/>
  <c r="N246" i="3" s="1"/>
  <c r="M247" i="3"/>
  <c r="N247" i="3" s="1"/>
  <c r="M248" i="3"/>
  <c r="N248" i="3" s="1"/>
  <c r="M249" i="3"/>
  <c r="N249" i="3" s="1"/>
  <c r="M250" i="3"/>
  <c r="N250" i="3" s="1"/>
  <c r="M251" i="3"/>
  <c r="N251" i="3" s="1"/>
  <c r="M252" i="3"/>
  <c r="N252" i="3" s="1"/>
  <c r="M253" i="3"/>
  <c r="N253" i="3" s="1"/>
  <c r="M254" i="3"/>
  <c r="N254" i="3" s="1"/>
  <c r="M255" i="3"/>
  <c r="N255" i="3" s="1"/>
  <c r="M256" i="3"/>
  <c r="N256" i="3" s="1"/>
  <c r="M257" i="3"/>
  <c r="N257" i="3" s="1"/>
  <c r="M258" i="3"/>
  <c r="N258" i="3" s="1"/>
  <c r="M259" i="3"/>
  <c r="N259" i="3" s="1"/>
  <c r="M260" i="3"/>
  <c r="N260" i="3" s="1"/>
  <c r="M261" i="3"/>
  <c r="N261" i="3" s="1"/>
  <c r="M262" i="3"/>
  <c r="N262" i="3" s="1"/>
  <c r="M263" i="3"/>
  <c r="N263" i="3" s="1"/>
  <c r="M264" i="3"/>
  <c r="N264" i="3" s="1"/>
  <c r="M265" i="3"/>
  <c r="N265" i="3" s="1"/>
  <c r="M266" i="3"/>
  <c r="N266" i="3" s="1"/>
  <c r="M267" i="3"/>
  <c r="N267" i="3" s="1"/>
  <c r="M268" i="3"/>
  <c r="N268" i="3" s="1"/>
  <c r="M269" i="3"/>
  <c r="N269" i="3" s="1"/>
  <c r="M270" i="3"/>
  <c r="M271" i="3"/>
  <c r="N271" i="3" s="1"/>
  <c r="M272" i="3"/>
  <c r="M273" i="3"/>
  <c r="N273" i="3" s="1"/>
  <c r="M274" i="3"/>
  <c r="N274" i="3" s="1"/>
  <c r="M275" i="3"/>
  <c r="N275" i="3" s="1"/>
  <c r="M276" i="3"/>
  <c r="N276" i="3" s="1"/>
  <c r="M277" i="3"/>
  <c r="N277" i="3" s="1"/>
  <c r="M278" i="3"/>
  <c r="N278" i="3" s="1"/>
  <c r="M279" i="3"/>
  <c r="N279" i="3" s="1"/>
  <c r="M280" i="3"/>
  <c r="N280" i="3" s="1"/>
  <c r="M281" i="3"/>
  <c r="N281" i="3" s="1"/>
  <c r="M282" i="3"/>
  <c r="N282" i="3" s="1"/>
  <c r="M283" i="3"/>
  <c r="N283" i="3" s="1"/>
  <c r="M284" i="3"/>
  <c r="N284" i="3" s="1"/>
  <c r="M285" i="3"/>
  <c r="N285" i="3" s="1"/>
  <c r="M286" i="3"/>
  <c r="N286" i="3" s="1"/>
  <c r="M287" i="3"/>
  <c r="N287" i="3" s="1"/>
  <c r="M288" i="3"/>
  <c r="N288" i="3" s="1"/>
  <c r="M289" i="3"/>
  <c r="N289" i="3" s="1"/>
  <c r="M290" i="3"/>
  <c r="N290" i="3" s="1"/>
  <c r="M291" i="3"/>
  <c r="N291" i="3" s="1"/>
  <c r="M292" i="3"/>
  <c r="N292" i="3" s="1"/>
  <c r="M293" i="3"/>
  <c r="N293" i="3" s="1"/>
  <c r="M294" i="3"/>
  <c r="N294" i="3" s="1"/>
  <c r="M295" i="3"/>
  <c r="N295" i="3" s="1"/>
  <c r="M296" i="3"/>
  <c r="N296" i="3" s="1"/>
  <c r="M297" i="3"/>
  <c r="N297" i="3" s="1"/>
  <c r="M298" i="3"/>
  <c r="N298" i="3" s="1"/>
  <c r="M299" i="3"/>
  <c r="N299" i="3" s="1"/>
  <c r="M300" i="3"/>
  <c r="N300" i="3" s="1"/>
  <c r="M301" i="3"/>
  <c r="N301" i="3" s="1"/>
  <c r="M302" i="3"/>
  <c r="N302" i="3" s="1"/>
  <c r="M303" i="3"/>
  <c r="N303" i="3" s="1"/>
  <c r="M304" i="3"/>
  <c r="N304" i="3" s="1"/>
  <c r="M305" i="3"/>
  <c r="N305" i="3" s="1"/>
  <c r="M306" i="3"/>
  <c r="N306" i="3" s="1"/>
  <c r="M307" i="3"/>
  <c r="N307" i="3" s="1"/>
  <c r="M308" i="3"/>
  <c r="N308" i="3" s="1"/>
  <c r="M309" i="3"/>
  <c r="N309" i="3" s="1"/>
  <c r="M310" i="3"/>
  <c r="N310" i="3" s="1"/>
  <c r="M311" i="3"/>
  <c r="N311" i="3" s="1"/>
  <c r="M312" i="3"/>
  <c r="N312" i="3" s="1"/>
  <c r="M313" i="3"/>
  <c r="N313" i="3" s="1"/>
  <c r="M314" i="3"/>
  <c r="N314" i="3" s="1"/>
  <c r="M315" i="3"/>
  <c r="N315" i="3" s="1"/>
  <c r="M316" i="3"/>
  <c r="N316" i="3" s="1"/>
  <c r="M317" i="3"/>
  <c r="N317" i="3" s="1"/>
  <c r="M318" i="3"/>
  <c r="N318" i="3" s="1"/>
  <c r="M319" i="3"/>
  <c r="N319" i="3" s="1"/>
  <c r="M320" i="3"/>
  <c r="M321" i="3"/>
  <c r="M322" i="3"/>
  <c r="N322" i="3" s="1"/>
  <c r="M323" i="3"/>
  <c r="N323" i="3" s="1"/>
  <c r="M324" i="3"/>
  <c r="N324" i="3" s="1"/>
  <c r="M325" i="3"/>
  <c r="M326" i="3"/>
  <c r="N326" i="3" s="1"/>
  <c r="M327" i="3"/>
  <c r="N327" i="3" s="1"/>
  <c r="M328" i="3"/>
  <c r="N328" i="3" s="1"/>
  <c r="M329" i="3"/>
  <c r="N329" i="3" s="1"/>
  <c r="M330" i="3"/>
  <c r="N330" i="3" s="1"/>
  <c r="M331" i="3"/>
  <c r="N331" i="3" s="1"/>
  <c r="M332" i="3"/>
  <c r="N332" i="3" s="1"/>
  <c r="M333" i="3"/>
  <c r="N333" i="3" s="1"/>
  <c r="M334" i="3"/>
  <c r="N334" i="3" s="1"/>
  <c r="M335" i="3"/>
  <c r="N335" i="3" s="1"/>
  <c r="M336" i="3"/>
  <c r="N336" i="3" s="1"/>
  <c r="M337" i="3"/>
  <c r="N337" i="3" s="1"/>
  <c r="M338" i="3"/>
  <c r="N338" i="3" s="1"/>
  <c r="M339" i="3"/>
  <c r="N339" i="3" s="1"/>
  <c r="M340" i="3"/>
  <c r="N340" i="3" s="1"/>
  <c r="M341" i="3"/>
  <c r="N341" i="3" s="1"/>
  <c r="M342" i="3"/>
  <c r="N342" i="3" s="1"/>
  <c r="M343" i="3"/>
  <c r="N343" i="3" s="1"/>
  <c r="M344" i="3"/>
  <c r="N344" i="3" s="1"/>
  <c r="M345" i="3"/>
  <c r="N345" i="3" s="1"/>
  <c r="M346" i="3"/>
  <c r="N346" i="3" s="1"/>
  <c r="M347" i="3"/>
  <c r="N347" i="3" s="1"/>
  <c r="M348" i="3"/>
  <c r="N348" i="3" s="1"/>
  <c r="M349" i="3"/>
  <c r="N349" i="3" s="1"/>
  <c r="M350" i="3"/>
  <c r="M351" i="3"/>
  <c r="N351" i="3" s="1"/>
  <c r="M352" i="3"/>
  <c r="N352" i="3" s="1"/>
  <c r="G5" i="3"/>
  <c r="H5" i="3" s="1"/>
  <c r="G6" i="3"/>
  <c r="H6" i="3" s="1"/>
  <c r="G7" i="3"/>
  <c r="H7" i="3" s="1"/>
  <c r="G8" i="3"/>
  <c r="H8" i="3" s="1"/>
  <c r="G9" i="3"/>
  <c r="H9" i="3" s="1"/>
  <c r="G10" i="3"/>
  <c r="H10" i="3" s="1"/>
  <c r="G11" i="3"/>
  <c r="H11" i="3" s="1"/>
  <c r="G12" i="3"/>
  <c r="G13" i="3"/>
  <c r="G14" i="3"/>
  <c r="H14" i="3" s="1"/>
  <c r="G15" i="3"/>
  <c r="H15" i="3" s="1"/>
  <c r="G16" i="3"/>
  <c r="H16" i="3" s="1"/>
  <c r="G17" i="3"/>
  <c r="H17" i="3" s="1"/>
  <c r="G18" i="3"/>
  <c r="H18" i="3" s="1"/>
  <c r="G19" i="3"/>
  <c r="H19" i="3" s="1"/>
  <c r="G20" i="3"/>
  <c r="G21" i="3"/>
  <c r="H21" i="3" s="1"/>
  <c r="G22" i="3"/>
  <c r="H22" i="3" s="1"/>
  <c r="G23" i="3"/>
  <c r="H23" i="3" s="1"/>
  <c r="G24" i="3"/>
  <c r="H24" i="3" s="1"/>
  <c r="G25" i="3"/>
  <c r="H25" i="3" s="1"/>
  <c r="G26" i="3"/>
  <c r="H26" i="3" s="1"/>
  <c r="G27" i="3"/>
  <c r="H27" i="3" s="1"/>
  <c r="G28" i="3"/>
  <c r="H28" i="3" s="1"/>
  <c r="G29" i="3"/>
  <c r="H29" i="3" s="1"/>
  <c r="G30" i="3"/>
  <c r="H30" i="3" s="1"/>
  <c r="G31" i="3"/>
  <c r="H31" i="3" s="1"/>
  <c r="G32" i="3"/>
  <c r="H32" i="3" s="1"/>
  <c r="G33" i="3"/>
  <c r="H33" i="3" s="1"/>
  <c r="G34" i="3"/>
  <c r="H34" i="3" s="1"/>
  <c r="G35" i="3"/>
  <c r="H35" i="3" s="1"/>
  <c r="G36" i="3"/>
  <c r="H36" i="3" s="1"/>
  <c r="G37" i="3"/>
  <c r="H37" i="3" s="1"/>
  <c r="G38" i="3"/>
  <c r="H38" i="3" s="1"/>
  <c r="G39" i="3"/>
  <c r="H39" i="3" s="1"/>
  <c r="G40" i="3"/>
  <c r="H40" i="3" s="1"/>
  <c r="G41" i="3"/>
  <c r="H41" i="3" s="1"/>
  <c r="G42" i="3"/>
  <c r="H42" i="3" s="1"/>
  <c r="G43" i="3"/>
  <c r="H43" i="3" s="1"/>
  <c r="G44" i="3"/>
  <c r="H44" i="3" s="1"/>
  <c r="G45" i="3"/>
  <c r="H45" i="3" s="1"/>
  <c r="G46" i="3"/>
  <c r="H46" i="3" s="1"/>
  <c r="G47" i="3"/>
  <c r="H47" i="3" s="1"/>
  <c r="G48" i="3"/>
  <c r="H48" i="3" s="1"/>
  <c r="G49" i="3"/>
  <c r="H49" i="3" s="1"/>
  <c r="G50" i="3"/>
  <c r="H50" i="3" s="1"/>
  <c r="G51" i="3"/>
  <c r="H51" i="3" s="1"/>
  <c r="G52" i="3"/>
  <c r="G53" i="3"/>
  <c r="H53" i="3" s="1"/>
  <c r="G54" i="3"/>
  <c r="H54" i="3" s="1"/>
  <c r="G55" i="3"/>
  <c r="H55" i="3" s="1"/>
  <c r="G56" i="3"/>
  <c r="H56" i="3" s="1"/>
  <c r="G57" i="3"/>
  <c r="H57" i="3" s="1"/>
  <c r="G58" i="3"/>
  <c r="H58" i="3" s="1"/>
  <c r="G59" i="3"/>
  <c r="H59" i="3" s="1"/>
  <c r="G60" i="3"/>
  <c r="H60" i="3" s="1"/>
  <c r="G61" i="3"/>
  <c r="G62" i="3"/>
  <c r="H62" i="3" s="1"/>
  <c r="G63" i="3"/>
  <c r="H63" i="3" s="1"/>
  <c r="G64" i="3"/>
  <c r="H64" i="3" s="1"/>
  <c r="G65" i="3"/>
  <c r="G66" i="3"/>
  <c r="H66" i="3" s="1"/>
  <c r="G67" i="3"/>
  <c r="H67" i="3" s="1"/>
  <c r="G68" i="3"/>
  <c r="H68" i="3" s="1"/>
  <c r="G69" i="3"/>
  <c r="H69" i="3" s="1"/>
  <c r="G70" i="3"/>
  <c r="H70" i="3" s="1"/>
  <c r="G71" i="3"/>
  <c r="H71" i="3" s="1"/>
  <c r="G72" i="3"/>
  <c r="H72" i="3" s="1"/>
  <c r="G73" i="3"/>
  <c r="H73" i="3" s="1"/>
  <c r="G74" i="3"/>
  <c r="G75" i="3"/>
  <c r="H75" i="3" s="1"/>
  <c r="G76" i="3"/>
  <c r="H76" i="3" s="1"/>
  <c r="G77" i="3"/>
  <c r="H77" i="3" s="1"/>
  <c r="G78" i="3"/>
  <c r="H78" i="3" s="1"/>
  <c r="G79" i="3"/>
  <c r="H79" i="3" s="1"/>
  <c r="G80" i="3"/>
  <c r="H80" i="3" s="1"/>
  <c r="G81" i="3"/>
  <c r="H81" i="3" s="1"/>
  <c r="G82" i="3"/>
  <c r="H82" i="3" s="1"/>
  <c r="G83" i="3"/>
  <c r="H83" i="3" s="1"/>
  <c r="G84" i="3"/>
  <c r="H84" i="3" s="1"/>
  <c r="G85" i="3"/>
  <c r="H85" i="3" s="1"/>
  <c r="G86" i="3"/>
  <c r="H86" i="3" s="1"/>
  <c r="G87" i="3"/>
  <c r="H87" i="3" s="1"/>
  <c r="G88" i="3"/>
  <c r="H88" i="3" s="1"/>
  <c r="G89" i="3"/>
  <c r="H89" i="3" s="1"/>
  <c r="G90" i="3"/>
  <c r="H90" i="3" s="1"/>
  <c r="G91" i="3"/>
  <c r="H91" i="3" s="1"/>
  <c r="G92" i="3"/>
  <c r="G93" i="3"/>
  <c r="G94" i="3"/>
  <c r="H94" i="3" s="1"/>
  <c r="G95" i="3"/>
  <c r="H95" i="3" s="1"/>
  <c r="G96" i="3"/>
  <c r="H96" i="3" s="1"/>
  <c r="G97" i="3"/>
  <c r="H97" i="3" s="1"/>
  <c r="G98" i="3"/>
  <c r="H98" i="3" s="1"/>
  <c r="G99" i="3"/>
  <c r="H99" i="3" s="1"/>
  <c r="G100" i="3"/>
  <c r="H100" i="3" s="1"/>
  <c r="G101" i="3"/>
  <c r="H101" i="3" s="1"/>
  <c r="G102" i="3"/>
  <c r="H102" i="3" s="1"/>
  <c r="G103" i="3"/>
  <c r="H103" i="3" s="1"/>
  <c r="G104" i="3"/>
  <c r="H104" i="3" s="1"/>
  <c r="G105" i="3"/>
  <c r="H105" i="3" s="1"/>
  <c r="G106" i="3"/>
  <c r="H106" i="3" s="1"/>
  <c r="G107" i="3"/>
  <c r="H107" i="3" s="1"/>
  <c r="G108" i="3"/>
  <c r="H108" i="3" s="1"/>
  <c r="G109" i="3"/>
  <c r="H109" i="3" s="1"/>
  <c r="G110" i="3"/>
  <c r="H110" i="3" s="1"/>
  <c r="G111" i="3"/>
  <c r="H111" i="3" s="1"/>
  <c r="G112" i="3"/>
  <c r="H112" i="3" s="1"/>
  <c r="G113" i="3"/>
  <c r="G114" i="3"/>
  <c r="H114" i="3" s="1"/>
  <c r="G115" i="3"/>
  <c r="H115" i="3" s="1"/>
  <c r="G116" i="3"/>
  <c r="H116" i="3" s="1"/>
  <c r="G117" i="3"/>
  <c r="H117" i="3" s="1"/>
  <c r="G118" i="3"/>
  <c r="H118" i="3" s="1"/>
  <c r="G119" i="3"/>
  <c r="H119" i="3" s="1"/>
  <c r="G120" i="3"/>
  <c r="H120" i="3" s="1"/>
  <c r="G121" i="3"/>
  <c r="H121" i="3" s="1"/>
  <c r="G122" i="3"/>
  <c r="H122" i="3" s="1"/>
  <c r="G123" i="3"/>
  <c r="H123" i="3" s="1"/>
  <c r="G124" i="3"/>
  <c r="H124" i="3" s="1"/>
  <c r="G125" i="3"/>
  <c r="H125" i="3" s="1"/>
  <c r="G126" i="3"/>
  <c r="H126" i="3" s="1"/>
  <c r="G127" i="3"/>
  <c r="H127" i="3" s="1"/>
  <c r="G128" i="3"/>
  <c r="H128" i="3" s="1"/>
  <c r="G129" i="3"/>
  <c r="H129" i="3" s="1"/>
  <c r="G130" i="3"/>
  <c r="H130" i="3" s="1"/>
  <c r="G131" i="3"/>
  <c r="H131" i="3" s="1"/>
  <c r="G132" i="3"/>
  <c r="H132" i="3" s="1"/>
  <c r="G133" i="3"/>
  <c r="H133" i="3" s="1"/>
  <c r="G134" i="3"/>
  <c r="H134" i="3" s="1"/>
  <c r="G135" i="3"/>
  <c r="H135" i="3" s="1"/>
  <c r="G136" i="3"/>
  <c r="H136" i="3" s="1"/>
  <c r="G137" i="3"/>
  <c r="H137" i="3" s="1"/>
  <c r="G138" i="3"/>
  <c r="H138" i="3" s="1"/>
  <c r="G139" i="3"/>
  <c r="H139" i="3" s="1"/>
  <c r="G140" i="3"/>
  <c r="H140" i="3" s="1"/>
  <c r="G141" i="3"/>
  <c r="H141" i="3" s="1"/>
  <c r="G142" i="3"/>
  <c r="H142" i="3" s="1"/>
  <c r="G143" i="3"/>
  <c r="H143" i="3" s="1"/>
  <c r="G144" i="3"/>
  <c r="H144" i="3" s="1"/>
  <c r="G145" i="3"/>
  <c r="H145" i="3" s="1"/>
  <c r="G146" i="3"/>
  <c r="H146" i="3" s="1"/>
  <c r="G147" i="3"/>
  <c r="H147" i="3" s="1"/>
  <c r="G148" i="3"/>
  <c r="H148" i="3" s="1"/>
  <c r="G149" i="3"/>
  <c r="G150" i="3"/>
  <c r="H150" i="3" s="1"/>
  <c r="G151" i="3"/>
  <c r="H151" i="3" s="1"/>
  <c r="G152" i="3"/>
  <c r="H152" i="3" s="1"/>
  <c r="G153" i="3"/>
  <c r="H153" i="3" s="1"/>
  <c r="G154" i="3"/>
  <c r="H154" i="3" s="1"/>
  <c r="G155" i="3"/>
  <c r="H155" i="3" s="1"/>
  <c r="G156" i="3"/>
  <c r="H156" i="3" s="1"/>
  <c r="G157" i="3"/>
  <c r="H157" i="3" s="1"/>
  <c r="G158" i="3"/>
  <c r="H158" i="3" s="1"/>
  <c r="G159" i="3"/>
  <c r="H159" i="3" s="1"/>
  <c r="G160" i="3"/>
  <c r="H160" i="3" s="1"/>
  <c r="G161" i="3"/>
  <c r="H161" i="3" s="1"/>
  <c r="G162" i="3"/>
  <c r="H162" i="3" s="1"/>
  <c r="G163" i="3"/>
  <c r="H163" i="3" s="1"/>
  <c r="G164" i="3"/>
  <c r="H164" i="3" s="1"/>
  <c r="G165" i="3"/>
  <c r="H165" i="3" s="1"/>
  <c r="G166" i="3"/>
  <c r="H166" i="3" s="1"/>
  <c r="G167" i="3"/>
  <c r="H167" i="3" s="1"/>
  <c r="G168" i="3"/>
  <c r="H168" i="3" s="1"/>
  <c r="G169" i="3"/>
  <c r="H169" i="3" s="1"/>
  <c r="G170" i="3"/>
  <c r="H170" i="3" s="1"/>
  <c r="G171" i="3"/>
  <c r="H171" i="3" s="1"/>
  <c r="G172" i="3"/>
  <c r="H172" i="3" s="1"/>
  <c r="G173" i="3"/>
  <c r="H173" i="3" s="1"/>
  <c r="G174" i="3"/>
  <c r="H174" i="3" s="1"/>
  <c r="G175" i="3"/>
  <c r="H175" i="3" s="1"/>
  <c r="G176" i="3"/>
  <c r="H176" i="3" s="1"/>
  <c r="G177" i="3"/>
  <c r="G178" i="3"/>
  <c r="H178" i="3" s="1"/>
  <c r="G179" i="3"/>
  <c r="H179" i="3" s="1"/>
  <c r="G180" i="3"/>
  <c r="H180" i="3" s="1"/>
  <c r="G181" i="3"/>
  <c r="H181" i="3" s="1"/>
  <c r="G182" i="3"/>
  <c r="H182" i="3" s="1"/>
  <c r="G183" i="3"/>
  <c r="H183" i="3" s="1"/>
  <c r="G184" i="3"/>
  <c r="H184" i="3" s="1"/>
  <c r="G185" i="3"/>
  <c r="H185" i="3" s="1"/>
  <c r="G186" i="3"/>
  <c r="H186" i="3" s="1"/>
  <c r="G187" i="3"/>
  <c r="H187" i="3" s="1"/>
  <c r="G188" i="3"/>
  <c r="H188" i="3" s="1"/>
  <c r="G189" i="3"/>
  <c r="H189" i="3" s="1"/>
  <c r="G190" i="3"/>
  <c r="H190" i="3" s="1"/>
  <c r="G191" i="3"/>
  <c r="H191" i="3" s="1"/>
  <c r="G192" i="3"/>
  <c r="H192" i="3" s="1"/>
  <c r="G193" i="3"/>
  <c r="H193" i="3" s="1"/>
  <c r="G194" i="3"/>
  <c r="H194" i="3" s="1"/>
  <c r="G195" i="3"/>
  <c r="H195" i="3" s="1"/>
  <c r="G196" i="3"/>
  <c r="H196" i="3" s="1"/>
  <c r="G197" i="3"/>
  <c r="H197" i="3" s="1"/>
  <c r="G198" i="3"/>
  <c r="H198" i="3" s="1"/>
  <c r="G199" i="3"/>
  <c r="H199" i="3" s="1"/>
  <c r="G200" i="3"/>
  <c r="H200" i="3" s="1"/>
  <c r="G201" i="3"/>
  <c r="H201" i="3" s="1"/>
  <c r="G202" i="3"/>
  <c r="G203" i="3"/>
  <c r="H203" i="3" s="1"/>
  <c r="G204" i="3"/>
  <c r="G205" i="3"/>
  <c r="H205" i="3" s="1"/>
  <c r="G206" i="3"/>
  <c r="H206" i="3" s="1"/>
  <c r="G207" i="3"/>
  <c r="H207" i="3" s="1"/>
  <c r="G208" i="3"/>
  <c r="H208" i="3" s="1"/>
  <c r="G209" i="3"/>
  <c r="G210" i="3"/>
  <c r="H210" i="3" s="1"/>
  <c r="G211" i="3"/>
  <c r="H211" i="3" s="1"/>
  <c r="G212" i="3"/>
  <c r="H212" i="3" s="1"/>
  <c r="G213" i="3"/>
  <c r="H213" i="3" s="1"/>
  <c r="G214" i="3"/>
  <c r="H214" i="3" s="1"/>
  <c r="G215" i="3"/>
  <c r="H215" i="3" s="1"/>
  <c r="G216" i="3"/>
  <c r="H216" i="3" s="1"/>
  <c r="G217" i="3"/>
  <c r="H217" i="3" s="1"/>
  <c r="G218" i="3"/>
  <c r="H218" i="3" s="1"/>
  <c r="G219" i="3"/>
  <c r="H219" i="3" s="1"/>
  <c r="G220" i="3"/>
  <c r="G221" i="3"/>
  <c r="H221" i="3" s="1"/>
  <c r="G222" i="3"/>
  <c r="H222" i="3" s="1"/>
  <c r="G223" i="3"/>
  <c r="H223" i="3" s="1"/>
  <c r="G224" i="3"/>
  <c r="H224" i="3" s="1"/>
  <c r="G225" i="3"/>
  <c r="H225" i="3" s="1"/>
  <c r="G226" i="3"/>
  <c r="H226" i="3" s="1"/>
  <c r="G227" i="3"/>
  <c r="H227" i="3" s="1"/>
  <c r="G228" i="3"/>
  <c r="H228" i="3" s="1"/>
  <c r="G229" i="3"/>
  <c r="H229" i="3" s="1"/>
  <c r="G230" i="3"/>
  <c r="H230" i="3" s="1"/>
  <c r="G231" i="3"/>
  <c r="H231" i="3" s="1"/>
  <c r="G232" i="3"/>
  <c r="H232" i="3" s="1"/>
  <c r="G233" i="3"/>
  <c r="H233" i="3" s="1"/>
  <c r="G234" i="3"/>
  <c r="H234" i="3" s="1"/>
  <c r="G235" i="3"/>
  <c r="H235" i="3" s="1"/>
  <c r="G236" i="3"/>
  <c r="H236" i="3" s="1"/>
  <c r="G237" i="3"/>
  <c r="G238" i="3"/>
  <c r="H238" i="3" s="1"/>
  <c r="G239" i="3"/>
  <c r="H239" i="3" s="1"/>
  <c r="G240" i="3"/>
  <c r="H240" i="3" s="1"/>
  <c r="G241" i="3"/>
  <c r="H241" i="3" s="1"/>
  <c r="G242" i="3"/>
  <c r="H242" i="3" s="1"/>
  <c r="G243" i="3"/>
  <c r="H243" i="3" s="1"/>
  <c r="G244" i="3"/>
  <c r="H244" i="3" s="1"/>
  <c r="G245" i="3"/>
  <c r="H245" i="3" s="1"/>
  <c r="G246" i="3"/>
  <c r="H246" i="3" s="1"/>
  <c r="G247" i="3"/>
  <c r="H247" i="3" s="1"/>
  <c r="G248" i="3"/>
  <c r="H248" i="3" s="1"/>
  <c r="G249" i="3"/>
  <c r="H249" i="3" s="1"/>
  <c r="G250" i="3"/>
  <c r="H250" i="3" s="1"/>
  <c r="G251" i="3"/>
  <c r="H251" i="3" s="1"/>
  <c r="G252" i="3"/>
  <c r="H252" i="3" s="1"/>
  <c r="G253" i="3"/>
  <c r="H253" i="3" s="1"/>
  <c r="G254" i="3"/>
  <c r="H254" i="3" s="1"/>
  <c r="G255" i="3"/>
  <c r="H255" i="3" s="1"/>
  <c r="G256" i="3"/>
  <c r="H256" i="3" s="1"/>
  <c r="G257" i="3"/>
  <c r="H257" i="3" s="1"/>
  <c r="G258" i="3"/>
  <c r="H258" i="3" s="1"/>
  <c r="G259" i="3"/>
  <c r="H259" i="3" s="1"/>
  <c r="G260" i="3"/>
  <c r="H260" i="3" s="1"/>
  <c r="G261" i="3"/>
  <c r="G262" i="3"/>
  <c r="G263" i="3"/>
  <c r="H263" i="3" s="1"/>
  <c r="G264" i="3"/>
  <c r="H264" i="3" s="1"/>
  <c r="G265" i="3"/>
  <c r="H265" i="3" s="1"/>
  <c r="G266" i="3"/>
  <c r="H266" i="3" s="1"/>
  <c r="G267" i="3"/>
  <c r="H267" i="3" s="1"/>
  <c r="G268" i="3"/>
  <c r="H268" i="3" s="1"/>
  <c r="G269" i="3"/>
  <c r="H269" i="3" s="1"/>
  <c r="G270" i="3"/>
  <c r="H270" i="3" s="1"/>
  <c r="G271" i="3"/>
  <c r="H271" i="3" s="1"/>
  <c r="G272" i="3"/>
  <c r="H272" i="3" s="1"/>
  <c r="G273" i="3"/>
  <c r="H273" i="3" s="1"/>
  <c r="G274" i="3"/>
  <c r="H274" i="3" s="1"/>
  <c r="G275" i="3"/>
  <c r="H275" i="3" s="1"/>
  <c r="G276" i="3"/>
  <c r="H276" i="3" s="1"/>
  <c r="G277" i="3"/>
  <c r="H277" i="3" s="1"/>
  <c r="G278" i="3"/>
  <c r="H278" i="3" s="1"/>
  <c r="G279" i="3"/>
  <c r="H279" i="3" s="1"/>
  <c r="G280" i="3"/>
  <c r="H280" i="3" s="1"/>
  <c r="G281" i="3"/>
  <c r="H281" i="3" s="1"/>
  <c r="G282" i="3"/>
  <c r="H282" i="3" s="1"/>
  <c r="G283" i="3"/>
  <c r="H283" i="3" s="1"/>
  <c r="G284" i="3"/>
  <c r="H284" i="3" s="1"/>
  <c r="G285" i="3"/>
  <c r="G286" i="3"/>
  <c r="H286" i="3" s="1"/>
  <c r="G287" i="3"/>
  <c r="H287" i="3" s="1"/>
  <c r="G288" i="3"/>
  <c r="H288" i="3" s="1"/>
  <c r="G289" i="3"/>
  <c r="H289" i="3" s="1"/>
  <c r="G290" i="3"/>
  <c r="H290" i="3" s="1"/>
  <c r="G291" i="3"/>
  <c r="H291" i="3" s="1"/>
  <c r="G292" i="3"/>
  <c r="H292" i="3" s="1"/>
  <c r="G293" i="3"/>
  <c r="H293" i="3" s="1"/>
  <c r="G294" i="3"/>
  <c r="H294" i="3" s="1"/>
  <c r="G295" i="3"/>
  <c r="H295" i="3" s="1"/>
  <c r="G296" i="3"/>
  <c r="H296" i="3" s="1"/>
  <c r="G297" i="3"/>
  <c r="H297" i="3" s="1"/>
  <c r="G298" i="3"/>
  <c r="H298" i="3" s="1"/>
  <c r="G299" i="3"/>
  <c r="H299" i="3" s="1"/>
  <c r="G300" i="3"/>
  <c r="H300" i="3" s="1"/>
  <c r="G301" i="3"/>
  <c r="H301" i="3" s="1"/>
  <c r="G302" i="3"/>
  <c r="H302" i="3" s="1"/>
  <c r="G303" i="3"/>
  <c r="H303" i="3" s="1"/>
  <c r="G304" i="3"/>
  <c r="H304" i="3" s="1"/>
  <c r="G305" i="3"/>
  <c r="H305" i="3" s="1"/>
  <c r="G306" i="3"/>
  <c r="H306" i="3" s="1"/>
  <c r="G307" i="3"/>
  <c r="H307" i="3" s="1"/>
  <c r="G308" i="3"/>
  <c r="H308" i="3" s="1"/>
  <c r="G309" i="3"/>
  <c r="H309" i="3" s="1"/>
  <c r="G310" i="3"/>
  <c r="H310" i="3" s="1"/>
  <c r="G311" i="3"/>
  <c r="H311" i="3" s="1"/>
  <c r="G312" i="3"/>
  <c r="H312" i="3" s="1"/>
  <c r="G313" i="3"/>
  <c r="H313" i="3" s="1"/>
  <c r="G314" i="3"/>
  <c r="H314" i="3" s="1"/>
  <c r="G315" i="3"/>
  <c r="H315" i="3" s="1"/>
  <c r="G316" i="3"/>
  <c r="H316" i="3" s="1"/>
  <c r="G317" i="3"/>
  <c r="H317" i="3" s="1"/>
  <c r="G318" i="3"/>
  <c r="H318" i="3" s="1"/>
  <c r="G319" i="3"/>
  <c r="H319" i="3" s="1"/>
  <c r="G320" i="3"/>
  <c r="H320" i="3" s="1"/>
  <c r="G321" i="3"/>
  <c r="H321" i="3" s="1"/>
  <c r="G322" i="3"/>
  <c r="H322" i="3" s="1"/>
  <c r="G323" i="3"/>
  <c r="H323" i="3" s="1"/>
  <c r="G324" i="3"/>
  <c r="H324" i="3" s="1"/>
  <c r="G325" i="3"/>
  <c r="H325" i="3" s="1"/>
  <c r="G326" i="3"/>
  <c r="H326" i="3" s="1"/>
  <c r="G327" i="3"/>
  <c r="H327" i="3" s="1"/>
  <c r="G328" i="3"/>
  <c r="H328" i="3" s="1"/>
  <c r="G329" i="3"/>
  <c r="H329" i="3" s="1"/>
  <c r="G330" i="3"/>
  <c r="H330" i="3" s="1"/>
  <c r="G331" i="3"/>
  <c r="H331" i="3" s="1"/>
  <c r="G332" i="3"/>
  <c r="H332" i="3" s="1"/>
  <c r="G333" i="3"/>
  <c r="H333" i="3" s="1"/>
  <c r="S4" i="3"/>
  <c r="T4" i="3" s="1"/>
  <c r="M4" i="3"/>
  <c r="N4" i="3" s="1"/>
  <c r="H4" i="3"/>
  <c r="C12" i="3"/>
  <c r="C7" i="3"/>
  <c r="P11" i="1" l="1"/>
  <c r="P12" i="1"/>
  <c r="P13" i="1"/>
  <c r="P14" i="1"/>
  <c r="P15" i="1"/>
  <c r="P16" i="1"/>
  <c r="P17" i="1"/>
  <c r="P18" i="1"/>
  <c r="P19" i="1"/>
  <c r="P20" i="1"/>
  <c r="P21" i="1"/>
  <c r="M11" i="1"/>
  <c r="M12" i="1"/>
  <c r="M13" i="1"/>
  <c r="M14" i="1"/>
  <c r="M15" i="1"/>
  <c r="W11" i="1"/>
  <c r="W12" i="1"/>
  <c r="W13" i="1"/>
  <c r="W14" i="1"/>
  <c r="W15" i="1"/>
  <c r="W16" i="1"/>
  <c r="W17" i="1"/>
  <c r="W18" i="1"/>
  <c r="P9" i="1"/>
  <c r="P10" i="1"/>
  <c r="P22" i="1"/>
  <c r="P23" i="1"/>
  <c r="P24" i="1"/>
  <c r="P25" i="1"/>
  <c r="P26" i="1"/>
  <c r="M9" i="1"/>
  <c r="M10" i="1"/>
  <c r="M16" i="1"/>
  <c r="M17" i="1"/>
  <c r="M18" i="1"/>
  <c r="M19" i="1"/>
  <c r="M20" i="1"/>
  <c r="M21" i="1"/>
  <c r="M22" i="1"/>
  <c r="M23" i="1"/>
  <c r="M24" i="1"/>
  <c r="M25" i="1"/>
  <c r="M26" i="1"/>
  <c r="W9" i="1"/>
  <c r="W10" i="1"/>
  <c r="W19" i="1"/>
  <c r="W20" i="1"/>
  <c r="W21" i="1"/>
  <c r="W22" i="1"/>
  <c r="W23" i="1"/>
  <c r="W24" i="1"/>
  <c r="W25" i="1"/>
  <c r="W26" i="1"/>
  <c r="W8" i="1"/>
  <c r="P8" i="1"/>
  <c r="M8" i="1"/>
  <c r="P7" i="1"/>
  <c r="M7" i="1"/>
  <c r="W7" i="1"/>
  <c r="W6" i="1"/>
  <c r="M5" i="1"/>
  <c r="P5" i="1"/>
  <c r="M6" i="1"/>
  <c r="P6" i="1"/>
  <c r="W5" i="1"/>
  <c r="P4" i="1"/>
  <c r="M4" i="1"/>
  <c r="W4" i="1"/>
  <c r="P3" i="1"/>
  <c r="M3" i="1"/>
  <c r="W3" i="1"/>
  <c r="W2" i="1"/>
  <c r="P2" i="1"/>
  <c r="M2" i="1"/>
  <c r="C2" i="4"/>
  <c r="D2" i="4"/>
  <c r="E2" i="4"/>
  <c r="F2" i="4"/>
  <c r="G2" i="4"/>
  <c r="H2" i="4"/>
  <c r="I2" i="4"/>
  <c r="B2" i="4"/>
  <c r="G31" i="4" l="1"/>
  <c r="G39" i="4"/>
  <c r="G30" i="4"/>
  <c r="G38" i="4"/>
  <c r="G35" i="4"/>
  <c r="G32" i="4"/>
  <c r="G40" i="4"/>
  <c r="G43" i="4"/>
  <c r="G42" i="4"/>
  <c r="G29" i="4"/>
  <c r="G37" i="4"/>
  <c r="G45" i="4"/>
  <c r="G36" i="4"/>
  <c r="G44" i="4"/>
  <c r="G28" i="4"/>
  <c r="G34" i="4"/>
  <c r="G33" i="4"/>
  <c r="G41" i="4"/>
  <c r="D29" i="4"/>
  <c r="D37" i="4"/>
  <c r="D45" i="4"/>
  <c r="D36" i="4"/>
  <c r="D44" i="4"/>
  <c r="D28" i="4"/>
  <c r="D30" i="4"/>
  <c r="D38" i="4"/>
  <c r="D33" i="4"/>
  <c r="D41" i="4"/>
  <c r="D40" i="4"/>
  <c r="D35" i="4"/>
  <c r="D43" i="4"/>
  <c r="D34" i="4"/>
  <c r="D42" i="4"/>
  <c r="D46" i="4"/>
  <c r="D32" i="4"/>
  <c r="D31" i="4"/>
  <c r="D39" i="4"/>
  <c r="C36" i="4"/>
  <c r="C44" i="4"/>
  <c r="C28" i="4"/>
  <c r="C35" i="4"/>
  <c r="C43" i="4"/>
  <c r="C32" i="4"/>
  <c r="C40" i="4"/>
  <c r="C29" i="4"/>
  <c r="C37" i="4"/>
  <c r="C45" i="4"/>
  <c r="C31" i="4"/>
  <c r="C34" i="4"/>
  <c r="C42" i="4"/>
  <c r="C33" i="4"/>
  <c r="C41" i="4"/>
  <c r="C39" i="4"/>
  <c r="C30" i="4"/>
  <c r="C38" i="4"/>
  <c r="F30" i="4"/>
  <c r="F38" i="4"/>
  <c r="F37" i="4"/>
  <c r="F45" i="4"/>
  <c r="F34" i="4"/>
  <c r="F42" i="4"/>
  <c r="F31" i="4"/>
  <c r="F29" i="4"/>
  <c r="F33" i="4"/>
  <c r="F36" i="4"/>
  <c r="F44" i="4"/>
  <c r="F28" i="4"/>
  <c r="F35" i="4"/>
  <c r="F43" i="4"/>
  <c r="F41" i="4"/>
  <c r="F46" i="4"/>
  <c r="F40" i="4"/>
  <c r="F32" i="4"/>
  <c r="F39" i="4"/>
  <c r="B35" i="4"/>
  <c r="B43" i="4"/>
  <c r="B34" i="4"/>
  <c r="B42" i="4"/>
  <c r="B31" i="4"/>
  <c r="B45" i="4"/>
  <c r="B28" i="4"/>
  <c r="B36" i="4"/>
  <c r="B39" i="4"/>
  <c r="B38" i="4"/>
  <c r="B33" i="4"/>
  <c r="B41" i="4"/>
  <c r="B32" i="4"/>
  <c r="B40" i="4"/>
  <c r="B30" i="4"/>
  <c r="B29" i="4"/>
  <c r="B37" i="4"/>
  <c r="B44" i="4"/>
  <c r="I33" i="4"/>
  <c r="I41" i="4"/>
  <c r="I32" i="4"/>
  <c r="I40" i="4"/>
  <c r="I37" i="4"/>
  <c r="I43" i="4"/>
  <c r="I34" i="4"/>
  <c r="I42" i="4"/>
  <c r="I29" i="4"/>
  <c r="I44" i="4"/>
  <c r="I28" i="4"/>
  <c r="I31" i="4"/>
  <c r="I39" i="4"/>
  <c r="I30" i="4"/>
  <c r="I38" i="4"/>
  <c r="I36" i="4"/>
  <c r="I35" i="4"/>
  <c r="H32" i="4"/>
  <c r="H40" i="4"/>
  <c r="H31" i="4"/>
  <c r="H39" i="4"/>
  <c r="H45" i="4"/>
  <c r="H44" i="4"/>
  <c r="H46" i="4"/>
  <c r="H47" i="4"/>
  <c r="H36" i="4"/>
  <c r="H28" i="4"/>
  <c r="H35" i="4"/>
  <c r="H30" i="4"/>
  <c r="H38" i="4"/>
  <c r="H29" i="4"/>
  <c r="H37" i="4"/>
  <c r="H43" i="4"/>
  <c r="H34" i="4"/>
  <c r="H42" i="4"/>
  <c r="H33" i="4"/>
  <c r="H41" i="4"/>
</calcChain>
</file>

<file path=xl/comments1.xml><?xml version="1.0" encoding="utf-8"?>
<comments xmlns="http://schemas.openxmlformats.org/spreadsheetml/2006/main">
  <authors>
    <author>Hollander, Wessel</author>
  </authors>
  <commentList>
    <comment ref="B9" authorId="0">
      <text>
        <r>
          <rPr>
            <b/>
            <sz val="9"/>
            <color indexed="81"/>
            <rFont val="Tahoma"/>
            <family val="2"/>
          </rPr>
          <t>Hollander, Wessel:</t>
        </r>
        <r>
          <rPr>
            <sz val="9"/>
            <color indexed="81"/>
            <rFont val="Tahoma"/>
            <family val="2"/>
          </rPr>
          <t xml:space="preserve">
relation between the stone "diameter" (d) and "nominal diameter" (dn). Reference: CUR 2010</t>
        </r>
      </text>
    </comment>
  </commentList>
</comments>
</file>

<file path=xl/sharedStrings.xml><?xml version="1.0" encoding="utf-8"?>
<sst xmlns="http://schemas.openxmlformats.org/spreadsheetml/2006/main" count="1071" uniqueCount="418">
  <si>
    <t>Test</t>
  </si>
  <si>
    <t>date</t>
  </si>
  <si>
    <t>base material</t>
  </si>
  <si>
    <t>filter material</t>
  </si>
  <si>
    <t>name data GHM and EMS</t>
  </si>
  <si>
    <t>calibration set</t>
  </si>
  <si>
    <t>bed instability observed</t>
  </si>
  <si>
    <t>entrainment observed</t>
  </si>
  <si>
    <t>F1D2T3H10</t>
  </si>
  <si>
    <t>Comments</t>
  </si>
  <si>
    <t>F1D2T3H12</t>
  </si>
  <si>
    <t>F1D2T3H14</t>
  </si>
  <si>
    <t>F1D2T3H10.ASC</t>
  </si>
  <si>
    <t>F1D2T3H12.ASC</t>
  </si>
  <si>
    <t>F1D2T3H14.ASC</t>
  </si>
  <si>
    <t>Device</t>
  </si>
  <si>
    <t>GHM18</t>
  </si>
  <si>
    <t>GHM20</t>
  </si>
  <si>
    <t>GHM21</t>
  </si>
  <si>
    <t>GHM23</t>
  </si>
  <si>
    <t>GHM25</t>
  </si>
  <si>
    <t>GHM26</t>
  </si>
  <si>
    <t>EMS x-direction</t>
  </si>
  <si>
    <t>EMS y-direction</t>
  </si>
  <si>
    <t>set 1</t>
  </si>
  <si>
    <t>gain factor</t>
  </si>
  <si>
    <t>offset</t>
  </si>
  <si>
    <t>set 2</t>
  </si>
  <si>
    <t>set 3</t>
  </si>
  <si>
    <t>11 t/m 19</t>
  </si>
  <si>
    <t>stability of the filter</t>
  </si>
  <si>
    <t>20 t/m 23</t>
  </si>
  <si>
    <t>24 t/m 31</t>
  </si>
  <si>
    <r>
      <t>sand (120</t>
    </r>
    <r>
      <rPr>
        <sz val="11"/>
        <color theme="1"/>
        <rFont val="Calibri"/>
        <family val="2"/>
      </rPr>
      <t>μ</t>
    </r>
    <r>
      <rPr>
        <sz val="7.7"/>
        <color theme="1"/>
        <rFont val="Calibri"/>
        <family val="2"/>
      </rPr>
      <t>)</t>
    </r>
  </si>
  <si>
    <t>yellow sun 8-11</t>
  </si>
  <si>
    <t>filter thickness [m]</t>
  </si>
  <si>
    <t>water depth above filter [m]</t>
  </si>
  <si>
    <t>wave period [s]</t>
  </si>
  <si>
    <t>Yes</t>
  </si>
  <si>
    <t>No</t>
  </si>
  <si>
    <t>stones are rocking at some locations</t>
  </si>
  <si>
    <t>stones are rocking at many locations</t>
  </si>
  <si>
    <t>The strip of sanding paper was not yet used in this test</t>
  </si>
  <si>
    <t>F1D2T2H10</t>
  </si>
  <si>
    <t>F1D2T2H12</t>
  </si>
  <si>
    <t>F1D2T2H14</t>
  </si>
  <si>
    <t>F1D2T25H10</t>
  </si>
  <si>
    <t>F1D2T25H12</t>
  </si>
  <si>
    <t>F1D2T25H14</t>
  </si>
  <si>
    <t>F1D2T3H10s2</t>
  </si>
  <si>
    <t>F1D2T3H12s2</t>
  </si>
  <si>
    <t>F1D2T2H10s2</t>
  </si>
  <si>
    <t>F1D2T2H10.ASC</t>
  </si>
  <si>
    <t>F1D2T2H12.ASC</t>
  </si>
  <si>
    <t>F1D2T2H14.ASC</t>
  </si>
  <si>
    <t>F1D2T25H10.ASC</t>
  </si>
  <si>
    <t>F1D2T25H12.ASC</t>
  </si>
  <si>
    <t>F1D2T25H14.ASC</t>
  </si>
  <si>
    <t>F1D2T3H10s2.ASC</t>
  </si>
  <si>
    <t>F1D2T3H12s2.ASC</t>
  </si>
  <si>
    <t>F1D2T2H10s2.ASC</t>
  </si>
  <si>
    <t>F1D2T2H12Uur20.ASC</t>
  </si>
  <si>
    <t>F1D2T2H12Uur20</t>
  </si>
  <si>
    <t xml:space="preserve">Test lasted for 20 hours </t>
  </si>
  <si>
    <t>corresponding movies [name number of movie]</t>
  </si>
  <si>
    <t>32, 33</t>
  </si>
  <si>
    <t>42, 43</t>
  </si>
  <si>
    <t>no</t>
  </si>
  <si>
    <t>yes</t>
  </si>
  <si>
    <t xml:space="preserve">no </t>
  </si>
  <si>
    <t>measurement 1</t>
  </si>
  <si>
    <t>measurement 2</t>
  </si>
  <si>
    <t>measurement 3</t>
  </si>
  <si>
    <t>measurement 4</t>
  </si>
  <si>
    <t>measurement 5</t>
  </si>
  <si>
    <t>measurement 6</t>
  </si>
  <si>
    <t>measurement 7</t>
  </si>
  <si>
    <t>measurement 8</t>
  </si>
  <si>
    <t>measurement 9</t>
  </si>
  <si>
    <t>measurement 10</t>
  </si>
  <si>
    <t>measurement 11</t>
  </si>
  <si>
    <t>measurement 12</t>
  </si>
  <si>
    <t>measurement 13</t>
  </si>
  <si>
    <t>measurement 14</t>
  </si>
  <si>
    <t>measurement 15</t>
  </si>
  <si>
    <t>measurement 16</t>
  </si>
  <si>
    <t>measurement 17</t>
  </si>
  <si>
    <t>measurement 18</t>
  </si>
  <si>
    <t>measurement 19</t>
  </si>
  <si>
    <t>measurement 20</t>
  </si>
  <si>
    <t>test 1</t>
  </si>
  <si>
    <t>test 2</t>
  </si>
  <si>
    <t>test 3</t>
  </si>
  <si>
    <t>test 4</t>
  </si>
  <si>
    <t>test 5</t>
  </si>
  <si>
    <t>test 6</t>
  </si>
  <si>
    <t>test 4 rebuild</t>
  </si>
  <si>
    <t>test 7</t>
  </si>
  <si>
    <t>Generated wave height [m]</t>
  </si>
  <si>
    <t>wave height above filter [m]</t>
  </si>
  <si>
    <t>shoaling factor [-]</t>
  </si>
  <si>
    <t xml:space="preserve">reflection before </t>
  </si>
  <si>
    <t>F2D3T20H04</t>
  </si>
  <si>
    <t>F2D3T20H06</t>
  </si>
  <si>
    <t>F2D3T20H08</t>
  </si>
  <si>
    <t>F2D3T20H10</t>
  </si>
  <si>
    <t>F2D3T25H04</t>
  </si>
  <si>
    <t>F2D3T25H06</t>
  </si>
  <si>
    <t>F2D3T25H08</t>
  </si>
  <si>
    <t>F2D3T25H10</t>
  </si>
  <si>
    <t>F2D3T30H04</t>
  </si>
  <si>
    <t>F2D3T30H06</t>
  </si>
  <si>
    <t>F2D3T30H08</t>
  </si>
  <si>
    <t>F2D3T30H10</t>
  </si>
  <si>
    <t>4, 5</t>
  </si>
  <si>
    <t>10, 11</t>
  </si>
  <si>
    <t>15, 16</t>
  </si>
  <si>
    <t>set 4</t>
  </si>
  <si>
    <t>set 5</t>
  </si>
  <si>
    <t>set 6</t>
  </si>
  <si>
    <t>set 7</t>
  </si>
  <si>
    <t>set 8</t>
  </si>
  <si>
    <t>set 9</t>
  </si>
  <si>
    <t>set 10</t>
  </si>
  <si>
    <t>set 11</t>
  </si>
  <si>
    <t>set 12</t>
  </si>
  <si>
    <t>set 13</t>
  </si>
  <si>
    <t>set 14</t>
  </si>
  <si>
    <t>yellow sun 10-20</t>
  </si>
  <si>
    <t xml:space="preserve">no movement </t>
  </si>
  <si>
    <t>F2D6T20H04</t>
  </si>
  <si>
    <t>F2D6T20H06</t>
  </si>
  <si>
    <t>F2D6T20H08</t>
  </si>
  <si>
    <t>F2D6T20H10</t>
  </si>
  <si>
    <t>F2D6T20H12</t>
  </si>
  <si>
    <t>F2D6T25H04</t>
  </si>
  <si>
    <t>F2D6T25H06</t>
  </si>
  <si>
    <t>F2D6T25H08</t>
  </si>
  <si>
    <t>F2D6T25H10</t>
  </si>
  <si>
    <t>F2D6T25H12</t>
  </si>
  <si>
    <t>F2D6T30H04</t>
  </si>
  <si>
    <t>F2D6T30H06</t>
  </si>
  <si>
    <t>F2D6T30H08</t>
  </si>
  <si>
    <t>F2D6T30H10</t>
  </si>
  <si>
    <t>F2D6T30H12</t>
  </si>
  <si>
    <t>-</t>
  </si>
  <si>
    <t>19, 20</t>
  </si>
  <si>
    <t>21, 22</t>
  </si>
  <si>
    <t>23, 24</t>
  </si>
  <si>
    <t>25, 26, 27, 28</t>
  </si>
  <si>
    <t>29, 30</t>
  </si>
  <si>
    <t>31, 32, 33</t>
  </si>
  <si>
    <t>34, 35, 36</t>
  </si>
  <si>
    <t>37, 38, 39, 40</t>
  </si>
  <si>
    <t>41, 42, 43</t>
  </si>
  <si>
    <t>44, 45</t>
  </si>
  <si>
    <t>46, 47</t>
  </si>
  <si>
    <t>48, 49</t>
  </si>
  <si>
    <t>50, 51, 52</t>
  </si>
  <si>
    <t>53, 54, 55</t>
  </si>
  <si>
    <t>(too much dirt present to classify entrainment)</t>
  </si>
  <si>
    <t>Because of all dirt in the flume, this set of test is repeated (see test 4 (2nd time))</t>
  </si>
  <si>
    <t>4 (repeated with with a clean flume)</t>
  </si>
  <si>
    <t>F2D6T20H04S2</t>
  </si>
  <si>
    <t>F2D6T20H06S2</t>
  </si>
  <si>
    <t>F2D6T20H08S2</t>
  </si>
  <si>
    <t>F2D6T20H10S2</t>
  </si>
  <si>
    <t>F2D6T20H12S2</t>
  </si>
  <si>
    <t>F2D6T25H04S2</t>
  </si>
  <si>
    <t>F2D6T25H06S2</t>
  </si>
  <si>
    <t>F2D6T25H08S2</t>
  </si>
  <si>
    <t>F2D6T25H10S2</t>
  </si>
  <si>
    <t>F2D6T25H12S2</t>
  </si>
  <si>
    <t>F2D6T25H14S2</t>
  </si>
  <si>
    <t>F2D6T30H04S2</t>
  </si>
  <si>
    <t>F2D6T30H06S2</t>
  </si>
  <si>
    <t>F2D6T30H08S2</t>
  </si>
  <si>
    <t>F2D6T30H10S2</t>
  </si>
  <si>
    <t>F2D6T30H12S2</t>
  </si>
  <si>
    <t>59, 60</t>
  </si>
  <si>
    <t>62, 63, 64</t>
  </si>
  <si>
    <t>65, 66</t>
  </si>
  <si>
    <t>67, 68, 69, 70</t>
  </si>
  <si>
    <t>71, 72, 73, 74</t>
  </si>
  <si>
    <t>75, 76</t>
  </si>
  <si>
    <t>77, 78</t>
  </si>
  <si>
    <t>79, 80, 81</t>
  </si>
  <si>
    <t>82, 83, 84</t>
  </si>
  <si>
    <t>85, 86, 87, 88</t>
  </si>
  <si>
    <t>89, 90</t>
  </si>
  <si>
    <t>92, 93</t>
  </si>
  <si>
    <t>94, 95, 96, 97</t>
  </si>
  <si>
    <t>98, 99, 100, 101</t>
  </si>
  <si>
    <t>102, 103, 104</t>
  </si>
  <si>
    <t>F2D9T20H04</t>
  </si>
  <si>
    <t>F2D9T20H06</t>
  </si>
  <si>
    <t>F2D9T20H08</t>
  </si>
  <si>
    <t>F2D9T20H10</t>
  </si>
  <si>
    <t>F2D9T20H12</t>
  </si>
  <si>
    <t>F2D9T20H14</t>
  </si>
  <si>
    <t>F2D9T25H04</t>
  </si>
  <si>
    <t>F2D9T25H06</t>
  </si>
  <si>
    <t>F2D9T25H08</t>
  </si>
  <si>
    <t>F2D9T25H10</t>
  </si>
  <si>
    <t>F2D9T25H12</t>
  </si>
  <si>
    <t>F2D9T25H14</t>
  </si>
  <si>
    <t>F2D9T30H06</t>
  </si>
  <si>
    <t>F2D9T30H08</t>
  </si>
  <si>
    <t>F2D9T30H10</t>
  </si>
  <si>
    <t>F2D9T30H12</t>
  </si>
  <si>
    <t>105, 106</t>
  </si>
  <si>
    <t>107 t/m 111</t>
  </si>
  <si>
    <t>115 t/m 118</t>
  </si>
  <si>
    <t>119 t/m 122</t>
  </si>
  <si>
    <t>123, 124, 125</t>
  </si>
  <si>
    <t>126, 127, 128</t>
  </si>
  <si>
    <t>129, 130</t>
  </si>
  <si>
    <t>131, 132</t>
  </si>
  <si>
    <t>133, 134</t>
  </si>
  <si>
    <t>135, 136</t>
  </si>
  <si>
    <t>137, 138</t>
  </si>
  <si>
    <t>139 t/m 143</t>
  </si>
  <si>
    <t>144, 145</t>
  </si>
  <si>
    <t>146, 147</t>
  </si>
  <si>
    <t>148, 149</t>
  </si>
  <si>
    <t>150, 151, 152</t>
  </si>
  <si>
    <t>F2D9T30H14</t>
  </si>
  <si>
    <t>153 t/m 158</t>
  </si>
  <si>
    <t>159, 166 t/m 175</t>
  </si>
  <si>
    <t>F3D9T20H04</t>
  </si>
  <si>
    <t>F3D9T20H06</t>
  </si>
  <si>
    <t>F3D9T20H08</t>
  </si>
  <si>
    <t>F3D9T25H04</t>
  </si>
  <si>
    <t>F3D9T25H06</t>
  </si>
  <si>
    <t>F3D9T25H08</t>
  </si>
  <si>
    <t>F3D9T30H04</t>
  </si>
  <si>
    <t>F3D9T30H06</t>
  </si>
  <si>
    <t>F3D9T30H08</t>
  </si>
  <si>
    <t>yellow sun 20-40</t>
  </si>
  <si>
    <t>176, 177</t>
  </si>
  <si>
    <t>178 t/m 183</t>
  </si>
  <si>
    <t>184 t/m 189</t>
  </si>
  <si>
    <t>190 t/m 194</t>
  </si>
  <si>
    <t>195 t/m 197</t>
  </si>
  <si>
    <t>198 t/m 209</t>
  </si>
  <si>
    <t>204, 205</t>
  </si>
  <si>
    <t>206 t/m 210</t>
  </si>
  <si>
    <t>211 t/m 216</t>
  </si>
  <si>
    <t>F3D15T20H04</t>
  </si>
  <si>
    <t>F3D15T20H06</t>
  </si>
  <si>
    <t>F3D15T20H08</t>
  </si>
  <si>
    <t>F3D15T20H10</t>
  </si>
  <si>
    <t>F3D15T25H04</t>
  </si>
  <si>
    <t>F3D15T25H06</t>
  </si>
  <si>
    <t>F3D15T25H08</t>
  </si>
  <si>
    <t>F3D15T30H04</t>
  </si>
  <si>
    <t>F3D15T30H06</t>
  </si>
  <si>
    <t>F3D15T30H08</t>
  </si>
  <si>
    <t>F3D15T20H0620uur</t>
  </si>
  <si>
    <t>217, 218, 219</t>
  </si>
  <si>
    <t>220 t/m 227</t>
  </si>
  <si>
    <t>228 t/m 233</t>
  </si>
  <si>
    <t>234 t/m 237</t>
  </si>
  <si>
    <t>238 t/m 241</t>
  </si>
  <si>
    <t>242 t/m 247</t>
  </si>
  <si>
    <t>248 t/m 253</t>
  </si>
  <si>
    <t>254 t/m 258</t>
  </si>
  <si>
    <t>259 t/m 264</t>
  </si>
  <si>
    <t>265 t/m 269</t>
  </si>
  <si>
    <t>271 t/m 275</t>
  </si>
  <si>
    <t>F2D3T20H06.ASC</t>
  </si>
  <si>
    <t>F2D3T20H08.ASC</t>
  </si>
  <si>
    <t>F2D3T20H10.ASC</t>
  </si>
  <si>
    <t>F2D3T25H04.ASC</t>
  </si>
  <si>
    <t>F2D3T25H06.ASC</t>
  </si>
  <si>
    <t>F2D3T25H08.ASC</t>
  </si>
  <si>
    <t>F2D3T25H10.ASC</t>
  </si>
  <si>
    <t>F2D3T30H04.ASC</t>
  </si>
  <si>
    <t>F2D3T30H06.ASC</t>
  </si>
  <si>
    <t>F2D3T30H08.ASC</t>
  </si>
  <si>
    <t>F2D3T30H10.ASC</t>
  </si>
  <si>
    <t>F2D6T20H04.ASC</t>
  </si>
  <si>
    <t>F2D6T20H06.ASC</t>
  </si>
  <si>
    <t>F2D6T20H08.ASC</t>
  </si>
  <si>
    <t>F2D6T20H10.ASC</t>
  </si>
  <si>
    <t>F2D6T20H12.ASC</t>
  </si>
  <si>
    <t>F2D6T25H04.ASC</t>
  </si>
  <si>
    <t>F2D6T25H06.ASC</t>
  </si>
  <si>
    <t>F2D6T25H08.ASC</t>
  </si>
  <si>
    <t>F2D6T25H10.ASC</t>
  </si>
  <si>
    <t>F2D6T25H12.ASC</t>
  </si>
  <si>
    <t>F2D6T30H04.ASC</t>
  </si>
  <si>
    <t>F2D6T30H06.ASC</t>
  </si>
  <si>
    <t>F2D6T30H08.ASC</t>
  </si>
  <si>
    <t>F2D6T30H10.ASC</t>
  </si>
  <si>
    <t>F2D6T30H12.ASC</t>
  </si>
  <si>
    <t>F2D6T20H04S2.ASC</t>
  </si>
  <si>
    <t>F2D6T20H06S2.ASC</t>
  </si>
  <si>
    <t>F2D6T20H08S2.ASC</t>
  </si>
  <si>
    <t>F2D6T20H10S2.ASC</t>
  </si>
  <si>
    <t>F2D6T20H12S2.ASC</t>
  </si>
  <si>
    <t>F2D6T25H04S2.ASC</t>
  </si>
  <si>
    <t>F2D6T25H06S2.ASC</t>
  </si>
  <si>
    <t>F2D6T25H08S2.ASC</t>
  </si>
  <si>
    <t>F2D6T25H10S2.ASC</t>
  </si>
  <si>
    <t>F2D6T25H12S2.ASC</t>
  </si>
  <si>
    <t>F2D6T25H14S2.ASC</t>
  </si>
  <si>
    <t>F2D6T30H04S2.ASC</t>
  </si>
  <si>
    <t>F2D6T30H06S2.ASC</t>
  </si>
  <si>
    <t>F2D6T30H08S2.ASC</t>
  </si>
  <si>
    <t>F2D6T30H10S2.ASC</t>
  </si>
  <si>
    <t>F2D6T30H12S2.ASC</t>
  </si>
  <si>
    <t>F2D9T20H04.ASC</t>
  </si>
  <si>
    <t>F2D9T20H06.ASC</t>
  </si>
  <si>
    <t>F2D9T20H08.ASC</t>
  </si>
  <si>
    <t>F2D9T20H10.ASC</t>
  </si>
  <si>
    <t>F2D9T20H12.ASC</t>
  </si>
  <si>
    <t>F2D9T20H14.ASC</t>
  </si>
  <si>
    <t>F2D9T25H04.ASC</t>
  </si>
  <si>
    <t>F2D9T25H06.ASC</t>
  </si>
  <si>
    <t>F2D9T25H08.ASC</t>
  </si>
  <si>
    <t>F2D9T25H10.ASC</t>
  </si>
  <si>
    <t>F2D9T25H12.ASC</t>
  </si>
  <si>
    <t>F2D9T25H14.ASC</t>
  </si>
  <si>
    <t>F2D9T30H06.ASC</t>
  </si>
  <si>
    <t>F2D9T30H08.ASC</t>
  </si>
  <si>
    <t>F2D9T30H10.ASC</t>
  </si>
  <si>
    <t>F2D9T30H12.ASC</t>
  </si>
  <si>
    <t>F2D9T30H14.ASC</t>
  </si>
  <si>
    <t>F3D9T20H04.ASC</t>
  </si>
  <si>
    <t>F3D9T20H06.ASC</t>
  </si>
  <si>
    <t>F3D9T20H08.ASC</t>
  </si>
  <si>
    <t>F3D9T25H04.ASC</t>
  </si>
  <si>
    <t>F3D9T25H06.ASC</t>
  </si>
  <si>
    <t>F3D9T25H08.ASC</t>
  </si>
  <si>
    <t>F3D9T30H04.ASC</t>
  </si>
  <si>
    <t>F3D9T30H06.ASC</t>
  </si>
  <si>
    <t>F3D9T30H08.ASC</t>
  </si>
  <si>
    <t>reflection above filter</t>
  </si>
  <si>
    <t>peak hight above filter</t>
  </si>
  <si>
    <t>peak height at generation</t>
  </si>
  <si>
    <t>max orbital velocity</t>
  </si>
  <si>
    <t>min orbital velocity</t>
  </si>
  <si>
    <t>through heigth at generation</t>
  </si>
  <si>
    <t>through height above filter</t>
  </si>
  <si>
    <t>reach orbital velocity</t>
  </si>
  <si>
    <t>Filter material</t>
  </si>
  <si>
    <t>Yellow sun 8-11</t>
  </si>
  <si>
    <t>Yellow sun 10-20</t>
  </si>
  <si>
    <t>Yellow sun 20-40</t>
  </si>
  <si>
    <t>weight [gr]</t>
  </si>
  <si>
    <t>density filter material</t>
  </si>
  <si>
    <t>average</t>
  </si>
  <si>
    <t>kg/m3</t>
  </si>
  <si>
    <t>conversion factor</t>
  </si>
  <si>
    <t>dn [m]</t>
  </si>
  <si>
    <t>d [m]</t>
  </si>
  <si>
    <t>Distribution</t>
  </si>
  <si>
    <t>weight [kg]</t>
  </si>
  <si>
    <t>diameter d [mm]</t>
  </si>
  <si>
    <t>%</t>
  </si>
  <si>
    <t>distribution</t>
  </si>
  <si>
    <t>Weight of sample:</t>
  </si>
  <si>
    <t>296,3 gram</t>
  </si>
  <si>
    <t>≤53 μ</t>
  </si>
  <si>
    <t>≤63 μ</t>
  </si>
  <si>
    <t>≤75 μ</t>
  </si>
  <si>
    <t>≤90 μ</t>
  </si>
  <si>
    <t>≤106 μ</t>
  </si>
  <si>
    <t>≤125 μ</t>
  </si>
  <si>
    <t>≤150 μ</t>
  </si>
  <si>
    <t>≤180 μ</t>
  </si>
  <si>
    <t>distibution</t>
  </si>
  <si>
    <t>weight distribution in sieves:</t>
  </si>
  <si>
    <t xml:space="preserve">stone sample nr. </t>
  </si>
  <si>
    <t>D50=113mu</t>
  </si>
  <si>
    <t>F3D14T20H04.ASC</t>
  </si>
  <si>
    <t>F3D14T20H06.ASC</t>
  </si>
  <si>
    <t>F3D14T20H08.ASC</t>
  </si>
  <si>
    <t>F3D14T20H10.ASC</t>
  </si>
  <si>
    <t>F3D14T25H04.ASC</t>
  </si>
  <si>
    <t>F3D14T25H06.ASC</t>
  </si>
  <si>
    <t>F3D14T25H08.ASC</t>
  </si>
  <si>
    <t>F3D14T30H04.ASC</t>
  </si>
  <si>
    <t>F3D14T30H06.ASC</t>
  </si>
  <si>
    <t>F3D14T30H08.ASC</t>
  </si>
  <si>
    <t>F2D9T20H1220uur</t>
  </si>
  <si>
    <t>F2D9T20H1220uur.ASC</t>
  </si>
  <si>
    <t>Standart deviation</t>
  </si>
  <si>
    <t xml:space="preserve">filter diamter d50 [cm] </t>
  </si>
  <si>
    <t xml:space="preserve">average thickness [cm] </t>
  </si>
  <si>
    <t>afwijkingen van de laagdikte als maat van de filterdiamter</t>
  </si>
  <si>
    <t>gekozen intervallen voor het histogram</t>
  </si>
  <si>
    <t>-1</t>
  </si>
  <si>
    <t>Meer</t>
  </si>
  <si>
    <t>Frequentie</t>
  </si>
  <si>
    <t>-0.5</t>
  </si>
  <si>
    <t>-0.4</t>
  </si>
  <si>
    <t>-0.3</t>
  </si>
  <si>
    <t>-0.2</t>
  </si>
  <si>
    <t>-0.1</t>
  </si>
  <si>
    <t>0</t>
  </si>
  <si>
    <t>0.1</t>
  </si>
  <si>
    <t>0.2</t>
  </si>
  <si>
    <t>0.3</t>
  </si>
  <si>
    <t>0.4</t>
  </si>
  <si>
    <t>0.5</t>
  </si>
  <si>
    <t>0.6</t>
  </si>
  <si>
    <t>0.7</t>
  </si>
  <si>
    <t>0.8</t>
  </si>
  <si>
    <t>0.9</t>
  </si>
  <si>
    <t>1</t>
  </si>
  <si>
    <t>1.1</t>
  </si>
  <si>
    <t>-0.9</t>
  </si>
  <si>
    <t>-0.7</t>
  </si>
  <si>
    <t>-0.6</t>
  </si>
  <si>
    <t>-0.8</t>
  </si>
  <si>
    <t>-1.1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</si>
</sst>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00"/>
    <numFmt numFmtId="165" formatCode="_ * #,##0_ ;_ * \-#,##0_ ;_ * &quot;-&quot;??_ ;_ @_ "/>
    <numFmt numFmtId="166" formatCode="0.0"/>
    <numFmt numFmtId="167" formatCode="0.0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sz val="7.7"/>
      <color theme="1"/>
      <name val="Calibri"/>
      <family val="2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/>
    <xf numFmtId="16" fontId="0" fillId="0" borderId="0" xfId="0" applyNumberFormat="1"/>
    <xf numFmtId="0" fontId="0" fillId="0" borderId="0" xfId="0" applyFont="1"/>
    <xf numFmtId="16" fontId="0" fillId="0" borderId="0" xfId="0" applyNumberFormat="1"/>
    <xf numFmtId="0" fontId="2" fillId="0" borderId="4" xfId="0" applyFont="1" applyBorder="1"/>
    <xf numFmtId="0" fontId="0" fillId="0" borderId="0" xfId="0"/>
    <xf numFmtId="0" fontId="2" fillId="0" borderId="0" xfId="0" applyFont="1"/>
    <xf numFmtId="0" fontId="2" fillId="0" borderId="1" xfId="0" applyFont="1" applyBorder="1"/>
    <xf numFmtId="164" fontId="0" fillId="0" borderId="4" xfId="0" applyNumberFormat="1" applyFont="1" applyBorder="1"/>
    <xf numFmtId="0" fontId="0" fillId="0" borderId="4" xfId="0" applyFont="1" applyBorder="1"/>
    <xf numFmtId="0" fontId="4" fillId="0" borderId="3" xfId="0" applyFont="1" applyBorder="1"/>
    <xf numFmtId="0" fontId="4" fillId="0" borderId="1" xfId="0" applyFont="1" applyBorder="1"/>
    <xf numFmtId="0" fontId="4" fillId="0" borderId="2" xfId="0" applyFont="1" applyBorder="1"/>
    <xf numFmtId="16" fontId="2" fillId="0" borderId="5" xfId="0" applyNumberFormat="1" applyFont="1" applyBorder="1"/>
    <xf numFmtId="0" fontId="0" fillId="0" borderId="0" xfId="0"/>
    <xf numFmtId="0" fontId="2" fillId="0" borderId="0" xfId="0" applyFont="1"/>
    <xf numFmtId="16" fontId="0" fillId="0" borderId="0" xfId="0" applyNumberFormat="1"/>
    <xf numFmtId="0" fontId="0" fillId="0" borderId="0" xfId="0" applyFont="1" applyFill="1"/>
    <xf numFmtId="165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/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66" fontId="2" fillId="0" borderId="0" xfId="0" applyNumberFormat="1" applyFont="1"/>
    <xf numFmtId="16" fontId="0" fillId="0" borderId="0" xfId="0" applyNumberFormat="1"/>
    <xf numFmtId="16" fontId="2" fillId="0" borderId="0" xfId="0" applyNumberFormat="1" applyFont="1"/>
    <xf numFmtId="0" fontId="2" fillId="0" borderId="0" xfId="0" applyFont="1"/>
    <xf numFmtId="164" fontId="0" fillId="0" borderId="6" xfId="0" applyNumberFormat="1" applyFont="1" applyBorder="1"/>
    <xf numFmtId="0" fontId="0" fillId="0" borderId="0" xfId="0"/>
    <xf numFmtId="0" fontId="0" fillId="0" borderId="4" xfId="0" applyBorder="1"/>
    <xf numFmtId="16" fontId="2" fillId="0" borderId="0" xfId="0" applyNumberFormat="1" applyFont="1" applyFill="1" applyBorder="1"/>
    <xf numFmtId="0" fontId="0" fillId="0" borderId="0" xfId="0"/>
    <xf numFmtId="16" fontId="0" fillId="0" borderId="0" xfId="0" applyNumberFormat="1"/>
    <xf numFmtId="0" fontId="0" fillId="0" borderId="0" xfId="0"/>
    <xf numFmtId="16" fontId="0" fillId="0" borderId="0" xfId="0" applyNumberFormat="1"/>
    <xf numFmtId="0" fontId="0" fillId="0" borderId="0" xfId="0"/>
    <xf numFmtId="16" fontId="0" fillId="0" borderId="0" xfId="0" applyNumberFormat="1"/>
    <xf numFmtId="0" fontId="0" fillId="0" borderId="0" xfId="0"/>
    <xf numFmtId="16" fontId="0" fillId="0" borderId="0" xfId="0" applyNumberFormat="1"/>
    <xf numFmtId="0" fontId="0" fillId="0" borderId="0" xfId="0"/>
    <xf numFmtId="0" fontId="2" fillId="0" borderId="0" xfId="0" applyFont="1"/>
    <xf numFmtId="16" fontId="0" fillId="0" borderId="0" xfId="0" applyNumberFormat="1"/>
    <xf numFmtId="0" fontId="2" fillId="0" borderId="0" xfId="0" applyFont="1" applyBorder="1"/>
    <xf numFmtId="0" fontId="0" fillId="0" borderId="0" xfId="0"/>
    <xf numFmtId="0" fontId="6" fillId="0" borderId="0" xfId="0" applyFont="1"/>
    <xf numFmtId="0" fontId="0" fillId="0" borderId="0" xfId="0" applyBorder="1"/>
    <xf numFmtId="0" fontId="0" fillId="0" borderId="5" xfId="0" applyBorder="1"/>
    <xf numFmtId="0" fontId="2" fillId="0" borderId="6" xfId="0" applyFont="1" applyBorder="1"/>
    <xf numFmtId="0" fontId="2" fillId="0" borderId="8" xfId="0" applyFont="1" applyBorder="1"/>
    <xf numFmtId="0" fontId="2" fillId="0" borderId="9" xfId="0" applyFont="1" applyBorder="1"/>
    <xf numFmtId="0" fontId="2" fillId="0" borderId="7" xfId="0" applyFont="1" applyBorder="1" applyAlignment="1">
      <alignment horizontal="right"/>
    </xf>
    <xf numFmtId="167" fontId="0" fillId="0" borderId="0" xfId="0" applyNumberFormat="1" applyBorder="1"/>
    <xf numFmtId="0" fontId="4" fillId="0" borderId="0" xfId="0" applyFont="1" applyBorder="1"/>
    <xf numFmtId="166" fontId="0" fillId="0" borderId="0" xfId="0" applyNumberFormat="1" applyBorder="1"/>
    <xf numFmtId="0" fontId="6" fillId="0" borderId="0" xfId="0" applyFont="1" applyBorder="1"/>
    <xf numFmtId="0" fontId="3" fillId="0" borderId="4" xfId="0" applyFont="1" applyBorder="1"/>
    <xf numFmtId="0" fontId="0" fillId="0" borderId="0" xfId="0"/>
    <xf numFmtId="0" fontId="3" fillId="0" borderId="0" xfId="0" applyFont="1" applyFill="1" applyBorder="1"/>
    <xf numFmtId="166" fontId="2" fillId="0" borderId="0" xfId="0" applyNumberFormat="1" applyFont="1" applyBorder="1"/>
    <xf numFmtId="0" fontId="0" fillId="2" borderId="0" xfId="0" applyFont="1" applyFill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0" xfId="0" applyFill="1" applyBorder="1" applyAlignment="1"/>
    <xf numFmtId="0" fontId="4" fillId="0" borderId="11" xfId="0" applyFont="1" applyFill="1" applyBorder="1" applyAlignment="1">
      <alignment horizontal="center"/>
    </xf>
    <xf numFmtId="0" fontId="0" fillId="0" borderId="0" xfId="0" quotePrefix="1" applyNumberForma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Grain size distribution 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Yellow Sun 8-11</c:v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'material properties'!$J$4:$J$333</c:f>
              <c:numCache>
                <c:formatCode>#,#00</c:formatCode>
                <c:ptCount val="330"/>
                <c:pt idx="0">
                  <c:v>3.5523152402368501</c:v>
                </c:pt>
                <c:pt idx="1">
                  <c:v>3.9501391848563525</c:v>
                </c:pt>
                <c:pt idx="2">
                  <c:v>4.1763410230440012</c:v>
                </c:pt>
                <c:pt idx="3">
                  <c:v>4.280792548084305</c:v>
                </c:pt>
                <c:pt idx="4">
                  <c:v>4.3803813686501298</c:v>
                </c:pt>
                <c:pt idx="5">
                  <c:v>4.4756367470367655</c:v>
                </c:pt>
                <c:pt idx="6">
                  <c:v>4.4756367470367655</c:v>
                </c:pt>
                <c:pt idx="7">
                  <c:v>4.6548497976839123</c:v>
                </c:pt>
                <c:pt idx="8">
                  <c:v>4.6548497976839123</c:v>
                </c:pt>
                <c:pt idx="9">
                  <c:v>4.7395019219140488</c:v>
                </c:pt>
                <c:pt idx="10">
                  <c:v>4.7395019219140488</c:v>
                </c:pt>
                <c:pt idx="11">
                  <c:v>4.8212335338987353</c:v>
                </c:pt>
                <c:pt idx="12">
                  <c:v>4.8212335338987353</c:v>
                </c:pt>
                <c:pt idx="13">
                  <c:v>4.9002841992082784</c:v>
                </c:pt>
                <c:pt idx="14">
                  <c:v>4.9002841992082784</c:v>
                </c:pt>
                <c:pt idx="15">
                  <c:v>4.9002841992082784</c:v>
                </c:pt>
                <c:pt idx="16">
                  <c:v>4.9768635090150921</c:v>
                </c:pt>
                <c:pt idx="17">
                  <c:v>4.9768635090150921</c:v>
                </c:pt>
                <c:pt idx="18">
                  <c:v>4.9768635090150921</c:v>
                </c:pt>
                <c:pt idx="19">
                  <c:v>4.9768635090150921</c:v>
                </c:pt>
                <c:pt idx="20">
                  <c:v>4.9768635090150921</c:v>
                </c:pt>
                <c:pt idx="21">
                  <c:v>4.9768635090150921</c:v>
                </c:pt>
                <c:pt idx="22">
                  <c:v>4.9768635090150921</c:v>
                </c:pt>
                <c:pt idx="23">
                  <c:v>4.9768635090150921</c:v>
                </c:pt>
                <c:pt idx="24">
                  <c:v>5.0511560068665329</c:v>
                </c:pt>
                <c:pt idx="25">
                  <c:v>5.0511560068665329</c:v>
                </c:pt>
                <c:pt idx="26">
                  <c:v>5.0511560068665329</c:v>
                </c:pt>
                <c:pt idx="27">
                  <c:v>5.0511560068665329</c:v>
                </c:pt>
                <c:pt idx="28">
                  <c:v>5.1935163870882226</c:v>
                </c:pt>
                <c:pt idx="29">
                  <c:v>5.1935163870882226</c:v>
                </c:pt>
                <c:pt idx="30">
                  <c:v>5.1935163870882226</c:v>
                </c:pt>
                <c:pt idx="31">
                  <c:v>5.1935163870882226</c:v>
                </c:pt>
                <c:pt idx="32">
                  <c:v>5.1935163870882226</c:v>
                </c:pt>
                <c:pt idx="33">
                  <c:v>5.2618599664726249</c:v>
                </c:pt>
                <c:pt idx="34">
                  <c:v>5.2618599664726249</c:v>
                </c:pt>
                <c:pt idx="35">
                  <c:v>5.2618599664726249</c:v>
                </c:pt>
                <c:pt idx="36">
                  <c:v>5.2618599664726249</c:v>
                </c:pt>
                <c:pt idx="37">
                  <c:v>5.2618599664726249</c:v>
                </c:pt>
                <c:pt idx="38">
                  <c:v>5.2618599664726249</c:v>
                </c:pt>
                <c:pt idx="39">
                  <c:v>5.2618599664726249</c:v>
                </c:pt>
                <c:pt idx="40">
                  <c:v>5.2618599664726249</c:v>
                </c:pt>
                <c:pt idx="41">
                  <c:v>5.3284728603552756</c:v>
                </c:pt>
                <c:pt idx="42">
                  <c:v>5.3284728603552756</c:v>
                </c:pt>
                <c:pt idx="43">
                  <c:v>5.3284728603552756</c:v>
                </c:pt>
                <c:pt idx="44">
                  <c:v>5.3284728603552756</c:v>
                </c:pt>
                <c:pt idx="45">
                  <c:v>5.3284728603552756</c:v>
                </c:pt>
                <c:pt idx="46">
                  <c:v>5.3934606415645305</c:v>
                </c:pt>
                <c:pt idx="47">
                  <c:v>5.3934606415645305</c:v>
                </c:pt>
                <c:pt idx="48">
                  <c:v>5.3934606415645305</c:v>
                </c:pt>
                <c:pt idx="49">
                  <c:v>5.3934606415645305</c:v>
                </c:pt>
                <c:pt idx="50">
                  <c:v>5.3934606415645305</c:v>
                </c:pt>
                <c:pt idx="51">
                  <c:v>5.4569189413599624</c:v>
                </c:pt>
                <c:pt idx="52">
                  <c:v>5.4569189413599624</c:v>
                </c:pt>
                <c:pt idx="53">
                  <c:v>5.4569189413599624</c:v>
                </c:pt>
                <c:pt idx="54">
                  <c:v>5.4569189413599624</c:v>
                </c:pt>
                <c:pt idx="55">
                  <c:v>5.4569189413599624</c:v>
                </c:pt>
                <c:pt idx="56">
                  <c:v>5.4569189413599624</c:v>
                </c:pt>
                <c:pt idx="57">
                  <c:v>5.4569189413599624</c:v>
                </c:pt>
                <c:pt idx="58">
                  <c:v>5.4569189413599624</c:v>
                </c:pt>
                <c:pt idx="59">
                  <c:v>5.4569189413599624</c:v>
                </c:pt>
                <c:pt idx="60">
                  <c:v>5.5189346929296157</c:v>
                </c:pt>
                <c:pt idx="61">
                  <c:v>5.5189346929296157</c:v>
                </c:pt>
                <c:pt idx="62">
                  <c:v>5.5189346929296157</c:v>
                </c:pt>
                <c:pt idx="63">
                  <c:v>5.5189346929296157</c:v>
                </c:pt>
                <c:pt idx="64">
                  <c:v>5.5189346929296157</c:v>
                </c:pt>
                <c:pt idx="65">
                  <c:v>5.5189346929296157</c:v>
                </c:pt>
                <c:pt idx="66">
                  <c:v>5.5189346929296157</c:v>
                </c:pt>
                <c:pt idx="67">
                  <c:v>5.579587183437563</c:v>
                </c:pt>
                <c:pt idx="68">
                  <c:v>5.579587183437563</c:v>
                </c:pt>
                <c:pt idx="69">
                  <c:v>5.579587183437563</c:v>
                </c:pt>
                <c:pt idx="70">
                  <c:v>5.579587183437563</c:v>
                </c:pt>
                <c:pt idx="71">
                  <c:v>5.6389489492746403</c:v>
                </c:pt>
                <c:pt idx="72">
                  <c:v>5.6389489492746403</c:v>
                </c:pt>
                <c:pt idx="73">
                  <c:v>5.6389489492746403</c:v>
                </c:pt>
                <c:pt idx="74">
                  <c:v>5.6389489492746403</c:v>
                </c:pt>
                <c:pt idx="75">
                  <c:v>5.6389489492746403</c:v>
                </c:pt>
                <c:pt idx="76">
                  <c:v>5.6389489492746403</c:v>
                </c:pt>
                <c:pt idx="77">
                  <c:v>5.6389489492746403</c:v>
                </c:pt>
                <c:pt idx="78">
                  <c:v>5.6389489492746403</c:v>
                </c:pt>
                <c:pt idx="79">
                  <c:v>5.6389489492746403</c:v>
                </c:pt>
                <c:pt idx="80">
                  <c:v>5.6389489492746403</c:v>
                </c:pt>
                <c:pt idx="81">
                  <c:v>5.6970865420135306</c:v>
                </c:pt>
                <c:pt idx="82">
                  <c:v>5.7540611870645737</c:v>
                </c:pt>
                <c:pt idx="83">
                  <c:v>5.7540611870645737</c:v>
                </c:pt>
                <c:pt idx="84">
                  <c:v>5.8099293527541223</c:v>
                </c:pt>
                <c:pt idx="85">
                  <c:v>5.8099293527541223</c:v>
                </c:pt>
                <c:pt idx="86">
                  <c:v>5.8099293527541223</c:v>
                </c:pt>
                <c:pt idx="87">
                  <c:v>5.8099293527541223</c:v>
                </c:pt>
                <c:pt idx="88">
                  <c:v>5.8099293527541223</c:v>
                </c:pt>
                <c:pt idx="89">
                  <c:v>5.8099293527541223</c:v>
                </c:pt>
                <c:pt idx="90">
                  <c:v>5.8647432442008558</c:v>
                </c:pt>
                <c:pt idx="91">
                  <c:v>5.8647432442008558</c:v>
                </c:pt>
                <c:pt idx="92">
                  <c:v>5.8647432442008558</c:v>
                </c:pt>
                <c:pt idx="93">
                  <c:v>5.9185512337260864</c:v>
                </c:pt>
                <c:pt idx="94">
                  <c:v>5.9185512337260864</c:v>
                </c:pt>
                <c:pt idx="95">
                  <c:v>5.9185512337260864</c:v>
                </c:pt>
                <c:pt idx="96">
                  <c:v>5.9185512337260864</c:v>
                </c:pt>
                <c:pt idx="97">
                  <c:v>5.9185512337260864</c:v>
                </c:pt>
                <c:pt idx="98">
                  <c:v>5.9185512337260864</c:v>
                </c:pt>
                <c:pt idx="99">
                  <c:v>5.9185512337260864</c:v>
                </c:pt>
                <c:pt idx="100">
                  <c:v>5.9185512337260864</c:v>
                </c:pt>
                <c:pt idx="101">
                  <c:v>5.9713982374367163</c:v>
                </c:pt>
                <c:pt idx="102">
                  <c:v>5.9713982374367163</c:v>
                </c:pt>
                <c:pt idx="103">
                  <c:v>5.9713982374367163</c:v>
                </c:pt>
                <c:pt idx="104">
                  <c:v>5.9713982374367163</c:v>
                </c:pt>
                <c:pt idx="105">
                  <c:v>5.9713982374367163</c:v>
                </c:pt>
                <c:pt idx="106">
                  <c:v>5.9713982374367163</c:v>
                </c:pt>
                <c:pt idx="107">
                  <c:v>5.9713982374367163</c:v>
                </c:pt>
                <c:pt idx="108">
                  <c:v>5.9713982374367163</c:v>
                </c:pt>
                <c:pt idx="109">
                  <c:v>5.9713982374367163</c:v>
                </c:pt>
                <c:pt idx="110">
                  <c:v>6.0233260459424134</c:v>
                </c:pt>
                <c:pt idx="111">
                  <c:v>6.0233260459424134</c:v>
                </c:pt>
                <c:pt idx="112">
                  <c:v>6.0233260459424134</c:v>
                </c:pt>
                <c:pt idx="113">
                  <c:v>6.0233260459424134</c:v>
                </c:pt>
                <c:pt idx="114">
                  <c:v>6.0233260459424134</c:v>
                </c:pt>
                <c:pt idx="115">
                  <c:v>6.0233260459424134</c:v>
                </c:pt>
                <c:pt idx="116">
                  <c:v>6.0743736158180628</c:v>
                </c:pt>
                <c:pt idx="117">
                  <c:v>6.0743736158180628</c:v>
                </c:pt>
                <c:pt idx="118">
                  <c:v>6.1245773273295088</c:v>
                </c:pt>
                <c:pt idx="119">
                  <c:v>6.1245773273295088</c:v>
                </c:pt>
                <c:pt idx="120">
                  <c:v>6.1245773273295088</c:v>
                </c:pt>
                <c:pt idx="121">
                  <c:v>6.1245773273295088</c:v>
                </c:pt>
                <c:pt idx="122">
                  <c:v>6.1739712130497448</c:v>
                </c:pt>
                <c:pt idx="123">
                  <c:v>6.1739712130497448</c:v>
                </c:pt>
                <c:pt idx="124">
                  <c:v>6.1739712130497448</c:v>
                </c:pt>
                <c:pt idx="125">
                  <c:v>6.1739712130497448</c:v>
                </c:pt>
                <c:pt idx="126">
                  <c:v>6.1739712130497448</c:v>
                </c:pt>
                <c:pt idx="127">
                  <c:v>6.1739712130497448</c:v>
                </c:pt>
                <c:pt idx="128">
                  <c:v>6.1739712130497448</c:v>
                </c:pt>
                <c:pt idx="129">
                  <c:v>6.2225871612639851</c:v>
                </c:pt>
                <c:pt idx="130">
                  <c:v>6.2225871612639851</c:v>
                </c:pt>
                <c:pt idx="131">
                  <c:v>6.2225871612639851</c:v>
                </c:pt>
                <c:pt idx="132">
                  <c:v>6.270455097461781</c:v>
                </c:pt>
                <c:pt idx="133">
                  <c:v>6.270455097461781</c:v>
                </c:pt>
                <c:pt idx="134">
                  <c:v>6.270455097461781</c:v>
                </c:pt>
                <c:pt idx="135">
                  <c:v>6.270455097461781</c:v>
                </c:pt>
                <c:pt idx="136">
                  <c:v>6.270455097461781</c:v>
                </c:pt>
                <c:pt idx="137">
                  <c:v>6.270455097461781</c:v>
                </c:pt>
                <c:pt idx="138">
                  <c:v>6.3176031467182279</c:v>
                </c:pt>
                <c:pt idx="139">
                  <c:v>6.3176031467182279</c:v>
                </c:pt>
                <c:pt idx="140">
                  <c:v>6.3176031467182279</c:v>
                </c:pt>
                <c:pt idx="141">
                  <c:v>6.3176031467182279</c:v>
                </c:pt>
                <c:pt idx="142">
                  <c:v>6.3640577793540682</c:v>
                </c:pt>
                <c:pt idx="143">
                  <c:v>6.3640577793540682</c:v>
                </c:pt>
                <c:pt idx="144">
                  <c:v>6.3640577793540682</c:v>
                </c:pt>
                <c:pt idx="145">
                  <c:v>6.3640577793540682</c:v>
                </c:pt>
                <c:pt idx="146">
                  <c:v>6.3640577793540682</c:v>
                </c:pt>
                <c:pt idx="147">
                  <c:v>6.3640577793540682</c:v>
                </c:pt>
                <c:pt idx="148">
                  <c:v>6.4098439419204487</c:v>
                </c:pt>
                <c:pt idx="149">
                  <c:v>6.4098439419204487</c:v>
                </c:pt>
                <c:pt idx="150">
                  <c:v>6.4098439419204487</c:v>
                </c:pt>
                <c:pt idx="151">
                  <c:v>6.4549851752658283</c:v>
                </c:pt>
                <c:pt idx="152">
                  <c:v>6.4549851752658283</c:v>
                </c:pt>
                <c:pt idx="153">
                  <c:v>6.4549851752658283</c:v>
                </c:pt>
                <c:pt idx="154">
                  <c:v>6.4995037212001634</c:v>
                </c:pt>
                <c:pt idx="155">
                  <c:v>6.5434206190664197</c:v>
                </c:pt>
                <c:pt idx="156">
                  <c:v>6.5434206190664197</c:v>
                </c:pt>
                <c:pt idx="157">
                  <c:v>6.5434206190664197</c:v>
                </c:pt>
                <c:pt idx="158">
                  <c:v>6.5434206190664197</c:v>
                </c:pt>
                <c:pt idx="159">
                  <c:v>6.5434206190664197</c:v>
                </c:pt>
                <c:pt idx="160">
                  <c:v>6.5867557933561516</c:v>
                </c:pt>
                <c:pt idx="161">
                  <c:v>6.5867557933561516</c:v>
                </c:pt>
                <c:pt idx="162">
                  <c:v>6.5867557933561516</c:v>
                </c:pt>
                <c:pt idx="163">
                  <c:v>6.6295281333579901</c:v>
                </c:pt>
                <c:pt idx="164">
                  <c:v>6.6295281333579901</c:v>
                </c:pt>
                <c:pt idx="165">
                  <c:v>6.6295281333579901</c:v>
                </c:pt>
                <c:pt idx="166">
                  <c:v>6.6295281333579901</c:v>
                </c:pt>
                <c:pt idx="167">
                  <c:v>6.6295281333579901</c:v>
                </c:pt>
                <c:pt idx="168">
                  <c:v>6.6717555657020426</c:v>
                </c:pt>
                <c:pt idx="169">
                  <c:v>6.6717555657020426</c:v>
                </c:pt>
                <c:pt idx="170">
                  <c:v>6.6717555657020426</c:v>
                </c:pt>
                <c:pt idx="171">
                  <c:v>6.6717555657020426</c:v>
                </c:pt>
                <c:pt idx="172">
                  <c:v>6.7134551205551558</c:v>
                </c:pt>
                <c:pt idx="173">
                  <c:v>6.7134551205551558</c:v>
                </c:pt>
                <c:pt idx="174">
                  <c:v>6.7134551205551558</c:v>
                </c:pt>
                <c:pt idx="175">
                  <c:v>6.7134551205551558</c:v>
                </c:pt>
                <c:pt idx="176">
                  <c:v>6.75464299212946</c:v>
                </c:pt>
                <c:pt idx="177">
                  <c:v>6.75464299212946</c:v>
                </c:pt>
                <c:pt idx="178">
                  <c:v>6.75464299212946</c:v>
                </c:pt>
                <c:pt idx="179">
                  <c:v>6.75464299212946</c:v>
                </c:pt>
                <c:pt idx="180">
                  <c:v>6.7953345940866567</c:v>
                </c:pt>
                <c:pt idx="181">
                  <c:v>6.7953345940866567</c:v>
                </c:pt>
                <c:pt idx="182">
                  <c:v>6.8355446103516737</c:v>
                </c:pt>
                <c:pt idx="183">
                  <c:v>6.8355446103516737</c:v>
                </c:pt>
                <c:pt idx="184">
                  <c:v>6.9145752491470045</c:v>
                </c:pt>
                <c:pt idx="185">
                  <c:v>6.9145752491470045</c:v>
                </c:pt>
                <c:pt idx="186">
                  <c:v>6.9145752491470045</c:v>
                </c:pt>
                <c:pt idx="187">
                  <c:v>6.9145752491470045</c:v>
                </c:pt>
                <c:pt idx="188">
                  <c:v>6.9534219926171197</c:v>
                </c:pt>
                <c:pt idx="189">
                  <c:v>6.9534219926171197</c:v>
                </c:pt>
                <c:pt idx="190">
                  <c:v>6.9534219926171197</c:v>
                </c:pt>
                <c:pt idx="191">
                  <c:v>6.9534219926171197</c:v>
                </c:pt>
                <c:pt idx="192">
                  <c:v>6.9918394683416336</c:v>
                </c:pt>
                <c:pt idx="193">
                  <c:v>6.9918394683416336</c:v>
                </c:pt>
                <c:pt idx="194">
                  <c:v>6.9918394683416336</c:v>
                </c:pt>
                <c:pt idx="195">
                  <c:v>7.0298393421366248</c:v>
                </c:pt>
                <c:pt idx="196">
                  <c:v>7.0298393421366248</c:v>
                </c:pt>
                <c:pt idx="197">
                  <c:v>7.0674327806923172</c:v>
                </c:pt>
                <c:pt idx="198">
                  <c:v>7.0674327806923172</c:v>
                </c:pt>
                <c:pt idx="199">
                  <c:v>7.0674327806923172</c:v>
                </c:pt>
                <c:pt idx="200">
                  <c:v>7.1046304804737002</c:v>
                </c:pt>
                <c:pt idx="201">
                  <c:v>7.1046304804737002</c:v>
                </c:pt>
                <c:pt idx="202">
                  <c:v>7.1046304804737002</c:v>
                </c:pt>
                <c:pt idx="203">
                  <c:v>7.141442694524387</c:v>
                </c:pt>
                <c:pt idx="204">
                  <c:v>7.141442694524387</c:v>
                </c:pt>
                <c:pt idx="205">
                  <c:v>7.141442694524387</c:v>
                </c:pt>
                <c:pt idx="206">
                  <c:v>7.141442694524387</c:v>
                </c:pt>
                <c:pt idx="207">
                  <c:v>7.177879257355638</c:v>
                </c:pt>
                <c:pt idx="208">
                  <c:v>7.2139496080841088</c:v>
                </c:pt>
                <c:pt idx="209">
                  <c:v>7.2139496080841088</c:v>
                </c:pt>
                <c:pt idx="210">
                  <c:v>7.2496628119657425</c:v>
                </c:pt>
                <c:pt idx="211">
                  <c:v>7.3200522899370126</c:v>
                </c:pt>
                <c:pt idx="212">
                  <c:v>7.3200522899370126</c:v>
                </c:pt>
                <c:pt idx="213">
                  <c:v>7.3200522899370126</c:v>
                </c:pt>
                <c:pt idx="214">
                  <c:v>7.3547449991590206</c:v>
                </c:pt>
                <c:pt idx="215">
                  <c:v>7.3891134655974113</c:v>
                </c:pt>
                <c:pt idx="216">
                  <c:v>7.4231651607121343</c:v>
                </c:pt>
                <c:pt idx="217">
                  <c:v>7.4231651607121343</c:v>
                </c:pt>
                <c:pt idx="218">
                  <c:v>7.4569072842527646</c:v>
                </c:pt>
                <c:pt idx="219">
                  <c:v>7.4569072842527646</c:v>
                </c:pt>
                <c:pt idx="220">
                  <c:v>7.4903467776624737</c:v>
                </c:pt>
                <c:pt idx="221">
                  <c:v>7.4903467776624737</c:v>
                </c:pt>
                <c:pt idx="222">
                  <c:v>7.4903467776624737</c:v>
                </c:pt>
                <c:pt idx="223">
                  <c:v>7.5234903366516672</c:v>
                </c:pt>
                <c:pt idx="224">
                  <c:v>7.5234903366516672</c:v>
                </c:pt>
                <c:pt idx="225">
                  <c:v>7.5889152756628988</c:v>
                </c:pt>
                <c:pt idx="226">
                  <c:v>7.5889152756628988</c:v>
                </c:pt>
                <c:pt idx="227">
                  <c:v>7.5889152756628988</c:v>
                </c:pt>
                <c:pt idx="228">
                  <c:v>7.5889152756628988</c:v>
                </c:pt>
                <c:pt idx="229">
                  <c:v>7.6212089211747909</c:v>
                </c:pt>
                <c:pt idx="230">
                  <c:v>7.6532311834952083</c:v>
                </c:pt>
                <c:pt idx="231">
                  <c:v>7.6532311834952083</c:v>
                </c:pt>
                <c:pt idx="232">
                  <c:v>7.6532311834952083</c:v>
                </c:pt>
                <c:pt idx="233">
                  <c:v>7.6849876932420793</c:v>
                </c:pt>
                <c:pt idx="234">
                  <c:v>7.6849876932420793</c:v>
                </c:pt>
                <c:pt idx="235">
                  <c:v>7.6849876932420793</c:v>
                </c:pt>
                <c:pt idx="236">
                  <c:v>7.7164838964113303</c:v>
                </c:pt>
                <c:pt idx="237">
                  <c:v>7.7787162927663642</c:v>
                </c:pt>
                <c:pt idx="238">
                  <c:v>7.7787162927663642</c:v>
                </c:pt>
                <c:pt idx="239">
                  <c:v>7.8399685492820845</c:v>
                </c:pt>
                <c:pt idx="240">
                  <c:v>7.8702389983787722</c:v>
                </c:pt>
                <c:pt idx="241">
                  <c:v>7.900278369712705</c:v>
                </c:pt>
                <c:pt idx="242">
                  <c:v>7.9300910234088358</c:v>
                </c:pt>
                <c:pt idx="243">
                  <c:v>7.9596811894323807</c:v>
                </c:pt>
                <c:pt idx="244">
                  <c:v>7.9890529728724058</c:v>
                </c:pt>
                <c:pt idx="245">
                  <c:v>7.9890529728724058</c:v>
                </c:pt>
                <c:pt idx="246">
                  <c:v>7.9890529728724058</c:v>
                </c:pt>
                <c:pt idx="247">
                  <c:v>7.9890529728724058</c:v>
                </c:pt>
                <c:pt idx="248">
                  <c:v>8.0471572178055411</c:v>
                </c:pt>
                <c:pt idx="249">
                  <c:v>8.0471572178055411</c:v>
                </c:pt>
                <c:pt idx="250">
                  <c:v>8.0471572178055411</c:v>
                </c:pt>
                <c:pt idx="251">
                  <c:v>8.0471572178055411</c:v>
                </c:pt>
                <c:pt idx="252">
                  <c:v>8.0758973089667023</c:v>
                </c:pt>
                <c:pt idx="253">
                  <c:v>8.1044342857010037</c:v>
                </c:pt>
                <c:pt idx="254">
                  <c:v>8.1327716990767627</c:v>
                </c:pt>
                <c:pt idx="255">
                  <c:v>8.1609130018584608</c:v>
                </c:pt>
                <c:pt idx="256">
                  <c:v>8.1609130018584608</c:v>
                </c:pt>
                <c:pt idx="257">
                  <c:v>8.1609130018584608</c:v>
                </c:pt>
                <c:pt idx="258">
                  <c:v>8.1888615522101418</c:v>
                </c:pt>
                <c:pt idx="259">
                  <c:v>8.2441933762779289</c:v>
                </c:pt>
                <c:pt idx="260">
                  <c:v>8.2441933762779289</c:v>
                </c:pt>
                <c:pt idx="261">
                  <c:v>8.2441933762779289</c:v>
                </c:pt>
                <c:pt idx="262">
                  <c:v>8.2441933762779289</c:v>
                </c:pt>
                <c:pt idx="263">
                  <c:v>8.2441933762779289</c:v>
                </c:pt>
                <c:pt idx="264">
                  <c:v>8.2715829242497332</c:v>
                </c:pt>
                <c:pt idx="265">
                  <c:v>8.2715829242497332</c:v>
                </c:pt>
                <c:pt idx="266">
                  <c:v>8.2987922745664253</c:v>
                </c:pt>
                <c:pt idx="267">
                  <c:v>8.3526820460879954</c:v>
                </c:pt>
                <c:pt idx="268">
                  <c:v>8.3526820460879954</c:v>
                </c:pt>
                <c:pt idx="269">
                  <c:v>8.3793681125260324</c:v>
                </c:pt>
                <c:pt idx="270">
                  <c:v>8.3793681125260324</c:v>
                </c:pt>
                <c:pt idx="271">
                  <c:v>8.4058852769812802</c:v>
                </c:pt>
                <c:pt idx="272">
                  <c:v>8.4322361868901705</c:v>
                </c:pt>
                <c:pt idx="273">
                  <c:v>8.4322361868901705</c:v>
                </c:pt>
                <c:pt idx="274">
                  <c:v>8.4584234239119613</c:v>
                </c:pt>
                <c:pt idx="275">
                  <c:v>8.4844495061551406</c:v>
                </c:pt>
                <c:pt idx="276">
                  <c:v>8.5103168903087933</c:v>
                </c:pt>
                <c:pt idx="277">
                  <c:v>8.5103168903087933</c:v>
                </c:pt>
                <c:pt idx="278">
                  <c:v>8.5360279736838311</c:v>
                </c:pt>
                <c:pt idx="279">
                  <c:v>8.5360279736838311</c:v>
                </c:pt>
                <c:pt idx="280">
                  <c:v>8.5615850961686188</c:v>
                </c:pt>
                <c:pt idx="281">
                  <c:v>8.586990542103397</c:v>
                </c:pt>
                <c:pt idx="282">
                  <c:v>8.586990542103397</c:v>
                </c:pt>
                <c:pt idx="283">
                  <c:v>8.6373552746532773</c:v>
                </c:pt>
                <c:pt idx="284">
                  <c:v>8.6373552746532773</c:v>
                </c:pt>
                <c:pt idx="285">
                  <c:v>8.6373552746532773</c:v>
                </c:pt>
                <c:pt idx="286">
                  <c:v>8.6871394015818595</c:v>
                </c:pt>
                <c:pt idx="287">
                  <c:v>8.7363593720690389</c:v>
                </c:pt>
                <c:pt idx="288">
                  <c:v>8.7607627373002614</c:v>
                </c:pt>
                <c:pt idx="289">
                  <c:v>8.7850309020982351</c:v>
                </c:pt>
                <c:pt idx="290">
                  <c:v>8.8331690186554823</c:v>
                </c:pt>
                <c:pt idx="291">
                  <c:v>8.8331690186554823</c:v>
                </c:pt>
                <c:pt idx="292">
                  <c:v>8.8807881005921168</c:v>
                </c:pt>
                <c:pt idx="293">
                  <c:v>8.9044073291113133</c:v>
                </c:pt>
                <c:pt idx="294">
                  <c:v>8.9512734940735381</c:v>
                </c:pt>
                <c:pt idx="295">
                  <c:v>8.9512734940735381</c:v>
                </c:pt>
                <c:pt idx="296">
                  <c:v>8.997653977449243</c:v>
                </c:pt>
                <c:pt idx="297">
                  <c:v>9.0206659804252975</c:v>
                </c:pt>
                <c:pt idx="298">
                  <c:v>9.0206659804252975</c:v>
                </c:pt>
                <c:pt idx="299">
                  <c:v>9.0435611699461553</c:v>
                </c:pt>
                <c:pt idx="300">
                  <c:v>9.0435611699461553</c:v>
                </c:pt>
                <c:pt idx="301">
                  <c:v>9.0663410172390559</c:v>
                </c:pt>
                <c:pt idx="302">
                  <c:v>9.0663410172390559</c:v>
                </c:pt>
                <c:pt idx="303">
                  <c:v>9.1115604237270968</c:v>
                </c:pt>
                <c:pt idx="304">
                  <c:v>9.1340027814356937</c:v>
                </c:pt>
                <c:pt idx="305">
                  <c:v>9.1340027814356937</c:v>
                </c:pt>
                <c:pt idx="306">
                  <c:v>9.1340027814356937</c:v>
                </c:pt>
                <c:pt idx="307">
                  <c:v>9.1785595976849255</c:v>
                </c:pt>
                <c:pt idx="308">
                  <c:v>9.2006766942741347</c:v>
                </c:pt>
                <c:pt idx="309">
                  <c:v>9.222687966422809</c:v>
                </c:pt>
                <c:pt idx="310">
                  <c:v>9.2445946709723064</c:v>
                </c:pt>
                <c:pt idx="311">
                  <c:v>9.2663980410495057</c:v>
                </c:pt>
                <c:pt idx="312">
                  <c:v>9.2880992866777401</c:v>
                </c:pt>
                <c:pt idx="313">
                  <c:v>9.3526020428274848</c:v>
                </c:pt>
                <c:pt idx="314">
                  <c:v>9.3526020428274848</c:v>
                </c:pt>
                <c:pt idx="315">
                  <c:v>9.3739064491123365</c:v>
                </c:pt>
                <c:pt idx="316">
                  <c:v>9.416227142294213</c:v>
                </c:pt>
                <c:pt idx="317">
                  <c:v>9.4372455761891807</c:v>
                </c:pt>
                <c:pt idx="318">
                  <c:v>9.4790038438280995</c:v>
                </c:pt>
                <c:pt idx="319">
                  <c:v>9.4790038438280995</c:v>
                </c:pt>
                <c:pt idx="320">
                  <c:v>9.6223365978298236</c:v>
                </c:pt>
                <c:pt idx="321">
                  <c:v>9.7418809529786614</c:v>
                </c:pt>
                <c:pt idx="322">
                  <c:v>9.8005683984165497</c:v>
                </c:pt>
                <c:pt idx="323">
                  <c:v>9.8968473361583715</c:v>
                </c:pt>
                <c:pt idx="324">
                  <c:v>10.065576009247156</c:v>
                </c:pt>
                <c:pt idx="325">
                  <c:v>10.08397746887411</c:v>
                </c:pt>
                <c:pt idx="326">
                  <c:v>10.156920166558871</c:v>
                </c:pt>
                <c:pt idx="327">
                  <c:v>10.607377814757669</c:v>
                </c:pt>
                <c:pt idx="328">
                  <c:v>11.007123072316137</c:v>
                </c:pt>
                <c:pt idx="329">
                  <c:v>11.189091867591923</c:v>
                </c:pt>
              </c:numCache>
            </c:numRef>
          </c:xVal>
          <c:yVal>
            <c:numRef>
              <c:f>'material properties'!$K$4:$K$333</c:f>
              <c:numCache>
                <c:formatCode>#,#00</c:formatCode>
                <c:ptCount val="330"/>
                <c:pt idx="0">
                  <c:v>100</c:v>
                </c:pt>
                <c:pt idx="1">
                  <c:v>99.696969696969703</c:v>
                </c:pt>
                <c:pt idx="2">
                  <c:v>99.393939393939391</c:v>
                </c:pt>
                <c:pt idx="3">
                  <c:v>99.090909090909093</c:v>
                </c:pt>
                <c:pt idx="4">
                  <c:v>98.787878787878782</c:v>
                </c:pt>
                <c:pt idx="5">
                  <c:v>98.484848484848484</c:v>
                </c:pt>
                <c:pt idx="6">
                  <c:v>98.181818181818187</c:v>
                </c:pt>
                <c:pt idx="7">
                  <c:v>97.878787878787875</c:v>
                </c:pt>
                <c:pt idx="8">
                  <c:v>97.575757575757578</c:v>
                </c:pt>
                <c:pt idx="9">
                  <c:v>97.272727272727266</c:v>
                </c:pt>
                <c:pt idx="10">
                  <c:v>96.969696969696969</c:v>
                </c:pt>
                <c:pt idx="11">
                  <c:v>96.666666666666671</c:v>
                </c:pt>
                <c:pt idx="12">
                  <c:v>96.36363636363636</c:v>
                </c:pt>
                <c:pt idx="13">
                  <c:v>96.060606060606062</c:v>
                </c:pt>
                <c:pt idx="14">
                  <c:v>95.757575757575751</c:v>
                </c:pt>
                <c:pt idx="15">
                  <c:v>95.454545454545453</c:v>
                </c:pt>
                <c:pt idx="16">
                  <c:v>95.151515151515156</c:v>
                </c:pt>
                <c:pt idx="17">
                  <c:v>94.848484848484844</c:v>
                </c:pt>
                <c:pt idx="18">
                  <c:v>94.545454545454547</c:v>
                </c:pt>
                <c:pt idx="19">
                  <c:v>94.242424242424249</c:v>
                </c:pt>
                <c:pt idx="20">
                  <c:v>93.939393939393938</c:v>
                </c:pt>
                <c:pt idx="21">
                  <c:v>93.63636363636364</c:v>
                </c:pt>
                <c:pt idx="22">
                  <c:v>93.333333333333329</c:v>
                </c:pt>
                <c:pt idx="23">
                  <c:v>93.030303030303031</c:v>
                </c:pt>
                <c:pt idx="24">
                  <c:v>92.727272727272734</c:v>
                </c:pt>
                <c:pt idx="25">
                  <c:v>92.424242424242422</c:v>
                </c:pt>
                <c:pt idx="26">
                  <c:v>92.121212121212125</c:v>
                </c:pt>
                <c:pt idx="27">
                  <c:v>91.818181818181813</c:v>
                </c:pt>
                <c:pt idx="28">
                  <c:v>91.515151515151516</c:v>
                </c:pt>
                <c:pt idx="29">
                  <c:v>91.212121212121218</c:v>
                </c:pt>
                <c:pt idx="30">
                  <c:v>90.909090909090907</c:v>
                </c:pt>
                <c:pt idx="31">
                  <c:v>90.606060606060609</c:v>
                </c:pt>
                <c:pt idx="32">
                  <c:v>90.303030303030297</c:v>
                </c:pt>
                <c:pt idx="33">
                  <c:v>90</c:v>
                </c:pt>
                <c:pt idx="34">
                  <c:v>89.696969696969703</c:v>
                </c:pt>
                <c:pt idx="35">
                  <c:v>89.393939393939391</c:v>
                </c:pt>
                <c:pt idx="36">
                  <c:v>89.090909090909093</c:v>
                </c:pt>
                <c:pt idx="37">
                  <c:v>88.787878787878782</c:v>
                </c:pt>
                <c:pt idx="38">
                  <c:v>88.484848484848484</c:v>
                </c:pt>
                <c:pt idx="39">
                  <c:v>88.181818181818187</c:v>
                </c:pt>
                <c:pt idx="40">
                  <c:v>87.878787878787875</c:v>
                </c:pt>
                <c:pt idx="41">
                  <c:v>87.575757575757578</c:v>
                </c:pt>
                <c:pt idx="42">
                  <c:v>87.272727272727266</c:v>
                </c:pt>
                <c:pt idx="43">
                  <c:v>86.969696969696969</c:v>
                </c:pt>
                <c:pt idx="44">
                  <c:v>86.666666666666671</c:v>
                </c:pt>
                <c:pt idx="45">
                  <c:v>86.36363636363636</c:v>
                </c:pt>
                <c:pt idx="46">
                  <c:v>86.060606060606062</c:v>
                </c:pt>
                <c:pt idx="47">
                  <c:v>85.757575757575751</c:v>
                </c:pt>
                <c:pt idx="48">
                  <c:v>85.454545454545453</c:v>
                </c:pt>
                <c:pt idx="49">
                  <c:v>85.151515151515156</c:v>
                </c:pt>
                <c:pt idx="50">
                  <c:v>84.848484848484844</c:v>
                </c:pt>
                <c:pt idx="51">
                  <c:v>84.545454545454547</c:v>
                </c:pt>
                <c:pt idx="52">
                  <c:v>84.242424242424249</c:v>
                </c:pt>
                <c:pt idx="53">
                  <c:v>83.939393939393938</c:v>
                </c:pt>
                <c:pt idx="54">
                  <c:v>83.63636363636364</c:v>
                </c:pt>
                <c:pt idx="55">
                  <c:v>83.333333333333329</c:v>
                </c:pt>
                <c:pt idx="56">
                  <c:v>83.030303030303031</c:v>
                </c:pt>
                <c:pt idx="57">
                  <c:v>82.727272727272734</c:v>
                </c:pt>
                <c:pt idx="58">
                  <c:v>82.424242424242422</c:v>
                </c:pt>
                <c:pt idx="59">
                  <c:v>82.121212121212125</c:v>
                </c:pt>
                <c:pt idx="60">
                  <c:v>81.818181818181813</c:v>
                </c:pt>
                <c:pt idx="61">
                  <c:v>81.515151515151516</c:v>
                </c:pt>
                <c:pt idx="62">
                  <c:v>81.212121212121218</c:v>
                </c:pt>
                <c:pt idx="63">
                  <c:v>80.909090909090907</c:v>
                </c:pt>
                <c:pt idx="64">
                  <c:v>80.606060606060609</c:v>
                </c:pt>
                <c:pt idx="65">
                  <c:v>80.303030303030297</c:v>
                </c:pt>
                <c:pt idx="66">
                  <c:v>80</c:v>
                </c:pt>
                <c:pt idx="67">
                  <c:v>79.696969696969703</c:v>
                </c:pt>
                <c:pt idx="68">
                  <c:v>79.393939393939391</c:v>
                </c:pt>
                <c:pt idx="69">
                  <c:v>79.090909090909093</c:v>
                </c:pt>
                <c:pt idx="70">
                  <c:v>78.787878787878782</c:v>
                </c:pt>
                <c:pt idx="71">
                  <c:v>78.484848484848484</c:v>
                </c:pt>
                <c:pt idx="72">
                  <c:v>78.181818181818187</c:v>
                </c:pt>
                <c:pt idx="73">
                  <c:v>77.878787878787875</c:v>
                </c:pt>
                <c:pt idx="74">
                  <c:v>77.575757575757578</c:v>
                </c:pt>
                <c:pt idx="75">
                  <c:v>77.272727272727266</c:v>
                </c:pt>
                <c:pt idx="76">
                  <c:v>76.969696969696969</c:v>
                </c:pt>
                <c:pt idx="77">
                  <c:v>76.666666666666671</c:v>
                </c:pt>
                <c:pt idx="78">
                  <c:v>76.36363636363636</c:v>
                </c:pt>
                <c:pt idx="79">
                  <c:v>76.060606060606062</c:v>
                </c:pt>
                <c:pt idx="80">
                  <c:v>75.757575757575751</c:v>
                </c:pt>
                <c:pt idx="81">
                  <c:v>75.454545454545453</c:v>
                </c:pt>
                <c:pt idx="82">
                  <c:v>75.151515151515156</c:v>
                </c:pt>
                <c:pt idx="83">
                  <c:v>74.848484848484844</c:v>
                </c:pt>
                <c:pt idx="84">
                  <c:v>74.545454545454547</c:v>
                </c:pt>
                <c:pt idx="85">
                  <c:v>74.242424242424249</c:v>
                </c:pt>
                <c:pt idx="86">
                  <c:v>73.939393939393938</c:v>
                </c:pt>
                <c:pt idx="87">
                  <c:v>73.63636363636364</c:v>
                </c:pt>
                <c:pt idx="88">
                  <c:v>73.333333333333329</c:v>
                </c:pt>
                <c:pt idx="89">
                  <c:v>73.030303030303031</c:v>
                </c:pt>
                <c:pt idx="90">
                  <c:v>72.727272727272734</c:v>
                </c:pt>
                <c:pt idx="91">
                  <c:v>72.424242424242422</c:v>
                </c:pt>
                <c:pt idx="92">
                  <c:v>72.121212121212125</c:v>
                </c:pt>
                <c:pt idx="93">
                  <c:v>71.818181818181813</c:v>
                </c:pt>
                <c:pt idx="94">
                  <c:v>71.515151515151516</c:v>
                </c:pt>
                <c:pt idx="95">
                  <c:v>71.212121212121218</c:v>
                </c:pt>
                <c:pt idx="96">
                  <c:v>70.909090909090907</c:v>
                </c:pt>
                <c:pt idx="97">
                  <c:v>70.606060606060609</c:v>
                </c:pt>
                <c:pt idx="98">
                  <c:v>70.303030303030297</c:v>
                </c:pt>
                <c:pt idx="99">
                  <c:v>70</c:v>
                </c:pt>
                <c:pt idx="100">
                  <c:v>69.696969696969703</c:v>
                </c:pt>
                <c:pt idx="101">
                  <c:v>69.393939393939391</c:v>
                </c:pt>
                <c:pt idx="102">
                  <c:v>69.090909090909093</c:v>
                </c:pt>
                <c:pt idx="103">
                  <c:v>68.787878787878782</c:v>
                </c:pt>
                <c:pt idx="104">
                  <c:v>68.484848484848484</c:v>
                </c:pt>
                <c:pt idx="105">
                  <c:v>68.181818181818187</c:v>
                </c:pt>
                <c:pt idx="106">
                  <c:v>67.878787878787875</c:v>
                </c:pt>
                <c:pt idx="107">
                  <c:v>67.575757575757578</c:v>
                </c:pt>
                <c:pt idx="108">
                  <c:v>67.272727272727266</c:v>
                </c:pt>
                <c:pt idx="109">
                  <c:v>66.969696969696969</c:v>
                </c:pt>
                <c:pt idx="110">
                  <c:v>66.666666666666671</c:v>
                </c:pt>
                <c:pt idx="111">
                  <c:v>66.36363636363636</c:v>
                </c:pt>
                <c:pt idx="112">
                  <c:v>66.060606060606062</c:v>
                </c:pt>
                <c:pt idx="113">
                  <c:v>65.757575757575751</c:v>
                </c:pt>
                <c:pt idx="114">
                  <c:v>65.454545454545453</c:v>
                </c:pt>
                <c:pt idx="115">
                  <c:v>65.151515151515156</c:v>
                </c:pt>
                <c:pt idx="116">
                  <c:v>64.848484848484844</c:v>
                </c:pt>
                <c:pt idx="117">
                  <c:v>64.545454545454547</c:v>
                </c:pt>
                <c:pt idx="118">
                  <c:v>64.242424242424249</c:v>
                </c:pt>
                <c:pt idx="119">
                  <c:v>63.939393939393938</c:v>
                </c:pt>
                <c:pt idx="120">
                  <c:v>63.636363636363633</c:v>
                </c:pt>
                <c:pt idx="121">
                  <c:v>63.333333333333336</c:v>
                </c:pt>
                <c:pt idx="122">
                  <c:v>63.030303030303031</c:v>
                </c:pt>
                <c:pt idx="123">
                  <c:v>62.727272727272727</c:v>
                </c:pt>
                <c:pt idx="124">
                  <c:v>62.424242424242422</c:v>
                </c:pt>
                <c:pt idx="125">
                  <c:v>62.121212121212125</c:v>
                </c:pt>
                <c:pt idx="126">
                  <c:v>61.81818181818182</c:v>
                </c:pt>
                <c:pt idx="127">
                  <c:v>61.515151515151516</c:v>
                </c:pt>
                <c:pt idx="128">
                  <c:v>61.212121212121211</c:v>
                </c:pt>
                <c:pt idx="129">
                  <c:v>60.909090909090907</c:v>
                </c:pt>
                <c:pt idx="130">
                  <c:v>60.606060606060609</c:v>
                </c:pt>
                <c:pt idx="131">
                  <c:v>60.303030303030305</c:v>
                </c:pt>
                <c:pt idx="132">
                  <c:v>60</c:v>
                </c:pt>
                <c:pt idx="133">
                  <c:v>59.696969696969695</c:v>
                </c:pt>
                <c:pt idx="134">
                  <c:v>59.393939393939391</c:v>
                </c:pt>
                <c:pt idx="135">
                  <c:v>59.090909090909093</c:v>
                </c:pt>
                <c:pt idx="136">
                  <c:v>58.787878787878789</c:v>
                </c:pt>
                <c:pt idx="137">
                  <c:v>58.484848484848484</c:v>
                </c:pt>
                <c:pt idx="138">
                  <c:v>58.18181818181818</c:v>
                </c:pt>
                <c:pt idx="139">
                  <c:v>57.878787878787875</c:v>
                </c:pt>
                <c:pt idx="140">
                  <c:v>57.575757575757578</c:v>
                </c:pt>
                <c:pt idx="141">
                  <c:v>57.272727272727273</c:v>
                </c:pt>
                <c:pt idx="142">
                  <c:v>56.969696969696969</c:v>
                </c:pt>
                <c:pt idx="143">
                  <c:v>56.666666666666664</c:v>
                </c:pt>
                <c:pt idx="144">
                  <c:v>56.363636363636367</c:v>
                </c:pt>
                <c:pt idx="145">
                  <c:v>56.060606060606062</c:v>
                </c:pt>
                <c:pt idx="146">
                  <c:v>55.757575757575758</c:v>
                </c:pt>
                <c:pt idx="147">
                  <c:v>55.454545454545453</c:v>
                </c:pt>
                <c:pt idx="148">
                  <c:v>55.151515151515149</c:v>
                </c:pt>
                <c:pt idx="149">
                  <c:v>54.848484848484851</c:v>
                </c:pt>
                <c:pt idx="150">
                  <c:v>54.545454545454547</c:v>
                </c:pt>
                <c:pt idx="151">
                  <c:v>54.242424242424242</c:v>
                </c:pt>
                <c:pt idx="152">
                  <c:v>53.939393939393938</c:v>
                </c:pt>
                <c:pt idx="153">
                  <c:v>53.636363636363633</c:v>
                </c:pt>
                <c:pt idx="154">
                  <c:v>53.333333333333336</c:v>
                </c:pt>
                <c:pt idx="155">
                  <c:v>53.030303030303031</c:v>
                </c:pt>
                <c:pt idx="156">
                  <c:v>52.727272727272727</c:v>
                </c:pt>
                <c:pt idx="157">
                  <c:v>52.424242424242422</c:v>
                </c:pt>
                <c:pt idx="158">
                  <c:v>52.121212121212125</c:v>
                </c:pt>
                <c:pt idx="159">
                  <c:v>51.81818181818182</c:v>
                </c:pt>
                <c:pt idx="160">
                  <c:v>51.515151515151516</c:v>
                </c:pt>
                <c:pt idx="161">
                  <c:v>51.212121212121211</c:v>
                </c:pt>
                <c:pt idx="162">
                  <c:v>50.909090909090907</c:v>
                </c:pt>
                <c:pt idx="163">
                  <c:v>50.606060606060609</c:v>
                </c:pt>
                <c:pt idx="164">
                  <c:v>50.303030303030305</c:v>
                </c:pt>
                <c:pt idx="165">
                  <c:v>50</c:v>
                </c:pt>
                <c:pt idx="166">
                  <c:v>49.696969696969695</c:v>
                </c:pt>
                <c:pt idx="167">
                  <c:v>49.393939393939391</c:v>
                </c:pt>
                <c:pt idx="168">
                  <c:v>49.090909090909093</c:v>
                </c:pt>
                <c:pt idx="169">
                  <c:v>48.787878787878789</c:v>
                </c:pt>
                <c:pt idx="170">
                  <c:v>48.484848484848484</c:v>
                </c:pt>
                <c:pt idx="171">
                  <c:v>48.18181818181818</c:v>
                </c:pt>
                <c:pt idx="172">
                  <c:v>47.878787878787875</c:v>
                </c:pt>
                <c:pt idx="173">
                  <c:v>47.575757575757578</c:v>
                </c:pt>
                <c:pt idx="174">
                  <c:v>47.272727272727273</c:v>
                </c:pt>
                <c:pt idx="175">
                  <c:v>46.969696969696969</c:v>
                </c:pt>
                <c:pt idx="176">
                  <c:v>46.666666666666664</c:v>
                </c:pt>
                <c:pt idx="177">
                  <c:v>46.363636363636367</c:v>
                </c:pt>
                <c:pt idx="178">
                  <c:v>46.060606060606062</c:v>
                </c:pt>
                <c:pt idx="179">
                  <c:v>45.757575757575758</c:v>
                </c:pt>
                <c:pt idx="180">
                  <c:v>45.454545454545453</c:v>
                </c:pt>
                <c:pt idx="181">
                  <c:v>45.151515151515149</c:v>
                </c:pt>
                <c:pt idx="182">
                  <c:v>44.848484848484851</c:v>
                </c:pt>
                <c:pt idx="183">
                  <c:v>44.545454545454547</c:v>
                </c:pt>
                <c:pt idx="184">
                  <c:v>44.242424242424242</c:v>
                </c:pt>
                <c:pt idx="185">
                  <c:v>43.939393939393938</c:v>
                </c:pt>
                <c:pt idx="186">
                  <c:v>43.636363636363633</c:v>
                </c:pt>
                <c:pt idx="187">
                  <c:v>43.333333333333336</c:v>
                </c:pt>
                <c:pt idx="188">
                  <c:v>43.030303030303031</c:v>
                </c:pt>
                <c:pt idx="189">
                  <c:v>42.727272727272727</c:v>
                </c:pt>
                <c:pt idx="190">
                  <c:v>42.424242424242422</c:v>
                </c:pt>
                <c:pt idx="191">
                  <c:v>42.121212121212125</c:v>
                </c:pt>
                <c:pt idx="192">
                  <c:v>41.81818181818182</c:v>
                </c:pt>
                <c:pt idx="193">
                  <c:v>41.515151515151516</c:v>
                </c:pt>
                <c:pt idx="194">
                  <c:v>41.212121212121211</c:v>
                </c:pt>
                <c:pt idx="195">
                  <c:v>40.909090909090907</c:v>
                </c:pt>
                <c:pt idx="196">
                  <c:v>40.606060606060609</c:v>
                </c:pt>
                <c:pt idx="197">
                  <c:v>40.303030303030305</c:v>
                </c:pt>
                <c:pt idx="198">
                  <c:v>40</c:v>
                </c:pt>
                <c:pt idx="199">
                  <c:v>39.696969696969695</c:v>
                </c:pt>
                <c:pt idx="200">
                  <c:v>39.393939393939391</c:v>
                </c:pt>
                <c:pt idx="201">
                  <c:v>39.090909090909093</c:v>
                </c:pt>
                <c:pt idx="202">
                  <c:v>38.787878787878789</c:v>
                </c:pt>
                <c:pt idx="203">
                  <c:v>38.484848484848484</c:v>
                </c:pt>
                <c:pt idx="204">
                  <c:v>38.18181818181818</c:v>
                </c:pt>
                <c:pt idx="205">
                  <c:v>37.878787878787875</c:v>
                </c:pt>
                <c:pt idx="206">
                  <c:v>37.575757575757578</c:v>
                </c:pt>
                <c:pt idx="207">
                  <c:v>37.272727272727273</c:v>
                </c:pt>
                <c:pt idx="208">
                  <c:v>36.969696969696969</c:v>
                </c:pt>
                <c:pt idx="209">
                  <c:v>36.666666666666664</c:v>
                </c:pt>
                <c:pt idx="210">
                  <c:v>36.363636363636367</c:v>
                </c:pt>
                <c:pt idx="211">
                  <c:v>36.060606060606062</c:v>
                </c:pt>
                <c:pt idx="212">
                  <c:v>35.757575757575758</c:v>
                </c:pt>
                <c:pt idx="213">
                  <c:v>35.454545454545453</c:v>
                </c:pt>
                <c:pt idx="214">
                  <c:v>35.151515151515149</c:v>
                </c:pt>
                <c:pt idx="215">
                  <c:v>34.848484848484851</c:v>
                </c:pt>
                <c:pt idx="216">
                  <c:v>34.545454545454547</c:v>
                </c:pt>
                <c:pt idx="217">
                  <c:v>34.242424242424242</c:v>
                </c:pt>
                <c:pt idx="218">
                  <c:v>33.939393939393938</c:v>
                </c:pt>
                <c:pt idx="219">
                  <c:v>33.636363636363633</c:v>
                </c:pt>
                <c:pt idx="220">
                  <c:v>33.333333333333336</c:v>
                </c:pt>
                <c:pt idx="221">
                  <c:v>33.030303030303031</c:v>
                </c:pt>
                <c:pt idx="222">
                  <c:v>32.727272727272727</c:v>
                </c:pt>
                <c:pt idx="223">
                  <c:v>32.424242424242422</c:v>
                </c:pt>
                <c:pt idx="224">
                  <c:v>32.121212121212125</c:v>
                </c:pt>
                <c:pt idx="225">
                  <c:v>31.818181818181817</c:v>
                </c:pt>
                <c:pt idx="226">
                  <c:v>31.515151515151516</c:v>
                </c:pt>
                <c:pt idx="227">
                  <c:v>31.212121212121211</c:v>
                </c:pt>
                <c:pt idx="228">
                  <c:v>30.90909090909091</c:v>
                </c:pt>
                <c:pt idx="229">
                  <c:v>30.606060606060606</c:v>
                </c:pt>
                <c:pt idx="230">
                  <c:v>30.303030303030305</c:v>
                </c:pt>
                <c:pt idx="231">
                  <c:v>30</c:v>
                </c:pt>
                <c:pt idx="232">
                  <c:v>29.696969696969695</c:v>
                </c:pt>
                <c:pt idx="233">
                  <c:v>29.393939393939394</c:v>
                </c:pt>
                <c:pt idx="234">
                  <c:v>29.09090909090909</c:v>
                </c:pt>
                <c:pt idx="235">
                  <c:v>28.787878787878789</c:v>
                </c:pt>
                <c:pt idx="236">
                  <c:v>28.484848484848484</c:v>
                </c:pt>
                <c:pt idx="237">
                  <c:v>28.181818181818183</c:v>
                </c:pt>
                <c:pt idx="238">
                  <c:v>27.878787878787879</c:v>
                </c:pt>
                <c:pt idx="239">
                  <c:v>27.575757575757574</c:v>
                </c:pt>
                <c:pt idx="240">
                  <c:v>27.272727272727273</c:v>
                </c:pt>
                <c:pt idx="241">
                  <c:v>26.969696969696969</c:v>
                </c:pt>
                <c:pt idx="242">
                  <c:v>26.666666666666668</c:v>
                </c:pt>
                <c:pt idx="243">
                  <c:v>26.363636363636363</c:v>
                </c:pt>
                <c:pt idx="244">
                  <c:v>26.060606060606062</c:v>
                </c:pt>
                <c:pt idx="245">
                  <c:v>25.757575757575758</c:v>
                </c:pt>
                <c:pt idx="246">
                  <c:v>25.454545454545453</c:v>
                </c:pt>
                <c:pt idx="247">
                  <c:v>25.151515151515152</c:v>
                </c:pt>
                <c:pt idx="248">
                  <c:v>24.848484848484848</c:v>
                </c:pt>
                <c:pt idx="249">
                  <c:v>24.545454545454547</c:v>
                </c:pt>
                <c:pt idx="250">
                  <c:v>24.242424242424242</c:v>
                </c:pt>
                <c:pt idx="251">
                  <c:v>23.939393939393938</c:v>
                </c:pt>
                <c:pt idx="252">
                  <c:v>23.636363636363637</c:v>
                </c:pt>
                <c:pt idx="253">
                  <c:v>23.333333333333332</c:v>
                </c:pt>
                <c:pt idx="254">
                  <c:v>23.030303030303031</c:v>
                </c:pt>
                <c:pt idx="255">
                  <c:v>22.727272727272727</c:v>
                </c:pt>
                <c:pt idx="256">
                  <c:v>22.424242424242426</c:v>
                </c:pt>
                <c:pt idx="257">
                  <c:v>22.121212121212121</c:v>
                </c:pt>
                <c:pt idx="258">
                  <c:v>21.818181818181817</c:v>
                </c:pt>
                <c:pt idx="259">
                  <c:v>21.515151515151516</c:v>
                </c:pt>
                <c:pt idx="260">
                  <c:v>21.212121212121211</c:v>
                </c:pt>
                <c:pt idx="261">
                  <c:v>20.90909090909091</c:v>
                </c:pt>
                <c:pt idx="262">
                  <c:v>20.606060606060606</c:v>
                </c:pt>
                <c:pt idx="263">
                  <c:v>20.303030303030305</c:v>
                </c:pt>
                <c:pt idx="264">
                  <c:v>20</c:v>
                </c:pt>
                <c:pt idx="265">
                  <c:v>19.696969696969695</c:v>
                </c:pt>
                <c:pt idx="266">
                  <c:v>19.393939393939394</c:v>
                </c:pt>
                <c:pt idx="267">
                  <c:v>19.09090909090909</c:v>
                </c:pt>
                <c:pt idx="268">
                  <c:v>18.787878787878789</c:v>
                </c:pt>
                <c:pt idx="269">
                  <c:v>18.484848484848484</c:v>
                </c:pt>
                <c:pt idx="270">
                  <c:v>18.181818181818183</c:v>
                </c:pt>
                <c:pt idx="271">
                  <c:v>17.878787878787879</c:v>
                </c:pt>
                <c:pt idx="272">
                  <c:v>17.575757575757574</c:v>
                </c:pt>
                <c:pt idx="273">
                  <c:v>17.272727272727273</c:v>
                </c:pt>
                <c:pt idx="274">
                  <c:v>16.969696969696969</c:v>
                </c:pt>
                <c:pt idx="275">
                  <c:v>16.666666666666668</c:v>
                </c:pt>
                <c:pt idx="276">
                  <c:v>16.363636363636363</c:v>
                </c:pt>
                <c:pt idx="277">
                  <c:v>16.060606060606062</c:v>
                </c:pt>
                <c:pt idx="278">
                  <c:v>15.757575757575758</c:v>
                </c:pt>
                <c:pt idx="279">
                  <c:v>15.454545454545455</c:v>
                </c:pt>
                <c:pt idx="280">
                  <c:v>15.151515151515152</c:v>
                </c:pt>
                <c:pt idx="281">
                  <c:v>14.848484848484848</c:v>
                </c:pt>
                <c:pt idx="282">
                  <c:v>14.545454545454545</c:v>
                </c:pt>
                <c:pt idx="283">
                  <c:v>14.242424242424242</c:v>
                </c:pt>
                <c:pt idx="284">
                  <c:v>13.939393939393939</c:v>
                </c:pt>
                <c:pt idx="285">
                  <c:v>13.636363636363637</c:v>
                </c:pt>
                <c:pt idx="286">
                  <c:v>13.333333333333334</c:v>
                </c:pt>
                <c:pt idx="287">
                  <c:v>13.030303030303031</c:v>
                </c:pt>
                <c:pt idx="288">
                  <c:v>12.727272727272727</c:v>
                </c:pt>
                <c:pt idx="289">
                  <c:v>12.424242424242424</c:v>
                </c:pt>
                <c:pt idx="290">
                  <c:v>12.121212121212121</c:v>
                </c:pt>
                <c:pt idx="291">
                  <c:v>11.818181818181818</c:v>
                </c:pt>
                <c:pt idx="292">
                  <c:v>11.515151515151516</c:v>
                </c:pt>
                <c:pt idx="293">
                  <c:v>11.212121212121213</c:v>
                </c:pt>
                <c:pt idx="294">
                  <c:v>10.909090909090908</c:v>
                </c:pt>
                <c:pt idx="295">
                  <c:v>10.606060606060606</c:v>
                </c:pt>
                <c:pt idx="296">
                  <c:v>10.303030303030303</c:v>
                </c:pt>
                <c:pt idx="297">
                  <c:v>10</c:v>
                </c:pt>
                <c:pt idx="298">
                  <c:v>9.6969696969696972</c:v>
                </c:pt>
                <c:pt idx="299">
                  <c:v>9.3939393939393945</c:v>
                </c:pt>
                <c:pt idx="300">
                  <c:v>9.0909090909090917</c:v>
                </c:pt>
                <c:pt idx="301">
                  <c:v>8.7878787878787872</c:v>
                </c:pt>
                <c:pt idx="302">
                  <c:v>8.4848484848484844</c:v>
                </c:pt>
                <c:pt idx="303">
                  <c:v>8.1818181818181817</c:v>
                </c:pt>
                <c:pt idx="304">
                  <c:v>7.8787878787878789</c:v>
                </c:pt>
                <c:pt idx="305">
                  <c:v>7.5757575757575761</c:v>
                </c:pt>
                <c:pt idx="306">
                  <c:v>7.2727272727272725</c:v>
                </c:pt>
                <c:pt idx="307">
                  <c:v>6.9696969696969697</c:v>
                </c:pt>
                <c:pt idx="308">
                  <c:v>6.666666666666667</c:v>
                </c:pt>
                <c:pt idx="309">
                  <c:v>6.3636363636363633</c:v>
                </c:pt>
                <c:pt idx="310">
                  <c:v>6.0606060606060606</c:v>
                </c:pt>
                <c:pt idx="311">
                  <c:v>5.7575757575757578</c:v>
                </c:pt>
                <c:pt idx="312">
                  <c:v>5.4545454545454541</c:v>
                </c:pt>
                <c:pt idx="313">
                  <c:v>5.1515151515151514</c:v>
                </c:pt>
                <c:pt idx="314">
                  <c:v>4.8484848484848486</c:v>
                </c:pt>
                <c:pt idx="315">
                  <c:v>4.5454545454545459</c:v>
                </c:pt>
                <c:pt idx="316">
                  <c:v>4.2424242424242422</c:v>
                </c:pt>
                <c:pt idx="317">
                  <c:v>3.9393939393939394</c:v>
                </c:pt>
                <c:pt idx="318">
                  <c:v>3.6363636363636362</c:v>
                </c:pt>
                <c:pt idx="319">
                  <c:v>3.3333333333333335</c:v>
                </c:pt>
                <c:pt idx="320">
                  <c:v>3.0303030303030303</c:v>
                </c:pt>
                <c:pt idx="321">
                  <c:v>2.7272727272727271</c:v>
                </c:pt>
                <c:pt idx="322">
                  <c:v>2.4242424242424243</c:v>
                </c:pt>
                <c:pt idx="323">
                  <c:v>2.1212121212121211</c:v>
                </c:pt>
                <c:pt idx="324">
                  <c:v>1.8181818181818181</c:v>
                </c:pt>
                <c:pt idx="325">
                  <c:v>1.5151515151515151</c:v>
                </c:pt>
                <c:pt idx="326">
                  <c:v>1.2121212121212122</c:v>
                </c:pt>
                <c:pt idx="327">
                  <c:v>0.90909090909090906</c:v>
                </c:pt>
                <c:pt idx="328">
                  <c:v>0.60606060606060608</c:v>
                </c:pt>
                <c:pt idx="329">
                  <c:v>0.30303030303030304</c:v>
                </c:pt>
              </c:numCache>
            </c:numRef>
          </c:yVal>
          <c:smooth val="0"/>
        </c:ser>
        <c:ser>
          <c:idx val="1"/>
          <c:order val="1"/>
          <c:tx>
            <c:v>Yellow Sun 10-20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'material properties'!$P$4:$P$352</c:f>
              <c:numCache>
                <c:formatCode>General</c:formatCode>
                <c:ptCount val="349"/>
                <c:pt idx="0">
                  <c:v>6.0743736158180628</c:v>
                </c:pt>
                <c:pt idx="1">
                  <c:v>6.5434206190664197</c:v>
                </c:pt>
                <c:pt idx="2">
                  <c:v>7.3200522899370126</c:v>
                </c:pt>
                <c:pt idx="3">
                  <c:v>7.6532311834952083</c:v>
                </c:pt>
                <c:pt idx="4">
                  <c:v>7.9596811894323807</c:v>
                </c:pt>
                <c:pt idx="5">
                  <c:v>7.9596811894323807</c:v>
                </c:pt>
                <c:pt idx="6">
                  <c:v>8.997653977449243</c:v>
                </c:pt>
                <c:pt idx="7">
                  <c:v>9.222687966422809</c:v>
                </c:pt>
                <c:pt idx="8">
                  <c:v>9.222687966422809</c:v>
                </c:pt>
                <c:pt idx="9">
                  <c:v>9.4372455761891807</c:v>
                </c:pt>
                <c:pt idx="10">
                  <c:v>9.4372455761891807</c:v>
                </c:pt>
                <c:pt idx="11">
                  <c:v>9.6424670677974706</c:v>
                </c:pt>
                <c:pt idx="12">
                  <c:v>9.6424670677974706</c:v>
                </c:pt>
                <c:pt idx="13">
                  <c:v>9.6424670677974706</c:v>
                </c:pt>
                <c:pt idx="14">
                  <c:v>9.8393062255863857</c:v>
                </c:pt>
                <c:pt idx="15">
                  <c:v>9.8393062255863857</c:v>
                </c:pt>
                <c:pt idx="16">
                  <c:v>9.8393062255863857</c:v>
                </c:pt>
                <c:pt idx="17">
                  <c:v>9.8393062255863857</c:v>
                </c:pt>
                <c:pt idx="18">
                  <c:v>9.8393062255863857</c:v>
                </c:pt>
                <c:pt idx="19">
                  <c:v>9.8393062255863857</c:v>
                </c:pt>
                <c:pt idx="20">
                  <c:v>9.8393062255863857</c:v>
                </c:pt>
                <c:pt idx="21">
                  <c:v>10.028569881018123</c:v>
                </c:pt>
                <c:pt idx="22">
                  <c:v>10.028569881018123</c:v>
                </c:pt>
                <c:pt idx="23">
                  <c:v>10.210947354044412</c:v>
                </c:pt>
                <c:pt idx="24">
                  <c:v>10.210947354044412</c:v>
                </c:pt>
                <c:pt idx="25">
                  <c:v>10.210947354044412</c:v>
                </c:pt>
                <c:pt idx="26">
                  <c:v>10.210947354044412</c:v>
                </c:pt>
                <c:pt idx="27">
                  <c:v>10.387032774176445</c:v>
                </c:pt>
                <c:pt idx="28">
                  <c:v>10.387032774176445</c:v>
                </c:pt>
                <c:pt idx="29">
                  <c:v>10.387032774176445</c:v>
                </c:pt>
                <c:pt idx="30">
                  <c:v>10.387032774176445</c:v>
                </c:pt>
                <c:pt idx="31">
                  <c:v>10.387032774176445</c:v>
                </c:pt>
                <c:pt idx="32">
                  <c:v>10.387032774176445</c:v>
                </c:pt>
                <c:pt idx="33">
                  <c:v>10.387032774176445</c:v>
                </c:pt>
                <c:pt idx="34">
                  <c:v>10.557342269789418</c:v>
                </c:pt>
                <c:pt idx="35">
                  <c:v>10.557342269789418</c:v>
                </c:pt>
                <c:pt idx="36">
                  <c:v>10.557342269789418</c:v>
                </c:pt>
                <c:pt idx="37">
                  <c:v>10.557342269789418</c:v>
                </c:pt>
                <c:pt idx="38">
                  <c:v>10.557342269789418</c:v>
                </c:pt>
                <c:pt idx="39">
                  <c:v>10.557342269789418</c:v>
                </c:pt>
                <c:pt idx="40">
                  <c:v>10.557342269789418</c:v>
                </c:pt>
                <c:pt idx="41">
                  <c:v>10.557342269789418</c:v>
                </c:pt>
                <c:pt idx="42">
                  <c:v>10.557342269789418</c:v>
                </c:pt>
                <c:pt idx="43">
                  <c:v>10.557342269789418</c:v>
                </c:pt>
                <c:pt idx="44">
                  <c:v>10.722327391375925</c:v>
                </c:pt>
                <c:pt idx="45">
                  <c:v>10.722327391375925</c:v>
                </c:pt>
                <c:pt idx="46">
                  <c:v>10.722327391375925</c:v>
                </c:pt>
                <c:pt idx="47">
                  <c:v>10.722327391375925</c:v>
                </c:pt>
                <c:pt idx="48">
                  <c:v>10.722327391375925</c:v>
                </c:pt>
                <c:pt idx="49">
                  <c:v>10.722327391375925</c:v>
                </c:pt>
                <c:pt idx="50">
                  <c:v>10.722327391375925</c:v>
                </c:pt>
                <c:pt idx="51">
                  <c:v>10.882385725956174</c:v>
                </c:pt>
                <c:pt idx="52">
                  <c:v>10.882385725956174</c:v>
                </c:pt>
                <c:pt idx="53">
                  <c:v>10.882385725956174</c:v>
                </c:pt>
                <c:pt idx="54">
                  <c:v>10.882385725956174</c:v>
                </c:pt>
                <c:pt idx="55">
                  <c:v>10.882385725956174</c:v>
                </c:pt>
                <c:pt idx="56">
                  <c:v>11.037869385859231</c:v>
                </c:pt>
                <c:pt idx="57">
                  <c:v>11.037869385859231</c:v>
                </c:pt>
                <c:pt idx="58">
                  <c:v>11.037869385859231</c:v>
                </c:pt>
                <c:pt idx="59">
                  <c:v>11.037869385859231</c:v>
                </c:pt>
                <c:pt idx="60">
                  <c:v>11.037869385859231</c:v>
                </c:pt>
                <c:pt idx="61">
                  <c:v>11.189091867591923</c:v>
                </c:pt>
                <c:pt idx="62">
                  <c:v>11.189091867591923</c:v>
                </c:pt>
                <c:pt idx="63">
                  <c:v>11.189091867591923</c:v>
                </c:pt>
                <c:pt idx="64">
                  <c:v>11.189091867591923</c:v>
                </c:pt>
                <c:pt idx="65">
                  <c:v>11.189091867591923</c:v>
                </c:pt>
                <c:pt idx="66">
                  <c:v>11.189091867591923</c:v>
                </c:pt>
                <c:pt idx="67">
                  <c:v>11.336333645858629</c:v>
                </c:pt>
                <c:pt idx="68">
                  <c:v>11.336333645858629</c:v>
                </c:pt>
                <c:pt idx="69">
                  <c:v>11.479846775242816</c:v>
                </c:pt>
                <c:pt idx="70">
                  <c:v>11.479846775242816</c:v>
                </c:pt>
                <c:pt idx="71">
                  <c:v>11.479846775242816</c:v>
                </c:pt>
                <c:pt idx="72">
                  <c:v>11.479846775242816</c:v>
                </c:pt>
                <c:pt idx="73">
                  <c:v>11.479846775242816</c:v>
                </c:pt>
                <c:pt idx="74">
                  <c:v>11.479846775242816</c:v>
                </c:pt>
                <c:pt idx="75">
                  <c:v>11.479846775242816</c:v>
                </c:pt>
                <c:pt idx="76">
                  <c:v>11.479846775242816</c:v>
                </c:pt>
                <c:pt idx="77">
                  <c:v>11.619858705508245</c:v>
                </c:pt>
                <c:pt idx="78">
                  <c:v>11.619858705508245</c:v>
                </c:pt>
                <c:pt idx="79">
                  <c:v>11.619858705508245</c:v>
                </c:pt>
                <c:pt idx="80">
                  <c:v>11.756575467957978</c:v>
                </c:pt>
                <c:pt idx="81">
                  <c:v>11.756575467957978</c:v>
                </c:pt>
                <c:pt idx="82">
                  <c:v>11.756575467957978</c:v>
                </c:pt>
                <c:pt idx="83">
                  <c:v>11.756575467957978</c:v>
                </c:pt>
                <c:pt idx="84">
                  <c:v>11.756575467957978</c:v>
                </c:pt>
                <c:pt idx="85">
                  <c:v>11.756575467957978</c:v>
                </c:pt>
                <c:pt idx="86">
                  <c:v>11.756575467957978</c:v>
                </c:pt>
                <c:pt idx="87">
                  <c:v>11.890184354468017</c:v>
                </c:pt>
                <c:pt idx="88">
                  <c:v>11.890184354468017</c:v>
                </c:pt>
                <c:pt idx="89">
                  <c:v>11.890184354468017</c:v>
                </c:pt>
                <c:pt idx="90">
                  <c:v>11.890184354468017</c:v>
                </c:pt>
                <c:pt idx="91">
                  <c:v>12.020856184055166</c:v>
                </c:pt>
                <c:pt idx="92">
                  <c:v>12.020856184055166</c:v>
                </c:pt>
                <c:pt idx="93">
                  <c:v>12.020856184055166</c:v>
                </c:pt>
                <c:pt idx="94">
                  <c:v>12.020856184055166</c:v>
                </c:pt>
                <c:pt idx="95">
                  <c:v>12.020856184055166</c:v>
                </c:pt>
                <c:pt idx="96">
                  <c:v>12.020856184055166</c:v>
                </c:pt>
                <c:pt idx="97">
                  <c:v>12.020856184055166</c:v>
                </c:pt>
                <c:pt idx="98">
                  <c:v>12.148747231636126</c:v>
                </c:pt>
                <c:pt idx="99">
                  <c:v>12.148747231636126</c:v>
                </c:pt>
                <c:pt idx="100">
                  <c:v>12.148747231636126</c:v>
                </c:pt>
                <c:pt idx="101">
                  <c:v>12.148747231636126</c:v>
                </c:pt>
                <c:pt idx="102">
                  <c:v>12.148747231636126</c:v>
                </c:pt>
                <c:pt idx="103">
                  <c:v>12.148747231636126</c:v>
                </c:pt>
                <c:pt idx="104">
                  <c:v>12.148747231636126</c:v>
                </c:pt>
                <c:pt idx="105">
                  <c:v>12.148747231636126</c:v>
                </c:pt>
                <c:pt idx="106">
                  <c:v>12.148747231636126</c:v>
                </c:pt>
                <c:pt idx="107">
                  <c:v>12.148747231636126</c:v>
                </c:pt>
                <c:pt idx="108">
                  <c:v>12.148747231636126</c:v>
                </c:pt>
                <c:pt idx="109">
                  <c:v>12.274000878227739</c:v>
                </c:pt>
                <c:pt idx="110">
                  <c:v>12.274000878227739</c:v>
                </c:pt>
                <c:pt idx="111">
                  <c:v>12.274000878227739</c:v>
                </c:pt>
                <c:pt idx="112">
                  <c:v>12.274000878227739</c:v>
                </c:pt>
                <c:pt idx="113">
                  <c:v>12.274000878227739</c:v>
                </c:pt>
                <c:pt idx="114">
                  <c:v>12.274000878227739</c:v>
                </c:pt>
                <c:pt idx="115">
                  <c:v>12.396749029977968</c:v>
                </c:pt>
                <c:pt idx="116">
                  <c:v>12.396749029977968</c:v>
                </c:pt>
                <c:pt idx="117">
                  <c:v>12.517113344207969</c:v>
                </c:pt>
                <c:pt idx="118">
                  <c:v>12.517113344207969</c:v>
                </c:pt>
                <c:pt idx="119">
                  <c:v>12.517113344207969</c:v>
                </c:pt>
                <c:pt idx="120">
                  <c:v>12.517113344207969</c:v>
                </c:pt>
                <c:pt idx="121">
                  <c:v>12.635206293436458</c:v>
                </c:pt>
                <c:pt idx="122">
                  <c:v>12.635206293436458</c:v>
                </c:pt>
                <c:pt idx="123">
                  <c:v>12.635206293436458</c:v>
                </c:pt>
                <c:pt idx="124">
                  <c:v>12.635206293436458</c:v>
                </c:pt>
                <c:pt idx="125">
                  <c:v>12.635206293436458</c:v>
                </c:pt>
                <c:pt idx="126">
                  <c:v>12.751132092670485</c:v>
                </c:pt>
                <c:pt idx="127">
                  <c:v>12.751132092670485</c:v>
                </c:pt>
                <c:pt idx="128">
                  <c:v>12.751132092670485</c:v>
                </c:pt>
                <c:pt idx="129">
                  <c:v>12.751132092670485</c:v>
                </c:pt>
                <c:pt idx="130">
                  <c:v>12.751132092670485</c:v>
                </c:pt>
                <c:pt idx="131">
                  <c:v>12.751132092670485</c:v>
                </c:pt>
                <c:pt idx="132">
                  <c:v>12.751132092670485</c:v>
                </c:pt>
                <c:pt idx="133">
                  <c:v>12.751132092670485</c:v>
                </c:pt>
                <c:pt idx="134">
                  <c:v>12.751132092670485</c:v>
                </c:pt>
                <c:pt idx="135">
                  <c:v>12.864987510728911</c:v>
                </c:pt>
                <c:pt idx="136">
                  <c:v>12.864987510728911</c:v>
                </c:pt>
                <c:pt idx="137">
                  <c:v>12.976862582750906</c:v>
                </c:pt>
                <c:pt idx="138">
                  <c:v>12.976862582750906</c:v>
                </c:pt>
                <c:pt idx="139">
                  <c:v>13.086841238132839</c:v>
                </c:pt>
                <c:pt idx="140">
                  <c:v>13.086841238132839</c:v>
                </c:pt>
                <c:pt idx="141">
                  <c:v>13.086841238132839</c:v>
                </c:pt>
                <c:pt idx="142">
                  <c:v>13.086841238132839</c:v>
                </c:pt>
                <c:pt idx="143">
                  <c:v>13.086841238132839</c:v>
                </c:pt>
                <c:pt idx="144">
                  <c:v>13.086841238132839</c:v>
                </c:pt>
                <c:pt idx="145">
                  <c:v>13.086841238132839</c:v>
                </c:pt>
                <c:pt idx="146">
                  <c:v>13.086841238132839</c:v>
                </c:pt>
                <c:pt idx="147">
                  <c:v>13.195001855781456</c:v>
                </c:pt>
                <c:pt idx="148">
                  <c:v>13.195001855781456</c:v>
                </c:pt>
                <c:pt idx="149">
                  <c:v>13.195001855781456</c:v>
                </c:pt>
                <c:pt idx="150">
                  <c:v>13.301417756652615</c:v>
                </c:pt>
                <c:pt idx="151">
                  <c:v>13.301417756652615</c:v>
                </c:pt>
                <c:pt idx="152">
                  <c:v>13.301417756652615</c:v>
                </c:pt>
                <c:pt idx="153">
                  <c:v>13.301417756652615</c:v>
                </c:pt>
                <c:pt idx="154">
                  <c:v>13.301417756652615</c:v>
                </c:pt>
                <c:pt idx="155">
                  <c:v>13.406157641974165</c:v>
                </c:pt>
                <c:pt idx="156">
                  <c:v>13.406157641974165</c:v>
                </c:pt>
                <c:pt idx="157">
                  <c:v>13.406157641974165</c:v>
                </c:pt>
                <c:pt idx="158">
                  <c:v>13.406157641974165</c:v>
                </c:pt>
                <c:pt idx="159">
                  <c:v>13.406157641974165</c:v>
                </c:pt>
                <c:pt idx="160">
                  <c:v>13.406157641974165</c:v>
                </c:pt>
                <c:pt idx="161">
                  <c:v>13.50928598425892</c:v>
                </c:pt>
                <c:pt idx="162">
                  <c:v>13.50928598425892</c:v>
                </c:pt>
                <c:pt idx="163">
                  <c:v>13.50928598425892</c:v>
                </c:pt>
                <c:pt idx="164">
                  <c:v>13.610863377144339</c:v>
                </c:pt>
                <c:pt idx="165">
                  <c:v>13.610863377144339</c:v>
                </c:pt>
                <c:pt idx="166">
                  <c:v>13.610863377144339</c:v>
                </c:pt>
                <c:pt idx="167">
                  <c:v>13.610863377144339</c:v>
                </c:pt>
                <c:pt idx="168">
                  <c:v>13.610863377144339</c:v>
                </c:pt>
                <c:pt idx="169">
                  <c:v>13.610863377144339</c:v>
                </c:pt>
                <c:pt idx="170">
                  <c:v>13.610863377144339</c:v>
                </c:pt>
                <c:pt idx="171">
                  <c:v>13.610863377144339</c:v>
                </c:pt>
                <c:pt idx="172">
                  <c:v>13.610863377144339</c:v>
                </c:pt>
                <c:pt idx="173">
                  <c:v>13.710946849207682</c:v>
                </c:pt>
                <c:pt idx="174">
                  <c:v>13.710946849207682</c:v>
                </c:pt>
                <c:pt idx="175">
                  <c:v>13.710946849207682</c:v>
                </c:pt>
                <c:pt idx="176">
                  <c:v>13.710946849207682</c:v>
                </c:pt>
                <c:pt idx="177">
                  <c:v>13.710946849207682</c:v>
                </c:pt>
                <c:pt idx="178">
                  <c:v>13.710946849207682</c:v>
                </c:pt>
                <c:pt idx="179">
                  <c:v>13.809590146164119</c:v>
                </c:pt>
                <c:pt idx="180">
                  <c:v>13.809590146164119</c:v>
                </c:pt>
                <c:pt idx="181">
                  <c:v>13.809590146164119</c:v>
                </c:pt>
                <c:pt idx="182">
                  <c:v>13.809590146164119</c:v>
                </c:pt>
                <c:pt idx="183">
                  <c:v>13.809590146164119</c:v>
                </c:pt>
                <c:pt idx="184">
                  <c:v>13.809590146164119</c:v>
                </c:pt>
                <c:pt idx="185">
                  <c:v>13.809590146164119</c:v>
                </c:pt>
                <c:pt idx="186">
                  <c:v>13.809590146164119</c:v>
                </c:pt>
                <c:pt idx="187">
                  <c:v>13.809590146164119</c:v>
                </c:pt>
                <c:pt idx="188">
                  <c:v>13.906843985234241</c:v>
                </c:pt>
                <c:pt idx="189">
                  <c:v>13.906843985234241</c:v>
                </c:pt>
                <c:pt idx="190">
                  <c:v>13.906843985234241</c:v>
                </c:pt>
                <c:pt idx="191">
                  <c:v>13.906843985234241</c:v>
                </c:pt>
                <c:pt idx="192">
                  <c:v>13.906843985234241</c:v>
                </c:pt>
                <c:pt idx="193">
                  <c:v>14.002756284944949</c:v>
                </c:pt>
                <c:pt idx="194">
                  <c:v>14.002756284944949</c:v>
                </c:pt>
                <c:pt idx="195">
                  <c:v>14.002756284944949</c:v>
                </c:pt>
                <c:pt idx="196">
                  <c:v>14.002756284944949</c:v>
                </c:pt>
                <c:pt idx="197">
                  <c:v>14.002756284944949</c:v>
                </c:pt>
                <c:pt idx="198">
                  <c:v>14.0973723731866</c:v>
                </c:pt>
                <c:pt idx="199">
                  <c:v>14.0973723731866</c:v>
                </c:pt>
                <c:pt idx="200">
                  <c:v>14.190735175974977</c:v>
                </c:pt>
                <c:pt idx="201">
                  <c:v>14.190735175974977</c:v>
                </c:pt>
                <c:pt idx="202">
                  <c:v>14.190735175974977</c:v>
                </c:pt>
                <c:pt idx="203">
                  <c:v>14.190735175974977</c:v>
                </c:pt>
                <c:pt idx="204">
                  <c:v>14.190735175974977</c:v>
                </c:pt>
                <c:pt idx="205">
                  <c:v>14.190735175974977</c:v>
                </c:pt>
                <c:pt idx="206">
                  <c:v>14.190735175974977</c:v>
                </c:pt>
                <c:pt idx="207">
                  <c:v>14.282885389048774</c:v>
                </c:pt>
                <c:pt idx="208">
                  <c:v>14.282885389048774</c:v>
                </c:pt>
                <c:pt idx="209">
                  <c:v>14.282885389048774</c:v>
                </c:pt>
                <c:pt idx="210">
                  <c:v>14.282885389048774</c:v>
                </c:pt>
                <c:pt idx="211">
                  <c:v>14.373861634161765</c:v>
                </c:pt>
                <c:pt idx="212">
                  <c:v>14.373861634161765</c:v>
                </c:pt>
                <c:pt idx="213">
                  <c:v>14.373861634161765</c:v>
                </c:pt>
                <c:pt idx="214">
                  <c:v>14.373861634161765</c:v>
                </c:pt>
                <c:pt idx="215">
                  <c:v>14.463700601696198</c:v>
                </c:pt>
                <c:pt idx="216">
                  <c:v>14.463700601696198</c:v>
                </c:pt>
                <c:pt idx="217">
                  <c:v>14.463700601696198</c:v>
                </c:pt>
                <c:pt idx="218">
                  <c:v>14.463700601696198</c:v>
                </c:pt>
                <c:pt idx="219">
                  <c:v>14.463700601696198</c:v>
                </c:pt>
                <c:pt idx="220">
                  <c:v>14.463700601696198</c:v>
                </c:pt>
                <c:pt idx="221">
                  <c:v>14.552437181024469</c:v>
                </c:pt>
                <c:pt idx="222">
                  <c:v>14.552437181024469</c:v>
                </c:pt>
                <c:pt idx="223">
                  <c:v>14.552437181024469</c:v>
                </c:pt>
                <c:pt idx="224">
                  <c:v>14.552437181024469</c:v>
                </c:pt>
                <c:pt idx="225">
                  <c:v>14.552437181024469</c:v>
                </c:pt>
                <c:pt idx="226">
                  <c:v>14.640104579874027</c:v>
                </c:pt>
                <c:pt idx="227">
                  <c:v>14.640104579874027</c:v>
                </c:pt>
                <c:pt idx="228">
                  <c:v>14.640104579874027</c:v>
                </c:pt>
                <c:pt idx="229">
                  <c:v>14.726734433802124</c:v>
                </c:pt>
                <c:pt idx="230">
                  <c:v>14.726734433802124</c:v>
                </c:pt>
                <c:pt idx="231">
                  <c:v>14.726734433802124</c:v>
                </c:pt>
                <c:pt idx="232">
                  <c:v>14.812356906757921</c:v>
                </c:pt>
                <c:pt idx="233">
                  <c:v>14.812356906757921</c:v>
                </c:pt>
                <c:pt idx="234">
                  <c:v>14.897000783598164</c:v>
                </c:pt>
                <c:pt idx="235">
                  <c:v>14.897000783598164</c:v>
                </c:pt>
                <c:pt idx="236">
                  <c:v>14.897000783598164</c:v>
                </c:pt>
                <c:pt idx="237">
                  <c:v>14.980693555324949</c:v>
                </c:pt>
                <c:pt idx="238">
                  <c:v>14.980693555324949</c:v>
                </c:pt>
                <c:pt idx="239">
                  <c:v>14.980693555324949</c:v>
                </c:pt>
                <c:pt idx="240">
                  <c:v>15.06346149772931</c:v>
                </c:pt>
                <c:pt idx="241">
                  <c:v>15.06346149772931</c:v>
                </c:pt>
                <c:pt idx="242">
                  <c:v>15.145329744050075</c:v>
                </c:pt>
                <c:pt idx="243">
                  <c:v>15.145329744050075</c:v>
                </c:pt>
                <c:pt idx="244">
                  <c:v>15.145329744050075</c:v>
                </c:pt>
                <c:pt idx="245">
                  <c:v>15.145329744050075</c:v>
                </c:pt>
                <c:pt idx="246">
                  <c:v>15.145329744050075</c:v>
                </c:pt>
                <c:pt idx="247">
                  <c:v>15.226322352192028</c:v>
                </c:pt>
                <c:pt idx="248">
                  <c:v>15.226322352192028</c:v>
                </c:pt>
                <c:pt idx="249">
                  <c:v>15.306462366990418</c:v>
                </c:pt>
                <c:pt idx="250">
                  <c:v>15.306462366990418</c:v>
                </c:pt>
                <c:pt idx="251">
                  <c:v>15.306462366990418</c:v>
                </c:pt>
                <c:pt idx="252">
                  <c:v>15.306462366990418</c:v>
                </c:pt>
                <c:pt idx="253">
                  <c:v>15.464272072907296</c:v>
                </c:pt>
                <c:pt idx="254">
                  <c:v>15.464272072907296</c:v>
                </c:pt>
                <c:pt idx="255">
                  <c:v>15.464272072907296</c:v>
                </c:pt>
                <c:pt idx="256">
                  <c:v>15.464272072907296</c:v>
                </c:pt>
                <c:pt idx="257">
                  <c:v>15.464272072907296</c:v>
                </c:pt>
                <c:pt idx="258">
                  <c:v>15.61892505313309</c:v>
                </c:pt>
                <c:pt idx="259">
                  <c:v>15.61892505313309</c:v>
                </c:pt>
                <c:pt idx="260">
                  <c:v>15.61892505313309</c:v>
                </c:pt>
                <c:pt idx="261">
                  <c:v>15.61892505313309</c:v>
                </c:pt>
                <c:pt idx="262">
                  <c:v>15.69511613717977</c:v>
                </c:pt>
                <c:pt idx="263">
                  <c:v>15.845317762526728</c:v>
                </c:pt>
                <c:pt idx="264">
                  <c:v>15.845317762526728</c:v>
                </c:pt>
                <c:pt idx="265">
                  <c:v>15.919362378864765</c:v>
                </c:pt>
                <c:pt idx="266">
                  <c:v>15.992724532074343</c:v>
                </c:pt>
                <c:pt idx="267">
                  <c:v>15.992724532074343</c:v>
                </c:pt>
                <c:pt idx="268">
                  <c:v>16.137462938164571</c:v>
                </c:pt>
                <c:pt idx="269">
                  <c:v>16.137462938164571</c:v>
                </c:pt>
                <c:pt idx="270">
                  <c:v>16.208868571401993</c:v>
                </c:pt>
                <c:pt idx="271">
                  <c:v>16.208868571401993</c:v>
                </c:pt>
                <c:pt idx="272">
                  <c:v>16.279650554746244</c:v>
                </c:pt>
                <c:pt idx="273">
                  <c:v>16.279650554746244</c:v>
                </c:pt>
                <c:pt idx="274">
                  <c:v>16.279650554746244</c:v>
                </c:pt>
                <c:pt idx="275">
                  <c:v>16.488386752555861</c:v>
                </c:pt>
                <c:pt idx="276">
                  <c:v>16.488386752555861</c:v>
                </c:pt>
                <c:pt idx="277">
                  <c:v>16.488386752555861</c:v>
                </c:pt>
                <c:pt idx="278">
                  <c:v>16.488386752555861</c:v>
                </c:pt>
                <c:pt idx="279">
                  <c:v>16.55680407878884</c:v>
                </c:pt>
                <c:pt idx="280">
                  <c:v>16.55680407878884</c:v>
                </c:pt>
                <c:pt idx="281">
                  <c:v>16.55680407878884</c:v>
                </c:pt>
                <c:pt idx="282">
                  <c:v>16.55680407878884</c:v>
                </c:pt>
                <c:pt idx="283">
                  <c:v>16.55680407878884</c:v>
                </c:pt>
                <c:pt idx="284">
                  <c:v>16.624660591500984</c:v>
                </c:pt>
                <c:pt idx="285">
                  <c:v>16.691967643694024</c:v>
                </c:pt>
                <c:pt idx="286">
                  <c:v>16.758736225052068</c:v>
                </c:pt>
                <c:pt idx="287">
                  <c:v>16.758736225052068</c:v>
                </c:pt>
                <c:pt idx="288">
                  <c:v>16.758736225052068</c:v>
                </c:pt>
                <c:pt idx="289">
                  <c:v>16.824976977739006</c:v>
                </c:pt>
                <c:pt idx="290">
                  <c:v>16.824976977739006</c:v>
                </c:pt>
                <c:pt idx="291">
                  <c:v>16.824976977739006</c:v>
                </c:pt>
                <c:pt idx="292">
                  <c:v>16.890700211332263</c:v>
                </c:pt>
                <c:pt idx="293">
                  <c:v>16.890700211332263</c:v>
                </c:pt>
                <c:pt idx="294">
                  <c:v>16.890700211332263</c:v>
                </c:pt>
                <c:pt idx="295">
                  <c:v>17.020633780617587</c:v>
                </c:pt>
                <c:pt idx="296">
                  <c:v>17.020633780617587</c:v>
                </c:pt>
                <c:pt idx="297">
                  <c:v>17.084863195942457</c:v>
                </c:pt>
                <c:pt idx="298">
                  <c:v>17.084863195942457</c:v>
                </c:pt>
                <c:pt idx="299">
                  <c:v>17.211892865258662</c:v>
                </c:pt>
                <c:pt idx="300">
                  <c:v>17.211892865258662</c:v>
                </c:pt>
                <c:pt idx="301">
                  <c:v>17.211892865258662</c:v>
                </c:pt>
                <c:pt idx="302">
                  <c:v>17.27471054930654</c:v>
                </c:pt>
                <c:pt idx="303">
                  <c:v>17.337074666180719</c:v>
                </c:pt>
                <c:pt idx="304">
                  <c:v>17.337074666180719</c:v>
                </c:pt>
                <c:pt idx="305">
                  <c:v>17.398993315573005</c:v>
                </c:pt>
                <c:pt idx="306">
                  <c:v>17.398993315573005</c:v>
                </c:pt>
                <c:pt idx="307">
                  <c:v>17.460474368198014</c:v>
                </c:pt>
                <c:pt idx="308">
                  <c:v>17.521525474600523</c:v>
                </c:pt>
                <c:pt idx="309">
                  <c:v>17.521525474600523</c:v>
                </c:pt>
                <c:pt idx="310">
                  <c:v>17.642367399949869</c:v>
                </c:pt>
                <c:pt idx="311">
                  <c:v>17.642367399949869</c:v>
                </c:pt>
                <c:pt idx="312">
                  <c:v>17.642367399949869</c:v>
                </c:pt>
                <c:pt idx="313">
                  <c:v>17.761576201184237</c:v>
                </c:pt>
                <c:pt idx="314">
                  <c:v>17.820585193478998</c:v>
                </c:pt>
                <c:pt idx="315">
                  <c:v>17.879205961694492</c:v>
                </c:pt>
                <c:pt idx="316">
                  <c:v>17.937444828878856</c:v>
                </c:pt>
                <c:pt idx="317">
                  <c:v>18.052801342173076</c:v>
                </c:pt>
                <c:pt idx="318">
                  <c:v>18.109930841156739</c:v>
                </c:pt>
                <c:pt idx="319">
                  <c:v>18.109930841156739</c:v>
                </c:pt>
                <c:pt idx="320">
                  <c:v>18.16670215557836</c:v>
                </c:pt>
                <c:pt idx="321">
                  <c:v>18.279192341884521</c:v>
                </c:pt>
                <c:pt idx="322">
                  <c:v>18.334921931645532</c:v>
                </c:pt>
                <c:pt idx="323">
                  <c:v>18.390314781587012</c:v>
                </c:pt>
                <c:pt idx="324">
                  <c:v>18.390314781587012</c:v>
                </c:pt>
                <c:pt idx="325">
                  <c:v>18.445375932845621</c:v>
                </c:pt>
                <c:pt idx="326">
                  <c:v>18.500110306883251</c:v>
                </c:pt>
                <c:pt idx="327">
                  <c:v>18.554522709358945</c:v>
                </c:pt>
                <c:pt idx="328">
                  <c:v>18.554522709358945</c:v>
                </c:pt>
                <c:pt idx="329">
                  <c:v>18.715874483910781</c:v>
                </c:pt>
                <c:pt idx="330">
                  <c:v>18.874491152378365</c:v>
                </c:pt>
                <c:pt idx="331">
                  <c:v>19.030485756706263</c:v>
                </c:pt>
                <c:pt idx="332">
                  <c:v>19.081919752127618</c:v>
                </c:pt>
                <c:pt idx="333">
                  <c:v>19.133077958738038</c:v>
                </c:pt>
                <c:pt idx="334">
                  <c:v>19.18396404401155</c:v>
                </c:pt>
                <c:pt idx="335">
                  <c:v>19.284934135594945</c:v>
                </c:pt>
                <c:pt idx="336">
                  <c:v>19.284934135594945</c:v>
                </c:pt>
                <c:pt idx="337">
                  <c:v>19.384857857919989</c:v>
                </c:pt>
                <c:pt idx="338">
                  <c:v>19.384857857919989</c:v>
                </c:pt>
                <c:pt idx="339">
                  <c:v>19.53283959919878</c:v>
                </c:pt>
                <c:pt idx="340">
                  <c:v>19.678612451172778</c:v>
                </c:pt>
                <c:pt idx="341">
                  <c:v>19.726726609562448</c:v>
                </c:pt>
                <c:pt idx="342">
                  <c:v>19.963849391280547</c:v>
                </c:pt>
                <c:pt idx="343">
                  <c:v>20.149570283130576</c:v>
                </c:pt>
                <c:pt idx="344">
                  <c:v>20.331929247691903</c:v>
                </c:pt>
                <c:pt idx="345">
                  <c:v>20.51107441885754</c:v>
                </c:pt>
                <c:pt idx="346">
                  <c:v>21.156495905285031</c:v>
                </c:pt>
                <c:pt idx="347">
                  <c:v>21.239626409182417</c:v>
                </c:pt>
                <c:pt idx="348">
                  <c:v>21.605898843074353</c:v>
                </c:pt>
              </c:numCache>
            </c:numRef>
          </c:xVal>
          <c:yVal>
            <c:numRef>
              <c:f>'material properties'!$Q$4:$Q$352</c:f>
              <c:numCache>
                <c:formatCode>General</c:formatCode>
                <c:ptCount val="349"/>
                <c:pt idx="0">
                  <c:v>100</c:v>
                </c:pt>
                <c:pt idx="1">
                  <c:v>99.713467048710598</c:v>
                </c:pt>
                <c:pt idx="2">
                  <c:v>99.42693409742121</c:v>
                </c:pt>
                <c:pt idx="3">
                  <c:v>99.140401146131808</c:v>
                </c:pt>
                <c:pt idx="4">
                  <c:v>98.853868194842406</c:v>
                </c:pt>
                <c:pt idx="5">
                  <c:v>98.567335243553003</c:v>
                </c:pt>
                <c:pt idx="6">
                  <c:v>98.280802292263616</c:v>
                </c:pt>
                <c:pt idx="7">
                  <c:v>97.994269340974213</c:v>
                </c:pt>
                <c:pt idx="8">
                  <c:v>97.707736389684811</c:v>
                </c:pt>
                <c:pt idx="9">
                  <c:v>97.421203438395409</c:v>
                </c:pt>
                <c:pt idx="10">
                  <c:v>97.134670487106021</c:v>
                </c:pt>
                <c:pt idx="11">
                  <c:v>96.848137535816619</c:v>
                </c:pt>
                <c:pt idx="12">
                  <c:v>96.561604584527217</c:v>
                </c:pt>
                <c:pt idx="13">
                  <c:v>96.275071633237829</c:v>
                </c:pt>
                <c:pt idx="14">
                  <c:v>95.988538681948427</c:v>
                </c:pt>
                <c:pt idx="15">
                  <c:v>95.702005730659025</c:v>
                </c:pt>
                <c:pt idx="16">
                  <c:v>95.415472779369622</c:v>
                </c:pt>
                <c:pt idx="17">
                  <c:v>95.128939828080235</c:v>
                </c:pt>
                <c:pt idx="18">
                  <c:v>94.842406876790832</c:v>
                </c:pt>
                <c:pt idx="19">
                  <c:v>94.55587392550143</c:v>
                </c:pt>
                <c:pt idx="20">
                  <c:v>94.269340974212028</c:v>
                </c:pt>
                <c:pt idx="21">
                  <c:v>93.98280802292264</c:v>
                </c:pt>
                <c:pt idx="22">
                  <c:v>93.696275071633238</c:v>
                </c:pt>
                <c:pt idx="23">
                  <c:v>93.409742120343836</c:v>
                </c:pt>
                <c:pt idx="24">
                  <c:v>93.123209169054448</c:v>
                </c:pt>
                <c:pt idx="25">
                  <c:v>92.836676217765046</c:v>
                </c:pt>
                <c:pt idx="26">
                  <c:v>92.550143266475644</c:v>
                </c:pt>
                <c:pt idx="27">
                  <c:v>92.263610315186241</c:v>
                </c:pt>
                <c:pt idx="28">
                  <c:v>91.977077363896854</c:v>
                </c:pt>
                <c:pt idx="29">
                  <c:v>91.690544412607451</c:v>
                </c:pt>
                <c:pt idx="30">
                  <c:v>91.404011461318049</c:v>
                </c:pt>
                <c:pt idx="31">
                  <c:v>91.117478510028647</c:v>
                </c:pt>
                <c:pt idx="32">
                  <c:v>90.830945558739259</c:v>
                </c:pt>
                <c:pt idx="33">
                  <c:v>90.544412607449857</c:v>
                </c:pt>
                <c:pt idx="34">
                  <c:v>90.257879656160455</c:v>
                </c:pt>
                <c:pt idx="35">
                  <c:v>89.971346704871067</c:v>
                </c:pt>
                <c:pt idx="36">
                  <c:v>89.684813753581665</c:v>
                </c:pt>
                <c:pt idx="37">
                  <c:v>89.398280802292263</c:v>
                </c:pt>
                <c:pt idx="38">
                  <c:v>89.11174785100286</c:v>
                </c:pt>
                <c:pt idx="39">
                  <c:v>88.825214899713473</c:v>
                </c:pt>
                <c:pt idx="40">
                  <c:v>88.53868194842407</c:v>
                </c:pt>
                <c:pt idx="41">
                  <c:v>88.252148997134668</c:v>
                </c:pt>
                <c:pt idx="42">
                  <c:v>87.965616045845266</c:v>
                </c:pt>
                <c:pt idx="43">
                  <c:v>87.679083094555878</c:v>
                </c:pt>
                <c:pt idx="44">
                  <c:v>87.392550143266476</c:v>
                </c:pt>
                <c:pt idx="45">
                  <c:v>87.106017191977074</c:v>
                </c:pt>
                <c:pt idx="46">
                  <c:v>86.819484240687686</c:v>
                </c:pt>
                <c:pt idx="47">
                  <c:v>86.532951289398284</c:v>
                </c:pt>
                <c:pt idx="48">
                  <c:v>86.246418338108882</c:v>
                </c:pt>
                <c:pt idx="49">
                  <c:v>85.959885386819479</c:v>
                </c:pt>
                <c:pt idx="50">
                  <c:v>85.673352435530091</c:v>
                </c:pt>
                <c:pt idx="51">
                  <c:v>85.386819484240689</c:v>
                </c:pt>
                <c:pt idx="52">
                  <c:v>85.100286532951287</c:v>
                </c:pt>
                <c:pt idx="53">
                  <c:v>84.813753581661885</c:v>
                </c:pt>
                <c:pt idx="54">
                  <c:v>84.527220630372497</c:v>
                </c:pt>
                <c:pt idx="55">
                  <c:v>84.240687679083095</c:v>
                </c:pt>
                <c:pt idx="56">
                  <c:v>83.954154727793693</c:v>
                </c:pt>
                <c:pt idx="57">
                  <c:v>83.667621776504305</c:v>
                </c:pt>
                <c:pt idx="58">
                  <c:v>83.381088825214903</c:v>
                </c:pt>
                <c:pt idx="59">
                  <c:v>83.094555873925501</c:v>
                </c:pt>
                <c:pt idx="60">
                  <c:v>82.808022922636098</c:v>
                </c:pt>
                <c:pt idx="61">
                  <c:v>82.52148997134671</c:v>
                </c:pt>
                <c:pt idx="62">
                  <c:v>82.234957020057308</c:v>
                </c:pt>
                <c:pt idx="63">
                  <c:v>81.948424068767906</c:v>
                </c:pt>
                <c:pt idx="64">
                  <c:v>81.661891117478504</c:v>
                </c:pt>
                <c:pt idx="65">
                  <c:v>81.375358166189116</c:v>
                </c:pt>
                <c:pt idx="66">
                  <c:v>81.088825214899714</c:v>
                </c:pt>
                <c:pt idx="67">
                  <c:v>80.802292263610312</c:v>
                </c:pt>
                <c:pt idx="68">
                  <c:v>80.515759312320924</c:v>
                </c:pt>
                <c:pt idx="69">
                  <c:v>80.229226361031522</c:v>
                </c:pt>
                <c:pt idx="70">
                  <c:v>79.94269340974212</c:v>
                </c:pt>
                <c:pt idx="71">
                  <c:v>79.656160458452717</c:v>
                </c:pt>
                <c:pt idx="72">
                  <c:v>79.369627507163329</c:v>
                </c:pt>
                <c:pt idx="73">
                  <c:v>79.083094555873927</c:v>
                </c:pt>
                <c:pt idx="74">
                  <c:v>78.796561604584525</c:v>
                </c:pt>
                <c:pt idx="75">
                  <c:v>78.510028653295123</c:v>
                </c:pt>
                <c:pt idx="76">
                  <c:v>78.223495702005735</c:v>
                </c:pt>
                <c:pt idx="77">
                  <c:v>77.936962750716333</c:v>
                </c:pt>
                <c:pt idx="78">
                  <c:v>77.650429799426931</c:v>
                </c:pt>
                <c:pt idx="79">
                  <c:v>77.363896848137543</c:v>
                </c:pt>
                <c:pt idx="80">
                  <c:v>77.077363896848141</c:v>
                </c:pt>
                <c:pt idx="81">
                  <c:v>76.790830945558739</c:v>
                </c:pt>
                <c:pt idx="82">
                  <c:v>76.504297994269336</c:v>
                </c:pt>
                <c:pt idx="83">
                  <c:v>76.217765042979948</c:v>
                </c:pt>
                <c:pt idx="84">
                  <c:v>75.931232091690546</c:v>
                </c:pt>
                <c:pt idx="85">
                  <c:v>75.644699140401144</c:v>
                </c:pt>
                <c:pt idx="86">
                  <c:v>75.358166189111742</c:v>
                </c:pt>
                <c:pt idx="87">
                  <c:v>75.071633237822354</c:v>
                </c:pt>
                <c:pt idx="88">
                  <c:v>74.785100286532952</c:v>
                </c:pt>
                <c:pt idx="89">
                  <c:v>74.49856733524355</c:v>
                </c:pt>
                <c:pt idx="90">
                  <c:v>74.212034383954148</c:v>
                </c:pt>
                <c:pt idx="91">
                  <c:v>73.92550143266476</c:v>
                </c:pt>
                <c:pt idx="92">
                  <c:v>73.638968481375358</c:v>
                </c:pt>
                <c:pt idx="93">
                  <c:v>73.352435530085955</c:v>
                </c:pt>
                <c:pt idx="94">
                  <c:v>73.065902578796567</c:v>
                </c:pt>
                <c:pt idx="95">
                  <c:v>72.779369627507165</c:v>
                </c:pt>
                <c:pt idx="96">
                  <c:v>72.492836676217763</c:v>
                </c:pt>
                <c:pt idx="97">
                  <c:v>72.206303724928361</c:v>
                </c:pt>
                <c:pt idx="98">
                  <c:v>71.919770773638973</c:v>
                </c:pt>
                <c:pt idx="99">
                  <c:v>71.633237822349571</c:v>
                </c:pt>
                <c:pt idx="100">
                  <c:v>71.346704871060169</c:v>
                </c:pt>
                <c:pt idx="101">
                  <c:v>71.060171919770767</c:v>
                </c:pt>
                <c:pt idx="102">
                  <c:v>70.773638968481379</c:v>
                </c:pt>
                <c:pt idx="103">
                  <c:v>70.487106017191977</c:v>
                </c:pt>
                <c:pt idx="104">
                  <c:v>70.200573065902574</c:v>
                </c:pt>
                <c:pt idx="105">
                  <c:v>69.914040114613186</c:v>
                </c:pt>
                <c:pt idx="106">
                  <c:v>69.627507163323784</c:v>
                </c:pt>
                <c:pt idx="107">
                  <c:v>69.340974212034382</c:v>
                </c:pt>
                <c:pt idx="108">
                  <c:v>69.05444126074498</c:v>
                </c:pt>
                <c:pt idx="109">
                  <c:v>68.767908309455592</c:v>
                </c:pt>
                <c:pt idx="110">
                  <c:v>68.48137535816619</c:v>
                </c:pt>
                <c:pt idx="111">
                  <c:v>68.194842406876788</c:v>
                </c:pt>
                <c:pt idx="112">
                  <c:v>67.908309455587386</c:v>
                </c:pt>
                <c:pt idx="113">
                  <c:v>67.621776504297998</c:v>
                </c:pt>
                <c:pt idx="114">
                  <c:v>67.335243553008596</c:v>
                </c:pt>
                <c:pt idx="115">
                  <c:v>67.048710601719193</c:v>
                </c:pt>
                <c:pt idx="116">
                  <c:v>66.762177650429805</c:v>
                </c:pt>
                <c:pt idx="117">
                  <c:v>66.475644699140403</c:v>
                </c:pt>
                <c:pt idx="118">
                  <c:v>66.189111747851001</c:v>
                </c:pt>
                <c:pt idx="119">
                  <c:v>65.902578796561599</c:v>
                </c:pt>
                <c:pt idx="120">
                  <c:v>65.616045845272211</c:v>
                </c:pt>
                <c:pt idx="121">
                  <c:v>65.329512893982809</c:v>
                </c:pt>
                <c:pt idx="122">
                  <c:v>65.042979942693407</c:v>
                </c:pt>
                <c:pt idx="123">
                  <c:v>64.756446991404005</c:v>
                </c:pt>
                <c:pt idx="124">
                  <c:v>64.469914040114617</c:v>
                </c:pt>
                <c:pt idx="125">
                  <c:v>64.183381088825215</c:v>
                </c:pt>
                <c:pt idx="126">
                  <c:v>63.896848137535819</c:v>
                </c:pt>
                <c:pt idx="127">
                  <c:v>63.610315186246417</c:v>
                </c:pt>
                <c:pt idx="128">
                  <c:v>63.323782234957022</c:v>
                </c:pt>
                <c:pt idx="129">
                  <c:v>63.03724928366762</c:v>
                </c:pt>
                <c:pt idx="130">
                  <c:v>62.750716332378225</c:v>
                </c:pt>
                <c:pt idx="131">
                  <c:v>62.464183381088823</c:v>
                </c:pt>
                <c:pt idx="132">
                  <c:v>62.177650429799428</c:v>
                </c:pt>
                <c:pt idx="133">
                  <c:v>61.891117478510026</c:v>
                </c:pt>
                <c:pt idx="134">
                  <c:v>61.604584527220631</c:v>
                </c:pt>
                <c:pt idx="135">
                  <c:v>61.318051575931229</c:v>
                </c:pt>
                <c:pt idx="136">
                  <c:v>61.031518624641834</c:v>
                </c:pt>
                <c:pt idx="137">
                  <c:v>60.744985673352438</c:v>
                </c:pt>
                <c:pt idx="138">
                  <c:v>60.458452722063036</c:v>
                </c:pt>
                <c:pt idx="139">
                  <c:v>60.171919770773641</c:v>
                </c:pt>
                <c:pt idx="140">
                  <c:v>59.885386819484239</c:v>
                </c:pt>
                <c:pt idx="141">
                  <c:v>59.598853868194844</c:v>
                </c:pt>
                <c:pt idx="142">
                  <c:v>59.312320916905442</c:v>
                </c:pt>
                <c:pt idx="143">
                  <c:v>59.025787965616047</c:v>
                </c:pt>
                <c:pt idx="144">
                  <c:v>58.739255014326645</c:v>
                </c:pt>
                <c:pt idx="145">
                  <c:v>58.45272206303725</c:v>
                </c:pt>
                <c:pt idx="146">
                  <c:v>58.166189111747848</c:v>
                </c:pt>
                <c:pt idx="147">
                  <c:v>57.879656160458453</c:v>
                </c:pt>
                <c:pt idx="148">
                  <c:v>57.593123209169057</c:v>
                </c:pt>
                <c:pt idx="149">
                  <c:v>57.306590257879655</c:v>
                </c:pt>
                <c:pt idx="150">
                  <c:v>57.02005730659026</c:v>
                </c:pt>
                <c:pt idx="151">
                  <c:v>56.733524355300858</c:v>
                </c:pt>
                <c:pt idx="152">
                  <c:v>56.446991404011463</c:v>
                </c:pt>
                <c:pt idx="153">
                  <c:v>56.160458452722061</c:v>
                </c:pt>
                <c:pt idx="154">
                  <c:v>55.873925501432666</c:v>
                </c:pt>
                <c:pt idx="155">
                  <c:v>55.587392550143264</c:v>
                </c:pt>
                <c:pt idx="156">
                  <c:v>55.300859598853869</c:v>
                </c:pt>
                <c:pt idx="157">
                  <c:v>55.014326647564467</c:v>
                </c:pt>
                <c:pt idx="158">
                  <c:v>54.727793696275072</c:v>
                </c:pt>
                <c:pt idx="159">
                  <c:v>54.441260744985676</c:v>
                </c:pt>
                <c:pt idx="160">
                  <c:v>54.154727793696274</c:v>
                </c:pt>
                <c:pt idx="161">
                  <c:v>53.868194842406879</c:v>
                </c:pt>
                <c:pt idx="162">
                  <c:v>53.581661891117477</c:v>
                </c:pt>
                <c:pt idx="163">
                  <c:v>53.295128939828082</c:v>
                </c:pt>
                <c:pt idx="164">
                  <c:v>53.00859598853868</c:v>
                </c:pt>
                <c:pt idx="165">
                  <c:v>52.722063037249285</c:v>
                </c:pt>
                <c:pt idx="166">
                  <c:v>52.435530085959883</c:v>
                </c:pt>
                <c:pt idx="167">
                  <c:v>52.148997134670488</c:v>
                </c:pt>
                <c:pt idx="168">
                  <c:v>51.862464183381086</c:v>
                </c:pt>
                <c:pt idx="169">
                  <c:v>51.575931232091691</c:v>
                </c:pt>
                <c:pt idx="170">
                  <c:v>51.289398280802295</c:v>
                </c:pt>
                <c:pt idx="171">
                  <c:v>51.002865329512893</c:v>
                </c:pt>
                <c:pt idx="172">
                  <c:v>50.716332378223498</c:v>
                </c:pt>
                <c:pt idx="173">
                  <c:v>50.429799426934096</c:v>
                </c:pt>
                <c:pt idx="174">
                  <c:v>50.143266475644701</c:v>
                </c:pt>
                <c:pt idx="175">
                  <c:v>49.856733524355299</c:v>
                </c:pt>
                <c:pt idx="176">
                  <c:v>49.570200573065904</c:v>
                </c:pt>
                <c:pt idx="177">
                  <c:v>49.283667621776502</c:v>
                </c:pt>
                <c:pt idx="178">
                  <c:v>48.997134670487107</c:v>
                </c:pt>
                <c:pt idx="179">
                  <c:v>48.710601719197705</c:v>
                </c:pt>
                <c:pt idx="180">
                  <c:v>48.424068767908309</c:v>
                </c:pt>
                <c:pt idx="181">
                  <c:v>48.137535816618914</c:v>
                </c:pt>
                <c:pt idx="182">
                  <c:v>47.851002865329512</c:v>
                </c:pt>
                <c:pt idx="183">
                  <c:v>47.564469914040117</c:v>
                </c:pt>
                <c:pt idx="184">
                  <c:v>47.277936962750715</c:v>
                </c:pt>
                <c:pt idx="185">
                  <c:v>46.99140401146132</c:v>
                </c:pt>
                <c:pt idx="186">
                  <c:v>46.704871060171918</c:v>
                </c:pt>
                <c:pt idx="187">
                  <c:v>46.418338108882523</c:v>
                </c:pt>
                <c:pt idx="188">
                  <c:v>46.131805157593121</c:v>
                </c:pt>
                <c:pt idx="189">
                  <c:v>45.845272206303726</c:v>
                </c:pt>
                <c:pt idx="190">
                  <c:v>45.558739255014324</c:v>
                </c:pt>
                <c:pt idx="191">
                  <c:v>45.272206303724928</c:v>
                </c:pt>
                <c:pt idx="192">
                  <c:v>44.985673352435533</c:v>
                </c:pt>
                <c:pt idx="193">
                  <c:v>44.699140401146131</c:v>
                </c:pt>
                <c:pt idx="194">
                  <c:v>44.412607449856736</c:v>
                </c:pt>
                <c:pt idx="195">
                  <c:v>44.126074498567334</c:v>
                </c:pt>
                <c:pt idx="196">
                  <c:v>43.839541547277939</c:v>
                </c:pt>
                <c:pt idx="197">
                  <c:v>43.553008595988537</c:v>
                </c:pt>
                <c:pt idx="198">
                  <c:v>43.266475644699142</c:v>
                </c:pt>
                <c:pt idx="199">
                  <c:v>42.97994269340974</c:v>
                </c:pt>
                <c:pt idx="200">
                  <c:v>42.693409742120345</c:v>
                </c:pt>
                <c:pt idx="201">
                  <c:v>42.406876790830943</c:v>
                </c:pt>
                <c:pt idx="202">
                  <c:v>42.120343839541547</c:v>
                </c:pt>
                <c:pt idx="203">
                  <c:v>41.833810888252152</c:v>
                </c:pt>
                <c:pt idx="204">
                  <c:v>41.54727793696275</c:v>
                </c:pt>
                <c:pt idx="205">
                  <c:v>41.260744985673355</c:v>
                </c:pt>
                <c:pt idx="206">
                  <c:v>40.974212034383953</c:v>
                </c:pt>
                <c:pt idx="207">
                  <c:v>40.687679083094558</c:v>
                </c:pt>
                <c:pt idx="208">
                  <c:v>40.401146131805156</c:v>
                </c:pt>
                <c:pt idx="209">
                  <c:v>40.114613180515761</c:v>
                </c:pt>
                <c:pt idx="210">
                  <c:v>39.828080229226359</c:v>
                </c:pt>
                <c:pt idx="211">
                  <c:v>39.541547277936964</c:v>
                </c:pt>
                <c:pt idx="212">
                  <c:v>39.255014326647562</c:v>
                </c:pt>
                <c:pt idx="213">
                  <c:v>38.968481375358166</c:v>
                </c:pt>
                <c:pt idx="214">
                  <c:v>38.681948424068771</c:v>
                </c:pt>
                <c:pt idx="215">
                  <c:v>38.395415472779369</c:v>
                </c:pt>
                <c:pt idx="216">
                  <c:v>38.108882521489974</c:v>
                </c:pt>
                <c:pt idx="217">
                  <c:v>37.822349570200572</c:v>
                </c:pt>
                <c:pt idx="218">
                  <c:v>37.535816618911177</c:v>
                </c:pt>
                <c:pt idx="219">
                  <c:v>37.249283667621775</c:v>
                </c:pt>
                <c:pt idx="220">
                  <c:v>36.96275071633238</c:v>
                </c:pt>
                <c:pt idx="221">
                  <c:v>36.676217765042978</c:v>
                </c:pt>
                <c:pt idx="222">
                  <c:v>36.389684813753583</c:v>
                </c:pt>
                <c:pt idx="223">
                  <c:v>36.103151862464181</c:v>
                </c:pt>
                <c:pt idx="224">
                  <c:v>35.816618911174785</c:v>
                </c:pt>
                <c:pt idx="225">
                  <c:v>35.530085959885383</c:v>
                </c:pt>
                <c:pt idx="226">
                  <c:v>35.243553008595988</c:v>
                </c:pt>
                <c:pt idx="227">
                  <c:v>34.957020057306593</c:v>
                </c:pt>
                <c:pt idx="228">
                  <c:v>34.670487106017191</c:v>
                </c:pt>
                <c:pt idx="229">
                  <c:v>34.383954154727796</c:v>
                </c:pt>
                <c:pt idx="230">
                  <c:v>34.097421203438394</c:v>
                </c:pt>
                <c:pt idx="231">
                  <c:v>33.810888252148999</c:v>
                </c:pt>
                <c:pt idx="232">
                  <c:v>33.524355300859597</c:v>
                </c:pt>
                <c:pt idx="233">
                  <c:v>33.237822349570202</c:v>
                </c:pt>
                <c:pt idx="234">
                  <c:v>32.9512893982808</c:v>
                </c:pt>
                <c:pt idx="235">
                  <c:v>32.664756446991404</c:v>
                </c:pt>
                <c:pt idx="236">
                  <c:v>32.378223495702002</c:v>
                </c:pt>
                <c:pt idx="237">
                  <c:v>32.091690544412607</c:v>
                </c:pt>
                <c:pt idx="238">
                  <c:v>31.805157593123209</c:v>
                </c:pt>
                <c:pt idx="239">
                  <c:v>31.51862464183381</c:v>
                </c:pt>
                <c:pt idx="240">
                  <c:v>31.232091690544411</c:v>
                </c:pt>
                <c:pt idx="241">
                  <c:v>30.945558739255013</c:v>
                </c:pt>
                <c:pt idx="242">
                  <c:v>30.659025787965614</c:v>
                </c:pt>
                <c:pt idx="243">
                  <c:v>30.372492836676219</c:v>
                </c:pt>
                <c:pt idx="244">
                  <c:v>30.085959885386821</c:v>
                </c:pt>
                <c:pt idx="245">
                  <c:v>29.799426934097422</c:v>
                </c:pt>
                <c:pt idx="246">
                  <c:v>29.512893982808023</c:v>
                </c:pt>
                <c:pt idx="247">
                  <c:v>29.226361031518625</c:v>
                </c:pt>
                <c:pt idx="248">
                  <c:v>28.939828080229226</c:v>
                </c:pt>
                <c:pt idx="249">
                  <c:v>28.653295128939828</c:v>
                </c:pt>
                <c:pt idx="250">
                  <c:v>28.366762177650429</c:v>
                </c:pt>
                <c:pt idx="251">
                  <c:v>28.08022922636103</c:v>
                </c:pt>
                <c:pt idx="252">
                  <c:v>27.793696275071632</c:v>
                </c:pt>
                <c:pt idx="253">
                  <c:v>27.507163323782233</c:v>
                </c:pt>
                <c:pt idx="254">
                  <c:v>27.220630372492838</c:v>
                </c:pt>
                <c:pt idx="255">
                  <c:v>26.93409742120344</c:v>
                </c:pt>
                <c:pt idx="256">
                  <c:v>26.647564469914041</c:v>
                </c:pt>
                <c:pt idx="257">
                  <c:v>26.361031518624642</c:v>
                </c:pt>
                <c:pt idx="258">
                  <c:v>26.074498567335244</c:v>
                </c:pt>
                <c:pt idx="259">
                  <c:v>25.787965616045845</c:v>
                </c:pt>
                <c:pt idx="260">
                  <c:v>25.501432664756447</c:v>
                </c:pt>
                <c:pt idx="261">
                  <c:v>25.214899713467048</c:v>
                </c:pt>
                <c:pt idx="262">
                  <c:v>24.928366762177649</c:v>
                </c:pt>
                <c:pt idx="263">
                  <c:v>24.641833810888251</c:v>
                </c:pt>
                <c:pt idx="264">
                  <c:v>24.355300859598852</c:v>
                </c:pt>
                <c:pt idx="265">
                  <c:v>24.068767908309457</c:v>
                </c:pt>
                <c:pt idx="266">
                  <c:v>23.782234957020059</c:v>
                </c:pt>
                <c:pt idx="267">
                  <c:v>23.49570200573066</c:v>
                </c:pt>
                <c:pt idx="268">
                  <c:v>23.209169054441261</c:v>
                </c:pt>
                <c:pt idx="269">
                  <c:v>22.922636103151863</c:v>
                </c:pt>
                <c:pt idx="270">
                  <c:v>22.636103151862464</c:v>
                </c:pt>
                <c:pt idx="271">
                  <c:v>22.349570200573066</c:v>
                </c:pt>
                <c:pt idx="272">
                  <c:v>22.063037249283667</c:v>
                </c:pt>
                <c:pt idx="273">
                  <c:v>21.776504297994268</c:v>
                </c:pt>
                <c:pt idx="274">
                  <c:v>21.48997134670487</c:v>
                </c:pt>
                <c:pt idx="275">
                  <c:v>21.203438395415471</c:v>
                </c:pt>
                <c:pt idx="276">
                  <c:v>20.916905444126076</c:v>
                </c:pt>
                <c:pt idx="277">
                  <c:v>20.630372492836678</c:v>
                </c:pt>
                <c:pt idx="278">
                  <c:v>20.343839541547279</c:v>
                </c:pt>
                <c:pt idx="279">
                  <c:v>20.05730659025788</c:v>
                </c:pt>
                <c:pt idx="280">
                  <c:v>19.770773638968482</c:v>
                </c:pt>
                <c:pt idx="281">
                  <c:v>19.484240687679083</c:v>
                </c:pt>
                <c:pt idx="282">
                  <c:v>19.197707736389685</c:v>
                </c:pt>
                <c:pt idx="283">
                  <c:v>18.911174785100286</c:v>
                </c:pt>
                <c:pt idx="284">
                  <c:v>18.624641833810887</c:v>
                </c:pt>
                <c:pt idx="285">
                  <c:v>18.338108882521489</c:v>
                </c:pt>
                <c:pt idx="286">
                  <c:v>18.05157593123209</c:v>
                </c:pt>
                <c:pt idx="287">
                  <c:v>17.765042979942692</c:v>
                </c:pt>
                <c:pt idx="288">
                  <c:v>17.478510028653297</c:v>
                </c:pt>
                <c:pt idx="289">
                  <c:v>17.191977077363898</c:v>
                </c:pt>
                <c:pt idx="290">
                  <c:v>16.905444126074499</c:v>
                </c:pt>
                <c:pt idx="291">
                  <c:v>16.618911174785101</c:v>
                </c:pt>
                <c:pt idx="292">
                  <c:v>16.332378223495702</c:v>
                </c:pt>
                <c:pt idx="293">
                  <c:v>16.045845272206304</c:v>
                </c:pt>
                <c:pt idx="294">
                  <c:v>15.759312320916905</c:v>
                </c:pt>
                <c:pt idx="295">
                  <c:v>15.472779369627506</c:v>
                </c:pt>
                <c:pt idx="296">
                  <c:v>15.18624641833811</c:v>
                </c:pt>
                <c:pt idx="297">
                  <c:v>14.899713467048711</c:v>
                </c:pt>
                <c:pt idx="298">
                  <c:v>14.613180515759312</c:v>
                </c:pt>
                <c:pt idx="299">
                  <c:v>14.326647564469914</c:v>
                </c:pt>
                <c:pt idx="300">
                  <c:v>14.040114613180515</c:v>
                </c:pt>
                <c:pt idx="301">
                  <c:v>13.753581661891117</c:v>
                </c:pt>
                <c:pt idx="302">
                  <c:v>13.46704871060172</c:v>
                </c:pt>
                <c:pt idx="303">
                  <c:v>13.180515759312321</c:v>
                </c:pt>
                <c:pt idx="304">
                  <c:v>12.893982808022923</c:v>
                </c:pt>
                <c:pt idx="305">
                  <c:v>12.607449856733524</c:v>
                </c:pt>
                <c:pt idx="306">
                  <c:v>12.320916905444125</c:v>
                </c:pt>
                <c:pt idx="307">
                  <c:v>12.034383954154729</c:v>
                </c:pt>
                <c:pt idx="308">
                  <c:v>11.74785100286533</c:v>
                </c:pt>
                <c:pt idx="309">
                  <c:v>11.461318051575931</c:v>
                </c:pt>
                <c:pt idx="310">
                  <c:v>11.174785100286533</c:v>
                </c:pt>
                <c:pt idx="311">
                  <c:v>10.888252148997134</c:v>
                </c:pt>
                <c:pt idx="312">
                  <c:v>10.601719197707736</c:v>
                </c:pt>
                <c:pt idx="313">
                  <c:v>10.315186246418339</c:v>
                </c:pt>
                <c:pt idx="314">
                  <c:v>10.02865329512894</c:v>
                </c:pt>
                <c:pt idx="315">
                  <c:v>9.7421203438395416</c:v>
                </c:pt>
                <c:pt idx="316">
                  <c:v>9.455587392550143</c:v>
                </c:pt>
                <c:pt idx="317">
                  <c:v>9.1690544412607444</c:v>
                </c:pt>
                <c:pt idx="318">
                  <c:v>8.8825214899713458</c:v>
                </c:pt>
                <c:pt idx="319">
                  <c:v>8.595988538681949</c:v>
                </c:pt>
                <c:pt idx="320">
                  <c:v>8.3094555873925504</c:v>
                </c:pt>
                <c:pt idx="321">
                  <c:v>8.0229226361031518</c:v>
                </c:pt>
                <c:pt idx="322">
                  <c:v>7.7363896848137532</c:v>
                </c:pt>
                <c:pt idx="323">
                  <c:v>7.4498567335243555</c:v>
                </c:pt>
                <c:pt idx="324">
                  <c:v>7.1633237822349569</c:v>
                </c:pt>
                <c:pt idx="325">
                  <c:v>6.8767908309455583</c:v>
                </c:pt>
                <c:pt idx="326">
                  <c:v>6.5902578796561606</c:v>
                </c:pt>
                <c:pt idx="327">
                  <c:v>6.303724928366762</c:v>
                </c:pt>
                <c:pt idx="328">
                  <c:v>6.0171919770773643</c:v>
                </c:pt>
                <c:pt idx="329">
                  <c:v>5.7306590257879657</c:v>
                </c:pt>
                <c:pt idx="330">
                  <c:v>5.4441260744985671</c:v>
                </c:pt>
                <c:pt idx="331">
                  <c:v>5.1575931232091694</c:v>
                </c:pt>
                <c:pt idx="332">
                  <c:v>4.8710601719197708</c:v>
                </c:pt>
                <c:pt idx="333">
                  <c:v>4.5845272206303722</c:v>
                </c:pt>
                <c:pt idx="334">
                  <c:v>4.2979942693409745</c:v>
                </c:pt>
                <c:pt idx="335">
                  <c:v>4.0114613180515759</c:v>
                </c:pt>
                <c:pt idx="336">
                  <c:v>3.7249283667621778</c:v>
                </c:pt>
                <c:pt idx="337">
                  <c:v>3.4383954154727792</c:v>
                </c:pt>
                <c:pt idx="338">
                  <c:v>3.151862464183381</c:v>
                </c:pt>
                <c:pt idx="339">
                  <c:v>2.8653295128939829</c:v>
                </c:pt>
                <c:pt idx="340">
                  <c:v>2.5787965616045847</c:v>
                </c:pt>
                <c:pt idx="341">
                  <c:v>2.2922636103151861</c:v>
                </c:pt>
                <c:pt idx="342">
                  <c:v>2.005730659025788</c:v>
                </c:pt>
                <c:pt idx="343">
                  <c:v>1.7191977077363896</c:v>
                </c:pt>
                <c:pt idx="344">
                  <c:v>1.4326647564469914</c:v>
                </c:pt>
                <c:pt idx="345">
                  <c:v>1.1461318051575931</c:v>
                </c:pt>
                <c:pt idx="346">
                  <c:v>0.85959885386819479</c:v>
                </c:pt>
                <c:pt idx="347">
                  <c:v>0.57306590257879653</c:v>
                </c:pt>
                <c:pt idx="348">
                  <c:v>0.28653295128939826</c:v>
                </c:pt>
              </c:numCache>
            </c:numRef>
          </c:yVal>
          <c:smooth val="0"/>
        </c:ser>
        <c:ser>
          <c:idx val="2"/>
          <c:order val="2"/>
          <c:tx>
            <c:v>Yellow Sun 20-40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'material properties'!$V$4:$V$111</c:f>
              <c:numCache>
                <c:formatCode>General</c:formatCode>
                <c:ptCount val="108"/>
                <c:pt idx="0">
                  <c:v>15.845317762526728</c:v>
                </c:pt>
                <c:pt idx="1">
                  <c:v>18.390314781587012</c:v>
                </c:pt>
                <c:pt idx="2">
                  <c:v>18.445375932845621</c:v>
                </c:pt>
                <c:pt idx="3">
                  <c:v>18.500110306883251</c:v>
                </c:pt>
                <c:pt idx="4">
                  <c:v>19.081919752127618</c:v>
                </c:pt>
                <c:pt idx="5">
                  <c:v>19.18396404401155</c:v>
                </c:pt>
                <c:pt idx="6">
                  <c:v>19.3350250986106</c:v>
                </c:pt>
                <c:pt idx="7">
                  <c:v>19.53283959919878</c:v>
                </c:pt>
                <c:pt idx="8">
                  <c:v>19.678612451172778</c:v>
                </c:pt>
                <c:pt idx="9">
                  <c:v>20.05713976203625</c:v>
                </c:pt>
                <c:pt idx="10">
                  <c:v>20.466581709896136</c:v>
                </c:pt>
                <c:pt idx="11">
                  <c:v>20.730695765527951</c:v>
                </c:pt>
                <c:pt idx="12">
                  <c:v>20.817254998138701</c:v>
                </c:pt>
                <c:pt idx="13">
                  <c:v>20.903100319853149</c:v>
                </c:pt>
                <c:pt idx="14">
                  <c:v>20.945759826589835</c:v>
                </c:pt>
                <c:pt idx="15">
                  <c:v>21.030561398454228</c:v>
                </c:pt>
                <c:pt idx="16">
                  <c:v>21.030561398454228</c:v>
                </c:pt>
                <c:pt idx="17">
                  <c:v>21.114684539578839</c:v>
                </c:pt>
                <c:pt idx="18">
                  <c:v>21.322111222969241</c:v>
                </c:pt>
                <c:pt idx="19">
                  <c:v>21.403962740421527</c:v>
                </c:pt>
                <c:pt idx="20">
                  <c:v>21.403962740421527</c:v>
                </c:pt>
                <c:pt idx="21">
                  <c:v>21.485192979013583</c:v>
                </c:pt>
                <c:pt idx="22">
                  <c:v>21.485192979013583</c:v>
                </c:pt>
                <c:pt idx="23">
                  <c:v>21.485192979013583</c:v>
                </c:pt>
                <c:pt idx="24">
                  <c:v>21.565813595451004</c:v>
                </c:pt>
                <c:pt idx="25">
                  <c:v>21.645835900397106</c:v>
                </c:pt>
                <c:pt idx="26">
                  <c:v>21.685626129474773</c:v>
                </c:pt>
                <c:pt idx="27">
                  <c:v>21.725270872442273</c:v>
                </c:pt>
                <c:pt idx="28">
                  <c:v>21.725270872442273</c:v>
                </c:pt>
                <c:pt idx="29">
                  <c:v>21.843345315520214</c:v>
                </c:pt>
                <c:pt idx="30">
                  <c:v>21.960156869811033</c:v>
                </c:pt>
                <c:pt idx="31">
                  <c:v>21.960156869811033</c:v>
                </c:pt>
                <c:pt idx="32">
                  <c:v>22.378183735183839</c:v>
                </c:pt>
                <c:pt idx="33">
                  <c:v>22.708943621246192</c:v>
                </c:pt>
                <c:pt idx="34">
                  <c:v>22.745104420574268</c:v>
                </c:pt>
                <c:pt idx="35">
                  <c:v>22.852902734388501</c:v>
                </c:pt>
                <c:pt idx="36">
                  <c:v>22.995070638101449</c:v>
                </c:pt>
                <c:pt idx="37">
                  <c:v>22.995070638101449</c:v>
                </c:pt>
                <c:pt idx="38">
                  <c:v>23.205082907517884</c:v>
                </c:pt>
                <c:pt idx="39">
                  <c:v>23.308678401019304</c:v>
                </c:pt>
                <c:pt idx="40">
                  <c:v>23.747294439955191</c:v>
                </c:pt>
                <c:pt idx="41">
                  <c:v>23.944376434431806</c:v>
                </c:pt>
                <c:pt idx="42">
                  <c:v>23.944376434431806</c:v>
                </c:pt>
                <c:pt idx="43">
                  <c:v>23.976909594598776</c:v>
                </c:pt>
                <c:pt idx="44">
                  <c:v>24.07398316170287</c:v>
                </c:pt>
                <c:pt idx="45">
                  <c:v>24.170280119476534</c:v>
                </c:pt>
                <c:pt idx="46">
                  <c:v>24.234054241248991</c:v>
                </c:pt>
                <c:pt idx="47">
                  <c:v>24.360605121985198</c:v>
                </c:pt>
                <c:pt idx="48">
                  <c:v>24.454662445388252</c:v>
                </c:pt>
                <c:pt idx="49">
                  <c:v>24.516967587139316</c:v>
                </c:pt>
                <c:pt idx="50">
                  <c:v>24.732580128833778</c:v>
                </c:pt>
                <c:pt idx="51">
                  <c:v>24.854118100909048</c:v>
                </c:pt>
                <c:pt idx="52">
                  <c:v>24.884317545075469</c:v>
                </c:pt>
                <c:pt idx="53">
                  <c:v>24.944497507478271</c:v>
                </c:pt>
                <c:pt idx="54">
                  <c:v>24.974478903531917</c:v>
                </c:pt>
                <c:pt idx="55">
                  <c:v>25.123317213967404</c:v>
                </c:pt>
                <c:pt idx="56">
                  <c:v>25.21178032844065</c:v>
                </c:pt>
                <c:pt idx="57">
                  <c:v>25.270412586872915</c:v>
                </c:pt>
                <c:pt idx="58">
                  <c:v>25.357854157636083</c:v>
                </c:pt>
                <c:pt idx="59">
                  <c:v>25.357854157636083</c:v>
                </c:pt>
                <c:pt idx="60">
                  <c:v>25.444696801783127</c:v>
                </c:pt>
                <c:pt idx="61">
                  <c:v>25.502264185340973</c:v>
                </c:pt>
                <c:pt idx="62">
                  <c:v>25.559572836902522</c:v>
                </c:pt>
                <c:pt idx="63">
                  <c:v>25.61662564414026</c:v>
                </c:pt>
                <c:pt idx="64">
                  <c:v>25.61662564414026</c:v>
                </c:pt>
                <c:pt idx="65">
                  <c:v>25.786277115691551</c:v>
                </c:pt>
                <c:pt idx="66">
                  <c:v>25.84233441627886</c:v>
                </c:pt>
                <c:pt idx="67">
                  <c:v>25.870272096863388</c:v>
                </c:pt>
                <c:pt idx="68">
                  <c:v>25.981423932697563</c:v>
                </c:pt>
                <c:pt idx="69">
                  <c:v>26.336256101047233</c:v>
                </c:pt>
                <c:pt idx="70">
                  <c:v>26.363157300649419</c:v>
                </c:pt>
                <c:pt idx="71">
                  <c:v>26.44353327753565</c:v>
                </c:pt>
                <c:pt idx="72">
                  <c:v>26.496846997019048</c:v>
                </c:pt>
                <c:pt idx="73">
                  <c:v>26.52342359156183</c:v>
                </c:pt>
                <c:pt idx="74">
                  <c:v>26.549947032826879</c:v>
                </c:pt>
                <c:pt idx="75">
                  <c:v>26.602835513305216</c:v>
                </c:pt>
                <c:pt idx="76">
                  <c:v>26.629201076164435</c:v>
                </c:pt>
                <c:pt idx="77">
                  <c:v>26.629201076164435</c:v>
                </c:pt>
                <c:pt idx="78">
                  <c:v>27.221726754288667</c:v>
                </c:pt>
                <c:pt idx="79">
                  <c:v>27.397032493762914</c:v>
                </c:pt>
                <c:pt idx="80">
                  <c:v>27.496208136843737</c:v>
                </c:pt>
                <c:pt idx="81">
                  <c:v>27.716775379941296</c:v>
                </c:pt>
                <c:pt idx="82">
                  <c:v>27.789523155548416</c:v>
                </c:pt>
                <c:pt idx="83">
                  <c:v>27.933886905310288</c:v>
                </c:pt>
                <c:pt idx="84">
                  <c:v>28.005512569889884</c:v>
                </c:pt>
                <c:pt idx="85">
                  <c:v>28.05306022072471</c:v>
                </c:pt>
                <c:pt idx="86">
                  <c:v>28.07677372332704</c:v>
                </c:pt>
                <c:pt idx="87">
                  <c:v>28.496937328729651</c:v>
                </c:pt>
                <c:pt idx="88">
                  <c:v>28.519918739761383</c:v>
                </c:pt>
                <c:pt idx="89">
                  <c:v>28.519918739761383</c:v>
                </c:pt>
                <c:pt idx="90">
                  <c:v>28.634274087845714</c:v>
                </c:pt>
                <c:pt idx="91">
                  <c:v>28.94970452849882</c:v>
                </c:pt>
                <c:pt idx="92">
                  <c:v>29.016409152636523</c:v>
                </c:pt>
                <c:pt idx="93">
                  <c:v>29.016409152636523</c:v>
                </c:pt>
                <c:pt idx="94">
                  <c:v>29.214705117323543</c:v>
                </c:pt>
                <c:pt idx="95">
                  <c:v>29.301978840005429</c:v>
                </c:pt>
                <c:pt idx="96">
                  <c:v>29.453468867604251</c:v>
                </c:pt>
                <c:pt idx="97">
                  <c:v>29.709598844264754</c:v>
                </c:pt>
                <c:pt idx="98">
                  <c:v>29.730744473356722</c:v>
                </c:pt>
                <c:pt idx="99">
                  <c:v>30.168023896347385</c:v>
                </c:pt>
                <c:pt idx="100">
                  <c:v>30.311002448874579</c:v>
                </c:pt>
                <c:pt idx="101">
                  <c:v>30.331318140244175</c:v>
                </c:pt>
                <c:pt idx="102">
                  <c:v>30.967546134356486</c:v>
                </c:pt>
                <c:pt idx="103">
                  <c:v>31.801831648489479</c:v>
                </c:pt>
                <c:pt idx="104">
                  <c:v>31.912255561052635</c:v>
                </c:pt>
                <c:pt idx="105">
                  <c:v>32.076472460582202</c:v>
                </c:pt>
                <c:pt idx="106">
                  <c:v>32.221044430761943</c:v>
                </c:pt>
                <c:pt idx="107">
                  <c:v>34.502415025465389</c:v>
                </c:pt>
              </c:numCache>
            </c:numRef>
          </c:xVal>
          <c:yVal>
            <c:numRef>
              <c:f>'material properties'!$W$4:$W$111</c:f>
              <c:numCache>
                <c:formatCode>General</c:formatCode>
                <c:ptCount val="108"/>
                <c:pt idx="0">
                  <c:v>100</c:v>
                </c:pt>
                <c:pt idx="1">
                  <c:v>99.074074074074076</c:v>
                </c:pt>
                <c:pt idx="2">
                  <c:v>98.148148148148152</c:v>
                </c:pt>
                <c:pt idx="3">
                  <c:v>97.222222222222229</c:v>
                </c:pt>
                <c:pt idx="4">
                  <c:v>96.296296296296291</c:v>
                </c:pt>
                <c:pt idx="5">
                  <c:v>95.370370370370367</c:v>
                </c:pt>
                <c:pt idx="6">
                  <c:v>94.444444444444443</c:v>
                </c:pt>
                <c:pt idx="7">
                  <c:v>93.518518518518519</c:v>
                </c:pt>
                <c:pt idx="8">
                  <c:v>92.592592592592595</c:v>
                </c:pt>
                <c:pt idx="9">
                  <c:v>91.666666666666671</c:v>
                </c:pt>
                <c:pt idx="10">
                  <c:v>90.740740740740748</c:v>
                </c:pt>
                <c:pt idx="11">
                  <c:v>89.81481481481481</c:v>
                </c:pt>
                <c:pt idx="12">
                  <c:v>88.888888888888886</c:v>
                </c:pt>
                <c:pt idx="13">
                  <c:v>87.962962962962962</c:v>
                </c:pt>
                <c:pt idx="14">
                  <c:v>87.037037037037038</c:v>
                </c:pt>
                <c:pt idx="15">
                  <c:v>86.111111111111114</c:v>
                </c:pt>
                <c:pt idx="16">
                  <c:v>85.18518518518519</c:v>
                </c:pt>
                <c:pt idx="17">
                  <c:v>84.259259259259252</c:v>
                </c:pt>
                <c:pt idx="18">
                  <c:v>83.333333333333329</c:v>
                </c:pt>
                <c:pt idx="19">
                  <c:v>82.407407407407405</c:v>
                </c:pt>
                <c:pt idx="20">
                  <c:v>81.481481481481481</c:v>
                </c:pt>
                <c:pt idx="21">
                  <c:v>80.555555555555557</c:v>
                </c:pt>
                <c:pt idx="22">
                  <c:v>79.629629629629633</c:v>
                </c:pt>
                <c:pt idx="23">
                  <c:v>78.703703703703709</c:v>
                </c:pt>
                <c:pt idx="24">
                  <c:v>77.777777777777771</c:v>
                </c:pt>
                <c:pt idx="25">
                  <c:v>76.851851851851848</c:v>
                </c:pt>
                <c:pt idx="26">
                  <c:v>75.925925925925924</c:v>
                </c:pt>
                <c:pt idx="27">
                  <c:v>75</c:v>
                </c:pt>
                <c:pt idx="28">
                  <c:v>74.074074074074076</c:v>
                </c:pt>
                <c:pt idx="29">
                  <c:v>73.148148148148152</c:v>
                </c:pt>
                <c:pt idx="30">
                  <c:v>72.222222222222229</c:v>
                </c:pt>
                <c:pt idx="31">
                  <c:v>71.296296296296291</c:v>
                </c:pt>
                <c:pt idx="32">
                  <c:v>70.370370370370367</c:v>
                </c:pt>
                <c:pt idx="33">
                  <c:v>69.444444444444443</c:v>
                </c:pt>
                <c:pt idx="34">
                  <c:v>68.518518518518519</c:v>
                </c:pt>
                <c:pt idx="35">
                  <c:v>67.592592592592595</c:v>
                </c:pt>
                <c:pt idx="36">
                  <c:v>66.666666666666671</c:v>
                </c:pt>
                <c:pt idx="37">
                  <c:v>65.740740740740748</c:v>
                </c:pt>
                <c:pt idx="38">
                  <c:v>64.81481481481481</c:v>
                </c:pt>
                <c:pt idx="39">
                  <c:v>63.888888888888886</c:v>
                </c:pt>
                <c:pt idx="40">
                  <c:v>62.962962962962962</c:v>
                </c:pt>
                <c:pt idx="41">
                  <c:v>62.037037037037038</c:v>
                </c:pt>
                <c:pt idx="42">
                  <c:v>61.111111111111114</c:v>
                </c:pt>
                <c:pt idx="43">
                  <c:v>60.185185185185183</c:v>
                </c:pt>
                <c:pt idx="44">
                  <c:v>59.25925925925926</c:v>
                </c:pt>
                <c:pt idx="45">
                  <c:v>58.333333333333336</c:v>
                </c:pt>
                <c:pt idx="46">
                  <c:v>57.407407407407405</c:v>
                </c:pt>
                <c:pt idx="47">
                  <c:v>56.481481481481481</c:v>
                </c:pt>
                <c:pt idx="48">
                  <c:v>55.555555555555557</c:v>
                </c:pt>
                <c:pt idx="49">
                  <c:v>54.629629629629626</c:v>
                </c:pt>
                <c:pt idx="50">
                  <c:v>53.703703703703702</c:v>
                </c:pt>
                <c:pt idx="51">
                  <c:v>52.777777777777779</c:v>
                </c:pt>
                <c:pt idx="52">
                  <c:v>51.851851851851855</c:v>
                </c:pt>
                <c:pt idx="53">
                  <c:v>50.925925925925924</c:v>
                </c:pt>
                <c:pt idx="54">
                  <c:v>50</c:v>
                </c:pt>
                <c:pt idx="55">
                  <c:v>49.074074074074076</c:v>
                </c:pt>
                <c:pt idx="56">
                  <c:v>48.148148148148145</c:v>
                </c:pt>
                <c:pt idx="57">
                  <c:v>47.222222222222221</c:v>
                </c:pt>
                <c:pt idx="58">
                  <c:v>46.296296296296298</c:v>
                </c:pt>
                <c:pt idx="59">
                  <c:v>45.370370370370374</c:v>
                </c:pt>
                <c:pt idx="60">
                  <c:v>44.444444444444443</c:v>
                </c:pt>
                <c:pt idx="61">
                  <c:v>43.518518518518519</c:v>
                </c:pt>
                <c:pt idx="62">
                  <c:v>42.592592592592595</c:v>
                </c:pt>
                <c:pt idx="63">
                  <c:v>41.666666666666664</c:v>
                </c:pt>
                <c:pt idx="64">
                  <c:v>40.74074074074074</c:v>
                </c:pt>
                <c:pt idx="65">
                  <c:v>39.814814814814817</c:v>
                </c:pt>
                <c:pt idx="66">
                  <c:v>38.888888888888886</c:v>
                </c:pt>
                <c:pt idx="67">
                  <c:v>37.962962962962962</c:v>
                </c:pt>
                <c:pt idx="68">
                  <c:v>37.037037037037038</c:v>
                </c:pt>
                <c:pt idx="69">
                  <c:v>36.111111111111114</c:v>
                </c:pt>
                <c:pt idx="70">
                  <c:v>35.185185185185183</c:v>
                </c:pt>
                <c:pt idx="71">
                  <c:v>34.25925925925926</c:v>
                </c:pt>
                <c:pt idx="72">
                  <c:v>33.333333333333336</c:v>
                </c:pt>
                <c:pt idx="73">
                  <c:v>32.407407407407405</c:v>
                </c:pt>
                <c:pt idx="74">
                  <c:v>31.481481481481481</c:v>
                </c:pt>
                <c:pt idx="75">
                  <c:v>30.555555555555557</c:v>
                </c:pt>
                <c:pt idx="76">
                  <c:v>29.62962962962963</c:v>
                </c:pt>
                <c:pt idx="77">
                  <c:v>28.703703703703702</c:v>
                </c:pt>
                <c:pt idx="78">
                  <c:v>27.777777777777779</c:v>
                </c:pt>
                <c:pt idx="79">
                  <c:v>26.851851851851851</c:v>
                </c:pt>
                <c:pt idx="80">
                  <c:v>25.925925925925927</c:v>
                </c:pt>
                <c:pt idx="81">
                  <c:v>25</c:v>
                </c:pt>
                <c:pt idx="82">
                  <c:v>24.074074074074073</c:v>
                </c:pt>
                <c:pt idx="83">
                  <c:v>23.148148148148149</c:v>
                </c:pt>
                <c:pt idx="84">
                  <c:v>22.222222222222221</c:v>
                </c:pt>
                <c:pt idx="85">
                  <c:v>21.296296296296298</c:v>
                </c:pt>
                <c:pt idx="86">
                  <c:v>20.37037037037037</c:v>
                </c:pt>
                <c:pt idx="87">
                  <c:v>19.444444444444443</c:v>
                </c:pt>
                <c:pt idx="88">
                  <c:v>18.518518518518519</c:v>
                </c:pt>
                <c:pt idx="89">
                  <c:v>17.592592592592592</c:v>
                </c:pt>
                <c:pt idx="90">
                  <c:v>16.666666666666668</c:v>
                </c:pt>
                <c:pt idx="91">
                  <c:v>15.74074074074074</c:v>
                </c:pt>
                <c:pt idx="92">
                  <c:v>14.814814814814815</c:v>
                </c:pt>
                <c:pt idx="93">
                  <c:v>13.888888888888889</c:v>
                </c:pt>
                <c:pt idx="94">
                  <c:v>12.962962962962964</c:v>
                </c:pt>
                <c:pt idx="95">
                  <c:v>12.037037037037036</c:v>
                </c:pt>
                <c:pt idx="96">
                  <c:v>11.111111111111111</c:v>
                </c:pt>
                <c:pt idx="97">
                  <c:v>10.185185185185185</c:v>
                </c:pt>
                <c:pt idx="98">
                  <c:v>9.2592592592592595</c:v>
                </c:pt>
                <c:pt idx="99">
                  <c:v>8.3333333333333339</c:v>
                </c:pt>
                <c:pt idx="100">
                  <c:v>7.4074074074074074</c:v>
                </c:pt>
                <c:pt idx="101">
                  <c:v>6.4814814814814818</c:v>
                </c:pt>
                <c:pt idx="102">
                  <c:v>5.5555555555555554</c:v>
                </c:pt>
                <c:pt idx="103">
                  <c:v>4.6296296296296298</c:v>
                </c:pt>
                <c:pt idx="104">
                  <c:v>3.7037037037037037</c:v>
                </c:pt>
                <c:pt idx="105">
                  <c:v>2.7777777777777777</c:v>
                </c:pt>
                <c:pt idx="106">
                  <c:v>1.8518518518518519</c:v>
                </c:pt>
                <c:pt idx="107">
                  <c:v>0.92592592592592593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44128"/>
        <c:axId val="152146304"/>
      </c:scatterChart>
      <c:valAx>
        <c:axId val="152144128"/>
        <c:scaling>
          <c:logBase val="10"/>
          <c:orientation val="minMax"/>
          <c:min val="1"/>
        </c:scaling>
        <c:delete val="0"/>
        <c:axPos val="b"/>
        <c:majorGridlines>
          <c:spPr>
            <a:ln w="6350">
              <a:prstDash val="sysDash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/>
                  <a:t>milimeter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2146304"/>
        <c:crosses val="autoZero"/>
        <c:crossBetween val="midCat"/>
      </c:valAx>
      <c:valAx>
        <c:axId val="152146304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900"/>
                  <a:t>cumulative fraction [%]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low"/>
        <c:crossAx val="152144128"/>
        <c:crosses val="autoZero"/>
        <c:crossBetween val="midCat"/>
        <c:majorUnit val="10"/>
        <c:minorUnit val="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Weight distribution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Yellow Sun 8-11</c:v>
          </c:tx>
          <c:spPr>
            <a:ln w="19050"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'material properties'!$I$5:$I$333</c:f>
              <c:numCache>
                <c:formatCode>General</c:formatCode>
                <c:ptCount val="329"/>
                <c:pt idx="0">
                  <c:v>0.11</c:v>
                </c:pt>
                <c:pt idx="1">
                  <c:v>0.13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0.16</c:v>
                </c:pt>
                <c:pt idx="5">
                  <c:v>0.16</c:v>
                </c:pt>
                <c:pt idx="6">
                  <c:v>0.18</c:v>
                </c:pt>
                <c:pt idx="7">
                  <c:v>0.18</c:v>
                </c:pt>
                <c:pt idx="8">
                  <c:v>0.19</c:v>
                </c:pt>
                <c:pt idx="9">
                  <c:v>0.19</c:v>
                </c:pt>
                <c:pt idx="10">
                  <c:v>0.2</c:v>
                </c:pt>
                <c:pt idx="11">
                  <c:v>0.2</c:v>
                </c:pt>
                <c:pt idx="12">
                  <c:v>0.21</c:v>
                </c:pt>
                <c:pt idx="13">
                  <c:v>0.21</c:v>
                </c:pt>
                <c:pt idx="14">
                  <c:v>0.21</c:v>
                </c:pt>
                <c:pt idx="15">
                  <c:v>0.22</c:v>
                </c:pt>
                <c:pt idx="16">
                  <c:v>0.22</c:v>
                </c:pt>
                <c:pt idx="17">
                  <c:v>0.22</c:v>
                </c:pt>
                <c:pt idx="18">
                  <c:v>0.22</c:v>
                </c:pt>
                <c:pt idx="19">
                  <c:v>0.22</c:v>
                </c:pt>
                <c:pt idx="20">
                  <c:v>0.22</c:v>
                </c:pt>
                <c:pt idx="21">
                  <c:v>0.22</c:v>
                </c:pt>
                <c:pt idx="22">
                  <c:v>0.22</c:v>
                </c:pt>
                <c:pt idx="23">
                  <c:v>0.23</c:v>
                </c:pt>
                <c:pt idx="24">
                  <c:v>0.23</c:v>
                </c:pt>
                <c:pt idx="25">
                  <c:v>0.23</c:v>
                </c:pt>
                <c:pt idx="26">
                  <c:v>0.23</c:v>
                </c:pt>
                <c:pt idx="27">
                  <c:v>0.25</c:v>
                </c:pt>
                <c:pt idx="28">
                  <c:v>0.25</c:v>
                </c:pt>
                <c:pt idx="29">
                  <c:v>0.25</c:v>
                </c:pt>
                <c:pt idx="30">
                  <c:v>0.25</c:v>
                </c:pt>
                <c:pt idx="31">
                  <c:v>0.25</c:v>
                </c:pt>
                <c:pt idx="32">
                  <c:v>0.26</c:v>
                </c:pt>
                <c:pt idx="33">
                  <c:v>0.26</c:v>
                </c:pt>
                <c:pt idx="34">
                  <c:v>0.26</c:v>
                </c:pt>
                <c:pt idx="35">
                  <c:v>0.26</c:v>
                </c:pt>
                <c:pt idx="36">
                  <c:v>0.26</c:v>
                </c:pt>
                <c:pt idx="37">
                  <c:v>0.26</c:v>
                </c:pt>
                <c:pt idx="38">
                  <c:v>0.26</c:v>
                </c:pt>
                <c:pt idx="39">
                  <c:v>0.26</c:v>
                </c:pt>
                <c:pt idx="40">
                  <c:v>0.27</c:v>
                </c:pt>
                <c:pt idx="41">
                  <c:v>0.27</c:v>
                </c:pt>
                <c:pt idx="42">
                  <c:v>0.27</c:v>
                </c:pt>
                <c:pt idx="43">
                  <c:v>0.27</c:v>
                </c:pt>
                <c:pt idx="44">
                  <c:v>0.27</c:v>
                </c:pt>
                <c:pt idx="45">
                  <c:v>0.28000000000000003</c:v>
                </c:pt>
                <c:pt idx="46">
                  <c:v>0.28000000000000003</c:v>
                </c:pt>
                <c:pt idx="47">
                  <c:v>0.28000000000000003</c:v>
                </c:pt>
                <c:pt idx="48">
                  <c:v>0.28000000000000003</c:v>
                </c:pt>
                <c:pt idx="49">
                  <c:v>0.28000000000000003</c:v>
                </c:pt>
                <c:pt idx="50">
                  <c:v>0.28999999999999998</c:v>
                </c:pt>
                <c:pt idx="51">
                  <c:v>0.28999999999999998</c:v>
                </c:pt>
                <c:pt idx="52">
                  <c:v>0.28999999999999998</c:v>
                </c:pt>
                <c:pt idx="53">
                  <c:v>0.28999999999999998</c:v>
                </c:pt>
                <c:pt idx="54">
                  <c:v>0.28999999999999998</c:v>
                </c:pt>
                <c:pt idx="55">
                  <c:v>0.28999999999999998</c:v>
                </c:pt>
                <c:pt idx="56">
                  <c:v>0.28999999999999998</c:v>
                </c:pt>
                <c:pt idx="57">
                  <c:v>0.28999999999999998</c:v>
                </c:pt>
                <c:pt idx="58">
                  <c:v>0.28999999999999998</c:v>
                </c:pt>
                <c:pt idx="59">
                  <c:v>0.3</c:v>
                </c:pt>
                <c:pt idx="60">
                  <c:v>0.3</c:v>
                </c:pt>
                <c:pt idx="61">
                  <c:v>0.3</c:v>
                </c:pt>
                <c:pt idx="62">
                  <c:v>0.3</c:v>
                </c:pt>
                <c:pt idx="63">
                  <c:v>0.3</c:v>
                </c:pt>
                <c:pt idx="64">
                  <c:v>0.3</c:v>
                </c:pt>
                <c:pt idx="65">
                  <c:v>0.3</c:v>
                </c:pt>
                <c:pt idx="66">
                  <c:v>0.31</c:v>
                </c:pt>
                <c:pt idx="67">
                  <c:v>0.31</c:v>
                </c:pt>
                <c:pt idx="68">
                  <c:v>0.31</c:v>
                </c:pt>
                <c:pt idx="69">
                  <c:v>0.31</c:v>
                </c:pt>
                <c:pt idx="70">
                  <c:v>0.32</c:v>
                </c:pt>
                <c:pt idx="71">
                  <c:v>0.32</c:v>
                </c:pt>
                <c:pt idx="72">
                  <c:v>0.32</c:v>
                </c:pt>
                <c:pt idx="73">
                  <c:v>0.32</c:v>
                </c:pt>
                <c:pt idx="74">
                  <c:v>0.32</c:v>
                </c:pt>
                <c:pt idx="75">
                  <c:v>0.32</c:v>
                </c:pt>
                <c:pt idx="76">
                  <c:v>0.32</c:v>
                </c:pt>
                <c:pt idx="77">
                  <c:v>0.32</c:v>
                </c:pt>
                <c:pt idx="78">
                  <c:v>0.32</c:v>
                </c:pt>
                <c:pt idx="79">
                  <c:v>0.32</c:v>
                </c:pt>
                <c:pt idx="80">
                  <c:v>0.33</c:v>
                </c:pt>
                <c:pt idx="81">
                  <c:v>0.34</c:v>
                </c:pt>
                <c:pt idx="82">
                  <c:v>0.34</c:v>
                </c:pt>
                <c:pt idx="83">
                  <c:v>0.35</c:v>
                </c:pt>
                <c:pt idx="84">
                  <c:v>0.35</c:v>
                </c:pt>
                <c:pt idx="85">
                  <c:v>0.35</c:v>
                </c:pt>
                <c:pt idx="86">
                  <c:v>0.35</c:v>
                </c:pt>
                <c:pt idx="87">
                  <c:v>0.35</c:v>
                </c:pt>
                <c:pt idx="88">
                  <c:v>0.35</c:v>
                </c:pt>
                <c:pt idx="89">
                  <c:v>0.36</c:v>
                </c:pt>
                <c:pt idx="90">
                  <c:v>0.36</c:v>
                </c:pt>
                <c:pt idx="91">
                  <c:v>0.36</c:v>
                </c:pt>
                <c:pt idx="92">
                  <c:v>0.37</c:v>
                </c:pt>
                <c:pt idx="93">
                  <c:v>0.37</c:v>
                </c:pt>
                <c:pt idx="94">
                  <c:v>0.37</c:v>
                </c:pt>
                <c:pt idx="95">
                  <c:v>0.37</c:v>
                </c:pt>
                <c:pt idx="96">
                  <c:v>0.37</c:v>
                </c:pt>
                <c:pt idx="97">
                  <c:v>0.37</c:v>
                </c:pt>
                <c:pt idx="98">
                  <c:v>0.37</c:v>
                </c:pt>
                <c:pt idx="99">
                  <c:v>0.37</c:v>
                </c:pt>
                <c:pt idx="100">
                  <c:v>0.38</c:v>
                </c:pt>
                <c:pt idx="101">
                  <c:v>0.38</c:v>
                </c:pt>
                <c:pt idx="102">
                  <c:v>0.38</c:v>
                </c:pt>
                <c:pt idx="103">
                  <c:v>0.38</c:v>
                </c:pt>
                <c:pt idx="104">
                  <c:v>0.38</c:v>
                </c:pt>
                <c:pt idx="105">
                  <c:v>0.38</c:v>
                </c:pt>
                <c:pt idx="106">
                  <c:v>0.38</c:v>
                </c:pt>
                <c:pt idx="107">
                  <c:v>0.38</c:v>
                </c:pt>
                <c:pt idx="108">
                  <c:v>0.38</c:v>
                </c:pt>
                <c:pt idx="109">
                  <c:v>0.39</c:v>
                </c:pt>
                <c:pt idx="110">
                  <c:v>0.39</c:v>
                </c:pt>
                <c:pt idx="111">
                  <c:v>0.39</c:v>
                </c:pt>
                <c:pt idx="112">
                  <c:v>0.39</c:v>
                </c:pt>
                <c:pt idx="113">
                  <c:v>0.39</c:v>
                </c:pt>
                <c:pt idx="114">
                  <c:v>0.39</c:v>
                </c:pt>
                <c:pt idx="115">
                  <c:v>0.4</c:v>
                </c:pt>
                <c:pt idx="116">
                  <c:v>0.4</c:v>
                </c:pt>
                <c:pt idx="117">
                  <c:v>0.41</c:v>
                </c:pt>
                <c:pt idx="118">
                  <c:v>0.41</c:v>
                </c:pt>
                <c:pt idx="119">
                  <c:v>0.41</c:v>
                </c:pt>
                <c:pt idx="120">
                  <c:v>0.41</c:v>
                </c:pt>
                <c:pt idx="121">
                  <c:v>0.42</c:v>
                </c:pt>
                <c:pt idx="122">
                  <c:v>0.42</c:v>
                </c:pt>
                <c:pt idx="123">
                  <c:v>0.42</c:v>
                </c:pt>
                <c:pt idx="124">
                  <c:v>0.42</c:v>
                </c:pt>
                <c:pt idx="125">
                  <c:v>0.42</c:v>
                </c:pt>
                <c:pt idx="126">
                  <c:v>0.42</c:v>
                </c:pt>
                <c:pt idx="127">
                  <c:v>0.42</c:v>
                </c:pt>
                <c:pt idx="128">
                  <c:v>0.43</c:v>
                </c:pt>
                <c:pt idx="129">
                  <c:v>0.43</c:v>
                </c:pt>
                <c:pt idx="130">
                  <c:v>0.43</c:v>
                </c:pt>
                <c:pt idx="131">
                  <c:v>0.44</c:v>
                </c:pt>
                <c:pt idx="132">
                  <c:v>0.44</c:v>
                </c:pt>
                <c:pt idx="133">
                  <c:v>0.44</c:v>
                </c:pt>
                <c:pt idx="134">
                  <c:v>0.44</c:v>
                </c:pt>
                <c:pt idx="135">
                  <c:v>0.44</c:v>
                </c:pt>
                <c:pt idx="136">
                  <c:v>0.44</c:v>
                </c:pt>
                <c:pt idx="137">
                  <c:v>0.45</c:v>
                </c:pt>
                <c:pt idx="138">
                  <c:v>0.45</c:v>
                </c:pt>
                <c:pt idx="139">
                  <c:v>0.45</c:v>
                </c:pt>
                <c:pt idx="140">
                  <c:v>0.45</c:v>
                </c:pt>
                <c:pt idx="141">
                  <c:v>0.46</c:v>
                </c:pt>
                <c:pt idx="142">
                  <c:v>0.46</c:v>
                </c:pt>
                <c:pt idx="143">
                  <c:v>0.46</c:v>
                </c:pt>
                <c:pt idx="144">
                  <c:v>0.46</c:v>
                </c:pt>
                <c:pt idx="145">
                  <c:v>0.46</c:v>
                </c:pt>
                <c:pt idx="146">
                  <c:v>0.46</c:v>
                </c:pt>
                <c:pt idx="147">
                  <c:v>0.47</c:v>
                </c:pt>
                <c:pt idx="148">
                  <c:v>0.47</c:v>
                </c:pt>
                <c:pt idx="149">
                  <c:v>0.47</c:v>
                </c:pt>
                <c:pt idx="150">
                  <c:v>0.48</c:v>
                </c:pt>
                <c:pt idx="151">
                  <c:v>0.48</c:v>
                </c:pt>
                <c:pt idx="152">
                  <c:v>0.48</c:v>
                </c:pt>
                <c:pt idx="153">
                  <c:v>0.49</c:v>
                </c:pt>
                <c:pt idx="154">
                  <c:v>0.5</c:v>
                </c:pt>
                <c:pt idx="155">
                  <c:v>0.5</c:v>
                </c:pt>
                <c:pt idx="156">
                  <c:v>0.5</c:v>
                </c:pt>
                <c:pt idx="157">
                  <c:v>0.5</c:v>
                </c:pt>
                <c:pt idx="158">
                  <c:v>0.5</c:v>
                </c:pt>
                <c:pt idx="159">
                  <c:v>0.51</c:v>
                </c:pt>
                <c:pt idx="160">
                  <c:v>0.51</c:v>
                </c:pt>
                <c:pt idx="161">
                  <c:v>0.51</c:v>
                </c:pt>
                <c:pt idx="162">
                  <c:v>0.52</c:v>
                </c:pt>
                <c:pt idx="163">
                  <c:v>0.52</c:v>
                </c:pt>
                <c:pt idx="164">
                  <c:v>0.52</c:v>
                </c:pt>
                <c:pt idx="165">
                  <c:v>0.52</c:v>
                </c:pt>
                <c:pt idx="166">
                  <c:v>0.52</c:v>
                </c:pt>
                <c:pt idx="167">
                  <c:v>0.53</c:v>
                </c:pt>
                <c:pt idx="168">
                  <c:v>0.53</c:v>
                </c:pt>
                <c:pt idx="169">
                  <c:v>0.53</c:v>
                </c:pt>
                <c:pt idx="170">
                  <c:v>0.53</c:v>
                </c:pt>
                <c:pt idx="171">
                  <c:v>0.54</c:v>
                </c:pt>
                <c:pt idx="172">
                  <c:v>0.54</c:v>
                </c:pt>
                <c:pt idx="173">
                  <c:v>0.54</c:v>
                </c:pt>
                <c:pt idx="174">
                  <c:v>0.54</c:v>
                </c:pt>
                <c:pt idx="175">
                  <c:v>0.55000000000000004</c:v>
                </c:pt>
                <c:pt idx="176">
                  <c:v>0.55000000000000004</c:v>
                </c:pt>
                <c:pt idx="177">
                  <c:v>0.55000000000000004</c:v>
                </c:pt>
                <c:pt idx="178">
                  <c:v>0.55000000000000004</c:v>
                </c:pt>
                <c:pt idx="179">
                  <c:v>0.56000000000000005</c:v>
                </c:pt>
                <c:pt idx="180">
                  <c:v>0.56000000000000005</c:v>
                </c:pt>
                <c:pt idx="181">
                  <c:v>0.56999999999999995</c:v>
                </c:pt>
                <c:pt idx="182">
                  <c:v>0.56999999999999995</c:v>
                </c:pt>
                <c:pt idx="183">
                  <c:v>0.59</c:v>
                </c:pt>
                <c:pt idx="184">
                  <c:v>0.59</c:v>
                </c:pt>
                <c:pt idx="185">
                  <c:v>0.59</c:v>
                </c:pt>
                <c:pt idx="186">
                  <c:v>0.59</c:v>
                </c:pt>
                <c:pt idx="187">
                  <c:v>0.6</c:v>
                </c:pt>
                <c:pt idx="188">
                  <c:v>0.6</c:v>
                </c:pt>
                <c:pt idx="189">
                  <c:v>0.6</c:v>
                </c:pt>
                <c:pt idx="190">
                  <c:v>0.6</c:v>
                </c:pt>
                <c:pt idx="191">
                  <c:v>0.61</c:v>
                </c:pt>
                <c:pt idx="192">
                  <c:v>0.61</c:v>
                </c:pt>
                <c:pt idx="193">
                  <c:v>0.61</c:v>
                </c:pt>
                <c:pt idx="194">
                  <c:v>0.62</c:v>
                </c:pt>
                <c:pt idx="195">
                  <c:v>0.62</c:v>
                </c:pt>
                <c:pt idx="196">
                  <c:v>0.63</c:v>
                </c:pt>
                <c:pt idx="197">
                  <c:v>0.63</c:v>
                </c:pt>
                <c:pt idx="198">
                  <c:v>0.63</c:v>
                </c:pt>
                <c:pt idx="199">
                  <c:v>0.64</c:v>
                </c:pt>
                <c:pt idx="200">
                  <c:v>0.64</c:v>
                </c:pt>
                <c:pt idx="201">
                  <c:v>0.64</c:v>
                </c:pt>
                <c:pt idx="202">
                  <c:v>0.65</c:v>
                </c:pt>
                <c:pt idx="203">
                  <c:v>0.65</c:v>
                </c:pt>
                <c:pt idx="204">
                  <c:v>0.65</c:v>
                </c:pt>
                <c:pt idx="205">
                  <c:v>0.65</c:v>
                </c:pt>
                <c:pt idx="206">
                  <c:v>0.66</c:v>
                </c:pt>
                <c:pt idx="207">
                  <c:v>0.67</c:v>
                </c:pt>
                <c:pt idx="208">
                  <c:v>0.67</c:v>
                </c:pt>
                <c:pt idx="209">
                  <c:v>0.68</c:v>
                </c:pt>
                <c:pt idx="210">
                  <c:v>0.7</c:v>
                </c:pt>
                <c:pt idx="211">
                  <c:v>0.7</c:v>
                </c:pt>
                <c:pt idx="212">
                  <c:v>0.7</c:v>
                </c:pt>
                <c:pt idx="213">
                  <c:v>0.71</c:v>
                </c:pt>
                <c:pt idx="214">
                  <c:v>0.72</c:v>
                </c:pt>
                <c:pt idx="215">
                  <c:v>0.73</c:v>
                </c:pt>
                <c:pt idx="216">
                  <c:v>0.73</c:v>
                </c:pt>
                <c:pt idx="217">
                  <c:v>0.74</c:v>
                </c:pt>
                <c:pt idx="218">
                  <c:v>0.74</c:v>
                </c:pt>
                <c:pt idx="219">
                  <c:v>0.75</c:v>
                </c:pt>
                <c:pt idx="220">
                  <c:v>0.75</c:v>
                </c:pt>
                <c:pt idx="221">
                  <c:v>0.75</c:v>
                </c:pt>
                <c:pt idx="222">
                  <c:v>0.76</c:v>
                </c:pt>
                <c:pt idx="223">
                  <c:v>0.76</c:v>
                </c:pt>
                <c:pt idx="224">
                  <c:v>0.78</c:v>
                </c:pt>
                <c:pt idx="225">
                  <c:v>0.78</c:v>
                </c:pt>
                <c:pt idx="226">
                  <c:v>0.78</c:v>
                </c:pt>
                <c:pt idx="227">
                  <c:v>0.78</c:v>
                </c:pt>
                <c:pt idx="228">
                  <c:v>0.79</c:v>
                </c:pt>
                <c:pt idx="229">
                  <c:v>0.8</c:v>
                </c:pt>
                <c:pt idx="230">
                  <c:v>0.8</c:v>
                </c:pt>
                <c:pt idx="231">
                  <c:v>0.8</c:v>
                </c:pt>
                <c:pt idx="232">
                  <c:v>0.81</c:v>
                </c:pt>
                <c:pt idx="233">
                  <c:v>0.81</c:v>
                </c:pt>
                <c:pt idx="234">
                  <c:v>0.81</c:v>
                </c:pt>
                <c:pt idx="235">
                  <c:v>0.82</c:v>
                </c:pt>
                <c:pt idx="236">
                  <c:v>0.84</c:v>
                </c:pt>
                <c:pt idx="237">
                  <c:v>0.84</c:v>
                </c:pt>
                <c:pt idx="238">
                  <c:v>0.86</c:v>
                </c:pt>
                <c:pt idx="239">
                  <c:v>0.87</c:v>
                </c:pt>
                <c:pt idx="240">
                  <c:v>0.88</c:v>
                </c:pt>
                <c:pt idx="241">
                  <c:v>0.89</c:v>
                </c:pt>
                <c:pt idx="242">
                  <c:v>0.9</c:v>
                </c:pt>
                <c:pt idx="243">
                  <c:v>0.91</c:v>
                </c:pt>
                <c:pt idx="244">
                  <c:v>0.91</c:v>
                </c:pt>
                <c:pt idx="245">
                  <c:v>0.91</c:v>
                </c:pt>
                <c:pt idx="246">
                  <c:v>0.91</c:v>
                </c:pt>
                <c:pt idx="247">
                  <c:v>0.93</c:v>
                </c:pt>
                <c:pt idx="248">
                  <c:v>0.93</c:v>
                </c:pt>
                <c:pt idx="249">
                  <c:v>0.93</c:v>
                </c:pt>
                <c:pt idx="250">
                  <c:v>0.93</c:v>
                </c:pt>
                <c:pt idx="251">
                  <c:v>0.94</c:v>
                </c:pt>
                <c:pt idx="252">
                  <c:v>0.95</c:v>
                </c:pt>
                <c:pt idx="253">
                  <c:v>0.96</c:v>
                </c:pt>
                <c:pt idx="254">
                  <c:v>0.97</c:v>
                </c:pt>
                <c:pt idx="255">
                  <c:v>0.97</c:v>
                </c:pt>
                <c:pt idx="256">
                  <c:v>0.97</c:v>
                </c:pt>
                <c:pt idx="257">
                  <c:v>0.98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1.01</c:v>
                </c:pt>
                <c:pt idx="264">
                  <c:v>1.01</c:v>
                </c:pt>
                <c:pt idx="265">
                  <c:v>1.02</c:v>
                </c:pt>
                <c:pt idx="266">
                  <c:v>1.04</c:v>
                </c:pt>
                <c:pt idx="267">
                  <c:v>1.04</c:v>
                </c:pt>
                <c:pt idx="268">
                  <c:v>1.05</c:v>
                </c:pt>
                <c:pt idx="269">
                  <c:v>1.05</c:v>
                </c:pt>
                <c:pt idx="270">
                  <c:v>1.06</c:v>
                </c:pt>
                <c:pt idx="271">
                  <c:v>1.07</c:v>
                </c:pt>
                <c:pt idx="272">
                  <c:v>1.07</c:v>
                </c:pt>
                <c:pt idx="273">
                  <c:v>1.08</c:v>
                </c:pt>
                <c:pt idx="274">
                  <c:v>1.0900000000000001</c:v>
                </c:pt>
                <c:pt idx="275">
                  <c:v>1.1000000000000001</c:v>
                </c:pt>
                <c:pt idx="276">
                  <c:v>1.1000000000000001</c:v>
                </c:pt>
                <c:pt idx="277">
                  <c:v>1.1100000000000001</c:v>
                </c:pt>
                <c:pt idx="278">
                  <c:v>1.1100000000000001</c:v>
                </c:pt>
                <c:pt idx="279">
                  <c:v>1.1200000000000001</c:v>
                </c:pt>
                <c:pt idx="280">
                  <c:v>1.1299999999999999</c:v>
                </c:pt>
                <c:pt idx="281">
                  <c:v>1.1299999999999999</c:v>
                </c:pt>
                <c:pt idx="282">
                  <c:v>1.1499999999999999</c:v>
                </c:pt>
                <c:pt idx="283">
                  <c:v>1.1499999999999999</c:v>
                </c:pt>
                <c:pt idx="284">
                  <c:v>1.1499999999999999</c:v>
                </c:pt>
                <c:pt idx="285">
                  <c:v>1.17</c:v>
                </c:pt>
                <c:pt idx="286">
                  <c:v>1.19</c:v>
                </c:pt>
                <c:pt idx="287">
                  <c:v>1.2</c:v>
                </c:pt>
                <c:pt idx="288">
                  <c:v>1.21</c:v>
                </c:pt>
                <c:pt idx="289">
                  <c:v>1.23</c:v>
                </c:pt>
                <c:pt idx="290">
                  <c:v>1.23</c:v>
                </c:pt>
                <c:pt idx="291">
                  <c:v>1.25</c:v>
                </c:pt>
                <c:pt idx="292">
                  <c:v>1.26</c:v>
                </c:pt>
                <c:pt idx="293">
                  <c:v>1.28</c:v>
                </c:pt>
                <c:pt idx="294">
                  <c:v>1.28</c:v>
                </c:pt>
                <c:pt idx="295">
                  <c:v>1.3</c:v>
                </c:pt>
                <c:pt idx="296">
                  <c:v>1.31</c:v>
                </c:pt>
                <c:pt idx="297">
                  <c:v>1.31</c:v>
                </c:pt>
                <c:pt idx="298">
                  <c:v>1.32</c:v>
                </c:pt>
                <c:pt idx="299">
                  <c:v>1.32</c:v>
                </c:pt>
                <c:pt idx="300">
                  <c:v>1.33</c:v>
                </c:pt>
                <c:pt idx="301">
                  <c:v>1.33</c:v>
                </c:pt>
                <c:pt idx="302">
                  <c:v>1.35</c:v>
                </c:pt>
                <c:pt idx="303">
                  <c:v>1.36</c:v>
                </c:pt>
                <c:pt idx="304">
                  <c:v>1.36</c:v>
                </c:pt>
                <c:pt idx="305">
                  <c:v>1.36</c:v>
                </c:pt>
                <c:pt idx="306">
                  <c:v>1.38</c:v>
                </c:pt>
                <c:pt idx="307">
                  <c:v>1.39</c:v>
                </c:pt>
                <c:pt idx="308">
                  <c:v>1.4</c:v>
                </c:pt>
                <c:pt idx="309">
                  <c:v>1.41</c:v>
                </c:pt>
                <c:pt idx="310">
                  <c:v>1.42</c:v>
                </c:pt>
                <c:pt idx="311">
                  <c:v>1.43</c:v>
                </c:pt>
                <c:pt idx="312">
                  <c:v>1.46</c:v>
                </c:pt>
                <c:pt idx="313">
                  <c:v>1.46</c:v>
                </c:pt>
                <c:pt idx="314">
                  <c:v>1.47</c:v>
                </c:pt>
                <c:pt idx="315">
                  <c:v>1.49</c:v>
                </c:pt>
                <c:pt idx="316">
                  <c:v>1.5</c:v>
                </c:pt>
                <c:pt idx="317">
                  <c:v>1.52</c:v>
                </c:pt>
                <c:pt idx="318">
                  <c:v>1.52</c:v>
                </c:pt>
                <c:pt idx="319">
                  <c:v>1.59</c:v>
                </c:pt>
                <c:pt idx="320">
                  <c:v>1.65</c:v>
                </c:pt>
                <c:pt idx="321">
                  <c:v>1.68</c:v>
                </c:pt>
                <c:pt idx="322">
                  <c:v>1.73</c:v>
                </c:pt>
                <c:pt idx="323">
                  <c:v>1.82</c:v>
                </c:pt>
                <c:pt idx="324">
                  <c:v>1.83</c:v>
                </c:pt>
                <c:pt idx="325">
                  <c:v>1.87</c:v>
                </c:pt>
                <c:pt idx="326">
                  <c:v>2.13</c:v>
                </c:pt>
                <c:pt idx="327">
                  <c:v>2.38</c:v>
                </c:pt>
                <c:pt idx="328">
                  <c:v>2.5</c:v>
                </c:pt>
              </c:numCache>
            </c:numRef>
          </c:xVal>
          <c:yVal>
            <c:numRef>
              <c:f>'material properties'!$K$5:$K$333</c:f>
              <c:numCache>
                <c:formatCode>#,#00</c:formatCode>
                <c:ptCount val="329"/>
                <c:pt idx="0">
                  <c:v>99.696969696969703</c:v>
                </c:pt>
                <c:pt idx="1">
                  <c:v>99.393939393939391</c:v>
                </c:pt>
                <c:pt idx="2">
                  <c:v>99.090909090909093</c:v>
                </c:pt>
                <c:pt idx="3">
                  <c:v>98.787878787878782</c:v>
                </c:pt>
                <c:pt idx="4">
                  <c:v>98.484848484848484</c:v>
                </c:pt>
                <c:pt idx="5">
                  <c:v>98.181818181818187</c:v>
                </c:pt>
                <c:pt idx="6">
                  <c:v>97.878787878787875</c:v>
                </c:pt>
                <c:pt idx="7">
                  <c:v>97.575757575757578</c:v>
                </c:pt>
                <c:pt idx="8">
                  <c:v>97.272727272727266</c:v>
                </c:pt>
                <c:pt idx="9">
                  <c:v>96.969696969696969</c:v>
                </c:pt>
                <c:pt idx="10">
                  <c:v>96.666666666666671</c:v>
                </c:pt>
                <c:pt idx="11">
                  <c:v>96.36363636363636</c:v>
                </c:pt>
                <c:pt idx="12">
                  <c:v>96.060606060606062</c:v>
                </c:pt>
                <c:pt idx="13">
                  <c:v>95.757575757575751</c:v>
                </c:pt>
                <c:pt idx="14">
                  <c:v>95.454545454545453</c:v>
                </c:pt>
                <c:pt idx="15">
                  <c:v>95.151515151515156</c:v>
                </c:pt>
                <c:pt idx="16">
                  <c:v>94.848484848484844</c:v>
                </c:pt>
                <c:pt idx="17">
                  <c:v>94.545454545454547</c:v>
                </c:pt>
                <c:pt idx="18">
                  <c:v>94.242424242424249</c:v>
                </c:pt>
                <c:pt idx="19">
                  <c:v>93.939393939393938</c:v>
                </c:pt>
                <c:pt idx="20">
                  <c:v>93.63636363636364</c:v>
                </c:pt>
                <c:pt idx="21">
                  <c:v>93.333333333333329</c:v>
                </c:pt>
                <c:pt idx="22">
                  <c:v>93.030303030303031</c:v>
                </c:pt>
                <c:pt idx="23">
                  <c:v>92.727272727272734</c:v>
                </c:pt>
                <c:pt idx="24">
                  <c:v>92.424242424242422</c:v>
                </c:pt>
                <c:pt idx="25">
                  <c:v>92.121212121212125</c:v>
                </c:pt>
                <c:pt idx="26">
                  <c:v>91.818181818181813</c:v>
                </c:pt>
                <c:pt idx="27">
                  <c:v>91.515151515151516</c:v>
                </c:pt>
                <c:pt idx="28">
                  <c:v>91.212121212121218</c:v>
                </c:pt>
                <c:pt idx="29">
                  <c:v>90.909090909090907</c:v>
                </c:pt>
                <c:pt idx="30">
                  <c:v>90.606060606060609</c:v>
                </c:pt>
                <c:pt idx="31">
                  <c:v>90.303030303030297</c:v>
                </c:pt>
                <c:pt idx="32">
                  <c:v>90</c:v>
                </c:pt>
                <c:pt idx="33">
                  <c:v>89.696969696969703</c:v>
                </c:pt>
                <c:pt idx="34">
                  <c:v>89.393939393939391</c:v>
                </c:pt>
                <c:pt idx="35">
                  <c:v>89.090909090909093</c:v>
                </c:pt>
                <c:pt idx="36">
                  <c:v>88.787878787878782</c:v>
                </c:pt>
                <c:pt idx="37">
                  <c:v>88.484848484848484</c:v>
                </c:pt>
                <c:pt idx="38">
                  <c:v>88.181818181818187</c:v>
                </c:pt>
                <c:pt idx="39">
                  <c:v>87.878787878787875</c:v>
                </c:pt>
                <c:pt idx="40">
                  <c:v>87.575757575757578</c:v>
                </c:pt>
                <c:pt idx="41">
                  <c:v>87.272727272727266</c:v>
                </c:pt>
                <c:pt idx="42">
                  <c:v>86.969696969696969</c:v>
                </c:pt>
                <c:pt idx="43">
                  <c:v>86.666666666666671</c:v>
                </c:pt>
                <c:pt idx="44">
                  <c:v>86.36363636363636</c:v>
                </c:pt>
                <c:pt idx="45">
                  <c:v>86.060606060606062</c:v>
                </c:pt>
                <c:pt idx="46">
                  <c:v>85.757575757575751</c:v>
                </c:pt>
                <c:pt idx="47">
                  <c:v>85.454545454545453</c:v>
                </c:pt>
                <c:pt idx="48">
                  <c:v>85.151515151515156</c:v>
                </c:pt>
                <c:pt idx="49">
                  <c:v>84.848484848484844</c:v>
                </c:pt>
                <c:pt idx="50">
                  <c:v>84.545454545454547</c:v>
                </c:pt>
                <c:pt idx="51">
                  <c:v>84.242424242424249</c:v>
                </c:pt>
                <c:pt idx="52">
                  <c:v>83.939393939393938</c:v>
                </c:pt>
                <c:pt idx="53">
                  <c:v>83.63636363636364</c:v>
                </c:pt>
                <c:pt idx="54">
                  <c:v>83.333333333333329</c:v>
                </c:pt>
                <c:pt idx="55">
                  <c:v>83.030303030303031</c:v>
                </c:pt>
                <c:pt idx="56">
                  <c:v>82.727272727272734</c:v>
                </c:pt>
                <c:pt idx="57">
                  <c:v>82.424242424242422</c:v>
                </c:pt>
                <c:pt idx="58">
                  <c:v>82.121212121212125</c:v>
                </c:pt>
                <c:pt idx="59">
                  <c:v>81.818181818181813</c:v>
                </c:pt>
                <c:pt idx="60">
                  <c:v>81.515151515151516</c:v>
                </c:pt>
                <c:pt idx="61">
                  <c:v>81.212121212121218</c:v>
                </c:pt>
                <c:pt idx="62">
                  <c:v>80.909090909090907</c:v>
                </c:pt>
                <c:pt idx="63">
                  <c:v>80.606060606060609</c:v>
                </c:pt>
                <c:pt idx="64">
                  <c:v>80.303030303030297</c:v>
                </c:pt>
                <c:pt idx="65">
                  <c:v>80</c:v>
                </c:pt>
                <c:pt idx="66">
                  <c:v>79.696969696969703</c:v>
                </c:pt>
                <c:pt idx="67">
                  <c:v>79.393939393939391</c:v>
                </c:pt>
                <c:pt idx="68">
                  <c:v>79.090909090909093</c:v>
                </c:pt>
                <c:pt idx="69">
                  <c:v>78.787878787878782</c:v>
                </c:pt>
                <c:pt idx="70">
                  <c:v>78.484848484848484</c:v>
                </c:pt>
                <c:pt idx="71">
                  <c:v>78.181818181818187</c:v>
                </c:pt>
                <c:pt idx="72">
                  <c:v>77.878787878787875</c:v>
                </c:pt>
                <c:pt idx="73">
                  <c:v>77.575757575757578</c:v>
                </c:pt>
                <c:pt idx="74">
                  <c:v>77.272727272727266</c:v>
                </c:pt>
                <c:pt idx="75">
                  <c:v>76.969696969696969</c:v>
                </c:pt>
                <c:pt idx="76">
                  <c:v>76.666666666666671</c:v>
                </c:pt>
                <c:pt idx="77">
                  <c:v>76.36363636363636</c:v>
                </c:pt>
                <c:pt idx="78">
                  <c:v>76.060606060606062</c:v>
                </c:pt>
                <c:pt idx="79">
                  <c:v>75.757575757575751</c:v>
                </c:pt>
                <c:pt idx="80">
                  <c:v>75.454545454545453</c:v>
                </c:pt>
                <c:pt idx="81">
                  <c:v>75.151515151515156</c:v>
                </c:pt>
                <c:pt idx="82">
                  <c:v>74.848484848484844</c:v>
                </c:pt>
                <c:pt idx="83">
                  <c:v>74.545454545454547</c:v>
                </c:pt>
                <c:pt idx="84">
                  <c:v>74.242424242424249</c:v>
                </c:pt>
                <c:pt idx="85">
                  <c:v>73.939393939393938</c:v>
                </c:pt>
                <c:pt idx="86">
                  <c:v>73.63636363636364</c:v>
                </c:pt>
                <c:pt idx="87">
                  <c:v>73.333333333333329</c:v>
                </c:pt>
                <c:pt idx="88">
                  <c:v>73.030303030303031</c:v>
                </c:pt>
                <c:pt idx="89">
                  <c:v>72.727272727272734</c:v>
                </c:pt>
                <c:pt idx="90">
                  <c:v>72.424242424242422</c:v>
                </c:pt>
                <c:pt idx="91">
                  <c:v>72.121212121212125</c:v>
                </c:pt>
                <c:pt idx="92">
                  <c:v>71.818181818181813</c:v>
                </c:pt>
                <c:pt idx="93">
                  <c:v>71.515151515151516</c:v>
                </c:pt>
                <c:pt idx="94">
                  <c:v>71.212121212121218</c:v>
                </c:pt>
                <c:pt idx="95">
                  <c:v>70.909090909090907</c:v>
                </c:pt>
                <c:pt idx="96">
                  <c:v>70.606060606060609</c:v>
                </c:pt>
                <c:pt idx="97">
                  <c:v>70.303030303030297</c:v>
                </c:pt>
                <c:pt idx="98">
                  <c:v>70</c:v>
                </c:pt>
                <c:pt idx="99">
                  <c:v>69.696969696969703</c:v>
                </c:pt>
                <c:pt idx="100">
                  <c:v>69.393939393939391</c:v>
                </c:pt>
                <c:pt idx="101">
                  <c:v>69.090909090909093</c:v>
                </c:pt>
                <c:pt idx="102">
                  <c:v>68.787878787878782</c:v>
                </c:pt>
                <c:pt idx="103">
                  <c:v>68.484848484848484</c:v>
                </c:pt>
                <c:pt idx="104">
                  <c:v>68.181818181818187</c:v>
                </c:pt>
                <c:pt idx="105">
                  <c:v>67.878787878787875</c:v>
                </c:pt>
                <c:pt idx="106">
                  <c:v>67.575757575757578</c:v>
                </c:pt>
                <c:pt idx="107">
                  <c:v>67.272727272727266</c:v>
                </c:pt>
                <c:pt idx="108">
                  <c:v>66.969696969696969</c:v>
                </c:pt>
                <c:pt idx="109">
                  <c:v>66.666666666666671</c:v>
                </c:pt>
                <c:pt idx="110">
                  <c:v>66.36363636363636</c:v>
                </c:pt>
                <c:pt idx="111">
                  <c:v>66.060606060606062</c:v>
                </c:pt>
                <c:pt idx="112">
                  <c:v>65.757575757575751</c:v>
                </c:pt>
                <c:pt idx="113">
                  <c:v>65.454545454545453</c:v>
                </c:pt>
                <c:pt idx="114">
                  <c:v>65.151515151515156</c:v>
                </c:pt>
                <c:pt idx="115">
                  <c:v>64.848484848484844</c:v>
                </c:pt>
                <c:pt idx="116">
                  <c:v>64.545454545454547</c:v>
                </c:pt>
                <c:pt idx="117">
                  <c:v>64.242424242424249</c:v>
                </c:pt>
                <c:pt idx="118">
                  <c:v>63.939393939393938</c:v>
                </c:pt>
                <c:pt idx="119">
                  <c:v>63.636363636363633</c:v>
                </c:pt>
                <c:pt idx="120">
                  <c:v>63.333333333333336</c:v>
                </c:pt>
                <c:pt idx="121">
                  <c:v>63.030303030303031</c:v>
                </c:pt>
                <c:pt idx="122">
                  <c:v>62.727272727272727</c:v>
                </c:pt>
                <c:pt idx="123">
                  <c:v>62.424242424242422</c:v>
                </c:pt>
                <c:pt idx="124">
                  <c:v>62.121212121212125</c:v>
                </c:pt>
                <c:pt idx="125">
                  <c:v>61.81818181818182</c:v>
                </c:pt>
                <c:pt idx="126">
                  <c:v>61.515151515151516</c:v>
                </c:pt>
                <c:pt idx="127">
                  <c:v>61.212121212121211</c:v>
                </c:pt>
                <c:pt idx="128">
                  <c:v>60.909090909090907</c:v>
                </c:pt>
                <c:pt idx="129">
                  <c:v>60.606060606060609</c:v>
                </c:pt>
                <c:pt idx="130">
                  <c:v>60.303030303030305</c:v>
                </c:pt>
                <c:pt idx="131">
                  <c:v>60</c:v>
                </c:pt>
                <c:pt idx="132">
                  <c:v>59.696969696969695</c:v>
                </c:pt>
                <c:pt idx="133">
                  <c:v>59.393939393939391</c:v>
                </c:pt>
                <c:pt idx="134">
                  <c:v>59.090909090909093</c:v>
                </c:pt>
                <c:pt idx="135">
                  <c:v>58.787878787878789</c:v>
                </c:pt>
                <c:pt idx="136">
                  <c:v>58.484848484848484</c:v>
                </c:pt>
                <c:pt idx="137">
                  <c:v>58.18181818181818</c:v>
                </c:pt>
                <c:pt idx="138">
                  <c:v>57.878787878787875</c:v>
                </c:pt>
                <c:pt idx="139">
                  <c:v>57.575757575757578</c:v>
                </c:pt>
                <c:pt idx="140">
                  <c:v>57.272727272727273</c:v>
                </c:pt>
                <c:pt idx="141">
                  <c:v>56.969696969696969</c:v>
                </c:pt>
                <c:pt idx="142">
                  <c:v>56.666666666666664</c:v>
                </c:pt>
                <c:pt idx="143">
                  <c:v>56.363636363636367</c:v>
                </c:pt>
                <c:pt idx="144">
                  <c:v>56.060606060606062</c:v>
                </c:pt>
                <c:pt idx="145">
                  <c:v>55.757575757575758</c:v>
                </c:pt>
                <c:pt idx="146">
                  <c:v>55.454545454545453</c:v>
                </c:pt>
                <c:pt idx="147">
                  <c:v>55.151515151515149</c:v>
                </c:pt>
                <c:pt idx="148">
                  <c:v>54.848484848484851</c:v>
                </c:pt>
                <c:pt idx="149">
                  <c:v>54.545454545454547</c:v>
                </c:pt>
                <c:pt idx="150">
                  <c:v>54.242424242424242</c:v>
                </c:pt>
                <c:pt idx="151">
                  <c:v>53.939393939393938</c:v>
                </c:pt>
                <c:pt idx="152">
                  <c:v>53.636363636363633</c:v>
                </c:pt>
                <c:pt idx="153">
                  <c:v>53.333333333333336</c:v>
                </c:pt>
                <c:pt idx="154">
                  <c:v>53.030303030303031</c:v>
                </c:pt>
                <c:pt idx="155">
                  <c:v>52.727272727272727</c:v>
                </c:pt>
                <c:pt idx="156">
                  <c:v>52.424242424242422</c:v>
                </c:pt>
                <c:pt idx="157">
                  <c:v>52.121212121212125</c:v>
                </c:pt>
                <c:pt idx="158">
                  <c:v>51.81818181818182</c:v>
                </c:pt>
                <c:pt idx="159">
                  <c:v>51.515151515151516</c:v>
                </c:pt>
                <c:pt idx="160">
                  <c:v>51.212121212121211</c:v>
                </c:pt>
                <c:pt idx="161">
                  <c:v>50.909090909090907</c:v>
                </c:pt>
                <c:pt idx="162">
                  <c:v>50.606060606060609</c:v>
                </c:pt>
                <c:pt idx="163">
                  <c:v>50.303030303030305</c:v>
                </c:pt>
                <c:pt idx="164">
                  <c:v>50</c:v>
                </c:pt>
                <c:pt idx="165">
                  <c:v>49.696969696969695</c:v>
                </c:pt>
                <c:pt idx="166">
                  <c:v>49.393939393939391</c:v>
                </c:pt>
                <c:pt idx="167">
                  <c:v>49.090909090909093</c:v>
                </c:pt>
                <c:pt idx="168">
                  <c:v>48.787878787878789</c:v>
                </c:pt>
                <c:pt idx="169">
                  <c:v>48.484848484848484</c:v>
                </c:pt>
                <c:pt idx="170">
                  <c:v>48.18181818181818</c:v>
                </c:pt>
                <c:pt idx="171">
                  <c:v>47.878787878787875</c:v>
                </c:pt>
                <c:pt idx="172">
                  <c:v>47.575757575757578</c:v>
                </c:pt>
                <c:pt idx="173">
                  <c:v>47.272727272727273</c:v>
                </c:pt>
                <c:pt idx="174">
                  <c:v>46.969696969696969</c:v>
                </c:pt>
                <c:pt idx="175">
                  <c:v>46.666666666666664</c:v>
                </c:pt>
                <c:pt idx="176">
                  <c:v>46.363636363636367</c:v>
                </c:pt>
                <c:pt idx="177">
                  <c:v>46.060606060606062</c:v>
                </c:pt>
                <c:pt idx="178">
                  <c:v>45.757575757575758</c:v>
                </c:pt>
                <c:pt idx="179">
                  <c:v>45.454545454545453</c:v>
                </c:pt>
                <c:pt idx="180">
                  <c:v>45.151515151515149</c:v>
                </c:pt>
                <c:pt idx="181">
                  <c:v>44.848484848484851</c:v>
                </c:pt>
                <c:pt idx="182">
                  <c:v>44.545454545454547</c:v>
                </c:pt>
                <c:pt idx="183">
                  <c:v>44.242424242424242</c:v>
                </c:pt>
                <c:pt idx="184">
                  <c:v>43.939393939393938</c:v>
                </c:pt>
                <c:pt idx="185">
                  <c:v>43.636363636363633</c:v>
                </c:pt>
                <c:pt idx="186">
                  <c:v>43.333333333333336</c:v>
                </c:pt>
                <c:pt idx="187">
                  <c:v>43.030303030303031</c:v>
                </c:pt>
                <c:pt idx="188">
                  <c:v>42.727272727272727</c:v>
                </c:pt>
                <c:pt idx="189">
                  <c:v>42.424242424242422</c:v>
                </c:pt>
                <c:pt idx="190">
                  <c:v>42.121212121212125</c:v>
                </c:pt>
                <c:pt idx="191">
                  <c:v>41.81818181818182</c:v>
                </c:pt>
                <c:pt idx="192">
                  <c:v>41.515151515151516</c:v>
                </c:pt>
                <c:pt idx="193">
                  <c:v>41.212121212121211</c:v>
                </c:pt>
                <c:pt idx="194">
                  <c:v>40.909090909090907</c:v>
                </c:pt>
                <c:pt idx="195">
                  <c:v>40.606060606060609</c:v>
                </c:pt>
                <c:pt idx="196">
                  <c:v>40.303030303030305</c:v>
                </c:pt>
                <c:pt idx="197">
                  <c:v>40</c:v>
                </c:pt>
                <c:pt idx="198">
                  <c:v>39.696969696969695</c:v>
                </c:pt>
                <c:pt idx="199">
                  <c:v>39.393939393939391</c:v>
                </c:pt>
                <c:pt idx="200">
                  <c:v>39.090909090909093</c:v>
                </c:pt>
                <c:pt idx="201">
                  <c:v>38.787878787878789</c:v>
                </c:pt>
                <c:pt idx="202">
                  <c:v>38.484848484848484</c:v>
                </c:pt>
                <c:pt idx="203">
                  <c:v>38.18181818181818</c:v>
                </c:pt>
                <c:pt idx="204">
                  <c:v>37.878787878787875</c:v>
                </c:pt>
                <c:pt idx="205">
                  <c:v>37.575757575757578</c:v>
                </c:pt>
                <c:pt idx="206">
                  <c:v>37.272727272727273</c:v>
                </c:pt>
                <c:pt idx="207">
                  <c:v>36.969696969696969</c:v>
                </c:pt>
                <c:pt idx="208">
                  <c:v>36.666666666666664</c:v>
                </c:pt>
                <c:pt idx="209">
                  <c:v>36.363636363636367</c:v>
                </c:pt>
                <c:pt idx="210">
                  <c:v>36.060606060606062</c:v>
                </c:pt>
                <c:pt idx="211">
                  <c:v>35.757575757575758</c:v>
                </c:pt>
                <c:pt idx="212">
                  <c:v>35.454545454545453</c:v>
                </c:pt>
                <c:pt idx="213">
                  <c:v>35.151515151515149</c:v>
                </c:pt>
                <c:pt idx="214">
                  <c:v>34.848484848484851</c:v>
                </c:pt>
                <c:pt idx="215">
                  <c:v>34.545454545454547</c:v>
                </c:pt>
                <c:pt idx="216">
                  <c:v>34.242424242424242</c:v>
                </c:pt>
                <c:pt idx="217">
                  <c:v>33.939393939393938</c:v>
                </c:pt>
                <c:pt idx="218">
                  <c:v>33.636363636363633</c:v>
                </c:pt>
                <c:pt idx="219">
                  <c:v>33.333333333333336</c:v>
                </c:pt>
                <c:pt idx="220">
                  <c:v>33.030303030303031</c:v>
                </c:pt>
                <c:pt idx="221">
                  <c:v>32.727272727272727</c:v>
                </c:pt>
                <c:pt idx="222">
                  <c:v>32.424242424242422</c:v>
                </c:pt>
                <c:pt idx="223">
                  <c:v>32.121212121212125</c:v>
                </c:pt>
                <c:pt idx="224">
                  <c:v>31.818181818181817</c:v>
                </c:pt>
                <c:pt idx="225">
                  <c:v>31.515151515151516</c:v>
                </c:pt>
                <c:pt idx="226">
                  <c:v>31.212121212121211</c:v>
                </c:pt>
                <c:pt idx="227">
                  <c:v>30.90909090909091</c:v>
                </c:pt>
                <c:pt idx="228">
                  <c:v>30.606060606060606</c:v>
                </c:pt>
                <c:pt idx="229">
                  <c:v>30.303030303030305</c:v>
                </c:pt>
                <c:pt idx="230">
                  <c:v>30</c:v>
                </c:pt>
                <c:pt idx="231">
                  <c:v>29.696969696969695</c:v>
                </c:pt>
                <c:pt idx="232">
                  <c:v>29.393939393939394</c:v>
                </c:pt>
                <c:pt idx="233">
                  <c:v>29.09090909090909</c:v>
                </c:pt>
                <c:pt idx="234">
                  <c:v>28.787878787878789</c:v>
                </c:pt>
                <c:pt idx="235">
                  <c:v>28.484848484848484</c:v>
                </c:pt>
                <c:pt idx="236">
                  <c:v>28.181818181818183</c:v>
                </c:pt>
                <c:pt idx="237">
                  <c:v>27.878787878787879</c:v>
                </c:pt>
                <c:pt idx="238">
                  <c:v>27.575757575757574</c:v>
                </c:pt>
                <c:pt idx="239">
                  <c:v>27.272727272727273</c:v>
                </c:pt>
                <c:pt idx="240">
                  <c:v>26.969696969696969</c:v>
                </c:pt>
                <c:pt idx="241">
                  <c:v>26.666666666666668</c:v>
                </c:pt>
                <c:pt idx="242">
                  <c:v>26.363636363636363</c:v>
                </c:pt>
                <c:pt idx="243">
                  <c:v>26.060606060606062</c:v>
                </c:pt>
                <c:pt idx="244">
                  <c:v>25.757575757575758</c:v>
                </c:pt>
                <c:pt idx="245">
                  <c:v>25.454545454545453</c:v>
                </c:pt>
                <c:pt idx="246">
                  <c:v>25.151515151515152</c:v>
                </c:pt>
                <c:pt idx="247">
                  <c:v>24.848484848484848</c:v>
                </c:pt>
                <c:pt idx="248">
                  <c:v>24.545454545454547</c:v>
                </c:pt>
                <c:pt idx="249">
                  <c:v>24.242424242424242</c:v>
                </c:pt>
                <c:pt idx="250">
                  <c:v>23.939393939393938</c:v>
                </c:pt>
                <c:pt idx="251">
                  <c:v>23.636363636363637</c:v>
                </c:pt>
                <c:pt idx="252">
                  <c:v>23.333333333333332</c:v>
                </c:pt>
                <c:pt idx="253">
                  <c:v>23.030303030303031</c:v>
                </c:pt>
                <c:pt idx="254">
                  <c:v>22.727272727272727</c:v>
                </c:pt>
                <c:pt idx="255">
                  <c:v>22.424242424242426</c:v>
                </c:pt>
                <c:pt idx="256">
                  <c:v>22.121212121212121</c:v>
                </c:pt>
                <c:pt idx="257">
                  <c:v>21.818181818181817</c:v>
                </c:pt>
                <c:pt idx="258">
                  <c:v>21.515151515151516</c:v>
                </c:pt>
                <c:pt idx="259">
                  <c:v>21.212121212121211</c:v>
                </c:pt>
                <c:pt idx="260">
                  <c:v>20.90909090909091</c:v>
                </c:pt>
                <c:pt idx="261">
                  <c:v>20.606060606060606</c:v>
                </c:pt>
                <c:pt idx="262">
                  <c:v>20.303030303030305</c:v>
                </c:pt>
                <c:pt idx="263">
                  <c:v>20</c:v>
                </c:pt>
                <c:pt idx="264">
                  <c:v>19.696969696969695</c:v>
                </c:pt>
                <c:pt idx="265">
                  <c:v>19.393939393939394</c:v>
                </c:pt>
                <c:pt idx="266">
                  <c:v>19.09090909090909</c:v>
                </c:pt>
                <c:pt idx="267">
                  <c:v>18.787878787878789</c:v>
                </c:pt>
                <c:pt idx="268">
                  <c:v>18.484848484848484</c:v>
                </c:pt>
                <c:pt idx="269">
                  <c:v>18.181818181818183</c:v>
                </c:pt>
                <c:pt idx="270">
                  <c:v>17.878787878787879</c:v>
                </c:pt>
                <c:pt idx="271">
                  <c:v>17.575757575757574</c:v>
                </c:pt>
                <c:pt idx="272">
                  <c:v>17.272727272727273</c:v>
                </c:pt>
                <c:pt idx="273">
                  <c:v>16.969696969696969</c:v>
                </c:pt>
                <c:pt idx="274">
                  <c:v>16.666666666666668</c:v>
                </c:pt>
                <c:pt idx="275">
                  <c:v>16.363636363636363</c:v>
                </c:pt>
                <c:pt idx="276">
                  <c:v>16.060606060606062</c:v>
                </c:pt>
                <c:pt idx="277">
                  <c:v>15.757575757575758</c:v>
                </c:pt>
                <c:pt idx="278">
                  <c:v>15.454545454545455</c:v>
                </c:pt>
                <c:pt idx="279">
                  <c:v>15.151515151515152</c:v>
                </c:pt>
                <c:pt idx="280">
                  <c:v>14.848484848484848</c:v>
                </c:pt>
                <c:pt idx="281">
                  <c:v>14.545454545454545</c:v>
                </c:pt>
                <c:pt idx="282">
                  <c:v>14.242424242424242</c:v>
                </c:pt>
                <c:pt idx="283">
                  <c:v>13.939393939393939</c:v>
                </c:pt>
                <c:pt idx="284">
                  <c:v>13.636363636363637</c:v>
                </c:pt>
                <c:pt idx="285">
                  <c:v>13.333333333333334</c:v>
                </c:pt>
                <c:pt idx="286">
                  <c:v>13.030303030303031</c:v>
                </c:pt>
                <c:pt idx="287">
                  <c:v>12.727272727272727</c:v>
                </c:pt>
                <c:pt idx="288">
                  <c:v>12.424242424242424</c:v>
                </c:pt>
                <c:pt idx="289">
                  <c:v>12.121212121212121</c:v>
                </c:pt>
                <c:pt idx="290">
                  <c:v>11.818181818181818</c:v>
                </c:pt>
                <c:pt idx="291">
                  <c:v>11.515151515151516</c:v>
                </c:pt>
                <c:pt idx="292">
                  <c:v>11.212121212121213</c:v>
                </c:pt>
                <c:pt idx="293">
                  <c:v>10.909090909090908</c:v>
                </c:pt>
                <c:pt idx="294">
                  <c:v>10.606060606060606</c:v>
                </c:pt>
                <c:pt idx="295">
                  <c:v>10.303030303030303</c:v>
                </c:pt>
                <c:pt idx="296">
                  <c:v>10</c:v>
                </c:pt>
                <c:pt idx="297">
                  <c:v>9.6969696969696972</c:v>
                </c:pt>
                <c:pt idx="298">
                  <c:v>9.3939393939393945</c:v>
                </c:pt>
                <c:pt idx="299">
                  <c:v>9.0909090909090917</c:v>
                </c:pt>
                <c:pt idx="300">
                  <c:v>8.7878787878787872</c:v>
                </c:pt>
                <c:pt idx="301">
                  <c:v>8.4848484848484844</c:v>
                </c:pt>
                <c:pt idx="302">
                  <c:v>8.1818181818181817</c:v>
                </c:pt>
                <c:pt idx="303">
                  <c:v>7.8787878787878789</c:v>
                </c:pt>
                <c:pt idx="304">
                  <c:v>7.5757575757575761</c:v>
                </c:pt>
                <c:pt idx="305">
                  <c:v>7.2727272727272725</c:v>
                </c:pt>
                <c:pt idx="306">
                  <c:v>6.9696969696969697</c:v>
                </c:pt>
                <c:pt idx="307">
                  <c:v>6.666666666666667</c:v>
                </c:pt>
                <c:pt idx="308">
                  <c:v>6.3636363636363633</c:v>
                </c:pt>
                <c:pt idx="309">
                  <c:v>6.0606060606060606</c:v>
                </c:pt>
                <c:pt idx="310">
                  <c:v>5.7575757575757578</c:v>
                </c:pt>
                <c:pt idx="311">
                  <c:v>5.4545454545454541</c:v>
                </c:pt>
                <c:pt idx="312">
                  <c:v>5.1515151515151514</c:v>
                </c:pt>
                <c:pt idx="313">
                  <c:v>4.8484848484848486</c:v>
                </c:pt>
                <c:pt idx="314">
                  <c:v>4.5454545454545459</c:v>
                </c:pt>
                <c:pt idx="315">
                  <c:v>4.2424242424242422</c:v>
                </c:pt>
                <c:pt idx="316">
                  <c:v>3.9393939393939394</c:v>
                </c:pt>
                <c:pt idx="317">
                  <c:v>3.6363636363636362</c:v>
                </c:pt>
                <c:pt idx="318">
                  <c:v>3.3333333333333335</c:v>
                </c:pt>
                <c:pt idx="319">
                  <c:v>3.0303030303030303</c:v>
                </c:pt>
                <c:pt idx="320">
                  <c:v>2.7272727272727271</c:v>
                </c:pt>
                <c:pt idx="321">
                  <c:v>2.4242424242424243</c:v>
                </c:pt>
                <c:pt idx="322">
                  <c:v>2.1212121212121211</c:v>
                </c:pt>
                <c:pt idx="323">
                  <c:v>1.8181818181818181</c:v>
                </c:pt>
                <c:pt idx="324">
                  <c:v>1.5151515151515151</c:v>
                </c:pt>
                <c:pt idx="325">
                  <c:v>1.2121212121212122</c:v>
                </c:pt>
                <c:pt idx="326">
                  <c:v>0.90909090909090906</c:v>
                </c:pt>
                <c:pt idx="327">
                  <c:v>0.60606060606060608</c:v>
                </c:pt>
                <c:pt idx="328">
                  <c:v>0.30303030303030304</c:v>
                </c:pt>
              </c:numCache>
            </c:numRef>
          </c:yVal>
          <c:smooth val="0"/>
        </c:ser>
        <c:ser>
          <c:idx val="1"/>
          <c:order val="1"/>
          <c:tx>
            <c:v>Yellow Sun 10-20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'material properties'!$O$4:$O$352</c:f>
              <c:numCache>
                <c:formatCode>General</c:formatCode>
                <c:ptCount val="349"/>
                <c:pt idx="0">
                  <c:v>0.4</c:v>
                </c:pt>
                <c:pt idx="1">
                  <c:v>0.5</c:v>
                </c:pt>
                <c:pt idx="2">
                  <c:v>0.7</c:v>
                </c:pt>
                <c:pt idx="3">
                  <c:v>0.8</c:v>
                </c:pt>
                <c:pt idx="4">
                  <c:v>0.9</c:v>
                </c:pt>
                <c:pt idx="5">
                  <c:v>0.9</c:v>
                </c:pt>
                <c:pt idx="6">
                  <c:v>1.3</c:v>
                </c:pt>
                <c:pt idx="7">
                  <c:v>1.4</c:v>
                </c:pt>
                <c:pt idx="8">
                  <c:v>1.4</c:v>
                </c:pt>
                <c:pt idx="9">
                  <c:v>1.5</c:v>
                </c:pt>
                <c:pt idx="10">
                  <c:v>1.5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  <c:pt idx="14">
                  <c:v>1.7</c:v>
                </c:pt>
                <c:pt idx="15">
                  <c:v>1.7</c:v>
                </c:pt>
                <c:pt idx="16">
                  <c:v>1.7</c:v>
                </c:pt>
                <c:pt idx="17">
                  <c:v>1.7</c:v>
                </c:pt>
                <c:pt idx="18">
                  <c:v>1.7</c:v>
                </c:pt>
                <c:pt idx="19">
                  <c:v>1.7</c:v>
                </c:pt>
                <c:pt idx="20">
                  <c:v>1.7</c:v>
                </c:pt>
                <c:pt idx="21">
                  <c:v>1.8</c:v>
                </c:pt>
                <c:pt idx="22">
                  <c:v>1.8</c:v>
                </c:pt>
                <c:pt idx="23">
                  <c:v>1.9</c:v>
                </c:pt>
                <c:pt idx="24">
                  <c:v>1.9</c:v>
                </c:pt>
                <c:pt idx="25">
                  <c:v>1.9</c:v>
                </c:pt>
                <c:pt idx="26">
                  <c:v>1.9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2.1</c:v>
                </c:pt>
                <c:pt idx="35">
                  <c:v>2.1</c:v>
                </c:pt>
                <c:pt idx="36">
                  <c:v>2.1</c:v>
                </c:pt>
                <c:pt idx="37">
                  <c:v>2.1</c:v>
                </c:pt>
                <c:pt idx="38">
                  <c:v>2.1</c:v>
                </c:pt>
                <c:pt idx="39">
                  <c:v>2.1</c:v>
                </c:pt>
                <c:pt idx="40">
                  <c:v>2.1</c:v>
                </c:pt>
                <c:pt idx="41">
                  <c:v>2.1</c:v>
                </c:pt>
                <c:pt idx="42">
                  <c:v>2.1</c:v>
                </c:pt>
                <c:pt idx="43">
                  <c:v>2.1</c:v>
                </c:pt>
                <c:pt idx="44">
                  <c:v>2.2000000000000002</c:v>
                </c:pt>
                <c:pt idx="45">
                  <c:v>2.2000000000000002</c:v>
                </c:pt>
                <c:pt idx="46">
                  <c:v>2.2000000000000002</c:v>
                </c:pt>
                <c:pt idx="47">
                  <c:v>2.2000000000000002</c:v>
                </c:pt>
                <c:pt idx="48">
                  <c:v>2.2000000000000002</c:v>
                </c:pt>
                <c:pt idx="49">
                  <c:v>2.2000000000000002</c:v>
                </c:pt>
                <c:pt idx="50">
                  <c:v>2.2000000000000002</c:v>
                </c:pt>
                <c:pt idx="51">
                  <c:v>2.2999999999999998</c:v>
                </c:pt>
                <c:pt idx="52">
                  <c:v>2.2999999999999998</c:v>
                </c:pt>
                <c:pt idx="53">
                  <c:v>2.2999999999999998</c:v>
                </c:pt>
                <c:pt idx="54">
                  <c:v>2.2999999999999998</c:v>
                </c:pt>
                <c:pt idx="55">
                  <c:v>2.2999999999999998</c:v>
                </c:pt>
                <c:pt idx="56">
                  <c:v>2.4</c:v>
                </c:pt>
                <c:pt idx="57">
                  <c:v>2.4</c:v>
                </c:pt>
                <c:pt idx="58">
                  <c:v>2.4</c:v>
                </c:pt>
                <c:pt idx="59">
                  <c:v>2.4</c:v>
                </c:pt>
                <c:pt idx="60">
                  <c:v>2.4</c:v>
                </c:pt>
                <c:pt idx="61">
                  <c:v>2.5</c:v>
                </c:pt>
                <c:pt idx="62">
                  <c:v>2.5</c:v>
                </c:pt>
                <c:pt idx="63">
                  <c:v>2.5</c:v>
                </c:pt>
                <c:pt idx="64">
                  <c:v>2.5</c:v>
                </c:pt>
                <c:pt idx="65">
                  <c:v>2.5</c:v>
                </c:pt>
                <c:pt idx="66">
                  <c:v>2.5</c:v>
                </c:pt>
                <c:pt idx="67">
                  <c:v>2.6</c:v>
                </c:pt>
                <c:pt idx="68">
                  <c:v>2.6</c:v>
                </c:pt>
                <c:pt idx="69">
                  <c:v>2.7</c:v>
                </c:pt>
                <c:pt idx="70">
                  <c:v>2.7</c:v>
                </c:pt>
                <c:pt idx="71">
                  <c:v>2.7</c:v>
                </c:pt>
                <c:pt idx="72">
                  <c:v>2.7</c:v>
                </c:pt>
                <c:pt idx="73">
                  <c:v>2.7</c:v>
                </c:pt>
                <c:pt idx="74">
                  <c:v>2.7</c:v>
                </c:pt>
                <c:pt idx="75">
                  <c:v>2.7</c:v>
                </c:pt>
                <c:pt idx="76">
                  <c:v>2.7</c:v>
                </c:pt>
                <c:pt idx="77">
                  <c:v>2.8</c:v>
                </c:pt>
                <c:pt idx="78">
                  <c:v>2.8</c:v>
                </c:pt>
                <c:pt idx="79">
                  <c:v>2.8</c:v>
                </c:pt>
                <c:pt idx="80">
                  <c:v>2.9</c:v>
                </c:pt>
                <c:pt idx="81">
                  <c:v>2.9</c:v>
                </c:pt>
                <c:pt idx="82">
                  <c:v>2.9</c:v>
                </c:pt>
                <c:pt idx="83">
                  <c:v>2.9</c:v>
                </c:pt>
                <c:pt idx="84">
                  <c:v>2.9</c:v>
                </c:pt>
                <c:pt idx="85">
                  <c:v>2.9</c:v>
                </c:pt>
                <c:pt idx="86">
                  <c:v>2.9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3.1</c:v>
                </c:pt>
                <c:pt idx="92">
                  <c:v>3.1</c:v>
                </c:pt>
                <c:pt idx="93">
                  <c:v>3.1</c:v>
                </c:pt>
                <c:pt idx="94">
                  <c:v>3.1</c:v>
                </c:pt>
                <c:pt idx="95">
                  <c:v>3.1</c:v>
                </c:pt>
                <c:pt idx="96">
                  <c:v>3.1</c:v>
                </c:pt>
                <c:pt idx="97">
                  <c:v>3.1</c:v>
                </c:pt>
                <c:pt idx="98">
                  <c:v>3.2</c:v>
                </c:pt>
                <c:pt idx="99">
                  <c:v>3.2</c:v>
                </c:pt>
                <c:pt idx="100">
                  <c:v>3.2</c:v>
                </c:pt>
                <c:pt idx="101">
                  <c:v>3.2</c:v>
                </c:pt>
                <c:pt idx="102">
                  <c:v>3.2</c:v>
                </c:pt>
                <c:pt idx="103">
                  <c:v>3.2</c:v>
                </c:pt>
                <c:pt idx="104">
                  <c:v>3.2</c:v>
                </c:pt>
                <c:pt idx="105">
                  <c:v>3.2</c:v>
                </c:pt>
                <c:pt idx="106">
                  <c:v>3.2</c:v>
                </c:pt>
                <c:pt idx="107">
                  <c:v>3.2</c:v>
                </c:pt>
                <c:pt idx="108">
                  <c:v>3.2</c:v>
                </c:pt>
                <c:pt idx="109">
                  <c:v>3.3</c:v>
                </c:pt>
                <c:pt idx="110">
                  <c:v>3.3</c:v>
                </c:pt>
                <c:pt idx="111">
                  <c:v>3.3</c:v>
                </c:pt>
                <c:pt idx="112">
                  <c:v>3.3</c:v>
                </c:pt>
                <c:pt idx="113">
                  <c:v>3.3</c:v>
                </c:pt>
                <c:pt idx="114">
                  <c:v>3.3</c:v>
                </c:pt>
                <c:pt idx="115">
                  <c:v>3.4</c:v>
                </c:pt>
                <c:pt idx="116">
                  <c:v>3.4</c:v>
                </c:pt>
                <c:pt idx="117">
                  <c:v>3.5</c:v>
                </c:pt>
                <c:pt idx="118">
                  <c:v>3.5</c:v>
                </c:pt>
                <c:pt idx="119">
                  <c:v>3.5</c:v>
                </c:pt>
                <c:pt idx="120">
                  <c:v>3.5</c:v>
                </c:pt>
                <c:pt idx="121">
                  <c:v>3.6</c:v>
                </c:pt>
                <c:pt idx="122">
                  <c:v>3.6</c:v>
                </c:pt>
                <c:pt idx="123">
                  <c:v>3.6</c:v>
                </c:pt>
                <c:pt idx="124">
                  <c:v>3.6</c:v>
                </c:pt>
                <c:pt idx="125">
                  <c:v>3.6</c:v>
                </c:pt>
                <c:pt idx="126">
                  <c:v>3.7</c:v>
                </c:pt>
                <c:pt idx="127">
                  <c:v>3.7</c:v>
                </c:pt>
                <c:pt idx="128">
                  <c:v>3.7</c:v>
                </c:pt>
                <c:pt idx="129">
                  <c:v>3.7</c:v>
                </c:pt>
                <c:pt idx="130">
                  <c:v>3.7</c:v>
                </c:pt>
                <c:pt idx="131">
                  <c:v>3.7</c:v>
                </c:pt>
                <c:pt idx="132">
                  <c:v>3.7</c:v>
                </c:pt>
                <c:pt idx="133">
                  <c:v>3.7</c:v>
                </c:pt>
                <c:pt idx="134">
                  <c:v>3.7</c:v>
                </c:pt>
                <c:pt idx="135">
                  <c:v>3.8</c:v>
                </c:pt>
                <c:pt idx="136">
                  <c:v>3.8</c:v>
                </c:pt>
                <c:pt idx="137">
                  <c:v>3.9</c:v>
                </c:pt>
                <c:pt idx="138">
                  <c:v>3.9</c:v>
                </c:pt>
                <c:pt idx="139">
                  <c:v>4</c:v>
                </c:pt>
                <c:pt idx="140">
                  <c:v>4</c:v>
                </c:pt>
                <c:pt idx="141">
                  <c:v>4</c:v>
                </c:pt>
                <c:pt idx="142">
                  <c:v>4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4</c:v>
                </c:pt>
                <c:pt idx="147">
                  <c:v>4.0999999999999996</c:v>
                </c:pt>
                <c:pt idx="148">
                  <c:v>4.0999999999999996</c:v>
                </c:pt>
                <c:pt idx="149">
                  <c:v>4.0999999999999996</c:v>
                </c:pt>
                <c:pt idx="150">
                  <c:v>4.2</c:v>
                </c:pt>
                <c:pt idx="151">
                  <c:v>4.2</c:v>
                </c:pt>
                <c:pt idx="152">
                  <c:v>4.2</c:v>
                </c:pt>
                <c:pt idx="153">
                  <c:v>4.2</c:v>
                </c:pt>
                <c:pt idx="154">
                  <c:v>4.2</c:v>
                </c:pt>
                <c:pt idx="155">
                  <c:v>4.3</c:v>
                </c:pt>
                <c:pt idx="156">
                  <c:v>4.3</c:v>
                </c:pt>
                <c:pt idx="157">
                  <c:v>4.3</c:v>
                </c:pt>
                <c:pt idx="158">
                  <c:v>4.3</c:v>
                </c:pt>
                <c:pt idx="159">
                  <c:v>4.3</c:v>
                </c:pt>
                <c:pt idx="160">
                  <c:v>4.3</c:v>
                </c:pt>
                <c:pt idx="161">
                  <c:v>4.4000000000000004</c:v>
                </c:pt>
                <c:pt idx="162">
                  <c:v>4.4000000000000004</c:v>
                </c:pt>
                <c:pt idx="163">
                  <c:v>4.4000000000000004</c:v>
                </c:pt>
                <c:pt idx="164">
                  <c:v>4.5</c:v>
                </c:pt>
                <c:pt idx="165">
                  <c:v>4.5</c:v>
                </c:pt>
                <c:pt idx="166">
                  <c:v>4.5</c:v>
                </c:pt>
                <c:pt idx="167">
                  <c:v>4.5</c:v>
                </c:pt>
                <c:pt idx="168">
                  <c:v>4.5</c:v>
                </c:pt>
                <c:pt idx="169">
                  <c:v>4.5</c:v>
                </c:pt>
                <c:pt idx="170">
                  <c:v>4.5</c:v>
                </c:pt>
                <c:pt idx="171">
                  <c:v>4.5</c:v>
                </c:pt>
                <c:pt idx="172">
                  <c:v>4.5</c:v>
                </c:pt>
                <c:pt idx="173">
                  <c:v>4.5999999999999996</c:v>
                </c:pt>
                <c:pt idx="174">
                  <c:v>4.5999999999999996</c:v>
                </c:pt>
                <c:pt idx="175">
                  <c:v>4.5999999999999996</c:v>
                </c:pt>
                <c:pt idx="176">
                  <c:v>4.5999999999999996</c:v>
                </c:pt>
                <c:pt idx="177">
                  <c:v>4.5999999999999996</c:v>
                </c:pt>
                <c:pt idx="178">
                  <c:v>4.5999999999999996</c:v>
                </c:pt>
                <c:pt idx="179">
                  <c:v>4.7</c:v>
                </c:pt>
                <c:pt idx="180">
                  <c:v>4.7</c:v>
                </c:pt>
                <c:pt idx="181">
                  <c:v>4.7</c:v>
                </c:pt>
                <c:pt idx="182">
                  <c:v>4.7</c:v>
                </c:pt>
                <c:pt idx="183">
                  <c:v>4.7</c:v>
                </c:pt>
                <c:pt idx="184">
                  <c:v>4.7</c:v>
                </c:pt>
                <c:pt idx="185">
                  <c:v>4.7</c:v>
                </c:pt>
                <c:pt idx="186">
                  <c:v>4.7</c:v>
                </c:pt>
                <c:pt idx="187">
                  <c:v>4.7</c:v>
                </c:pt>
                <c:pt idx="188">
                  <c:v>4.8</c:v>
                </c:pt>
                <c:pt idx="189">
                  <c:v>4.8</c:v>
                </c:pt>
                <c:pt idx="190">
                  <c:v>4.8</c:v>
                </c:pt>
                <c:pt idx="191">
                  <c:v>4.8</c:v>
                </c:pt>
                <c:pt idx="192">
                  <c:v>4.8</c:v>
                </c:pt>
                <c:pt idx="193">
                  <c:v>4.9000000000000004</c:v>
                </c:pt>
                <c:pt idx="194">
                  <c:v>4.9000000000000004</c:v>
                </c:pt>
                <c:pt idx="195">
                  <c:v>4.9000000000000004</c:v>
                </c:pt>
                <c:pt idx="196">
                  <c:v>4.9000000000000004</c:v>
                </c:pt>
                <c:pt idx="197">
                  <c:v>4.9000000000000004</c:v>
                </c:pt>
                <c:pt idx="198">
                  <c:v>5</c:v>
                </c:pt>
                <c:pt idx="199">
                  <c:v>5</c:v>
                </c:pt>
                <c:pt idx="200">
                  <c:v>5.0999999999999996</c:v>
                </c:pt>
                <c:pt idx="201">
                  <c:v>5.0999999999999996</c:v>
                </c:pt>
                <c:pt idx="202">
                  <c:v>5.0999999999999996</c:v>
                </c:pt>
                <c:pt idx="203">
                  <c:v>5.0999999999999996</c:v>
                </c:pt>
                <c:pt idx="204">
                  <c:v>5.0999999999999996</c:v>
                </c:pt>
                <c:pt idx="205">
                  <c:v>5.0999999999999996</c:v>
                </c:pt>
                <c:pt idx="206">
                  <c:v>5.0999999999999996</c:v>
                </c:pt>
                <c:pt idx="207">
                  <c:v>5.2</c:v>
                </c:pt>
                <c:pt idx="208">
                  <c:v>5.2</c:v>
                </c:pt>
                <c:pt idx="209">
                  <c:v>5.2</c:v>
                </c:pt>
                <c:pt idx="210">
                  <c:v>5.2</c:v>
                </c:pt>
                <c:pt idx="211">
                  <c:v>5.3</c:v>
                </c:pt>
                <c:pt idx="212">
                  <c:v>5.3</c:v>
                </c:pt>
                <c:pt idx="213">
                  <c:v>5.3</c:v>
                </c:pt>
                <c:pt idx="214">
                  <c:v>5.3</c:v>
                </c:pt>
                <c:pt idx="215">
                  <c:v>5.4</c:v>
                </c:pt>
                <c:pt idx="216">
                  <c:v>5.4</c:v>
                </c:pt>
                <c:pt idx="217">
                  <c:v>5.4</c:v>
                </c:pt>
                <c:pt idx="218">
                  <c:v>5.4</c:v>
                </c:pt>
                <c:pt idx="219">
                  <c:v>5.4</c:v>
                </c:pt>
                <c:pt idx="220">
                  <c:v>5.4</c:v>
                </c:pt>
                <c:pt idx="221">
                  <c:v>5.5</c:v>
                </c:pt>
                <c:pt idx="222">
                  <c:v>5.5</c:v>
                </c:pt>
                <c:pt idx="223">
                  <c:v>5.5</c:v>
                </c:pt>
                <c:pt idx="224">
                  <c:v>5.5</c:v>
                </c:pt>
                <c:pt idx="225">
                  <c:v>5.5</c:v>
                </c:pt>
                <c:pt idx="226">
                  <c:v>5.6</c:v>
                </c:pt>
                <c:pt idx="227">
                  <c:v>5.6</c:v>
                </c:pt>
                <c:pt idx="228">
                  <c:v>5.6</c:v>
                </c:pt>
                <c:pt idx="229">
                  <c:v>5.7</c:v>
                </c:pt>
                <c:pt idx="230">
                  <c:v>5.7</c:v>
                </c:pt>
                <c:pt idx="231">
                  <c:v>5.7</c:v>
                </c:pt>
                <c:pt idx="232">
                  <c:v>5.8</c:v>
                </c:pt>
                <c:pt idx="233">
                  <c:v>5.8</c:v>
                </c:pt>
                <c:pt idx="234">
                  <c:v>5.9</c:v>
                </c:pt>
                <c:pt idx="235">
                  <c:v>5.9</c:v>
                </c:pt>
                <c:pt idx="236">
                  <c:v>5.9</c:v>
                </c:pt>
                <c:pt idx="237">
                  <c:v>6</c:v>
                </c:pt>
                <c:pt idx="238">
                  <c:v>6</c:v>
                </c:pt>
                <c:pt idx="239">
                  <c:v>6</c:v>
                </c:pt>
                <c:pt idx="240">
                  <c:v>6.1</c:v>
                </c:pt>
                <c:pt idx="241">
                  <c:v>6.1</c:v>
                </c:pt>
                <c:pt idx="242">
                  <c:v>6.2</c:v>
                </c:pt>
                <c:pt idx="243">
                  <c:v>6.2</c:v>
                </c:pt>
                <c:pt idx="244">
                  <c:v>6.2</c:v>
                </c:pt>
                <c:pt idx="245">
                  <c:v>6.2</c:v>
                </c:pt>
                <c:pt idx="246">
                  <c:v>6.2</c:v>
                </c:pt>
                <c:pt idx="247">
                  <c:v>6.3</c:v>
                </c:pt>
                <c:pt idx="248">
                  <c:v>6.3</c:v>
                </c:pt>
                <c:pt idx="249">
                  <c:v>6.4</c:v>
                </c:pt>
                <c:pt idx="250">
                  <c:v>6.4</c:v>
                </c:pt>
                <c:pt idx="251">
                  <c:v>6.4</c:v>
                </c:pt>
                <c:pt idx="252">
                  <c:v>6.4</c:v>
                </c:pt>
                <c:pt idx="253">
                  <c:v>6.6</c:v>
                </c:pt>
                <c:pt idx="254">
                  <c:v>6.6</c:v>
                </c:pt>
                <c:pt idx="255">
                  <c:v>6.6</c:v>
                </c:pt>
                <c:pt idx="256">
                  <c:v>6.6</c:v>
                </c:pt>
                <c:pt idx="257">
                  <c:v>6.6</c:v>
                </c:pt>
                <c:pt idx="258">
                  <c:v>6.8</c:v>
                </c:pt>
                <c:pt idx="259">
                  <c:v>6.8</c:v>
                </c:pt>
                <c:pt idx="260">
                  <c:v>6.8</c:v>
                </c:pt>
                <c:pt idx="261">
                  <c:v>6.8</c:v>
                </c:pt>
                <c:pt idx="262">
                  <c:v>6.9</c:v>
                </c:pt>
                <c:pt idx="263">
                  <c:v>7.1</c:v>
                </c:pt>
                <c:pt idx="264">
                  <c:v>7.1</c:v>
                </c:pt>
                <c:pt idx="265">
                  <c:v>7.2</c:v>
                </c:pt>
                <c:pt idx="266">
                  <c:v>7.3</c:v>
                </c:pt>
                <c:pt idx="267">
                  <c:v>7.3</c:v>
                </c:pt>
                <c:pt idx="268">
                  <c:v>7.5</c:v>
                </c:pt>
                <c:pt idx="269">
                  <c:v>7.5</c:v>
                </c:pt>
                <c:pt idx="270">
                  <c:v>7.6</c:v>
                </c:pt>
                <c:pt idx="271">
                  <c:v>7.6</c:v>
                </c:pt>
                <c:pt idx="272">
                  <c:v>7.7</c:v>
                </c:pt>
                <c:pt idx="273">
                  <c:v>7.7</c:v>
                </c:pt>
                <c:pt idx="274">
                  <c:v>7.7</c:v>
                </c:pt>
                <c:pt idx="275">
                  <c:v>8</c:v>
                </c:pt>
                <c:pt idx="276">
                  <c:v>8</c:v>
                </c:pt>
                <c:pt idx="277">
                  <c:v>8</c:v>
                </c:pt>
                <c:pt idx="278">
                  <c:v>8</c:v>
                </c:pt>
                <c:pt idx="279">
                  <c:v>8.1</c:v>
                </c:pt>
                <c:pt idx="280">
                  <c:v>8.1</c:v>
                </c:pt>
                <c:pt idx="281">
                  <c:v>8.1</c:v>
                </c:pt>
                <c:pt idx="282">
                  <c:v>8.1</c:v>
                </c:pt>
                <c:pt idx="283">
                  <c:v>8.1</c:v>
                </c:pt>
                <c:pt idx="284">
                  <c:v>8.1999999999999993</c:v>
                </c:pt>
                <c:pt idx="285">
                  <c:v>8.3000000000000007</c:v>
                </c:pt>
                <c:pt idx="286">
                  <c:v>8.4</c:v>
                </c:pt>
                <c:pt idx="287">
                  <c:v>8.4</c:v>
                </c:pt>
                <c:pt idx="288">
                  <c:v>8.4</c:v>
                </c:pt>
                <c:pt idx="289">
                  <c:v>8.5</c:v>
                </c:pt>
                <c:pt idx="290">
                  <c:v>8.5</c:v>
                </c:pt>
                <c:pt idx="291">
                  <c:v>8.5</c:v>
                </c:pt>
                <c:pt idx="292">
                  <c:v>8.6</c:v>
                </c:pt>
                <c:pt idx="293">
                  <c:v>8.6</c:v>
                </c:pt>
                <c:pt idx="294">
                  <c:v>8.6</c:v>
                </c:pt>
                <c:pt idx="295">
                  <c:v>8.8000000000000007</c:v>
                </c:pt>
                <c:pt idx="296">
                  <c:v>8.8000000000000007</c:v>
                </c:pt>
                <c:pt idx="297">
                  <c:v>8.9</c:v>
                </c:pt>
                <c:pt idx="298">
                  <c:v>8.9</c:v>
                </c:pt>
                <c:pt idx="299">
                  <c:v>9.1</c:v>
                </c:pt>
                <c:pt idx="300">
                  <c:v>9.1</c:v>
                </c:pt>
                <c:pt idx="301">
                  <c:v>9.1</c:v>
                </c:pt>
                <c:pt idx="302">
                  <c:v>9.1999999999999993</c:v>
                </c:pt>
                <c:pt idx="303">
                  <c:v>9.3000000000000007</c:v>
                </c:pt>
                <c:pt idx="304">
                  <c:v>9.3000000000000007</c:v>
                </c:pt>
                <c:pt idx="305">
                  <c:v>9.4</c:v>
                </c:pt>
                <c:pt idx="306">
                  <c:v>9.4</c:v>
                </c:pt>
                <c:pt idx="307">
                  <c:v>9.5</c:v>
                </c:pt>
                <c:pt idx="308">
                  <c:v>9.6</c:v>
                </c:pt>
                <c:pt idx="309">
                  <c:v>9.6</c:v>
                </c:pt>
                <c:pt idx="310">
                  <c:v>9.8000000000000007</c:v>
                </c:pt>
                <c:pt idx="311">
                  <c:v>9.8000000000000007</c:v>
                </c:pt>
                <c:pt idx="312">
                  <c:v>9.8000000000000007</c:v>
                </c:pt>
                <c:pt idx="313">
                  <c:v>10</c:v>
                </c:pt>
                <c:pt idx="314">
                  <c:v>10.1</c:v>
                </c:pt>
                <c:pt idx="315">
                  <c:v>10.199999999999999</c:v>
                </c:pt>
                <c:pt idx="316">
                  <c:v>10.3</c:v>
                </c:pt>
                <c:pt idx="317">
                  <c:v>10.5</c:v>
                </c:pt>
                <c:pt idx="318">
                  <c:v>10.6</c:v>
                </c:pt>
                <c:pt idx="319">
                  <c:v>10.6</c:v>
                </c:pt>
                <c:pt idx="320">
                  <c:v>10.7</c:v>
                </c:pt>
                <c:pt idx="321">
                  <c:v>10.9</c:v>
                </c:pt>
                <c:pt idx="322">
                  <c:v>11</c:v>
                </c:pt>
                <c:pt idx="323">
                  <c:v>11.1</c:v>
                </c:pt>
                <c:pt idx="324">
                  <c:v>11.1</c:v>
                </c:pt>
                <c:pt idx="325">
                  <c:v>11.2</c:v>
                </c:pt>
                <c:pt idx="326">
                  <c:v>11.3</c:v>
                </c:pt>
                <c:pt idx="327">
                  <c:v>11.4</c:v>
                </c:pt>
                <c:pt idx="328">
                  <c:v>11.4</c:v>
                </c:pt>
                <c:pt idx="329">
                  <c:v>11.7</c:v>
                </c:pt>
                <c:pt idx="330">
                  <c:v>12</c:v>
                </c:pt>
                <c:pt idx="331">
                  <c:v>12.3</c:v>
                </c:pt>
                <c:pt idx="332">
                  <c:v>12.4</c:v>
                </c:pt>
                <c:pt idx="333">
                  <c:v>12.5</c:v>
                </c:pt>
                <c:pt idx="334">
                  <c:v>12.6</c:v>
                </c:pt>
                <c:pt idx="335">
                  <c:v>12.8</c:v>
                </c:pt>
                <c:pt idx="336">
                  <c:v>12.8</c:v>
                </c:pt>
                <c:pt idx="337">
                  <c:v>13</c:v>
                </c:pt>
                <c:pt idx="338">
                  <c:v>13</c:v>
                </c:pt>
                <c:pt idx="339">
                  <c:v>13.3</c:v>
                </c:pt>
                <c:pt idx="340">
                  <c:v>13.6</c:v>
                </c:pt>
                <c:pt idx="341">
                  <c:v>13.7</c:v>
                </c:pt>
                <c:pt idx="342">
                  <c:v>14.2</c:v>
                </c:pt>
                <c:pt idx="343">
                  <c:v>14.6</c:v>
                </c:pt>
                <c:pt idx="344">
                  <c:v>15</c:v>
                </c:pt>
                <c:pt idx="345">
                  <c:v>15.4</c:v>
                </c:pt>
                <c:pt idx="346">
                  <c:v>16.899999999999999</c:v>
                </c:pt>
                <c:pt idx="347">
                  <c:v>17.100000000000001</c:v>
                </c:pt>
                <c:pt idx="348">
                  <c:v>18</c:v>
                </c:pt>
              </c:numCache>
            </c:numRef>
          </c:xVal>
          <c:yVal>
            <c:numRef>
              <c:f>'material properties'!$Q$4:$Q$352</c:f>
              <c:numCache>
                <c:formatCode>General</c:formatCode>
                <c:ptCount val="349"/>
                <c:pt idx="0">
                  <c:v>100</c:v>
                </c:pt>
                <c:pt idx="1">
                  <c:v>99.713467048710598</c:v>
                </c:pt>
                <c:pt idx="2">
                  <c:v>99.42693409742121</c:v>
                </c:pt>
                <c:pt idx="3">
                  <c:v>99.140401146131808</c:v>
                </c:pt>
                <c:pt idx="4">
                  <c:v>98.853868194842406</c:v>
                </c:pt>
                <c:pt idx="5">
                  <c:v>98.567335243553003</c:v>
                </c:pt>
                <c:pt idx="6">
                  <c:v>98.280802292263616</c:v>
                </c:pt>
                <c:pt idx="7">
                  <c:v>97.994269340974213</c:v>
                </c:pt>
                <c:pt idx="8">
                  <c:v>97.707736389684811</c:v>
                </c:pt>
                <c:pt idx="9">
                  <c:v>97.421203438395409</c:v>
                </c:pt>
                <c:pt idx="10">
                  <c:v>97.134670487106021</c:v>
                </c:pt>
                <c:pt idx="11">
                  <c:v>96.848137535816619</c:v>
                </c:pt>
                <c:pt idx="12">
                  <c:v>96.561604584527217</c:v>
                </c:pt>
                <c:pt idx="13">
                  <c:v>96.275071633237829</c:v>
                </c:pt>
                <c:pt idx="14">
                  <c:v>95.988538681948427</c:v>
                </c:pt>
                <c:pt idx="15">
                  <c:v>95.702005730659025</c:v>
                </c:pt>
                <c:pt idx="16">
                  <c:v>95.415472779369622</c:v>
                </c:pt>
                <c:pt idx="17">
                  <c:v>95.128939828080235</c:v>
                </c:pt>
                <c:pt idx="18">
                  <c:v>94.842406876790832</c:v>
                </c:pt>
                <c:pt idx="19">
                  <c:v>94.55587392550143</c:v>
                </c:pt>
                <c:pt idx="20">
                  <c:v>94.269340974212028</c:v>
                </c:pt>
                <c:pt idx="21">
                  <c:v>93.98280802292264</c:v>
                </c:pt>
                <c:pt idx="22">
                  <c:v>93.696275071633238</c:v>
                </c:pt>
                <c:pt idx="23">
                  <c:v>93.409742120343836</c:v>
                </c:pt>
                <c:pt idx="24">
                  <c:v>93.123209169054448</c:v>
                </c:pt>
                <c:pt idx="25">
                  <c:v>92.836676217765046</c:v>
                </c:pt>
                <c:pt idx="26">
                  <c:v>92.550143266475644</c:v>
                </c:pt>
                <c:pt idx="27">
                  <c:v>92.263610315186241</c:v>
                </c:pt>
                <c:pt idx="28">
                  <c:v>91.977077363896854</c:v>
                </c:pt>
                <c:pt idx="29">
                  <c:v>91.690544412607451</c:v>
                </c:pt>
                <c:pt idx="30">
                  <c:v>91.404011461318049</c:v>
                </c:pt>
                <c:pt idx="31">
                  <c:v>91.117478510028647</c:v>
                </c:pt>
                <c:pt idx="32">
                  <c:v>90.830945558739259</c:v>
                </c:pt>
                <c:pt idx="33">
                  <c:v>90.544412607449857</c:v>
                </c:pt>
                <c:pt idx="34">
                  <c:v>90.257879656160455</c:v>
                </c:pt>
                <c:pt idx="35">
                  <c:v>89.971346704871067</c:v>
                </c:pt>
                <c:pt idx="36">
                  <c:v>89.684813753581665</c:v>
                </c:pt>
                <c:pt idx="37">
                  <c:v>89.398280802292263</c:v>
                </c:pt>
                <c:pt idx="38">
                  <c:v>89.11174785100286</c:v>
                </c:pt>
                <c:pt idx="39">
                  <c:v>88.825214899713473</c:v>
                </c:pt>
                <c:pt idx="40">
                  <c:v>88.53868194842407</c:v>
                </c:pt>
                <c:pt idx="41">
                  <c:v>88.252148997134668</c:v>
                </c:pt>
                <c:pt idx="42">
                  <c:v>87.965616045845266</c:v>
                </c:pt>
                <c:pt idx="43">
                  <c:v>87.679083094555878</c:v>
                </c:pt>
                <c:pt idx="44">
                  <c:v>87.392550143266476</c:v>
                </c:pt>
                <c:pt idx="45">
                  <c:v>87.106017191977074</c:v>
                </c:pt>
                <c:pt idx="46">
                  <c:v>86.819484240687686</c:v>
                </c:pt>
                <c:pt idx="47">
                  <c:v>86.532951289398284</c:v>
                </c:pt>
                <c:pt idx="48">
                  <c:v>86.246418338108882</c:v>
                </c:pt>
                <c:pt idx="49">
                  <c:v>85.959885386819479</c:v>
                </c:pt>
                <c:pt idx="50">
                  <c:v>85.673352435530091</c:v>
                </c:pt>
                <c:pt idx="51">
                  <c:v>85.386819484240689</c:v>
                </c:pt>
                <c:pt idx="52">
                  <c:v>85.100286532951287</c:v>
                </c:pt>
                <c:pt idx="53">
                  <c:v>84.813753581661885</c:v>
                </c:pt>
                <c:pt idx="54">
                  <c:v>84.527220630372497</c:v>
                </c:pt>
                <c:pt idx="55">
                  <c:v>84.240687679083095</c:v>
                </c:pt>
                <c:pt idx="56">
                  <c:v>83.954154727793693</c:v>
                </c:pt>
                <c:pt idx="57">
                  <c:v>83.667621776504305</c:v>
                </c:pt>
                <c:pt idx="58">
                  <c:v>83.381088825214903</c:v>
                </c:pt>
                <c:pt idx="59">
                  <c:v>83.094555873925501</c:v>
                </c:pt>
                <c:pt idx="60">
                  <c:v>82.808022922636098</c:v>
                </c:pt>
                <c:pt idx="61">
                  <c:v>82.52148997134671</c:v>
                </c:pt>
                <c:pt idx="62">
                  <c:v>82.234957020057308</c:v>
                </c:pt>
                <c:pt idx="63">
                  <c:v>81.948424068767906</c:v>
                </c:pt>
                <c:pt idx="64">
                  <c:v>81.661891117478504</c:v>
                </c:pt>
                <c:pt idx="65">
                  <c:v>81.375358166189116</c:v>
                </c:pt>
                <c:pt idx="66">
                  <c:v>81.088825214899714</c:v>
                </c:pt>
                <c:pt idx="67">
                  <c:v>80.802292263610312</c:v>
                </c:pt>
                <c:pt idx="68">
                  <c:v>80.515759312320924</c:v>
                </c:pt>
                <c:pt idx="69">
                  <c:v>80.229226361031522</c:v>
                </c:pt>
                <c:pt idx="70">
                  <c:v>79.94269340974212</c:v>
                </c:pt>
                <c:pt idx="71">
                  <c:v>79.656160458452717</c:v>
                </c:pt>
                <c:pt idx="72">
                  <c:v>79.369627507163329</c:v>
                </c:pt>
                <c:pt idx="73">
                  <c:v>79.083094555873927</c:v>
                </c:pt>
                <c:pt idx="74">
                  <c:v>78.796561604584525</c:v>
                </c:pt>
                <c:pt idx="75">
                  <c:v>78.510028653295123</c:v>
                </c:pt>
                <c:pt idx="76">
                  <c:v>78.223495702005735</c:v>
                </c:pt>
                <c:pt idx="77">
                  <c:v>77.936962750716333</c:v>
                </c:pt>
                <c:pt idx="78">
                  <c:v>77.650429799426931</c:v>
                </c:pt>
                <c:pt idx="79">
                  <c:v>77.363896848137543</c:v>
                </c:pt>
                <c:pt idx="80">
                  <c:v>77.077363896848141</c:v>
                </c:pt>
                <c:pt idx="81">
                  <c:v>76.790830945558739</c:v>
                </c:pt>
                <c:pt idx="82">
                  <c:v>76.504297994269336</c:v>
                </c:pt>
                <c:pt idx="83">
                  <c:v>76.217765042979948</c:v>
                </c:pt>
                <c:pt idx="84">
                  <c:v>75.931232091690546</c:v>
                </c:pt>
                <c:pt idx="85">
                  <c:v>75.644699140401144</c:v>
                </c:pt>
                <c:pt idx="86">
                  <c:v>75.358166189111742</c:v>
                </c:pt>
                <c:pt idx="87">
                  <c:v>75.071633237822354</c:v>
                </c:pt>
                <c:pt idx="88">
                  <c:v>74.785100286532952</c:v>
                </c:pt>
                <c:pt idx="89">
                  <c:v>74.49856733524355</c:v>
                </c:pt>
                <c:pt idx="90">
                  <c:v>74.212034383954148</c:v>
                </c:pt>
                <c:pt idx="91">
                  <c:v>73.92550143266476</c:v>
                </c:pt>
                <c:pt idx="92">
                  <c:v>73.638968481375358</c:v>
                </c:pt>
                <c:pt idx="93">
                  <c:v>73.352435530085955</c:v>
                </c:pt>
                <c:pt idx="94">
                  <c:v>73.065902578796567</c:v>
                </c:pt>
                <c:pt idx="95">
                  <c:v>72.779369627507165</c:v>
                </c:pt>
                <c:pt idx="96">
                  <c:v>72.492836676217763</c:v>
                </c:pt>
                <c:pt idx="97">
                  <c:v>72.206303724928361</c:v>
                </c:pt>
                <c:pt idx="98">
                  <c:v>71.919770773638973</c:v>
                </c:pt>
                <c:pt idx="99">
                  <c:v>71.633237822349571</c:v>
                </c:pt>
                <c:pt idx="100">
                  <c:v>71.346704871060169</c:v>
                </c:pt>
                <c:pt idx="101">
                  <c:v>71.060171919770767</c:v>
                </c:pt>
                <c:pt idx="102">
                  <c:v>70.773638968481379</c:v>
                </c:pt>
                <c:pt idx="103">
                  <c:v>70.487106017191977</c:v>
                </c:pt>
                <c:pt idx="104">
                  <c:v>70.200573065902574</c:v>
                </c:pt>
                <c:pt idx="105">
                  <c:v>69.914040114613186</c:v>
                </c:pt>
                <c:pt idx="106">
                  <c:v>69.627507163323784</c:v>
                </c:pt>
                <c:pt idx="107">
                  <c:v>69.340974212034382</c:v>
                </c:pt>
                <c:pt idx="108">
                  <c:v>69.05444126074498</c:v>
                </c:pt>
                <c:pt idx="109">
                  <c:v>68.767908309455592</c:v>
                </c:pt>
                <c:pt idx="110">
                  <c:v>68.48137535816619</c:v>
                </c:pt>
                <c:pt idx="111">
                  <c:v>68.194842406876788</c:v>
                </c:pt>
                <c:pt idx="112">
                  <c:v>67.908309455587386</c:v>
                </c:pt>
                <c:pt idx="113">
                  <c:v>67.621776504297998</c:v>
                </c:pt>
                <c:pt idx="114">
                  <c:v>67.335243553008596</c:v>
                </c:pt>
                <c:pt idx="115">
                  <c:v>67.048710601719193</c:v>
                </c:pt>
                <c:pt idx="116">
                  <c:v>66.762177650429805</c:v>
                </c:pt>
                <c:pt idx="117">
                  <c:v>66.475644699140403</c:v>
                </c:pt>
                <c:pt idx="118">
                  <c:v>66.189111747851001</c:v>
                </c:pt>
                <c:pt idx="119">
                  <c:v>65.902578796561599</c:v>
                </c:pt>
                <c:pt idx="120">
                  <c:v>65.616045845272211</c:v>
                </c:pt>
                <c:pt idx="121">
                  <c:v>65.329512893982809</c:v>
                </c:pt>
                <c:pt idx="122">
                  <c:v>65.042979942693407</c:v>
                </c:pt>
                <c:pt idx="123">
                  <c:v>64.756446991404005</c:v>
                </c:pt>
                <c:pt idx="124">
                  <c:v>64.469914040114617</c:v>
                </c:pt>
                <c:pt idx="125">
                  <c:v>64.183381088825215</c:v>
                </c:pt>
                <c:pt idx="126">
                  <c:v>63.896848137535819</c:v>
                </c:pt>
                <c:pt idx="127">
                  <c:v>63.610315186246417</c:v>
                </c:pt>
                <c:pt idx="128">
                  <c:v>63.323782234957022</c:v>
                </c:pt>
                <c:pt idx="129">
                  <c:v>63.03724928366762</c:v>
                </c:pt>
                <c:pt idx="130">
                  <c:v>62.750716332378225</c:v>
                </c:pt>
                <c:pt idx="131">
                  <c:v>62.464183381088823</c:v>
                </c:pt>
                <c:pt idx="132">
                  <c:v>62.177650429799428</c:v>
                </c:pt>
                <c:pt idx="133">
                  <c:v>61.891117478510026</c:v>
                </c:pt>
                <c:pt idx="134">
                  <c:v>61.604584527220631</c:v>
                </c:pt>
                <c:pt idx="135">
                  <c:v>61.318051575931229</c:v>
                </c:pt>
                <c:pt idx="136">
                  <c:v>61.031518624641834</c:v>
                </c:pt>
                <c:pt idx="137">
                  <c:v>60.744985673352438</c:v>
                </c:pt>
                <c:pt idx="138">
                  <c:v>60.458452722063036</c:v>
                </c:pt>
                <c:pt idx="139">
                  <c:v>60.171919770773641</c:v>
                </c:pt>
                <c:pt idx="140">
                  <c:v>59.885386819484239</c:v>
                </c:pt>
                <c:pt idx="141">
                  <c:v>59.598853868194844</c:v>
                </c:pt>
                <c:pt idx="142">
                  <c:v>59.312320916905442</c:v>
                </c:pt>
                <c:pt idx="143">
                  <c:v>59.025787965616047</c:v>
                </c:pt>
                <c:pt idx="144">
                  <c:v>58.739255014326645</c:v>
                </c:pt>
                <c:pt idx="145">
                  <c:v>58.45272206303725</c:v>
                </c:pt>
                <c:pt idx="146">
                  <c:v>58.166189111747848</c:v>
                </c:pt>
                <c:pt idx="147">
                  <c:v>57.879656160458453</c:v>
                </c:pt>
                <c:pt idx="148">
                  <c:v>57.593123209169057</c:v>
                </c:pt>
                <c:pt idx="149">
                  <c:v>57.306590257879655</c:v>
                </c:pt>
                <c:pt idx="150">
                  <c:v>57.02005730659026</c:v>
                </c:pt>
                <c:pt idx="151">
                  <c:v>56.733524355300858</c:v>
                </c:pt>
                <c:pt idx="152">
                  <c:v>56.446991404011463</c:v>
                </c:pt>
                <c:pt idx="153">
                  <c:v>56.160458452722061</c:v>
                </c:pt>
                <c:pt idx="154">
                  <c:v>55.873925501432666</c:v>
                </c:pt>
                <c:pt idx="155">
                  <c:v>55.587392550143264</c:v>
                </c:pt>
                <c:pt idx="156">
                  <c:v>55.300859598853869</c:v>
                </c:pt>
                <c:pt idx="157">
                  <c:v>55.014326647564467</c:v>
                </c:pt>
                <c:pt idx="158">
                  <c:v>54.727793696275072</c:v>
                </c:pt>
                <c:pt idx="159">
                  <c:v>54.441260744985676</c:v>
                </c:pt>
                <c:pt idx="160">
                  <c:v>54.154727793696274</c:v>
                </c:pt>
                <c:pt idx="161">
                  <c:v>53.868194842406879</c:v>
                </c:pt>
                <c:pt idx="162">
                  <c:v>53.581661891117477</c:v>
                </c:pt>
                <c:pt idx="163">
                  <c:v>53.295128939828082</c:v>
                </c:pt>
                <c:pt idx="164">
                  <c:v>53.00859598853868</c:v>
                </c:pt>
                <c:pt idx="165">
                  <c:v>52.722063037249285</c:v>
                </c:pt>
                <c:pt idx="166">
                  <c:v>52.435530085959883</c:v>
                </c:pt>
                <c:pt idx="167">
                  <c:v>52.148997134670488</c:v>
                </c:pt>
                <c:pt idx="168">
                  <c:v>51.862464183381086</c:v>
                </c:pt>
                <c:pt idx="169">
                  <c:v>51.575931232091691</c:v>
                </c:pt>
                <c:pt idx="170">
                  <c:v>51.289398280802295</c:v>
                </c:pt>
                <c:pt idx="171">
                  <c:v>51.002865329512893</c:v>
                </c:pt>
                <c:pt idx="172">
                  <c:v>50.716332378223498</c:v>
                </c:pt>
                <c:pt idx="173">
                  <c:v>50.429799426934096</c:v>
                </c:pt>
                <c:pt idx="174">
                  <c:v>50.143266475644701</c:v>
                </c:pt>
                <c:pt idx="175">
                  <c:v>49.856733524355299</c:v>
                </c:pt>
                <c:pt idx="176">
                  <c:v>49.570200573065904</c:v>
                </c:pt>
                <c:pt idx="177">
                  <c:v>49.283667621776502</c:v>
                </c:pt>
                <c:pt idx="178">
                  <c:v>48.997134670487107</c:v>
                </c:pt>
                <c:pt idx="179">
                  <c:v>48.710601719197705</c:v>
                </c:pt>
                <c:pt idx="180">
                  <c:v>48.424068767908309</c:v>
                </c:pt>
                <c:pt idx="181">
                  <c:v>48.137535816618914</c:v>
                </c:pt>
                <c:pt idx="182">
                  <c:v>47.851002865329512</c:v>
                </c:pt>
                <c:pt idx="183">
                  <c:v>47.564469914040117</c:v>
                </c:pt>
                <c:pt idx="184">
                  <c:v>47.277936962750715</c:v>
                </c:pt>
                <c:pt idx="185">
                  <c:v>46.99140401146132</c:v>
                </c:pt>
                <c:pt idx="186">
                  <c:v>46.704871060171918</c:v>
                </c:pt>
                <c:pt idx="187">
                  <c:v>46.418338108882523</c:v>
                </c:pt>
                <c:pt idx="188">
                  <c:v>46.131805157593121</c:v>
                </c:pt>
                <c:pt idx="189">
                  <c:v>45.845272206303726</c:v>
                </c:pt>
                <c:pt idx="190">
                  <c:v>45.558739255014324</c:v>
                </c:pt>
                <c:pt idx="191">
                  <c:v>45.272206303724928</c:v>
                </c:pt>
                <c:pt idx="192">
                  <c:v>44.985673352435533</c:v>
                </c:pt>
                <c:pt idx="193">
                  <c:v>44.699140401146131</c:v>
                </c:pt>
                <c:pt idx="194">
                  <c:v>44.412607449856736</c:v>
                </c:pt>
                <c:pt idx="195">
                  <c:v>44.126074498567334</c:v>
                </c:pt>
                <c:pt idx="196">
                  <c:v>43.839541547277939</c:v>
                </c:pt>
                <c:pt idx="197">
                  <c:v>43.553008595988537</c:v>
                </c:pt>
                <c:pt idx="198">
                  <c:v>43.266475644699142</c:v>
                </c:pt>
                <c:pt idx="199">
                  <c:v>42.97994269340974</c:v>
                </c:pt>
                <c:pt idx="200">
                  <c:v>42.693409742120345</c:v>
                </c:pt>
                <c:pt idx="201">
                  <c:v>42.406876790830943</c:v>
                </c:pt>
                <c:pt idx="202">
                  <c:v>42.120343839541547</c:v>
                </c:pt>
                <c:pt idx="203">
                  <c:v>41.833810888252152</c:v>
                </c:pt>
                <c:pt idx="204">
                  <c:v>41.54727793696275</c:v>
                </c:pt>
                <c:pt idx="205">
                  <c:v>41.260744985673355</c:v>
                </c:pt>
                <c:pt idx="206">
                  <c:v>40.974212034383953</c:v>
                </c:pt>
                <c:pt idx="207">
                  <c:v>40.687679083094558</c:v>
                </c:pt>
                <c:pt idx="208">
                  <c:v>40.401146131805156</c:v>
                </c:pt>
                <c:pt idx="209">
                  <c:v>40.114613180515761</c:v>
                </c:pt>
                <c:pt idx="210">
                  <c:v>39.828080229226359</c:v>
                </c:pt>
                <c:pt idx="211">
                  <c:v>39.541547277936964</c:v>
                </c:pt>
                <c:pt idx="212">
                  <c:v>39.255014326647562</c:v>
                </c:pt>
                <c:pt idx="213">
                  <c:v>38.968481375358166</c:v>
                </c:pt>
                <c:pt idx="214">
                  <c:v>38.681948424068771</c:v>
                </c:pt>
                <c:pt idx="215">
                  <c:v>38.395415472779369</c:v>
                </c:pt>
                <c:pt idx="216">
                  <c:v>38.108882521489974</c:v>
                </c:pt>
                <c:pt idx="217">
                  <c:v>37.822349570200572</c:v>
                </c:pt>
                <c:pt idx="218">
                  <c:v>37.535816618911177</c:v>
                </c:pt>
                <c:pt idx="219">
                  <c:v>37.249283667621775</c:v>
                </c:pt>
                <c:pt idx="220">
                  <c:v>36.96275071633238</c:v>
                </c:pt>
                <c:pt idx="221">
                  <c:v>36.676217765042978</c:v>
                </c:pt>
                <c:pt idx="222">
                  <c:v>36.389684813753583</c:v>
                </c:pt>
                <c:pt idx="223">
                  <c:v>36.103151862464181</c:v>
                </c:pt>
                <c:pt idx="224">
                  <c:v>35.816618911174785</c:v>
                </c:pt>
                <c:pt idx="225">
                  <c:v>35.530085959885383</c:v>
                </c:pt>
                <c:pt idx="226">
                  <c:v>35.243553008595988</c:v>
                </c:pt>
                <c:pt idx="227">
                  <c:v>34.957020057306593</c:v>
                </c:pt>
                <c:pt idx="228">
                  <c:v>34.670487106017191</c:v>
                </c:pt>
                <c:pt idx="229">
                  <c:v>34.383954154727796</c:v>
                </c:pt>
                <c:pt idx="230">
                  <c:v>34.097421203438394</c:v>
                </c:pt>
                <c:pt idx="231">
                  <c:v>33.810888252148999</c:v>
                </c:pt>
                <c:pt idx="232">
                  <c:v>33.524355300859597</c:v>
                </c:pt>
                <c:pt idx="233">
                  <c:v>33.237822349570202</c:v>
                </c:pt>
                <c:pt idx="234">
                  <c:v>32.9512893982808</c:v>
                </c:pt>
                <c:pt idx="235">
                  <c:v>32.664756446991404</c:v>
                </c:pt>
                <c:pt idx="236">
                  <c:v>32.378223495702002</c:v>
                </c:pt>
                <c:pt idx="237">
                  <c:v>32.091690544412607</c:v>
                </c:pt>
                <c:pt idx="238">
                  <c:v>31.805157593123209</c:v>
                </c:pt>
                <c:pt idx="239">
                  <c:v>31.51862464183381</c:v>
                </c:pt>
                <c:pt idx="240">
                  <c:v>31.232091690544411</c:v>
                </c:pt>
                <c:pt idx="241">
                  <c:v>30.945558739255013</c:v>
                </c:pt>
                <c:pt idx="242">
                  <c:v>30.659025787965614</c:v>
                </c:pt>
                <c:pt idx="243">
                  <c:v>30.372492836676219</c:v>
                </c:pt>
                <c:pt idx="244">
                  <c:v>30.085959885386821</c:v>
                </c:pt>
                <c:pt idx="245">
                  <c:v>29.799426934097422</c:v>
                </c:pt>
                <c:pt idx="246">
                  <c:v>29.512893982808023</c:v>
                </c:pt>
                <c:pt idx="247">
                  <c:v>29.226361031518625</c:v>
                </c:pt>
                <c:pt idx="248">
                  <c:v>28.939828080229226</c:v>
                </c:pt>
                <c:pt idx="249">
                  <c:v>28.653295128939828</c:v>
                </c:pt>
                <c:pt idx="250">
                  <c:v>28.366762177650429</c:v>
                </c:pt>
                <c:pt idx="251">
                  <c:v>28.08022922636103</c:v>
                </c:pt>
                <c:pt idx="252">
                  <c:v>27.793696275071632</c:v>
                </c:pt>
                <c:pt idx="253">
                  <c:v>27.507163323782233</c:v>
                </c:pt>
                <c:pt idx="254">
                  <c:v>27.220630372492838</c:v>
                </c:pt>
                <c:pt idx="255">
                  <c:v>26.93409742120344</c:v>
                </c:pt>
                <c:pt idx="256">
                  <c:v>26.647564469914041</c:v>
                </c:pt>
                <c:pt idx="257">
                  <c:v>26.361031518624642</c:v>
                </c:pt>
                <c:pt idx="258">
                  <c:v>26.074498567335244</c:v>
                </c:pt>
                <c:pt idx="259">
                  <c:v>25.787965616045845</c:v>
                </c:pt>
                <c:pt idx="260">
                  <c:v>25.501432664756447</c:v>
                </c:pt>
                <c:pt idx="261">
                  <c:v>25.214899713467048</c:v>
                </c:pt>
                <c:pt idx="262">
                  <c:v>24.928366762177649</c:v>
                </c:pt>
                <c:pt idx="263">
                  <c:v>24.641833810888251</c:v>
                </c:pt>
                <c:pt idx="264">
                  <c:v>24.355300859598852</c:v>
                </c:pt>
                <c:pt idx="265">
                  <c:v>24.068767908309457</c:v>
                </c:pt>
                <c:pt idx="266">
                  <c:v>23.782234957020059</c:v>
                </c:pt>
                <c:pt idx="267">
                  <c:v>23.49570200573066</c:v>
                </c:pt>
                <c:pt idx="268">
                  <c:v>23.209169054441261</c:v>
                </c:pt>
                <c:pt idx="269">
                  <c:v>22.922636103151863</c:v>
                </c:pt>
                <c:pt idx="270">
                  <c:v>22.636103151862464</c:v>
                </c:pt>
                <c:pt idx="271">
                  <c:v>22.349570200573066</c:v>
                </c:pt>
                <c:pt idx="272">
                  <c:v>22.063037249283667</c:v>
                </c:pt>
                <c:pt idx="273">
                  <c:v>21.776504297994268</c:v>
                </c:pt>
                <c:pt idx="274">
                  <c:v>21.48997134670487</c:v>
                </c:pt>
                <c:pt idx="275">
                  <c:v>21.203438395415471</c:v>
                </c:pt>
                <c:pt idx="276">
                  <c:v>20.916905444126076</c:v>
                </c:pt>
                <c:pt idx="277">
                  <c:v>20.630372492836678</c:v>
                </c:pt>
                <c:pt idx="278">
                  <c:v>20.343839541547279</c:v>
                </c:pt>
                <c:pt idx="279">
                  <c:v>20.05730659025788</c:v>
                </c:pt>
                <c:pt idx="280">
                  <c:v>19.770773638968482</c:v>
                </c:pt>
                <c:pt idx="281">
                  <c:v>19.484240687679083</c:v>
                </c:pt>
                <c:pt idx="282">
                  <c:v>19.197707736389685</c:v>
                </c:pt>
                <c:pt idx="283">
                  <c:v>18.911174785100286</c:v>
                </c:pt>
                <c:pt idx="284">
                  <c:v>18.624641833810887</c:v>
                </c:pt>
                <c:pt idx="285">
                  <c:v>18.338108882521489</c:v>
                </c:pt>
                <c:pt idx="286">
                  <c:v>18.05157593123209</c:v>
                </c:pt>
                <c:pt idx="287">
                  <c:v>17.765042979942692</c:v>
                </c:pt>
                <c:pt idx="288">
                  <c:v>17.478510028653297</c:v>
                </c:pt>
                <c:pt idx="289">
                  <c:v>17.191977077363898</c:v>
                </c:pt>
                <c:pt idx="290">
                  <c:v>16.905444126074499</c:v>
                </c:pt>
                <c:pt idx="291">
                  <c:v>16.618911174785101</c:v>
                </c:pt>
                <c:pt idx="292">
                  <c:v>16.332378223495702</c:v>
                </c:pt>
                <c:pt idx="293">
                  <c:v>16.045845272206304</c:v>
                </c:pt>
                <c:pt idx="294">
                  <c:v>15.759312320916905</c:v>
                </c:pt>
                <c:pt idx="295">
                  <c:v>15.472779369627506</c:v>
                </c:pt>
                <c:pt idx="296">
                  <c:v>15.18624641833811</c:v>
                </c:pt>
                <c:pt idx="297">
                  <c:v>14.899713467048711</c:v>
                </c:pt>
                <c:pt idx="298">
                  <c:v>14.613180515759312</c:v>
                </c:pt>
                <c:pt idx="299">
                  <c:v>14.326647564469914</c:v>
                </c:pt>
                <c:pt idx="300">
                  <c:v>14.040114613180515</c:v>
                </c:pt>
                <c:pt idx="301">
                  <c:v>13.753581661891117</c:v>
                </c:pt>
                <c:pt idx="302">
                  <c:v>13.46704871060172</c:v>
                </c:pt>
                <c:pt idx="303">
                  <c:v>13.180515759312321</c:v>
                </c:pt>
                <c:pt idx="304">
                  <c:v>12.893982808022923</c:v>
                </c:pt>
                <c:pt idx="305">
                  <c:v>12.607449856733524</c:v>
                </c:pt>
                <c:pt idx="306">
                  <c:v>12.320916905444125</c:v>
                </c:pt>
                <c:pt idx="307">
                  <c:v>12.034383954154729</c:v>
                </c:pt>
                <c:pt idx="308">
                  <c:v>11.74785100286533</c:v>
                </c:pt>
                <c:pt idx="309">
                  <c:v>11.461318051575931</c:v>
                </c:pt>
                <c:pt idx="310">
                  <c:v>11.174785100286533</c:v>
                </c:pt>
                <c:pt idx="311">
                  <c:v>10.888252148997134</c:v>
                </c:pt>
                <c:pt idx="312">
                  <c:v>10.601719197707736</c:v>
                </c:pt>
                <c:pt idx="313">
                  <c:v>10.315186246418339</c:v>
                </c:pt>
                <c:pt idx="314">
                  <c:v>10.02865329512894</c:v>
                </c:pt>
                <c:pt idx="315">
                  <c:v>9.7421203438395416</c:v>
                </c:pt>
                <c:pt idx="316">
                  <c:v>9.455587392550143</c:v>
                </c:pt>
                <c:pt idx="317">
                  <c:v>9.1690544412607444</c:v>
                </c:pt>
                <c:pt idx="318">
                  <c:v>8.8825214899713458</c:v>
                </c:pt>
                <c:pt idx="319">
                  <c:v>8.595988538681949</c:v>
                </c:pt>
                <c:pt idx="320">
                  <c:v>8.3094555873925504</c:v>
                </c:pt>
                <c:pt idx="321">
                  <c:v>8.0229226361031518</c:v>
                </c:pt>
                <c:pt idx="322">
                  <c:v>7.7363896848137532</c:v>
                </c:pt>
                <c:pt idx="323">
                  <c:v>7.4498567335243555</c:v>
                </c:pt>
                <c:pt idx="324">
                  <c:v>7.1633237822349569</c:v>
                </c:pt>
                <c:pt idx="325">
                  <c:v>6.8767908309455583</c:v>
                </c:pt>
                <c:pt idx="326">
                  <c:v>6.5902578796561606</c:v>
                </c:pt>
                <c:pt idx="327">
                  <c:v>6.303724928366762</c:v>
                </c:pt>
                <c:pt idx="328">
                  <c:v>6.0171919770773643</c:v>
                </c:pt>
                <c:pt idx="329">
                  <c:v>5.7306590257879657</c:v>
                </c:pt>
                <c:pt idx="330">
                  <c:v>5.4441260744985671</c:v>
                </c:pt>
                <c:pt idx="331">
                  <c:v>5.1575931232091694</c:v>
                </c:pt>
                <c:pt idx="332">
                  <c:v>4.8710601719197708</c:v>
                </c:pt>
                <c:pt idx="333">
                  <c:v>4.5845272206303722</c:v>
                </c:pt>
                <c:pt idx="334">
                  <c:v>4.2979942693409745</c:v>
                </c:pt>
                <c:pt idx="335">
                  <c:v>4.0114613180515759</c:v>
                </c:pt>
                <c:pt idx="336">
                  <c:v>3.7249283667621778</c:v>
                </c:pt>
                <c:pt idx="337">
                  <c:v>3.4383954154727792</c:v>
                </c:pt>
                <c:pt idx="338">
                  <c:v>3.151862464183381</c:v>
                </c:pt>
                <c:pt idx="339">
                  <c:v>2.8653295128939829</c:v>
                </c:pt>
                <c:pt idx="340">
                  <c:v>2.5787965616045847</c:v>
                </c:pt>
                <c:pt idx="341">
                  <c:v>2.2922636103151861</c:v>
                </c:pt>
                <c:pt idx="342">
                  <c:v>2.005730659025788</c:v>
                </c:pt>
                <c:pt idx="343">
                  <c:v>1.7191977077363896</c:v>
                </c:pt>
                <c:pt idx="344">
                  <c:v>1.4326647564469914</c:v>
                </c:pt>
                <c:pt idx="345">
                  <c:v>1.1461318051575931</c:v>
                </c:pt>
                <c:pt idx="346">
                  <c:v>0.85959885386819479</c:v>
                </c:pt>
                <c:pt idx="347">
                  <c:v>0.57306590257879653</c:v>
                </c:pt>
                <c:pt idx="348">
                  <c:v>0.28653295128939826</c:v>
                </c:pt>
              </c:numCache>
            </c:numRef>
          </c:yVal>
          <c:smooth val="0"/>
        </c:ser>
        <c:ser>
          <c:idx val="2"/>
          <c:order val="2"/>
          <c:tx>
            <c:v>Yellow Sun 20-40</c:v>
          </c:tx>
          <c:spPr>
            <a:ln w="19050"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'material properties'!$U$4:$U$111</c:f>
              <c:numCache>
                <c:formatCode>General</c:formatCode>
                <c:ptCount val="108"/>
                <c:pt idx="0">
                  <c:v>7.1</c:v>
                </c:pt>
                <c:pt idx="1">
                  <c:v>11.1</c:v>
                </c:pt>
                <c:pt idx="2">
                  <c:v>11.2</c:v>
                </c:pt>
                <c:pt idx="3">
                  <c:v>11.3</c:v>
                </c:pt>
                <c:pt idx="4">
                  <c:v>12.4</c:v>
                </c:pt>
                <c:pt idx="5">
                  <c:v>12.6</c:v>
                </c:pt>
                <c:pt idx="6">
                  <c:v>12.9</c:v>
                </c:pt>
                <c:pt idx="7">
                  <c:v>13.3</c:v>
                </c:pt>
                <c:pt idx="8">
                  <c:v>13.6</c:v>
                </c:pt>
                <c:pt idx="9">
                  <c:v>14.4</c:v>
                </c:pt>
                <c:pt idx="10">
                  <c:v>15.3</c:v>
                </c:pt>
                <c:pt idx="11">
                  <c:v>15.9</c:v>
                </c:pt>
                <c:pt idx="12">
                  <c:v>16.100000000000001</c:v>
                </c:pt>
                <c:pt idx="13">
                  <c:v>16.3</c:v>
                </c:pt>
                <c:pt idx="14">
                  <c:v>16.399999999999999</c:v>
                </c:pt>
                <c:pt idx="15">
                  <c:v>16.600000000000001</c:v>
                </c:pt>
                <c:pt idx="16">
                  <c:v>16.600000000000001</c:v>
                </c:pt>
                <c:pt idx="17">
                  <c:v>16.8</c:v>
                </c:pt>
                <c:pt idx="18">
                  <c:v>17.3</c:v>
                </c:pt>
                <c:pt idx="19">
                  <c:v>17.5</c:v>
                </c:pt>
                <c:pt idx="20">
                  <c:v>17.5</c:v>
                </c:pt>
                <c:pt idx="21">
                  <c:v>17.7</c:v>
                </c:pt>
                <c:pt idx="22">
                  <c:v>17.7</c:v>
                </c:pt>
                <c:pt idx="23">
                  <c:v>17.7</c:v>
                </c:pt>
                <c:pt idx="24">
                  <c:v>17.899999999999999</c:v>
                </c:pt>
                <c:pt idx="25">
                  <c:v>18.100000000000001</c:v>
                </c:pt>
                <c:pt idx="26">
                  <c:v>18.2</c:v>
                </c:pt>
                <c:pt idx="27">
                  <c:v>18.3</c:v>
                </c:pt>
                <c:pt idx="28">
                  <c:v>18.3</c:v>
                </c:pt>
                <c:pt idx="29">
                  <c:v>18.600000000000001</c:v>
                </c:pt>
                <c:pt idx="30">
                  <c:v>18.899999999999999</c:v>
                </c:pt>
                <c:pt idx="31">
                  <c:v>18.899999999999999</c:v>
                </c:pt>
                <c:pt idx="32">
                  <c:v>20</c:v>
                </c:pt>
                <c:pt idx="33">
                  <c:v>20.9</c:v>
                </c:pt>
                <c:pt idx="34">
                  <c:v>21</c:v>
                </c:pt>
                <c:pt idx="35">
                  <c:v>21.3</c:v>
                </c:pt>
                <c:pt idx="36">
                  <c:v>21.7</c:v>
                </c:pt>
                <c:pt idx="37">
                  <c:v>21.7</c:v>
                </c:pt>
                <c:pt idx="38">
                  <c:v>22.3</c:v>
                </c:pt>
                <c:pt idx="39">
                  <c:v>22.6</c:v>
                </c:pt>
                <c:pt idx="40">
                  <c:v>23.9</c:v>
                </c:pt>
                <c:pt idx="41">
                  <c:v>24.5</c:v>
                </c:pt>
                <c:pt idx="42">
                  <c:v>24.5</c:v>
                </c:pt>
                <c:pt idx="43">
                  <c:v>24.6</c:v>
                </c:pt>
                <c:pt idx="44">
                  <c:v>24.9</c:v>
                </c:pt>
                <c:pt idx="45">
                  <c:v>25.2</c:v>
                </c:pt>
                <c:pt idx="46">
                  <c:v>25.4</c:v>
                </c:pt>
                <c:pt idx="47">
                  <c:v>25.8</c:v>
                </c:pt>
                <c:pt idx="48">
                  <c:v>26.1</c:v>
                </c:pt>
                <c:pt idx="49">
                  <c:v>26.3</c:v>
                </c:pt>
                <c:pt idx="50">
                  <c:v>27</c:v>
                </c:pt>
                <c:pt idx="51">
                  <c:v>27.4</c:v>
                </c:pt>
                <c:pt idx="52">
                  <c:v>27.5</c:v>
                </c:pt>
                <c:pt idx="53">
                  <c:v>27.7</c:v>
                </c:pt>
                <c:pt idx="54">
                  <c:v>27.8</c:v>
                </c:pt>
                <c:pt idx="55">
                  <c:v>28.3</c:v>
                </c:pt>
                <c:pt idx="56">
                  <c:v>28.6</c:v>
                </c:pt>
                <c:pt idx="57">
                  <c:v>28.8</c:v>
                </c:pt>
                <c:pt idx="58">
                  <c:v>29.1</c:v>
                </c:pt>
                <c:pt idx="59">
                  <c:v>29.1</c:v>
                </c:pt>
                <c:pt idx="60">
                  <c:v>29.4</c:v>
                </c:pt>
                <c:pt idx="61">
                  <c:v>29.6</c:v>
                </c:pt>
                <c:pt idx="62">
                  <c:v>29.8</c:v>
                </c:pt>
                <c:pt idx="63">
                  <c:v>30</c:v>
                </c:pt>
                <c:pt idx="64">
                  <c:v>30</c:v>
                </c:pt>
                <c:pt idx="65">
                  <c:v>30.6</c:v>
                </c:pt>
                <c:pt idx="66">
                  <c:v>30.8</c:v>
                </c:pt>
                <c:pt idx="67">
                  <c:v>30.9</c:v>
                </c:pt>
                <c:pt idx="68">
                  <c:v>31.3</c:v>
                </c:pt>
                <c:pt idx="69">
                  <c:v>32.6</c:v>
                </c:pt>
                <c:pt idx="70">
                  <c:v>32.700000000000003</c:v>
                </c:pt>
                <c:pt idx="71">
                  <c:v>33</c:v>
                </c:pt>
                <c:pt idx="72">
                  <c:v>33.200000000000003</c:v>
                </c:pt>
                <c:pt idx="73">
                  <c:v>33.299999999999997</c:v>
                </c:pt>
                <c:pt idx="74">
                  <c:v>33.4</c:v>
                </c:pt>
                <c:pt idx="75">
                  <c:v>33.6</c:v>
                </c:pt>
                <c:pt idx="76">
                  <c:v>33.700000000000003</c:v>
                </c:pt>
                <c:pt idx="77">
                  <c:v>33.700000000000003</c:v>
                </c:pt>
                <c:pt idx="78">
                  <c:v>36</c:v>
                </c:pt>
                <c:pt idx="79">
                  <c:v>36.700000000000003</c:v>
                </c:pt>
                <c:pt idx="80">
                  <c:v>37.1</c:v>
                </c:pt>
                <c:pt idx="81">
                  <c:v>38</c:v>
                </c:pt>
                <c:pt idx="82">
                  <c:v>38.299999999999997</c:v>
                </c:pt>
                <c:pt idx="83">
                  <c:v>38.9</c:v>
                </c:pt>
                <c:pt idx="84">
                  <c:v>39.200000000000003</c:v>
                </c:pt>
                <c:pt idx="85">
                  <c:v>39.4</c:v>
                </c:pt>
                <c:pt idx="86">
                  <c:v>39.5</c:v>
                </c:pt>
                <c:pt idx="87">
                  <c:v>41.3</c:v>
                </c:pt>
                <c:pt idx="88">
                  <c:v>41.4</c:v>
                </c:pt>
                <c:pt idx="89">
                  <c:v>41.4</c:v>
                </c:pt>
                <c:pt idx="90">
                  <c:v>41.9</c:v>
                </c:pt>
                <c:pt idx="91">
                  <c:v>43.3</c:v>
                </c:pt>
                <c:pt idx="92">
                  <c:v>43.6</c:v>
                </c:pt>
                <c:pt idx="93">
                  <c:v>43.6</c:v>
                </c:pt>
                <c:pt idx="94">
                  <c:v>44.5</c:v>
                </c:pt>
                <c:pt idx="95">
                  <c:v>44.9</c:v>
                </c:pt>
                <c:pt idx="96">
                  <c:v>45.6</c:v>
                </c:pt>
                <c:pt idx="97">
                  <c:v>46.8</c:v>
                </c:pt>
                <c:pt idx="98">
                  <c:v>46.9</c:v>
                </c:pt>
                <c:pt idx="99">
                  <c:v>49</c:v>
                </c:pt>
                <c:pt idx="100">
                  <c:v>49.7</c:v>
                </c:pt>
                <c:pt idx="101">
                  <c:v>49.8</c:v>
                </c:pt>
                <c:pt idx="102">
                  <c:v>53</c:v>
                </c:pt>
                <c:pt idx="103">
                  <c:v>57.4</c:v>
                </c:pt>
                <c:pt idx="104">
                  <c:v>58</c:v>
                </c:pt>
                <c:pt idx="105">
                  <c:v>58.9</c:v>
                </c:pt>
                <c:pt idx="106">
                  <c:v>59.7</c:v>
                </c:pt>
                <c:pt idx="107">
                  <c:v>73.3</c:v>
                </c:pt>
              </c:numCache>
            </c:numRef>
          </c:xVal>
          <c:yVal>
            <c:numRef>
              <c:f>'material properties'!$W$4:$W$111</c:f>
              <c:numCache>
                <c:formatCode>General</c:formatCode>
                <c:ptCount val="108"/>
                <c:pt idx="0">
                  <c:v>100</c:v>
                </c:pt>
                <c:pt idx="1">
                  <c:v>99.074074074074076</c:v>
                </c:pt>
                <c:pt idx="2">
                  <c:v>98.148148148148152</c:v>
                </c:pt>
                <c:pt idx="3">
                  <c:v>97.222222222222229</c:v>
                </c:pt>
                <c:pt idx="4">
                  <c:v>96.296296296296291</c:v>
                </c:pt>
                <c:pt idx="5">
                  <c:v>95.370370370370367</c:v>
                </c:pt>
                <c:pt idx="6">
                  <c:v>94.444444444444443</c:v>
                </c:pt>
                <c:pt idx="7">
                  <c:v>93.518518518518519</c:v>
                </c:pt>
                <c:pt idx="8">
                  <c:v>92.592592592592595</c:v>
                </c:pt>
                <c:pt idx="9">
                  <c:v>91.666666666666671</c:v>
                </c:pt>
                <c:pt idx="10">
                  <c:v>90.740740740740748</c:v>
                </c:pt>
                <c:pt idx="11">
                  <c:v>89.81481481481481</c:v>
                </c:pt>
                <c:pt idx="12">
                  <c:v>88.888888888888886</c:v>
                </c:pt>
                <c:pt idx="13">
                  <c:v>87.962962962962962</c:v>
                </c:pt>
                <c:pt idx="14">
                  <c:v>87.037037037037038</c:v>
                </c:pt>
                <c:pt idx="15">
                  <c:v>86.111111111111114</c:v>
                </c:pt>
                <c:pt idx="16">
                  <c:v>85.18518518518519</c:v>
                </c:pt>
                <c:pt idx="17">
                  <c:v>84.259259259259252</c:v>
                </c:pt>
                <c:pt idx="18">
                  <c:v>83.333333333333329</c:v>
                </c:pt>
                <c:pt idx="19">
                  <c:v>82.407407407407405</c:v>
                </c:pt>
                <c:pt idx="20">
                  <c:v>81.481481481481481</c:v>
                </c:pt>
                <c:pt idx="21">
                  <c:v>80.555555555555557</c:v>
                </c:pt>
                <c:pt idx="22">
                  <c:v>79.629629629629633</c:v>
                </c:pt>
                <c:pt idx="23">
                  <c:v>78.703703703703709</c:v>
                </c:pt>
                <c:pt idx="24">
                  <c:v>77.777777777777771</c:v>
                </c:pt>
                <c:pt idx="25">
                  <c:v>76.851851851851848</c:v>
                </c:pt>
                <c:pt idx="26">
                  <c:v>75.925925925925924</c:v>
                </c:pt>
                <c:pt idx="27">
                  <c:v>75</c:v>
                </c:pt>
                <c:pt idx="28">
                  <c:v>74.074074074074076</c:v>
                </c:pt>
                <c:pt idx="29">
                  <c:v>73.148148148148152</c:v>
                </c:pt>
                <c:pt idx="30">
                  <c:v>72.222222222222229</c:v>
                </c:pt>
                <c:pt idx="31">
                  <c:v>71.296296296296291</c:v>
                </c:pt>
                <c:pt idx="32">
                  <c:v>70.370370370370367</c:v>
                </c:pt>
                <c:pt idx="33">
                  <c:v>69.444444444444443</c:v>
                </c:pt>
                <c:pt idx="34">
                  <c:v>68.518518518518519</c:v>
                </c:pt>
                <c:pt idx="35">
                  <c:v>67.592592592592595</c:v>
                </c:pt>
                <c:pt idx="36">
                  <c:v>66.666666666666671</c:v>
                </c:pt>
                <c:pt idx="37">
                  <c:v>65.740740740740748</c:v>
                </c:pt>
                <c:pt idx="38">
                  <c:v>64.81481481481481</c:v>
                </c:pt>
                <c:pt idx="39">
                  <c:v>63.888888888888886</c:v>
                </c:pt>
                <c:pt idx="40">
                  <c:v>62.962962962962962</c:v>
                </c:pt>
                <c:pt idx="41">
                  <c:v>62.037037037037038</c:v>
                </c:pt>
                <c:pt idx="42">
                  <c:v>61.111111111111114</c:v>
                </c:pt>
                <c:pt idx="43">
                  <c:v>60.185185185185183</c:v>
                </c:pt>
                <c:pt idx="44">
                  <c:v>59.25925925925926</c:v>
                </c:pt>
                <c:pt idx="45">
                  <c:v>58.333333333333336</c:v>
                </c:pt>
                <c:pt idx="46">
                  <c:v>57.407407407407405</c:v>
                </c:pt>
                <c:pt idx="47">
                  <c:v>56.481481481481481</c:v>
                </c:pt>
                <c:pt idx="48">
                  <c:v>55.555555555555557</c:v>
                </c:pt>
                <c:pt idx="49">
                  <c:v>54.629629629629626</c:v>
                </c:pt>
                <c:pt idx="50">
                  <c:v>53.703703703703702</c:v>
                </c:pt>
                <c:pt idx="51">
                  <c:v>52.777777777777779</c:v>
                </c:pt>
                <c:pt idx="52">
                  <c:v>51.851851851851855</c:v>
                </c:pt>
                <c:pt idx="53">
                  <c:v>50.925925925925924</c:v>
                </c:pt>
                <c:pt idx="54">
                  <c:v>50</c:v>
                </c:pt>
                <c:pt idx="55">
                  <c:v>49.074074074074076</c:v>
                </c:pt>
                <c:pt idx="56">
                  <c:v>48.148148148148145</c:v>
                </c:pt>
                <c:pt idx="57">
                  <c:v>47.222222222222221</c:v>
                </c:pt>
                <c:pt idx="58">
                  <c:v>46.296296296296298</c:v>
                </c:pt>
                <c:pt idx="59">
                  <c:v>45.370370370370374</c:v>
                </c:pt>
                <c:pt idx="60">
                  <c:v>44.444444444444443</c:v>
                </c:pt>
                <c:pt idx="61">
                  <c:v>43.518518518518519</c:v>
                </c:pt>
                <c:pt idx="62">
                  <c:v>42.592592592592595</c:v>
                </c:pt>
                <c:pt idx="63">
                  <c:v>41.666666666666664</c:v>
                </c:pt>
                <c:pt idx="64">
                  <c:v>40.74074074074074</c:v>
                </c:pt>
                <c:pt idx="65">
                  <c:v>39.814814814814817</c:v>
                </c:pt>
                <c:pt idx="66">
                  <c:v>38.888888888888886</c:v>
                </c:pt>
                <c:pt idx="67">
                  <c:v>37.962962962962962</c:v>
                </c:pt>
                <c:pt idx="68">
                  <c:v>37.037037037037038</c:v>
                </c:pt>
                <c:pt idx="69">
                  <c:v>36.111111111111114</c:v>
                </c:pt>
                <c:pt idx="70">
                  <c:v>35.185185185185183</c:v>
                </c:pt>
                <c:pt idx="71">
                  <c:v>34.25925925925926</c:v>
                </c:pt>
                <c:pt idx="72">
                  <c:v>33.333333333333336</c:v>
                </c:pt>
                <c:pt idx="73">
                  <c:v>32.407407407407405</c:v>
                </c:pt>
                <c:pt idx="74">
                  <c:v>31.481481481481481</c:v>
                </c:pt>
                <c:pt idx="75">
                  <c:v>30.555555555555557</c:v>
                </c:pt>
                <c:pt idx="76">
                  <c:v>29.62962962962963</c:v>
                </c:pt>
                <c:pt idx="77">
                  <c:v>28.703703703703702</c:v>
                </c:pt>
                <c:pt idx="78">
                  <c:v>27.777777777777779</c:v>
                </c:pt>
                <c:pt idx="79">
                  <c:v>26.851851851851851</c:v>
                </c:pt>
                <c:pt idx="80">
                  <c:v>25.925925925925927</c:v>
                </c:pt>
                <c:pt idx="81">
                  <c:v>25</c:v>
                </c:pt>
                <c:pt idx="82">
                  <c:v>24.074074074074073</c:v>
                </c:pt>
                <c:pt idx="83">
                  <c:v>23.148148148148149</c:v>
                </c:pt>
                <c:pt idx="84">
                  <c:v>22.222222222222221</c:v>
                </c:pt>
                <c:pt idx="85">
                  <c:v>21.296296296296298</c:v>
                </c:pt>
                <c:pt idx="86">
                  <c:v>20.37037037037037</c:v>
                </c:pt>
                <c:pt idx="87">
                  <c:v>19.444444444444443</c:v>
                </c:pt>
                <c:pt idx="88">
                  <c:v>18.518518518518519</c:v>
                </c:pt>
                <c:pt idx="89">
                  <c:v>17.592592592592592</c:v>
                </c:pt>
                <c:pt idx="90">
                  <c:v>16.666666666666668</c:v>
                </c:pt>
                <c:pt idx="91">
                  <c:v>15.74074074074074</c:v>
                </c:pt>
                <c:pt idx="92">
                  <c:v>14.814814814814815</c:v>
                </c:pt>
                <c:pt idx="93">
                  <c:v>13.888888888888889</c:v>
                </c:pt>
                <c:pt idx="94">
                  <c:v>12.962962962962964</c:v>
                </c:pt>
                <c:pt idx="95">
                  <c:v>12.037037037037036</c:v>
                </c:pt>
                <c:pt idx="96">
                  <c:v>11.111111111111111</c:v>
                </c:pt>
                <c:pt idx="97">
                  <c:v>10.185185185185185</c:v>
                </c:pt>
                <c:pt idx="98">
                  <c:v>9.2592592592592595</c:v>
                </c:pt>
                <c:pt idx="99">
                  <c:v>8.3333333333333339</c:v>
                </c:pt>
                <c:pt idx="100">
                  <c:v>7.4074074074074074</c:v>
                </c:pt>
                <c:pt idx="101">
                  <c:v>6.4814814814814818</c:v>
                </c:pt>
                <c:pt idx="102">
                  <c:v>5.5555555555555554</c:v>
                </c:pt>
                <c:pt idx="103">
                  <c:v>4.6296296296296298</c:v>
                </c:pt>
                <c:pt idx="104">
                  <c:v>3.7037037037037037</c:v>
                </c:pt>
                <c:pt idx="105">
                  <c:v>2.7777777777777777</c:v>
                </c:pt>
                <c:pt idx="106">
                  <c:v>1.8518518518518519</c:v>
                </c:pt>
                <c:pt idx="107">
                  <c:v>0.92592592592592593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168704"/>
        <c:axId val="154796416"/>
      </c:scatterChart>
      <c:valAx>
        <c:axId val="152168704"/>
        <c:scaling>
          <c:logBase val="10"/>
          <c:orientation val="minMax"/>
        </c:scaling>
        <c:delete val="0"/>
        <c:axPos val="b"/>
        <c:minorGridlines>
          <c:spPr>
            <a:ln w="6350"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900"/>
                  <a:t>gram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4796416"/>
        <c:crosses val="autoZero"/>
        <c:crossBetween val="midCat"/>
      </c:valAx>
      <c:valAx>
        <c:axId val="154796416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900"/>
                  <a:t>cumulative fraction [%]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low"/>
        <c:txPr>
          <a:bodyPr rot="0" vert="horz" anchor="t" anchorCtr="1"/>
          <a:lstStyle/>
          <a:p>
            <a:pPr>
              <a:defRPr/>
            </a:pPr>
            <a:endParaRPr lang="en-US"/>
          </a:p>
        </c:txPr>
        <c:crossAx val="152168704"/>
        <c:crosses val="autoZero"/>
        <c:crossBetween val="midCat"/>
        <c:majorUnit val="10"/>
        <c:minorUnit val="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Sieve distribution base</a:t>
            </a:r>
            <a:r>
              <a:rPr lang="en-US" sz="1100" baseline="0"/>
              <a:t> material</a:t>
            </a:r>
            <a:endParaRPr lang="en-US" sz="1100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v>Base material</c:v>
          </c:tx>
          <c:spPr>
            <a:ln w="1905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'material properties'!$AA$6:$AA$13</c:f>
              <c:numCache>
                <c:formatCode>General</c:formatCode>
                <c:ptCount val="8"/>
                <c:pt idx="0">
                  <c:v>53</c:v>
                </c:pt>
                <c:pt idx="1">
                  <c:v>63</c:v>
                </c:pt>
                <c:pt idx="2">
                  <c:v>75</c:v>
                </c:pt>
                <c:pt idx="3">
                  <c:v>90</c:v>
                </c:pt>
                <c:pt idx="4">
                  <c:v>106</c:v>
                </c:pt>
                <c:pt idx="5">
                  <c:v>125</c:v>
                </c:pt>
                <c:pt idx="6">
                  <c:v>150</c:v>
                </c:pt>
                <c:pt idx="7">
                  <c:v>180</c:v>
                </c:pt>
              </c:numCache>
            </c:numRef>
          </c:xVal>
          <c:yVal>
            <c:numRef>
              <c:f>'material properties'!$AB$6:$AB$13</c:f>
              <c:numCache>
                <c:formatCode>General</c:formatCode>
                <c:ptCount val="8"/>
                <c:pt idx="0">
                  <c:v>100</c:v>
                </c:pt>
                <c:pt idx="1">
                  <c:v>99.966239027683997</c:v>
                </c:pt>
                <c:pt idx="2">
                  <c:v>99.831195138419986</c:v>
                </c:pt>
                <c:pt idx="3">
                  <c:v>97.738014854827824</c:v>
                </c:pt>
                <c:pt idx="4">
                  <c:v>70.526671168129639</c:v>
                </c:pt>
                <c:pt idx="5">
                  <c:v>0.54017555705603115</c:v>
                </c:pt>
                <c:pt idx="6">
                  <c:v>0.2025658338960028</c:v>
                </c:pt>
                <c:pt idx="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813184"/>
        <c:axId val="154815104"/>
      </c:scatterChart>
      <c:valAx>
        <c:axId val="154813184"/>
        <c:scaling>
          <c:logBase val="10"/>
          <c:orientation val="minMax"/>
          <c:max val="300"/>
          <c:min val="10"/>
        </c:scaling>
        <c:delete val="0"/>
        <c:axPos val="b"/>
        <c:majorGridlines>
          <c:spPr>
            <a:ln w="6350">
              <a:prstDash val="sysDash"/>
            </a:ln>
          </c:spPr>
        </c:majorGridlines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900"/>
                  <a:t>micrometer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54815104"/>
        <c:crosses val="autoZero"/>
        <c:crossBetween val="midCat"/>
      </c:valAx>
      <c:valAx>
        <c:axId val="154815104"/>
        <c:scaling>
          <c:orientation val="minMax"/>
          <c:max val="100"/>
          <c:min val="0"/>
        </c:scaling>
        <c:delete val="0"/>
        <c:axPos val="l"/>
        <c:majorGridlines>
          <c:spPr>
            <a:ln w="6350"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900"/>
                  <a:t>cumulative fraction [%]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low"/>
        <c:crossAx val="154813184"/>
        <c:crosses val="autoZero"/>
        <c:crossBetween val="midCat"/>
        <c:majorUnit val="10"/>
        <c:minorUnit val="4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>
                <a:lumMod val="65000"/>
                <a:lumOff val="35000"/>
              </a:schemeClr>
            </a:solidFill>
            <a:ln w="158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'layer thickness measurements'!$U$38:$U$58</c:f>
              <c:strCache>
                <c:ptCount val="21"/>
                <c:pt idx="0">
                  <c:v>-1</c:v>
                </c:pt>
                <c:pt idx="1">
                  <c:v>-0.9</c:v>
                </c:pt>
                <c:pt idx="2">
                  <c:v>-0.8</c:v>
                </c:pt>
                <c:pt idx="3">
                  <c:v>-0.7</c:v>
                </c:pt>
                <c:pt idx="4">
                  <c:v>-0.6</c:v>
                </c:pt>
                <c:pt idx="5">
                  <c:v>-0.5</c:v>
                </c:pt>
                <c:pt idx="6">
                  <c:v>-0.4</c:v>
                </c:pt>
                <c:pt idx="7">
                  <c:v>-0.3</c:v>
                </c:pt>
                <c:pt idx="8">
                  <c:v>-0.2</c:v>
                </c:pt>
                <c:pt idx="9">
                  <c:v>-0.1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0.4</c:v>
                </c:pt>
                <c:pt idx="15">
                  <c:v>0.5</c:v>
                </c:pt>
                <c:pt idx="16">
                  <c:v>0.6</c:v>
                </c:pt>
                <c:pt idx="17">
                  <c:v>0.7</c:v>
                </c:pt>
                <c:pt idx="18">
                  <c:v>0.8</c:v>
                </c:pt>
                <c:pt idx="19">
                  <c:v>0.9</c:v>
                </c:pt>
                <c:pt idx="20">
                  <c:v>1</c:v>
                </c:pt>
              </c:strCache>
            </c:strRef>
          </c:cat>
          <c:val>
            <c:numRef>
              <c:f>'layer thickness measurements'!$V$38:$V$58</c:f>
              <c:numCache>
                <c:formatCode>General</c:formatCode>
                <c:ptCount val="21"/>
                <c:pt idx="0">
                  <c:v>1.5625E-2</c:v>
                </c:pt>
                <c:pt idx="1">
                  <c:v>0</c:v>
                </c:pt>
                <c:pt idx="2">
                  <c:v>0</c:v>
                </c:pt>
                <c:pt idx="3">
                  <c:v>1.5625E-2</c:v>
                </c:pt>
                <c:pt idx="4">
                  <c:v>3.90625E-2</c:v>
                </c:pt>
                <c:pt idx="5">
                  <c:v>4.6875E-2</c:v>
                </c:pt>
                <c:pt idx="6">
                  <c:v>4.6875E-2</c:v>
                </c:pt>
                <c:pt idx="7">
                  <c:v>7.03125E-2</c:v>
                </c:pt>
                <c:pt idx="8">
                  <c:v>5.46875E-2</c:v>
                </c:pt>
                <c:pt idx="9">
                  <c:v>0.1015625</c:v>
                </c:pt>
                <c:pt idx="10">
                  <c:v>0.171875</c:v>
                </c:pt>
                <c:pt idx="11">
                  <c:v>0.1484375</c:v>
                </c:pt>
                <c:pt idx="12">
                  <c:v>5.46875E-2</c:v>
                </c:pt>
                <c:pt idx="13">
                  <c:v>4.6875E-2</c:v>
                </c:pt>
                <c:pt idx="14">
                  <c:v>4.6875E-2</c:v>
                </c:pt>
                <c:pt idx="15">
                  <c:v>9.375E-2</c:v>
                </c:pt>
                <c:pt idx="16">
                  <c:v>7.8125E-3</c:v>
                </c:pt>
                <c:pt idx="17">
                  <c:v>7.8125E-3</c:v>
                </c:pt>
                <c:pt idx="18">
                  <c:v>1.5625E-2</c:v>
                </c:pt>
                <c:pt idx="19">
                  <c:v>1.5625E-2</c:v>
                </c:pt>
                <c:pt idx="20">
                  <c:v>7.8125E-3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54890624"/>
        <c:axId val="154892544"/>
      </c:barChart>
      <c:catAx>
        <c:axId val="154890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800"/>
                  <a:t>filter thickness inaccuracy as a measure of the filter diamter 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54892544"/>
        <c:crosses val="autoZero"/>
        <c:auto val="1"/>
        <c:lblAlgn val="ctr"/>
        <c:lblOffset val="100"/>
        <c:noMultiLvlLbl val="0"/>
      </c:catAx>
      <c:valAx>
        <c:axId val="154892544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  <a:prstDash val="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800"/>
                  <a:t>probability density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154890624"/>
        <c:crosses val="autoZero"/>
        <c:crossBetween val="between"/>
        <c:majorUnit val="5.000000000000001E-2"/>
      </c:valAx>
    </c:plotArea>
    <c:plotVisOnly val="1"/>
    <c:dispBlanksAs val="gap"/>
    <c:showDLblsOverMax val="0"/>
  </c:chart>
  <c:spPr>
    <a:noFill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10</xdr:row>
      <xdr:rowOff>53340</xdr:rowOff>
    </xdr:from>
    <xdr:to>
      <xdr:col>4</xdr:col>
      <xdr:colOff>800100</xdr:colOff>
      <xdr:row>25</xdr:row>
      <xdr:rowOff>3810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251460</xdr:colOff>
      <xdr:row>25</xdr:row>
      <xdr:rowOff>114300</xdr:rowOff>
    </xdr:from>
    <xdr:to>
      <xdr:col>4</xdr:col>
      <xdr:colOff>685800</xdr:colOff>
      <xdr:row>40</xdr:row>
      <xdr:rowOff>64770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220980</xdr:colOff>
      <xdr:row>41</xdr:row>
      <xdr:rowOff>7620</xdr:rowOff>
    </xdr:from>
    <xdr:to>
      <xdr:col>4</xdr:col>
      <xdr:colOff>655320</xdr:colOff>
      <xdr:row>55</xdr:row>
      <xdr:rowOff>140970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236220</xdr:colOff>
      <xdr:row>4</xdr:row>
      <xdr:rowOff>34290</xdr:rowOff>
    </xdr:from>
    <xdr:to>
      <xdr:col>18</xdr:col>
      <xdr:colOff>396240</xdr:colOff>
      <xdr:row>17</xdr:row>
      <xdr:rowOff>38100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0"/>
  <sheetViews>
    <sheetView tabSelected="1" zoomScale="70" zoomScaleNormal="70" workbookViewId="0">
      <pane xSplit="1" topLeftCell="B1" activePane="topRight" state="frozen"/>
      <selection pane="topRight" activeCell="Y10" sqref="Y10"/>
    </sheetView>
  </sheetViews>
  <sheetFormatPr defaultRowHeight="14.4" x14ac:dyDescent="0.3"/>
  <cols>
    <col min="1" max="1" width="17.44140625" bestFit="1" customWidth="1"/>
    <col min="2" max="2" width="6.6640625" bestFit="1" customWidth="1"/>
    <col min="3" max="3" width="6.6640625" style="15" customWidth="1"/>
    <col min="4" max="4" width="13.109375" bestFit="1" customWidth="1"/>
    <col min="5" max="5" width="25.44140625" customWidth="1"/>
    <col min="6" max="6" width="15.33203125" bestFit="1" customWidth="1"/>
    <col min="7" max="8" width="14.5546875" bestFit="1" customWidth="1"/>
    <col min="9" max="9" width="21.21875" bestFit="1" customWidth="1"/>
    <col min="10" max="10" width="28.6640625" style="6" bestFit="1" customWidth="1"/>
    <col min="11" max="12" width="28.6640625" style="44" customWidth="1"/>
    <col min="13" max="13" width="28.6640625" style="24" customWidth="1"/>
    <col min="14" max="15" width="28.6640625" style="44" customWidth="1"/>
    <col min="16" max="16" width="29" style="6" bestFit="1" customWidth="1"/>
    <col min="17" max="17" width="16.109375" style="6" customWidth="1"/>
    <col min="18" max="18" width="19" style="24" bestFit="1" customWidth="1"/>
    <col min="19" max="19" width="19" style="24" customWidth="1"/>
    <col min="20" max="20" width="22.6640625" style="44" bestFit="1" customWidth="1"/>
    <col min="21" max="22" width="22.6640625" style="44" customWidth="1"/>
    <col min="23" max="23" width="26.6640625" style="44" bestFit="1" customWidth="1"/>
    <col min="24" max="24" width="25.5546875" bestFit="1" customWidth="1"/>
    <col min="25" max="25" width="23" bestFit="1" customWidth="1"/>
    <col min="26" max="26" width="31.6640625" style="6" bestFit="1" customWidth="1"/>
    <col min="27" max="27" width="11.5546875" bestFit="1" customWidth="1"/>
  </cols>
  <sheetData>
    <row r="1" spans="1:27" x14ac:dyDescent="0.3">
      <c r="A1" s="1" t="s">
        <v>0</v>
      </c>
      <c r="B1" s="1" t="s">
        <v>1</v>
      </c>
      <c r="C1" s="16" t="s">
        <v>0</v>
      </c>
      <c r="D1" s="1" t="s">
        <v>64</v>
      </c>
      <c r="E1" s="1" t="s">
        <v>4</v>
      </c>
      <c r="F1" s="1" t="s">
        <v>5</v>
      </c>
      <c r="G1" s="1" t="s">
        <v>2</v>
      </c>
      <c r="H1" s="1" t="s">
        <v>3</v>
      </c>
      <c r="I1" s="1" t="s">
        <v>35</v>
      </c>
      <c r="J1" s="7" t="s">
        <v>36</v>
      </c>
      <c r="K1" s="45" t="s">
        <v>340</v>
      </c>
      <c r="L1" s="45" t="s">
        <v>343</v>
      </c>
      <c r="M1" s="25" t="s">
        <v>98</v>
      </c>
      <c r="N1" s="45" t="s">
        <v>339</v>
      </c>
      <c r="O1" s="45" t="s">
        <v>344</v>
      </c>
      <c r="P1" s="7" t="s">
        <v>99</v>
      </c>
      <c r="Q1" s="7" t="s">
        <v>37</v>
      </c>
      <c r="R1" s="25" t="s">
        <v>100</v>
      </c>
      <c r="S1" s="25" t="s">
        <v>101</v>
      </c>
      <c r="T1" s="45" t="s">
        <v>338</v>
      </c>
      <c r="U1" s="45" t="s">
        <v>341</v>
      </c>
      <c r="V1" s="45" t="s">
        <v>342</v>
      </c>
      <c r="W1" s="45" t="s">
        <v>345</v>
      </c>
      <c r="X1" s="1" t="s">
        <v>6</v>
      </c>
      <c r="Y1" s="1" t="s">
        <v>7</v>
      </c>
      <c r="Z1" s="7" t="s">
        <v>30</v>
      </c>
      <c r="AA1" s="1" t="s">
        <v>9</v>
      </c>
    </row>
    <row r="2" spans="1:27" x14ac:dyDescent="0.3">
      <c r="A2" s="3" t="s">
        <v>8</v>
      </c>
      <c r="B2" s="2">
        <v>41905</v>
      </c>
      <c r="C2" s="19">
        <v>1</v>
      </c>
      <c r="D2" t="s">
        <v>29</v>
      </c>
      <c r="E2" s="3" t="s">
        <v>12</v>
      </c>
      <c r="F2" s="3" t="s">
        <v>27</v>
      </c>
      <c r="G2" s="3" t="s">
        <v>33</v>
      </c>
      <c r="H2" s="3" t="s">
        <v>34</v>
      </c>
      <c r="I2">
        <v>1.7000000000000001E-2</v>
      </c>
      <c r="J2" s="6">
        <v>0.4</v>
      </c>
      <c r="M2" s="24">
        <f>0.056+0.0338</f>
        <v>8.9799999999999991E-2</v>
      </c>
      <c r="P2" s="6">
        <f>0.068+0.0359</f>
        <v>0.10390000000000001</v>
      </c>
      <c r="Q2" s="6">
        <v>3</v>
      </c>
      <c r="W2" s="44">
        <f>0.24+0.195</f>
        <v>0.435</v>
      </c>
      <c r="X2" t="s">
        <v>38</v>
      </c>
      <c r="Y2" t="s">
        <v>39</v>
      </c>
      <c r="Z2" s="6" t="s">
        <v>40</v>
      </c>
      <c r="AA2" t="s">
        <v>42</v>
      </c>
    </row>
    <row r="3" spans="1:27" x14ac:dyDescent="0.3">
      <c r="A3" s="3" t="s">
        <v>10</v>
      </c>
      <c r="B3" s="4">
        <v>41905</v>
      </c>
      <c r="C3" s="19">
        <v>1</v>
      </c>
      <c r="D3" t="s">
        <v>31</v>
      </c>
      <c r="E3" s="3" t="s">
        <v>13</v>
      </c>
      <c r="F3" s="3" t="s">
        <v>27</v>
      </c>
      <c r="G3" s="3" t="s">
        <v>33</v>
      </c>
      <c r="H3" s="3" t="s">
        <v>34</v>
      </c>
      <c r="I3" s="6">
        <v>1.7000000000000001E-2</v>
      </c>
      <c r="J3" s="6">
        <v>0.4</v>
      </c>
      <c r="M3" s="24">
        <f>0.072+0.039</f>
        <v>0.11099999999999999</v>
      </c>
      <c r="P3" s="6">
        <f>0.089+0.043</f>
        <v>0.13200000000000001</v>
      </c>
      <c r="Q3" s="6">
        <v>3</v>
      </c>
      <c r="W3" s="44">
        <f>0.28+0.234</f>
        <v>0.51400000000000001</v>
      </c>
      <c r="X3" t="s">
        <v>38</v>
      </c>
      <c r="Y3" t="s">
        <v>39</v>
      </c>
      <c r="Z3" s="6" t="s">
        <v>40</v>
      </c>
      <c r="AA3" s="6" t="s">
        <v>42</v>
      </c>
    </row>
    <row r="4" spans="1:27" x14ac:dyDescent="0.3">
      <c r="A4" s="3" t="s">
        <v>11</v>
      </c>
      <c r="B4" s="4">
        <v>41905</v>
      </c>
      <c r="C4" s="19">
        <v>1</v>
      </c>
      <c r="D4" t="s">
        <v>32</v>
      </c>
      <c r="E4" s="3" t="s">
        <v>14</v>
      </c>
      <c r="F4" s="3" t="s">
        <v>27</v>
      </c>
      <c r="G4" s="3" t="s">
        <v>33</v>
      </c>
      <c r="H4" s="3" t="s">
        <v>34</v>
      </c>
      <c r="I4" s="6">
        <v>1.7000000000000001E-2</v>
      </c>
      <c r="J4" s="6">
        <v>0.4</v>
      </c>
      <c r="M4" s="24">
        <f>0.0878+0.046</f>
        <v>0.1338</v>
      </c>
      <c r="P4" s="6">
        <f>0.1134+0.0482</f>
        <v>0.16159999999999999</v>
      </c>
      <c r="Q4" s="6">
        <v>3</v>
      </c>
      <c r="W4" s="44">
        <f>0.361+0.26</f>
        <v>0.621</v>
      </c>
      <c r="X4" t="s">
        <v>38</v>
      </c>
      <c r="Y4" t="s">
        <v>68</v>
      </c>
      <c r="Z4" s="6" t="s">
        <v>41</v>
      </c>
      <c r="AA4" s="6" t="s">
        <v>42</v>
      </c>
    </row>
    <row r="5" spans="1:27" x14ac:dyDescent="0.3">
      <c r="A5" s="3" t="s">
        <v>43</v>
      </c>
      <c r="B5" s="2">
        <v>41914</v>
      </c>
      <c r="C5" s="19">
        <v>2</v>
      </c>
      <c r="D5" t="s">
        <v>65</v>
      </c>
      <c r="E5" s="3" t="s">
        <v>52</v>
      </c>
      <c r="F5" s="3" t="s">
        <v>28</v>
      </c>
      <c r="G5" s="3" t="s">
        <v>33</v>
      </c>
      <c r="H5" s="3" t="s">
        <v>34</v>
      </c>
      <c r="I5">
        <v>1.7000000000000001E-2</v>
      </c>
      <c r="J5" s="15">
        <v>0.4</v>
      </c>
      <c r="M5" s="24">
        <f>0.0403+0.0529</f>
        <v>9.3200000000000005E-2</v>
      </c>
      <c r="P5" s="6">
        <f>0.0603+0.038</f>
        <v>9.8299999999999998E-2</v>
      </c>
      <c r="Q5" s="6">
        <v>2</v>
      </c>
      <c r="W5" s="44">
        <f>0.199+0.137</f>
        <v>0.33600000000000002</v>
      </c>
      <c r="X5" t="s">
        <v>67</v>
      </c>
      <c r="Y5" t="s">
        <v>67</v>
      </c>
      <c r="Z5" s="15" t="s">
        <v>40</v>
      </c>
    </row>
    <row r="6" spans="1:27" x14ac:dyDescent="0.3">
      <c r="A6" s="3" t="s">
        <v>44</v>
      </c>
      <c r="B6" s="17">
        <v>41914</v>
      </c>
      <c r="C6" s="19">
        <v>2</v>
      </c>
      <c r="D6" s="20">
        <v>34</v>
      </c>
      <c r="E6" s="3" t="s">
        <v>53</v>
      </c>
      <c r="F6" s="3" t="s">
        <v>28</v>
      </c>
      <c r="G6" s="3" t="s">
        <v>33</v>
      </c>
      <c r="H6" s="3" t="s">
        <v>34</v>
      </c>
      <c r="I6">
        <v>1.7000000000000001E-2</v>
      </c>
      <c r="J6" s="15">
        <v>0.4</v>
      </c>
      <c r="M6" s="24">
        <f>0.0486+0.066</f>
        <v>0.11460000000000001</v>
      </c>
      <c r="P6" s="6">
        <f>0.078+0.0447</f>
        <v>0.1227</v>
      </c>
      <c r="Q6" s="6">
        <v>2</v>
      </c>
      <c r="W6" s="44">
        <f>0.248+0.154</f>
        <v>0.40200000000000002</v>
      </c>
      <c r="X6" t="s">
        <v>68</v>
      </c>
      <c r="Y6" t="s">
        <v>67</v>
      </c>
      <c r="Z6" s="15" t="s">
        <v>40</v>
      </c>
    </row>
    <row r="7" spans="1:27" x14ac:dyDescent="0.3">
      <c r="A7" s="3" t="s">
        <v>45</v>
      </c>
      <c r="B7" s="17">
        <v>41914</v>
      </c>
      <c r="C7" s="19">
        <v>2</v>
      </c>
      <c r="D7" s="20">
        <v>35</v>
      </c>
      <c r="E7" s="3" t="s">
        <v>54</v>
      </c>
      <c r="F7" s="3" t="s">
        <v>28</v>
      </c>
      <c r="G7" s="3" t="s">
        <v>33</v>
      </c>
      <c r="H7" s="3" t="s">
        <v>34</v>
      </c>
      <c r="I7">
        <v>1.7000000000000001E-2</v>
      </c>
      <c r="J7" s="15">
        <v>0.4</v>
      </c>
      <c r="M7" s="24">
        <f>0.0785+0.055</f>
        <v>0.13350000000000001</v>
      </c>
      <c r="P7" s="6">
        <f>0.052+0.0948</f>
        <v>0.14679999999999999</v>
      </c>
      <c r="Q7" s="6">
        <v>2</v>
      </c>
      <c r="W7" s="44">
        <f>0.298+0.191</f>
        <v>0.48899999999999999</v>
      </c>
      <c r="X7" t="s">
        <v>68</v>
      </c>
      <c r="Y7" t="s">
        <v>68</v>
      </c>
      <c r="Z7" s="15" t="s">
        <v>41</v>
      </c>
    </row>
    <row r="8" spans="1:27" x14ac:dyDescent="0.3">
      <c r="A8" s="3" t="s">
        <v>46</v>
      </c>
      <c r="B8" s="17">
        <v>41914</v>
      </c>
      <c r="C8" s="19">
        <v>2</v>
      </c>
      <c r="D8" s="20">
        <v>36</v>
      </c>
      <c r="E8" s="3" t="s">
        <v>55</v>
      </c>
      <c r="F8" s="3" t="s">
        <v>28</v>
      </c>
      <c r="G8" s="3" t="s">
        <v>33</v>
      </c>
      <c r="H8" s="3" t="s">
        <v>34</v>
      </c>
      <c r="I8">
        <v>1.7000000000000001E-2</v>
      </c>
      <c r="J8" s="15">
        <v>0.4</v>
      </c>
      <c r="K8" s="44">
        <v>5.4899999999999997E-2</v>
      </c>
      <c r="L8" s="44">
        <v>-3.3700000000000001E-2</v>
      </c>
      <c r="M8" s="24">
        <f>K8-L8</f>
        <v>8.8599999999999998E-2</v>
      </c>
      <c r="N8" s="44">
        <v>6.7299999999999999E-2</v>
      </c>
      <c r="O8" s="44">
        <v>-2.7E-2</v>
      </c>
      <c r="P8" s="6">
        <f>N8-O8</f>
        <v>9.4299999999999995E-2</v>
      </c>
      <c r="Q8" s="6">
        <v>2.5</v>
      </c>
      <c r="U8" s="44">
        <v>0.19500000000000001</v>
      </c>
      <c r="V8" s="44">
        <v>-0.126</v>
      </c>
      <c r="W8" s="44">
        <f>U8-V8</f>
        <v>0.32100000000000001</v>
      </c>
      <c r="X8" t="s">
        <v>68</v>
      </c>
      <c r="Y8" t="s">
        <v>67</v>
      </c>
      <c r="Z8" s="15" t="s">
        <v>40</v>
      </c>
    </row>
    <row r="9" spans="1:27" x14ac:dyDescent="0.3">
      <c r="A9" s="3" t="s">
        <v>47</v>
      </c>
      <c r="B9" s="17">
        <v>41914</v>
      </c>
      <c r="C9" s="19">
        <v>2</v>
      </c>
      <c r="D9" s="20">
        <v>37</v>
      </c>
      <c r="E9" s="3" t="s">
        <v>56</v>
      </c>
      <c r="F9" s="3" t="s">
        <v>28</v>
      </c>
      <c r="G9" s="3" t="s">
        <v>33</v>
      </c>
      <c r="H9" s="3" t="s">
        <v>34</v>
      </c>
      <c r="I9">
        <v>1.7000000000000001E-2</v>
      </c>
      <c r="J9" s="15">
        <v>0.4</v>
      </c>
      <c r="K9" s="44">
        <v>6.9699999999999998E-2</v>
      </c>
      <c r="L9" s="44">
        <v>-0.04</v>
      </c>
      <c r="M9" s="44">
        <f t="shared" ref="M9:M72" si="0">K9-L9</f>
        <v>0.10969999999999999</v>
      </c>
      <c r="N9" s="44">
        <v>8.6999999999999994E-2</v>
      </c>
      <c r="O9" s="44">
        <v>-0.03</v>
      </c>
      <c r="P9" s="44">
        <f t="shared" ref="P9:P72" si="1">N9-O9</f>
        <v>0.11699999999999999</v>
      </c>
      <c r="Q9" s="6">
        <v>2.5</v>
      </c>
      <c r="U9" s="44">
        <v>0.25</v>
      </c>
      <c r="V9" s="44">
        <v>-0.16300000000000001</v>
      </c>
      <c r="W9" s="44">
        <f t="shared" ref="W9:W72" si="2">U9-V9</f>
        <v>0.41300000000000003</v>
      </c>
      <c r="X9" t="s">
        <v>68</v>
      </c>
      <c r="Y9" t="s">
        <v>69</v>
      </c>
      <c r="Z9" s="15" t="s">
        <v>40</v>
      </c>
    </row>
    <row r="10" spans="1:27" x14ac:dyDescent="0.3">
      <c r="A10" s="3" t="s">
        <v>48</v>
      </c>
      <c r="B10" s="17">
        <v>41914</v>
      </c>
      <c r="C10" s="19">
        <v>2</v>
      </c>
      <c r="D10" s="20">
        <v>38</v>
      </c>
      <c r="E10" s="3" t="s">
        <v>57</v>
      </c>
      <c r="F10" s="3" t="s">
        <v>28</v>
      </c>
      <c r="G10" s="3" t="s">
        <v>33</v>
      </c>
      <c r="H10" s="3" t="s">
        <v>34</v>
      </c>
      <c r="I10">
        <v>1.7000000000000001E-2</v>
      </c>
      <c r="J10" s="15">
        <v>0.4</v>
      </c>
      <c r="K10" s="44">
        <v>8.6300000000000002E-2</v>
      </c>
      <c r="L10" s="44">
        <v>-4.7500000000000001E-2</v>
      </c>
      <c r="M10" s="44">
        <f t="shared" si="0"/>
        <v>0.1338</v>
      </c>
      <c r="N10" s="44">
        <v>0.11</v>
      </c>
      <c r="O10" s="44">
        <v>-3.5000000000000003E-2</v>
      </c>
      <c r="P10" s="44">
        <f t="shared" si="1"/>
        <v>0.14500000000000002</v>
      </c>
      <c r="Q10" s="6">
        <v>2.5</v>
      </c>
      <c r="U10" s="44">
        <v>0.29099999999999998</v>
      </c>
      <c r="V10" s="44">
        <v>-0.18</v>
      </c>
      <c r="W10" s="44">
        <f t="shared" si="2"/>
        <v>0.47099999999999997</v>
      </c>
      <c r="X10" t="s">
        <v>68</v>
      </c>
      <c r="Y10" t="s">
        <v>68</v>
      </c>
      <c r="Z10" s="15" t="s">
        <v>41</v>
      </c>
    </row>
    <row r="11" spans="1:27" x14ac:dyDescent="0.3">
      <c r="A11" s="3" t="s">
        <v>49</v>
      </c>
      <c r="B11" s="17">
        <v>41914</v>
      </c>
      <c r="C11" s="19">
        <v>2</v>
      </c>
      <c r="D11" s="20">
        <v>39</v>
      </c>
      <c r="E11" s="3" t="s">
        <v>58</v>
      </c>
      <c r="F11" s="3" t="s">
        <v>28</v>
      </c>
      <c r="G11" s="3" t="s">
        <v>33</v>
      </c>
      <c r="H11" s="3" t="s">
        <v>34</v>
      </c>
      <c r="I11">
        <v>1.7000000000000001E-2</v>
      </c>
      <c r="J11" s="15">
        <v>0.4</v>
      </c>
      <c r="K11" s="44">
        <v>5.3999999999999999E-2</v>
      </c>
      <c r="L11" s="44">
        <v>-3.1800000000000002E-2</v>
      </c>
      <c r="M11" s="44">
        <f t="shared" si="0"/>
        <v>8.5800000000000001E-2</v>
      </c>
      <c r="N11" s="44">
        <v>6.9099999999999995E-2</v>
      </c>
      <c r="O11" s="44">
        <v>-3.2300000000000002E-2</v>
      </c>
      <c r="P11" s="44">
        <f t="shared" si="1"/>
        <v>0.10139999999999999</v>
      </c>
      <c r="Q11" s="6">
        <v>3</v>
      </c>
      <c r="U11" s="44">
        <v>0.23799999999999999</v>
      </c>
      <c r="V11" s="44">
        <v>-0.16500000000000001</v>
      </c>
      <c r="W11" s="44">
        <f t="shared" si="2"/>
        <v>0.40300000000000002</v>
      </c>
      <c r="X11" t="s">
        <v>68</v>
      </c>
      <c r="Y11" t="s">
        <v>69</v>
      </c>
      <c r="Z11" s="15" t="s">
        <v>40</v>
      </c>
    </row>
    <row r="12" spans="1:27" x14ac:dyDescent="0.3">
      <c r="A12" s="3" t="s">
        <v>50</v>
      </c>
      <c r="B12" s="17">
        <v>41914</v>
      </c>
      <c r="C12" s="19">
        <v>2</v>
      </c>
      <c r="D12" s="20">
        <v>40</v>
      </c>
      <c r="E12" s="3" t="s">
        <v>59</v>
      </c>
      <c r="F12" s="3" t="s">
        <v>28</v>
      </c>
      <c r="G12" s="3" t="s">
        <v>33</v>
      </c>
      <c r="H12" s="3" t="s">
        <v>34</v>
      </c>
      <c r="I12">
        <v>1.7000000000000001E-2</v>
      </c>
      <c r="J12" s="15">
        <v>0.4</v>
      </c>
      <c r="K12" s="44">
        <v>6.7299999999999999E-2</v>
      </c>
      <c r="L12" s="44">
        <v>-3.8899999999999997E-2</v>
      </c>
      <c r="M12" s="44">
        <f t="shared" si="0"/>
        <v>0.10619999999999999</v>
      </c>
      <c r="N12" s="44">
        <v>8.8200000000000001E-2</v>
      </c>
      <c r="O12" s="44">
        <v>-4.1099999999999998E-2</v>
      </c>
      <c r="P12" s="44">
        <f t="shared" si="1"/>
        <v>0.1293</v>
      </c>
      <c r="Q12" s="6">
        <v>3</v>
      </c>
      <c r="U12" s="44">
        <v>0.29699999999999999</v>
      </c>
      <c r="V12" s="44">
        <v>-0.19900000000000001</v>
      </c>
      <c r="W12" s="44">
        <f t="shared" si="2"/>
        <v>0.496</v>
      </c>
      <c r="X12" t="s">
        <v>68</v>
      </c>
      <c r="Y12" t="s">
        <v>68</v>
      </c>
      <c r="Z12" s="15" t="s">
        <v>40</v>
      </c>
    </row>
    <row r="13" spans="1:27" x14ac:dyDescent="0.3">
      <c r="A13" s="3" t="s">
        <v>51</v>
      </c>
      <c r="B13" s="17">
        <v>41914</v>
      </c>
      <c r="C13" s="19">
        <v>2</v>
      </c>
      <c r="D13" s="20">
        <v>41</v>
      </c>
      <c r="E13" s="3" t="s">
        <v>60</v>
      </c>
      <c r="F13" s="3" t="s">
        <v>28</v>
      </c>
      <c r="G13" s="3" t="s">
        <v>33</v>
      </c>
      <c r="H13" s="3" t="s">
        <v>34</v>
      </c>
      <c r="I13">
        <v>1.7000000000000001E-2</v>
      </c>
      <c r="J13" s="15">
        <v>0.4</v>
      </c>
      <c r="K13" s="44">
        <v>5.2400000000000002E-2</v>
      </c>
      <c r="L13" s="44">
        <v>-4.1399999999999999E-2</v>
      </c>
      <c r="M13" s="44">
        <f t="shared" si="0"/>
        <v>9.3799999999999994E-2</v>
      </c>
      <c r="N13" s="44">
        <v>5.9400000000000001E-2</v>
      </c>
      <c r="O13" s="44">
        <v>-3.85E-2</v>
      </c>
      <c r="P13" s="44">
        <f t="shared" si="1"/>
        <v>9.7900000000000001E-2</v>
      </c>
      <c r="Q13" s="6">
        <v>2</v>
      </c>
      <c r="U13" s="44">
        <v>0.20499999999999999</v>
      </c>
      <c r="V13" s="44">
        <v>-0.13800000000000001</v>
      </c>
      <c r="W13" s="44">
        <f t="shared" si="2"/>
        <v>0.34299999999999997</v>
      </c>
      <c r="X13" t="s">
        <v>67</v>
      </c>
      <c r="Y13" t="s">
        <v>67</v>
      </c>
      <c r="Z13" s="15" t="s">
        <v>41</v>
      </c>
    </row>
    <row r="14" spans="1:27" x14ac:dyDescent="0.3">
      <c r="A14" s="18" t="s">
        <v>62</v>
      </c>
      <c r="B14" s="17">
        <v>41914</v>
      </c>
      <c r="C14" s="19">
        <v>2</v>
      </c>
      <c r="D14" t="s">
        <v>66</v>
      </c>
      <c r="E14" s="18" t="s">
        <v>61</v>
      </c>
      <c r="F14" s="3" t="s">
        <v>28</v>
      </c>
      <c r="G14" s="3" t="s">
        <v>33</v>
      </c>
      <c r="H14" s="3" t="s">
        <v>34</v>
      </c>
      <c r="I14">
        <v>1.7000000000000001E-2</v>
      </c>
      <c r="J14" s="15">
        <v>0.4</v>
      </c>
      <c r="K14" s="44">
        <v>6.5699999999999995E-2</v>
      </c>
      <c r="L14" s="44">
        <v>-4.9200000000000001E-2</v>
      </c>
      <c r="M14" s="44">
        <f t="shared" si="0"/>
        <v>0.1149</v>
      </c>
      <c r="N14" s="44">
        <v>7.6999999999999999E-2</v>
      </c>
      <c r="O14" s="44">
        <v>-4.58E-2</v>
      </c>
      <c r="P14" s="44">
        <f t="shared" si="1"/>
        <v>0.12279999999999999</v>
      </c>
      <c r="Q14" s="6">
        <v>2</v>
      </c>
      <c r="U14" s="44">
        <v>0.23100000000000001</v>
      </c>
      <c r="V14" s="44">
        <v>-0.159</v>
      </c>
      <c r="W14" s="44">
        <f t="shared" si="2"/>
        <v>0.39</v>
      </c>
      <c r="X14" t="s">
        <v>68</v>
      </c>
      <c r="Y14" t="s">
        <v>67</v>
      </c>
      <c r="Z14" s="15" t="s">
        <v>40</v>
      </c>
      <c r="AA14" t="s">
        <v>63</v>
      </c>
    </row>
    <row r="15" spans="1:27" x14ac:dyDescent="0.3">
      <c r="A15" s="3" t="s">
        <v>102</v>
      </c>
      <c r="B15" s="29">
        <v>41921</v>
      </c>
      <c r="C15" s="19">
        <v>3</v>
      </c>
      <c r="D15" t="s">
        <v>145</v>
      </c>
      <c r="E15" s="3" t="s">
        <v>102</v>
      </c>
      <c r="F15" s="3" t="s">
        <v>117</v>
      </c>
      <c r="G15" s="3" t="s">
        <v>33</v>
      </c>
      <c r="H15" s="3" t="s">
        <v>128</v>
      </c>
      <c r="I15">
        <v>2.8000000000000001E-2</v>
      </c>
      <c r="J15" s="33">
        <v>0.4</v>
      </c>
      <c r="K15" s="44">
        <v>1.8800000000000001E-2</v>
      </c>
      <c r="L15" s="44">
        <v>-1.7899999999999999E-2</v>
      </c>
      <c r="M15" s="44">
        <f t="shared" si="0"/>
        <v>3.6699999999999997E-2</v>
      </c>
      <c r="N15" s="44">
        <v>0.02</v>
      </c>
      <c r="O15" s="44">
        <v>-1.7000000000000001E-2</v>
      </c>
      <c r="P15" s="44">
        <f t="shared" si="1"/>
        <v>3.7000000000000005E-2</v>
      </c>
      <c r="Q15" s="6">
        <v>2</v>
      </c>
      <c r="U15" s="44">
        <v>9.1999999999999998E-2</v>
      </c>
      <c r="V15" s="44">
        <v>-7.5999999999999998E-2</v>
      </c>
      <c r="W15" s="44">
        <f t="shared" si="2"/>
        <v>0.16799999999999998</v>
      </c>
      <c r="X15" t="s">
        <v>67</v>
      </c>
      <c r="Y15" t="s">
        <v>67</v>
      </c>
      <c r="Z15" s="6" t="s">
        <v>129</v>
      </c>
    </row>
    <row r="16" spans="1:27" x14ac:dyDescent="0.3">
      <c r="A16" s="3" t="s">
        <v>103</v>
      </c>
      <c r="B16" s="29">
        <v>41921</v>
      </c>
      <c r="C16" s="19">
        <v>3</v>
      </c>
      <c r="D16" s="20">
        <v>3</v>
      </c>
      <c r="E16" s="3" t="s">
        <v>270</v>
      </c>
      <c r="F16" s="3" t="s">
        <v>117</v>
      </c>
      <c r="G16" s="3" t="s">
        <v>33</v>
      </c>
      <c r="H16" s="3" t="s">
        <v>128</v>
      </c>
      <c r="I16">
        <v>2.8000000000000001E-2</v>
      </c>
      <c r="J16" s="33">
        <v>0.4</v>
      </c>
      <c r="K16" s="44">
        <v>2.8899999999999999E-2</v>
      </c>
      <c r="L16" s="44">
        <v>-2.6599999999999999E-2</v>
      </c>
      <c r="M16" s="44">
        <f t="shared" si="0"/>
        <v>5.5499999999999994E-2</v>
      </c>
      <c r="N16" s="44">
        <v>3.1399999999999997E-2</v>
      </c>
      <c r="O16" s="44">
        <v>-2.35E-2</v>
      </c>
      <c r="P16" s="44">
        <f t="shared" si="1"/>
        <v>5.4899999999999997E-2</v>
      </c>
      <c r="Q16" s="6">
        <v>2</v>
      </c>
      <c r="U16" s="44">
        <v>0.126</v>
      </c>
      <c r="V16" s="44">
        <v>-0.112</v>
      </c>
      <c r="W16" s="44">
        <f t="shared" si="2"/>
        <v>0.23799999999999999</v>
      </c>
      <c r="X16" t="s">
        <v>68</v>
      </c>
      <c r="Y16" t="s">
        <v>67</v>
      </c>
      <c r="Z16" s="33" t="s">
        <v>129</v>
      </c>
    </row>
    <row r="17" spans="1:27" x14ac:dyDescent="0.3">
      <c r="A17" s="3" t="s">
        <v>104</v>
      </c>
      <c r="B17" s="29">
        <v>41921</v>
      </c>
      <c r="C17" s="19">
        <v>3</v>
      </c>
      <c r="D17" s="20" t="s">
        <v>114</v>
      </c>
      <c r="E17" s="3" t="s">
        <v>271</v>
      </c>
      <c r="F17" s="3" t="s">
        <v>117</v>
      </c>
      <c r="G17" s="3" t="s">
        <v>33</v>
      </c>
      <c r="H17" s="3" t="s">
        <v>128</v>
      </c>
      <c r="I17">
        <v>2.8000000000000001E-2</v>
      </c>
      <c r="J17" s="33">
        <v>0.4</v>
      </c>
      <c r="K17" s="44">
        <v>0.04</v>
      </c>
      <c r="L17" s="44">
        <v>-3.4599999999999999E-2</v>
      </c>
      <c r="M17" s="44">
        <f t="shared" si="0"/>
        <v>7.46E-2</v>
      </c>
      <c r="N17" s="44">
        <v>4.3700000000000003E-2</v>
      </c>
      <c r="O17" s="44">
        <v>-2.9499999999999998E-2</v>
      </c>
      <c r="P17" s="44">
        <f t="shared" si="1"/>
        <v>7.3200000000000001E-2</v>
      </c>
      <c r="Q17" s="6">
        <v>2</v>
      </c>
      <c r="U17" s="44">
        <v>0.15</v>
      </c>
      <c r="V17" s="44">
        <v>-0.14299999999999999</v>
      </c>
      <c r="W17" s="44">
        <f t="shared" si="2"/>
        <v>0.29299999999999998</v>
      </c>
      <c r="X17" t="s">
        <v>68</v>
      </c>
      <c r="Y17" t="s">
        <v>68</v>
      </c>
      <c r="Z17" s="33" t="s">
        <v>129</v>
      </c>
    </row>
    <row r="18" spans="1:27" x14ac:dyDescent="0.3">
      <c r="A18" s="3" t="s">
        <v>105</v>
      </c>
      <c r="B18" s="29">
        <v>41921</v>
      </c>
      <c r="C18" s="19">
        <v>3</v>
      </c>
      <c r="D18" s="20">
        <v>6</v>
      </c>
      <c r="E18" s="3" t="s">
        <v>272</v>
      </c>
      <c r="F18" s="3" t="s">
        <v>117</v>
      </c>
      <c r="G18" s="3" t="s">
        <v>33</v>
      </c>
      <c r="H18" s="3" t="s">
        <v>128</v>
      </c>
      <c r="I18" s="33">
        <v>2.8000000000000001E-2</v>
      </c>
      <c r="J18" s="33">
        <v>0.4</v>
      </c>
      <c r="K18" s="44">
        <v>5.1999999999999998E-2</v>
      </c>
      <c r="L18" s="44">
        <v>-4.2999999999999997E-2</v>
      </c>
      <c r="M18" s="44">
        <f t="shared" si="0"/>
        <v>9.5000000000000001E-2</v>
      </c>
      <c r="N18" s="44">
        <v>5.8700000000000002E-2</v>
      </c>
      <c r="O18" s="44">
        <v>-3.5400000000000001E-2</v>
      </c>
      <c r="P18" s="44">
        <f t="shared" si="1"/>
        <v>9.4100000000000003E-2</v>
      </c>
      <c r="Q18" s="6">
        <v>2</v>
      </c>
      <c r="W18" s="44">
        <f t="shared" si="2"/>
        <v>0</v>
      </c>
      <c r="X18" t="s">
        <v>68</v>
      </c>
      <c r="Y18" t="s">
        <v>68</v>
      </c>
      <c r="Z18" s="33" t="s">
        <v>129</v>
      </c>
    </row>
    <row r="19" spans="1:27" x14ac:dyDescent="0.3">
      <c r="A19" s="3" t="s">
        <v>106</v>
      </c>
      <c r="B19" s="29">
        <v>41921</v>
      </c>
      <c r="C19" s="19">
        <v>3</v>
      </c>
      <c r="D19" s="20">
        <v>7</v>
      </c>
      <c r="E19" s="3" t="s">
        <v>273</v>
      </c>
      <c r="F19" s="3" t="s">
        <v>117</v>
      </c>
      <c r="G19" s="3" t="s">
        <v>33</v>
      </c>
      <c r="H19" s="3" t="s">
        <v>128</v>
      </c>
      <c r="I19" s="33">
        <v>2.8000000000000001E-2</v>
      </c>
      <c r="J19" s="33">
        <v>0.4</v>
      </c>
      <c r="K19" s="44">
        <v>1.7899999999999999E-2</v>
      </c>
      <c r="L19" s="44">
        <v>-1.7100000000000001E-2</v>
      </c>
      <c r="M19" s="44">
        <f t="shared" si="0"/>
        <v>3.5000000000000003E-2</v>
      </c>
      <c r="N19" s="44">
        <v>1.8700000000000001E-2</v>
      </c>
      <c r="O19" s="44">
        <v>-1.3599999999999999E-2</v>
      </c>
      <c r="P19" s="44">
        <f t="shared" si="1"/>
        <v>3.2300000000000002E-2</v>
      </c>
      <c r="Q19" s="6">
        <v>2.5</v>
      </c>
      <c r="U19" s="44">
        <v>8.5000000000000006E-2</v>
      </c>
      <c r="V19" s="44">
        <v>-6.8000000000000005E-2</v>
      </c>
      <c r="W19" s="44">
        <f t="shared" si="2"/>
        <v>0.15300000000000002</v>
      </c>
      <c r="X19" t="s">
        <v>67</v>
      </c>
      <c r="Y19" t="s">
        <v>67</v>
      </c>
      <c r="Z19" s="33" t="s">
        <v>129</v>
      </c>
    </row>
    <row r="20" spans="1:27" x14ac:dyDescent="0.3">
      <c r="A20" s="3" t="s">
        <v>107</v>
      </c>
      <c r="B20" s="29">
        <v>41921</v>
      </c>
      <c r="C20" s="19">
        <v>3</v>
      </c>
      <c r="D20" s="20">
        <v>8</v>
      </c>
      <c r="E20" s="3" t="s">
        <v>274</v>
      </c>
      <c r="F20" s="3" t="s">
        <v>117</v>
      </c>
      <c r="G20" s="3" t="s">
        <v>33</v>
      </c>
      <c r="H20" s="3" t="s">
        <v>128</v>
      </c>
      <c r="I20" s="33">
        <v>2.8000000000000001E-2</v>
      </c>
      <c r="J20" s="33">
        <v>0.4</v>
      </c>
      <c r="K20" s="44">
        <v>2.9000000000000001E-2</v>
      </c>
      <c r="L20" s="44">
        <v>-2.4400000000000002E-2</v>
      </c>
      <c r="M20" s="44">
        <f t="shared" si="0"/>
        <v>5.3400000000000003E-2</v>
      </c>
      <c r="N20" s="44">
        <v>3.1899999999999998E-2</v>
      </c>
      <c r="O20" s="44">
        <v>-1.8700000000000001E-2</v>
      </c>
      <c r="P20" s="44">
        <f t="shared" si="1"/>
        <v>5.0599999999999999E-2</v>
      </c>
      <c r="Q20" s="6">
        <v>2.5</v>
      </c>
      <c r="U20" s="44">
        <v>0.129</v>
      </c>
      <c r="V20" s="44">
        <v>-0.108</v>
      </c>
      <c r="W20" s="44">
        <f t="shared" si="2"/>
        <v>0.23699999999999999</v>
      </c>
      <c r="X20" t="s">
        <v>68</v>
      </c>
      <c r="Y20" t="s">
        <v>67</v>
      </c>
      <c r="Z20" s="33" t="s">
        <v>129</v>
      </c>
    </row>
    <row r="21" spans="1:27" x14ac:dyDescent="0.3">
      <c r="A21" s="3" t="s">
        <v>108</v>
      </c>
      <c r="B21" s="29">
        <v>41921</v>
      </c>
      <c r="C21" s="19">
        <v>3</v>
      </c>
      <c r="D21" s="20">
        <v>9</v>
      </c>
      <c r="E21" s="3" t="s">
        <v>275</v>
      </c>
      <c r="F21" s="3" t="s">
        <v>117</v>
      </c>
      <c r="G21" s="3" t="s">
        <v>33</v>
      </c>
      <c r="H21" s="3" t="s">
        <v>128</v>
      </c>
      <c r="I21" s="33">
        <v>2.8000000000000001E-2</v>
      </c>
      <c r="J21" s="33">
        <v>0.4</v>
      </c>
      <c r="K21" s="44">
        <v>4.2099999999999999E-2</v>
      </c>
      <c r="L21" s="44">
        <v>-3.2000000000000001E-2</v>
      </c>
      <c r="M21" s="44">
        <f t="shared" si="0"/>
        <v>7.4099999999999999E-2</v>
      </c>
      <c r="N21" s="44">
        <v>4.7699999999999999E-2</v>
      </c>
      <c r="O21" s="44">
        <v>-2.3800000000000002E-2</v>
      </c>
      <c r="P21" s="44">
        <f t="shared" si="1"/>
        <v>7.1500000000000008E-2</v>
      </c>
      <c r="Q21" s="6">
        <v>2.5</v>
      </c>
      <c r="U21" s="44">
        <v>0.182</v>
      </c>
      <c r="V21" s="44">
        <v>-0.14199999999999999</v>
      </c>
      <c r="W21" s="44">
        <f t="shared" si="2"/>
        <v>0.32399999999999995</v>
      </c>
      <c r="X21" t="s">
        <v>68</v>
      </c>
      <c r="Y21" t="s">
        <v>68</v>
      </c>
      <c r="Z21" s="33" t="s">
        <v>129</v>
      </c>
    </row>
    <row r="22" spans="1:27" x14ac:dyDescent="0.3">
      <c r="A22" s="3" t="s">
        <v>109</v>
      </c>
      <c r="B22" s="29">
        <v>41921</v>
      </c>
      <c r="C22" s="19">
        <v>3</v>
      </c>
      <c r="D22" t="s">
        <v>115</v>
      </c>
      <c r="E22" s="3" t="s">
        <v>276</v>
      </c>
      <c r="F22" s="3" t="s">
        <v>117</v>
      </c>
      <c r="G22" s="3" t="s">
        <v>33</v>
      </c>
      <c r="H22" s="3" t="s">
        <v>128</v>
      </c>
      <c r="I22" s="33">
        <v>2.8000000000000001E-2</v>
      </c>
      <c r="J22" s="33">
        <v>0.4</v>
      </c>
      <c r="K22" s="44">
        <v>5.6899999999999999E-2</v>
      </c>
      <c r="L22" s="44">
        <v>-3.8699999999999998E-2</v>
      </c>
      <c r="M22" s="44">
        <f t="shared" si="0"/>
        <v>9.5599999999999991E-2</v>
      </c>
      <c r="N22" s="44">
        <v>6.54E-2</v>
      </c>
      <c r="O22" s="44">
        <v>-2.92E-2</v>
      </c>
      <c r="P22" s="44">
        <f t="shared" si="1"/>
        <v>9.4600000000000004E-2</v>
      </c>
      <c r="Q22" s="6">
        <v>2.5</v>
      </c>
      <c r="U22" s="44">
        <v>0.217</v>
      </c>
      <c r="V22" s="44">
        <v>-0.152</v>
      </c>
      <c r="W22" s="44">
        <f t="shared" si="2"/>
        <v>0.36899999999999999</v>
      </c>
      <c r="X22" t="s">
        <v>68</v>
      </c>
      <c r="Y22" t="s">
        <v>68</v>
      </c>
      <c r="Z22" s="33" t="s">
        <v>129</v>
      </c>
    </row>
    <row r="23" spans="1:27" x14ac:dyDescent="0.3">
      <c r="A23" s="3" t="s">
        <v>110</v>
      </c>
      <c r="B23" s="29">
        <v>41921</v>
      </c>
      <c r="C23" s="19">
        <v>3</v>
      </c>
      <c r="D23" s="20">
        <v>12</v>
      </c>
      <c r="E23" s="3" t="s">
        <v>277</v>
      </c>
      <c r="F23" s="3" t="s">
        <v>117</v>
      </c>
      <c r="G23" s="3" t="s">
        <v>33</v>
      </c>
      <c r="H23" s="3" t="s">
        <v>128</v>
      </c>
      <c r="I23" s="33">
        <v>2.8000000000000001E-2</v>
      </c>
      <c r="J23" s="33">
        <v>0.4</v>
      </c>
      <c r="K23" s="44">
        <v>1.7399999999999999E-2</v>
      </c>
      <c r="L23" s="44">
        <v>-1.61E-2</v>
      </c>
      <c r="M23" s="44">
        <f t="shared" si="0"/>
        <v>3.3500000000000002E-2</v>
      </c>
      <c r="N23" s="44">
        <v>2.0299999999999999E-2</v>
      </c>
      <c r="O23" s="44">
        <v>-1.6500000000000001E-2</v>
      </c>
      <c r="P23" s="44">
        <f t="shared" si="1"/>
        <v>3.6799999999999999E-2</v>
      </c>
      <c r="Q23" s="6">
        <v>3</v>
      </c>
      <c r="U23" s="44">
        <v>0.111</v>
      </c>
      <c r="V23" s="44">
        <v>-9.2999999999999999E-2</v>
      </c>
      <c r="W23" s="44">
        <f t="shared" si="2"/>
        <v>0.20400000000000001</v>
      </c>
      <c r="X23" t="s">
        <v>67</v>
      </c>
      <c r="Y23" t="s">
        <v>67</v>
      </c>
      <c r="Z23" s="33" t="s">
        <v>129</v>
      </c>
    </row>
    <row r="24" spans="1:27" x14ac:dyDescent="0.3">
      <c r="A24" s="3" t="s">
        <v>111</v>
      </c>
      <c r="B24" s="29">
        <v>41921</v>
      </c>
      <c r="C24" s="19">
        <v>3</v>
      </c>
      <c r="D24" s="20">
        <v>13</v>
      </c>
      <c r="E24" s="3" t="s">
        <v>278</v>
      </c>
      <c r="F24" s="3" t="s">
        <v>117</v>
      </c>
      <c r="G24" s="3" t="s">
        <v>33</v>
      </c>
      <c r="H24" s="3" t="s">
        <v>128</v>
      </c>
      <c r="I24" s="33">
        <v>2.8000000000000001E-2</v>
      </c>
      <c r="J24" s="33">
        <v>0.4</v>
      </c>
      <c r="K24" s="44">
        <v>2.7799999999999998E-2</v>
      </c>
      <c r="L24" s="44">
        <v>-2.2700000000000001E-2</v>
      </c>
      <c r="M24" s="44">
        <f t="shared" si="0"/>
        <v>5.0500000000000003E-2</v>
      </c>
      <c r="N24" s="44">
        <v>3.3500000000000002E-2</v>
      </c>
      <c r="O24" s="44">
        <v>-2.3400000000000001E-2</v>
      </c>
      <c r="P24" s="44">
        <f t="shared" si="1"/>
        <v>5.6900000000000006E-2</v>
      </c>
      <c r="Q24" s="6">
        <v>3</v>
      </c>
      <c r="U24" s="44">
        <v>0.16700000000000001</v>
      </c>
      <c r="V24" s="44">
        <v>-0.112</v>
      </c>
      <c r="W24" s="44">
        <f t="shared" si="2"/>
        <v>0.27900000000000003</v>
      </c>
      <c r="X24" t="s">
        <v>68</v>
      </c>
      <c r="Y24" t="s">
        <v>67</v>
      </c>
      <c r="Z24" s="33" t="s">
        <v>129</v>
      </c>
    </row>
    <row r="25" spans="1:27" x14ac:dyDescent="0.3">
      <c r="A25" s="3" t="s">
        <v>112</v>
      </c>
      <c r="B25" s="29">
        <v>41921</v>
      </c>
      <c r="C25" s="19">
        <v>3</v>
      </c>
      <c r="D25" s="20">
        <v>14</v>
      </c>
      <c r="E25" s="3" t="s">
        <v>279</v>
      </c>
      <c r="F25" s="3" t="s">
        <v>117</v>
      </c>
      <c r="G25" s="3" t="s">
        <v>33</v>
      </c>
      <c r="H25" s="3" t="s">
        <v>128</v>
      </c>
      <c r="I25" s="33">
        <v>2.8000000000000001E-2</v>
      </c>
      <c r="J25" s="33">
        <v>0.4</v>
      </c>
      <c r="K25" s="44">
        <v>3.9699999999999999E-2</v>
      </c>
      <c r="L25" s="44">
        <v>-2.8500000000000001E-2</v>
      </c>
      <c r="M25" s="44">
        <f t="shared" si="0"/>
        <v>6.8199999999999997E-2</v>
      </c>
      <c r="N25" s="44">
        <v>5.0599999999999999E-2</v>
      </c>
      <c r="O25" s="44">
        <v>-2.9899999999999999E-2</v>
      </c>
      <c r="P25" s="44">
        <f t="shared" si="1"/>
        <v>8.0500000000000002E-2</v>
      </c>
      <c r="Q25" s="6">
        <v>3</v>
      </c>
      <c r="U25" s="44">
        <v>0.22</v>
      </c>
      <c r="V25" s="44">
        <v>-0.158</v>
      </c>
      <c r="W25" s="44">
        <f t="shared" si="2"/>
        <v>0.378</v>
      </c>
      <c r="X25" t="s">
        <v>68</v>
      </c>
      <c r="Y25" t="s">
        <v>68</v>
      </c>
      <c r="Z25" s="33" t="s">
        <v>129</v>
      </c>
    </row>
    <row r="26" spans="1:27" x14ac:dyDescent="0.3">
      <c r="A26" s="3" t="s">
        <v>113</v>
      </c>
      <c r="B26" s="29">
        <v>41921</v>
      </c>
      <c r="C26" s="19">
        <v>3</v>
      </c>
      <c r="D26" t="s">
        <v>116</v>
      </c>
      <c r="E26" s="3" t="s">
        <v>280</v>
      </c>
      <c r="F26" s="3" t="s">
        <v>117</v>
      </c>
      <c r="G26" s="3" t="s">
        <v>33</v>
      </c>
      <c r="H26" s="3" t="s">
        <v>128</v>
      </c>
      <c r="I26" s="33">
        <v>2.8000000000000001E-2</v>
      </c>
      <c r="J26" s="33">
        <v>0.4</v>
      </c>
      <c r="K26" s="44">
        <v>0.53</v>
      </c>
      <c r="L26" s="44">
        <v>-3.4500000000000003E-2</v>
      </c>
      <c r="M26" s="44">
        <f t="shared" si="0"/>
        <v>0.5645</v>
      </c>
      <c r="N26" s="44">
        <v>7.0199999999999999E-2</v>
      </c>
      <c r="O26" s="44">
        <v>-3.5999999999999997E-2</v>
      </c>
      <c r="P26" s="44">
        <f t="shared" si="1"/>
        <v>0.10619999999999999</v>
      </c>
      <c r="Q26" s="6">
        <v>3</v>
      </c>
      <c r="U26" s="44">
        <v>0.26800000000000002</v>
      </c>
      <c r="V26" s="44">
        <v>-0.19900000000000001</v>
      </c>
      <c r="W26" s="44">
        <f t="shared" si="2"/>
        <v>0.46700000000000003</v>
      </c>
      <c r="X26" t="s">
        <v>68</v>
      </c>
      <c r="Y26" t="s">
        <v>68</v>
      </c>
      <c r="Z26" s="33" t="s">
        <v>129</v>
      </c>
    </row>
    <row r="27" spans="1:27" x14ac:dyDescent="0.3">
      <c r="A27" s="3" t="s">
        <v>130</v>
      </c>
      <c r="B27" s="29">
        <v>41928</v>
      </c>
      <c r="C27" s="19">
        <v>4</v>
      </c>
      <c r="D27" s="20">
        <v>18</v>
      </c>
      <c r="E27" s="3" t="s">
        <v>281</v>
      </c>
      <c r="F27" s="3" t="s">
        <v>118</v>
      </c>
      <c r="G27" s="3" t="s">
        <v>33</v>
      </c>
      <c r="H27" s="3" t="s">
        <v>128</v>
      </c>
      <c r="I27">
        <v>5.7000000000000002E-2</v>
      </c>
      <c r="J27" s="36">
        <v>0.4</v>
      </c>
      <c r="M27" s="61">
        <f t="shared" si="0"/>
        <v>0</v>
      </c>
      <c r="P27" s="61">
        <f t="shared" si="1"/>
        <v>0</v>
      </c>
      <c r="W27" s="61">
        <f t="shared" si="2"/>
        <v>0</v>
      </c>
      <c r="X27" t="s">
        <v>67</v>
      </c>
      <c r="Y27" t="s">
        <v>160</v>
      </c>
      <c r="Z27" s="36" t="s">
        <v>129</v>
      </c>
      <c r="AA27" t="s">
        <v>161</v>
      </c>
    </row>
    <row r="28" spans="1:27" x14ac:dyDescent="0.3">
      <c r="A28" s="3" t="s">
        <v>131</v>
      </c>
      <c r="B28" s="29">
        <v>41928</v>
      </c>
      <c r="C28" s="19">
        <v>4</v>
      </c>
      <c r="D28" s="20" t="s">
        <v>146</v>
      </c>
      <c r="E28" s="3" t="s">
        <v>282</v>
      </c>
      <c r="F28" s="3" t="s">
        <v>118</v>
      </c>
      <c r="G28" s="3" t="s">
        <v>33</v>
      </c>
      <c r="H28" s="3" t="s">
        <v>128</v>
      </c>
      <c r="I28">
        <v>5.7000000000000002E-2</v>
      </c>
      <c r="J28" s="36">
        <v>0.4</v>
      </c>
      <c r="M28" s="61">
        <f t="shared" si="0"/>
        <v>0</v>
      </c>
      <c r="P28" s="61">
        <f t="shared" si="1"/>
        <v>0</v>
      </c>
      <c r="W28" s="61">
        <f t="shared" si="2"/>
        <v>0</v>
      </c>
      <c r="X28" t="s">
        <v>67</v>
      </c>
      <c r="Y28" s="36" t="s">
        <v>160</v>
      </c>
      <c r="Z28" s="36" t="s">
        <v>129</v>
      </c>
      <c r="AA28" s="36" t="s">
        <v>161</v>
      </c>
    </row>
    <row r="29" spans="1:27" x14ac:dyDescent="0.3">
      <c r="A29" s="3" t="s">
        <v>132</v>
      </c>
      <c r="B29" s="29">
        <v>41928</v>
      </c>
      <c r="C29" s="19">
        <v>4</v>
      </c>
      <c r="D29" t="s">
        <v>147</v>
      </c>
      <c r="E29" s="3" t="s">
        <v>283</v>
      </c>
      <c r="F29" s="3" t="s">
        <v>118</v>
      </c>
      <c r="G29" s="3" t="s">
        <v>33</v>
      </c>
      <c r="H29" s="3" t="s">
        <v>128</v>
      </c>
      <c r="I29">
        <v>5.7000000000000002E-2</v>
      </c>
      <c r="J29" s="36">
        <v>0.4</v>
      </c>
      <c r="M29" s="61">
        <f t="shared" si="0"/>
        <v>0</v>
      </c>
      <c r="P29" s="61">
        <f t="shared" si="1"/>
        <v>0</v>
      </c>
      <c r="W29" s="61">
        <f t="shared" si="2"/>
        <v>0</v>
      </c>
      <c r="X29" t="s">
        <v>67</v>
      </c>
      <c r="Y29" s="36" t="s">
        <v>160</v>
      </c>
      <c r="Z29" s="36" t="s">
        <v>129</v>
      </c>
      <c r="AA29" s="36" t="s">
        <v>161</v>
      </c>
    </row>
    <row r="30" spans="1:27" x14ac:dyDescent="0.3">
      <c r="A30" s="64" t="s">
        <v>133</v>
      </c>
      <c r="B30" s="37">
        <v>41928</v>
      </c>
      <c r="C30" s="19">
        <v>4</v>
      </c>
      <c r="D30" s="20" t="s">
        <v>148</v>
      </c>
      <c r="E30" s="3" t="s">
        <v>284</v>
      </c>
      <c r="F30" s="3" t="s">
        <v>118</v>
      </c>
      <c r="G30" s="3" t="s">
        <v>33</v>
      </c>
      <c r="H30" s="3" t="s">
        <v>128</v>
      </c>
      <c r="I30" s="36">
        <v>5.7000000000000002E-2</v>
      </c>
      <c r="J30" s="36">
        <v>0.4</v>
      </c>
      <c r="K30" s="44">
        <v>5.6300000000000003E-2</v>
      </c>
      <c r="L30" s="44">
        <v>-4.3499999999999997E-2</v>
      </c>
      <c r="M30" s="61">
        <f t="shared" si="0"/>
        <v>9.98E-2</v>
      </c>
      <c r="N30" s="44">
        <v>6.6400000000000001E-2</v>
      </c>
      <c r="O30" s="44">
        <v>-4.1200000000000001E-2</v>
      </c>
      <c r="P30" s="61">
        <f t="shared" si="1"/>
        <v>0.1076</v>
      </c>
      <c r="Q30" s="6">
        <v>2</v>
      </c>
      <c r="U30" s="44">
        <v>0.22</v>
      </c>
      <c r="V30" s="44">
        <v>-0.14899999999999999</v>
      </c>
      <c r="W30" s="61">
        <f t="shared" si="2"/>
        <v>0.36899999999999999</v>
      </c>
      <c r="X30" t="s">
        <v>68</v>
      </c>
      <c r="Y30" s="36" t="s">
        <v>160</v>
      </c>
      <c r="Z30" s="36" t="s">
        <v>129</v>
      </c>
      <c r="AA30" s="36" t="s">
        <v>161</v>
      </c>
    </row>
    <row r="31" spans="1:27" x14ac:dyDescent="0.3">
      <c r="A31" s="3" t="s">
        <v>134</v>
      </c>
      <c r="B31" s="37">
        <v>41928</v>
      </c>
      <c r="C31" s="19">
        <v>4</v>
      </c>
      <c r="D31" s="20" t="s">
        <v>149</v>
      </c>
      <c r="E31" s="3" t="s">
        <v>285</v>
      </c>
      <c r="F31" s="3" t="s">
        <v>118</v>
      </c>
      <c r="G31" s="3" t="s">
        <v>33</v>
      </c>
      <c r="H31" s="3" t="s">
        <v>128</v>
      </c>
      <c r="I31" s="36">
        <v>5.7000000000000002E-2</v>
      </c>
      <c r="J31" s="36">
        <v>0.4</v>
      </c>
      <c r="M31" s="61">
        <f t="shared" si="0"/>
        <v>0</v>
      </c>
      <c r="P31" s="61">
        <f t="shared" si="1"/>
        <v>0</v>
      </c>
      <c r="W31" s="61">
        <f t="shared" si="2"/>
        <v>0</v>
      </c>
      <c r="X31" t="s">
        <v>68</v>
      </c>
      <c r="Y31" s="36" t="s">
        <v>160</v>
      </c>
      <c r="Z31" s="36" t="s">
        <v>129</v>
      </c>
      <c r="AA31" s="36" t="s">
        <v>161</v>
      </c>
    </row>
    <row r="32" spans="1:27" x14ac:dyDescent="0.3">
      <c r="A32" s="3" t="s">
        <v>135</v>
      </c>
      <c r="B32" s="37">
        <v>41928</v>
      </c>
      <c r="C32" s="19">
        <v>4</v>
      </c>
      <c r="D32" s="20" t="s">
        <v>150</v>
      </c>
      <c r="E32" s="3" t="s">
        <v>286</v>
      </c>
      <c r="F32" s="3" t="s">
        <v>118</v>
      </c>
      <c r="G32" s="3" t="s">
        <v>33</v>
      </c>
      <c r="H32" s="3" t="s">
        <v>128</v>
      </c>
      <c r="I32" s="36">
        <v>5.7000000000000002E-2</v>
      </c>
      <c r="J32" s="36">
        <v>0.4</v>
      </c>
      <c r="M32" s="61">
        <f t="shared" si="0"/>
        <v>0</v>
      </c>
      <c r="P32" s="61">
        <f t="shared" si="1"/>
        <v>0</v>
      </c>
      <c r="W32" s="61">
        <f t="shared" si="2"/>
        <v>0</v>
      </c>
      <c r="X32" t="s">
        <v>69</v>
      </c>
      <c r="Y32" s="36" t="s">
        <v>160</v>
      </c>
      <c r="Z32" s="36" t="s">
        <v>129</v>
      </c>
      <c r="AA32" s="36" t="s">
        <v>161</v>
      </c>
    </row>
    <row r="33" spans="1:27" x14ac:dyDescent="0.3">
      <c r="A33" s="3" t="s">
        <v>136</v>
      </c>
      <c r="B33" s="37">
        <v>41928</v>
      </c>
      <c r="C33" s="19">
        <v>4</v>
      </c>
      <c r="D33" s="20" t="s">
        <v>151</v>
      </c>
      <c r="E33" s="3" t="s">
        <v>287</v>
      </c>
      <c r="F33" s="3" t="s">
        <v>118</v>
      </c>
      <c r="G33" s="3" t="s">
        <v>33</v>
      </c>
      <c r="H33" s="3" t="s">
        <v>128</v>
      </c>
      <c r="I33" s="36">
        <v>5.7000000000000002E-2</v>
      </c>
      <c r="J33" s="36">
        <v>0.4</v>
      </c>
      <c r="M33" s="61">
        <f t="shared" si="0"/>
        <v>0</v>
      </c>
      <c r="P33" s="61">
        <f t="shared" si="1"/>
        <v>0</v>
      </c>
      <c r="W33" s="61">
        <f t="shared" si="2"/>
        <v>0</v>
      </c>
      <c r="X33" t="s">
        <v>67</v>
      </c>
      <c r="Y33" s="36" t="s">
        <v>160</v>
      </c>
      <c r="Z33" s="36" t="s">
        <v>129</v>
      </c>
      <c r="AA33" s="36" t="s">
        <v>161</v>
      </c>
    </row>
    <row r="34" spans="1:27" x14ac:dyDescent="0.3">
      <c r="A34" s="3" t="s">
        <v>137</v>
      </c>
      <c r="B34" s="37">
        <v>41928</v>
      </c>
      <c r="C34" s="19">
        <v>4</v>
      </c>
      <c r="D34" s="20" t="s">
        <v>152</v>
      </c>
      <c r="E34" s="3" t="s">
        <v>288</v>
      </c>
      <c r="F34" s="3" t="s">
        <v>118</v>
      </c>
      <c r="G34" s="3" t="s">
        <v>33</v>
      </c>
      <c r="H34" s="3" t="s">
        <v>128</v>
      </c>
      <c r="I34" s="36">
        <v>5.7000000000000002E-2</v>
      </c>
      <c r="J34" s="36">
        <v>0.4</v>
      </c>
      <c r="M34" s="61">
        <f t="shared" si="0"/>
        <v>0</v>
      </c>
      <c r="P34" s="61">
        <f t="shared" si="1"/>
        <v>0</v>
      </c>
      <c r="W34" s="61">
        <f t="shared" si="2"/>
        <v>0</v>
      </c>
      <c r="X34" t="s">
        <v>67</v>
      </c>
      <c r="Y34" s="36" t="s">
        <v>160</v>
      </c>
      <c r="Z34" s="36" t="s">
        <v>129</v>
      </c>
      <c r="AA34" s="36" t="s">
        <v>161</v>
      </c>
    </row>
    <row r="35" spans="1:27" x14ac:dyDescent="0.3">
      <c r="A35" s="64" t="s">
        <v>138</v>
      </c>
      <c r="B35" s="37">
        <v>41928</v>
      </c>
      <c r="C35" s="19">
        <v>4</v>
      </c>
      <c r="D35" s="20" t="s">
        <v>153</v>
      </c>
      <c r="E35" s="3" t="s">
        <v>289</v>
      </c>
      <c r="F35" s="3" t="s">
        <v>118</v>
      </c>
      <c r="G35" s="3" t="s">
        <v>33</v>
      </c>
      <c r="H35" s="3" t="s">
        <v>128</v>
      </c>
      <c r="I35" s="36">
        <v>5.7000000000000002E-2</v>
      </c>
      <c r="J35" s="36">
        <v>0.4</v>
      </c>
      <c r="K35" s="44">
        <v>6.1400000000000003E-2</v>
      </c>
      <c r="L35" s="44">
        <v>-4.0599999999999997E-2</v>
      </c>
      <c r="M35" s="61">
        <f t="shared" si="0"/>
        <v>0.10200000000000001</v>
      </c>
      <c r="N35" s="44">
        <v>6.8000000000000005E-2</v>
      </c>
      <c r="O35" s="44">
        <v>-3.4700000000000002E-2</v>
      </c>
      <c r="P35" s="61">
        <f t="shared" si="1"/>
        <v>0.10270000000000001</v>
      </c>
      <c r="Q35" s="6">
        <v>2.5</v>
      </c>
      <c r="U35" s="44">
        <v>0.23200000000000001</v>
      </c>
      <c r="V35" s="44">
        <v>-0.20649999999999999</v>
      </c>
      <c r="W35" s="61">
        <f t="shared" si="2"/>
        <v>0.4385</v>
      </c>
      <c r="X35" t="s">
        <v>68</v>
      </c>
      <c r="Y35" s="36" t="s">
        <v>160</v>
      </c>
      <c r="Z35" s="36" t="s">
        <v>129</v>
      </c>
      <c r="AA35" s="36" t="s">
        <v>161</v>
      </c>
    </row>
    <row r="36" spans="1:27" x14ac:dyDescent="0.3">
      <c r="A36" s="3" t="s">
        <v>139</v>
      </c>
      <c r="B36" s="37">
        <v>41928</v>
      </c>
      <c r="C36" s="19">
        <v>4</v>
      </c>
      <c r="D36" s="20" t="s">
        <v>154</v>
      </c>
      <c r="E36" s="3" t="s">
        <v>290</v>
      </c>
      <c r="F36" s="3" t="s">
        <v>118</v>
      </c>
      <c r="G36" s="3" t="s">
        <v>33</v>
      </c>
      <c r="H36" s="3" t="s">
        <v>128</v>
      </c>
      <c r="I36" s="36">
        <v>5.7000000000000002E-2</v>
      </c>
      <c r="J36" s="36">
        <v>0.4</v>
      </c>
      <c r="M36" s="61">
        <f t="shared" si="0"/>
        <v>0</v>
      </c>
      <c r="P36" s="61">
        <f t="shared" si="1"/>
        <v>0</v>
      </c>
      <c r="W36" s="61">
        <f t="shared" si="2"/>
        <v>0</v>
      </c>
      <c r="X36" t="s">
        <v>68</v>
      </c>
      <c r="Y36" s="36" t="s">
        <v>160</v>
      </c>
      <c r="Z36" s="36" t="s">
        <v>129</v>
      </c>
      <c r="AA36" s="36" t="s">
        <v>161</v>
      </c>
    </row>
    <row r="37" spans="1:27" x14ac:dyDescent="0.3">
      <c r="A37" s="3" t="s">
        <v>140</v>
      </c>
      <c r="B37" s="37">
        <v>41928</v>
      </c>
      <c r="C37" s="19">
        <v>4</v>
      </c>
      <c r="D37" s="20" t="s">
        <v>155</v>
      </c>
      <c r="E37" s="3" t="s">
        <v>291</v>
      </c>
      <c r="F37" s="3" t="s">
        <v>118</v>
      </c>
      <c r="G37" s="3" t="s">
        <v>33</v>
      </c>
      <c r="H37" s="3" t="s">
        <v>128</v>
      </c>
      <c r="I37" s="36">
        <v>5.7000000000000002E-2</v>
      </c>
      <c r="J37" s="36">
        <v>0.4</v>
      </c>
      <c r="M37" s="61">
        <f t="shared" si="0"/>
        <v>0</v>
      </c>
      <c r="P37" s="61">
        <f t="shared" si="1"/>
        <v>0</v>
      </c>
      <c r="W37" s="61">
        <f t="shared" si="2"/>
        <v>0</v>
      </c>
      <c r="X37" t="s">
        <v>67</v>
      </c>
      <c r="Y37" s="36" t="s">
        <v>160</v>
      </c>
      <c r="Z37" s="36" t="s">
        <v>129</v>
      </c>
      <c r="AA37" s="36" t="s">
        <v>161</v>
      </c>
    </row>
    <row r="38" spans="1:27" x14ac:dyDescent="0.3">
      <c r="A38" s="3" t="s">
        <v>141</v>
      </c>
      <c r="B38" s="37">
        <v>41928</v>
      </c>
      <c r="C38" s="19">
        <v>4</v>
      </c>
      <c r="D38" s="20" t="s">
        <v>156</v>
      </c>
      <c r="E38" s="3" t="s">
        <v>292</v>
      </c>
      <c r="F38" s="3" t="s">
        <v>118</v>
      </c>
      <c r="G38" s="3" t="s">
        <v>33</v>
      </c>
      <c r="H38" s="3" t="s">
        <v>128</v>
      </c>
      <c r="I38" s="36">
        <v>5.7000000000000002E-2</v>
      </c>
      <c r="J38" s="36">
        <v>0.4</v>
      </c>
      <c r="M38" s="61">
        <f t="shared" si="0"/>
        <v>0</v>
      </c>
      <c r="P38" s="61">
        <f t="shared" si="1"/>
        <v>0</v>
      </c>
      <c r="W38" s="61">
        <f t="shared" si="2"/>
        <v>0</v>
      </c>
      <c r="X38" t="s">
        <v>67</v>
      </c>
      <c r="Y38" s="36" t="s">
        <v>160</v>
      </c>
      <c r="Z38" s="36" t="s">
        <v>129</v>
      </c>
      <c r="AA38" s="36" t="s">
        <v>161</v>
      </c>
    </row>
    <row r="39" spans="1:27" x14ac:dyDescent="0.3">
      <c r="A39" s="64" t="s">
        <v>142</v>
      </c>
      <c r="B39" s="37">
        <v>41928</v>
      </c>
      <c r="C39" s="19">
        <v>4</v>
      </c>
      <c r="D39" s="20" t="s">
        <v>157</v>
      </c>
      <c r="E39" s="3" t="s">
        <v>293</v>
      </c>
      <c r="F39" s="3" t="s">
        <v>118</v>
      </c>
      <c r="G39" s="3" t="s">
        <v>33</v>
      </c>
      <c r="H39" s="3" t="s">
        <v>128</v>
      </c>
      <c r="I39" s="36">
        <v>5.7000000000000002E-2</v>
      </c>
      <c r="J39" s="36">
        <v>0.4</v>
      </c>
      <c r="K39" s="44">
        <v>4.1599999999999998E-2</v>
      </c>
      <c r="L39" s="44">
        <v>-3.0099999999999998E-2</v>
      </c>
      <c r="M39" s="61">
        <f t="shared" si="0"/>
        <v>7.17E-2</v>
      </c>
      <c r="N39" s="44">
        <v>5.1299999999999998E-2</v>
      </c>
      <c r="O39" s="44">
        <v>-3.1800000000000002E-2</v>
      </c>
      <c r="P39" s="61">
        <f t="shared" si="1"/>
        <v>8.3100000000000007E-2</v>
      </c>
      <c r="Q39" s="6">
        <v>3</v>
      </c>
      <c r="U39" s="44">
        <v>0.218</v>
      </c>
      <c r="V39" s="44">
        <v>-0.16600000000000001</v>
      </c>
      <c r="W39" s="61">
        <f t="shared" si="2"/>
        <v>0.38400000000000001</v>
      </c>
      <c r="X39" t="s">
        <v>68</v>
      </c>
      <c r="Y39" s="36" t="s">
        <v>160</v>
      </c>
      <c r="Z39" s="36" t="s">
        <v>129</v>
      </c>
      <c r="AA39" s="36" t="s">
        <v>161</v>
      </c>
    </row>
    <row r="40" spans="1:27" x14ac:dyDescent="0.3">
      <c r="A40" s="3" t="s">
        <v>143</v>
      </c>
      <c r="B40" s="37">
        <v>41928</v>
      </c>
      <c r="C40" s="19">
        <v>4</v>
      </c>
      <c r="D40" s="20" t="s">
        <v>158</v>
      </c>
      <c r="E40" s="3" t="s">
        <v>294</v>
      </c>
      <c r="F40" s="3" t="s">
        <v>118</v>
      </c>
      <c r="G40" s="3" t="s">
        <v>33</v>
      </c>
      <c r="H40" s="3" t="s">
        <v>128</v>
      </c>
      <c r="I40" s="36">
        <v>5.7000000000000002E-2</v>
      </c>
      <c r="J40" s="36">
        <v>0.4</v>
      </c>
      <c r="M40" s="61">
        <f t="shared" si="0"/>
        <v>0</v>
      </c>
      <c r="P40" s="61">
        <f t="shared" si="1"/>
        <v>0</v>
      </c>
      <c r="W40" s="61">
        <f t="shared" si="2"/>
        <v>0</v>
      </c>
      <c r="X40" t="s">
        <v>68</v>
      </c>
      <c r="Y40" s="36" t="s">
        <v>160</v>
      </c>
      <c r="Z40" s="36" t="s">
        <v>129</v>
      </c>
      <c r="AA40" s="36" t="s">
        <v>161</v>
      </c>
    </row>
    <row r="41" spans="1:27" x14ac:dyDescent="0.3">
      <c r="A41" s="3" t="s">
        <v>144</v>
      </c>
      <c r="B41" s="37">
        <v>41928</v>
      </c>
      <c r="C41" s="19">
        <v>4</v>
      </c>
      <c r="D41" s="20" t="s">
        <v>159</v>
      </c>
      <c r="E41" s="3" t="s">
        <v>295</v>
      </c>
      <c r="F41" s="3" t="s">
        <v>118</v>
      </c>
      <c r="G41" s="3" t="s">
        <v>33</v>
      </c>
      <c r="H41" s="3" t="s">
        <v>128</v>
      </c>
      <c r="I41" s="36">
        <v>5.7000000000000002E-2</v>
      </c>
      <c r="J41" s="36">
        <v>0.4</v>
      </c>
      <c r="M41" s="61">
        <f t="shared" si="0"/>
        <v>0</v>
      </c>
      <c r="P41" s="61">
        <f t="shared" si="1"/>
        <v>0</v>
      </c>
      <c r="W41" s="61">
        <f t="shared" si="2"/>
        <v>0</v>
      </c>
      <c r="X41" t="s">
        <v>68</v>
      </c>
      <c r="Y41" s="36" t="s">
        <v>160</v>
      </c>
      <c r="Z41" s="36" t="s">
        <v>129</v>
      </c>
      <c r="AA41" s="36" t="s">
        <v>161</v>
      </c>
    </row>
    <row r="42" spans="1:27" x14ac:dyDescent="0.3">
      <c r="A42" s="3" t="s">
        <v>163</v>
      </c>
      <c r="B42" s="29">
        <v>41933</v>
      </c>
      <c r="C42" s="15" t="s">
        <v>162</v>
      </c>
      <c r="D42" s="20" t="s">
        <v>179</v>
      </c>
      <c r="E42" s="3" t="s">
        <v>296</v>
      </c>
      <c r="F42" s="3" t="s">
        <v>119</v>
      </c>
      <c r="G42" s="3" t="s">
        <v>33</v>
      </c>
      <c r="H42" s="3" t="s">
        <v>128</v>
      </c>
      <c r="I42">
        <v>5.8999999999999997E-2</v>
      </c>
      <c r="J42" s="36">
        <v>0.4</v>
      </c>
      <c r="M42" s="61">
        <f t="shared" si="0"/>
        <v>0</v>
      </c>
      <c r="P42" s="61">
        <f t="shared" si="1"/>
        <v>0</v>
      </c>
      <c r="W42" s="61">
        <f t="shared" si="2"/>
        <v>0</v>
      </c>
      <c r="X42" t="s">
        <v>67</v>
      </c>
      <c r="Y42" t="s">
        <v>67</v>
      </c>
      <c r="Z42" s="36" t="s">
        <v>129</v>
      </c>
    </row>
    <row r="43" spans="1:27" x14ac:dyDescent="0.3">
      <c r="A43" s="3" t="s">
        <v>164</v>
      </c>
      <c r="B43" s="29">
        <v>41933</v>
      </c>
      <c r="C43" s="36" t="s">
        <v>162</v>
      </c>
      <c r="D43" s="20" t="s">
        <v>180</v>
      </c>
      <c r="E43" s="3" t="s">
        <v>297</v>
      </c>
      <c r="F43" s="3" t="s">
        <v>119</v>
      </c>
      <c r="G43" s="3" t="s">
        <v>33</v>
      </c>
      <c r="H43" s="3" t="s">
        <v>128</v>
      </c>
      <c r="I43" s="38">
        <v>5.8999999999999997E-2</v>
      </c>
      <c r="J43" s="36">
        <v>0.4</v>
      </c>
      <c r="M43" s="61">
        <f t="shared" si="0"/>
        <v>0</v>
      </c>
      <c r="P43" s="61">
        <f t="shared" si="1"/>
        <v>0</v>
      </c>
      <c r="W43" s="61">
        <f t="shared" si="2"/>
        <v>0</v>
      </c>
      <c r="X43" t="s">
        <v>67</v>
      </c>
      <c r="Y43" t="s">
        <v>67</v>
      </c>
      <c r="Z43" s="36" t="s">
        <v>129</v>
      </c>
    </row>
    <row r="44" spans="1:27" x14ac:dyDescent="0.3">
      <c r="A44" s="64" t="s">
        <v>165</v>
      </c>
      <c r="B44" s="29">
        <v>41933</v>
      </c>
      <c r="C44" s="36" t="s">
        <v>162</v>
      </c>
      <c r="D44" s="20" t="s">
        <v>181</v>
      </c>
      <c r="E44" s="3" t="s">
        <v>298</v>
      </c>
      <c r="F44" s="3" t="s">
        <v>119</v>
      </c>
      <c r="G44" s="3" t="s">
        <v>33</v>
      </c>
      <c r="H44" s="3" t="s">
        <v>128</v>
      </c>
      <c r="I44" s="38">
        <v>5.8999999999999997E-2</v>
      </c>
      <c r="J44" s="36">
        <v>0.4</v>
      </c>
      <c r="K44" s="44">
        <v>3.9199999999999999E-2</v>
      </c>
      <c r="L44" s="44">
        <v>-3.56E-2</v>
      </c>
      <c r="M44" s="61">
        <f t="shared" si="0"/>
        <v>7.4800000000000005E-2</v>
      </c>
      <c r="N44" s="44">
        <v>4.9099999999999998E-2</v>
      </c>
      <c r="O44" s="44">
        <v>-3.1699999999999999E-2</v>
      </c>
      <c r="P44" s="61">
        <f t="shared" si="1"/>
        <v>8.0799999999999997E-2</v>
      </c>
      <c r="Q44" s="6">
        <v>2</v>
      </c>
      <c r="U44" s="44">
        <v>0.152</v>
      </c>
      <c r="V44" s="44">
        <v>-0.12</v>
      </c>
      <c r="W44" s="61">
        <f t="shared" si="2"/>
        <v>0.27200000000000002</v>
      </c>
      <c r="X44" t="s">
        <v>68</v>
      </c>
      <c r="Y44" t="s">
        <v>67</v>
      </c>
      <c r="Z44" s="36" t="s">
        <v>129</v>
      </c>
    </row>
    <row r="45" spans="1:27" x14ac:dyDescent="0.3">
      <c r="A45" s="64" t="s">
        <v>166</v>
      </c>
      <c r="B45" s="39">
        <v>41933</v>
      </c>
      <c r="C45" s="38" t="s">
        <v>162</v>
      </c>
      <c r="D45" s="20" t="s">
        <v>182</v>
      </c>
      <c r="E45" s="3" t="s">
        <v>299</v>
      </c>
      <c r="F45" s="3" t="s">
        <v>119</v>
      </c>
      <c r="G45" s="3" t="s">
        <v>33</v>
      </c>
      <c r="H45" s="3" t="s">
        <v>128</v>
      </c>
      <c r="I45" s="38">
        <v>5.8999999999999997E-2</v>
      </c>
      <c r="J45" s="36">
        <v>0.4</v>
      </c>
      <c r="K45" s="44">
        <v>5.6300000000000003E-2</v>
      </c>
      <c r="L45" s="44">
        <v>-4.4400000000000002E-2</v>
      </c>
      <c r="M45" s="61">
        <f t="shared" si="0"/>
        <v>0.10070000000000001</v>
      </c>
      <c r="N45" s="44">
        <v>6.3899999999999998E-2</v>
      </c>
      <c r="O45" s="44">
        <v>-3.7100000000000001E-2</v>
      </c>
      <c r="P45" s="61">
        <f t="shared" si="1"/>
        <v>0.10100000000000001</v>
      </c>
      <c r="Q45" s="6">
        <v>2</v>
      </c>
      <c r="U45" s="44">
        <v>0.189</v>
      </c>
      <c r="V45" s="44">
        <v>-0.14199999999999999</v>
      </c>
      <c r="W45" s="61">
        <f t="shared" si="2"/>
        <v>0.33099999999999996</v>
      </c>
      <c r="X45" t="s">
        <v>68</v>
      </c>
      <c r="Y45" t="s">
        <v>68</v>
      </c>
      <c r="Z45" s="36" t="s">
        <v>129</v>
      </c>
    </row>
    <row r="46" spans="1:27" x14ac:dyDescent="0.3">
      <c r="A46" s="3" t="s">
        <v>167</v>
      </c>
      <c r="B46" s="39">
        <v>41933</v>
      </c>
      <c r="C46" s="38" t="s">
        <v>162</v>
      </c>
      <c r="D46" s="20" t="s">
        <v>183</v>
      </c>
      <c r="E46" s="3" t="s">
        <v>300</v>
      </c>
      <c r="F46" s="3" t="s">
        <v>119</v>
      </c>
      <c r="G46" s="3" t="s">
        <v>33</v>
      </c>
      <c r="H46" s="3" t="s">
        <v>128</v>
      </c>
      <c r="I46" s="38">
        <v>5.8999999999999997E-2</v>
      </c>
      <c r="J46" s="36">
        <v>0.4</v>
      </c>
      <c r="M46" s="61">
        <f t="shared" si="0"/>
        <v>0</v>
      </c>
      <c r="P46" s="61">
        <f t="shared" si="1"/>
        <v>0</v>
      </c>
      <c r="W46" s="61">
        <f t="shared" si="2"/>
        <v>0</v>
      </c>
      <c r="X46" t="s">
        <v>68</v>
      </c>
      <c r="Y46" t="s">
        <v>68</v>
      </c>
      <c r="Z46" s="36" t="s">
        <v>129</v>
      </c>
    </row>
    <row r="47" spans="1:27" x14ac:dyDescent="0.3">
      <c r="A47" s="3" t="s">
        <v>168</v>
      </c>
      <c r="B47" s="39">
        <v>41933</v>
      </c>
      <c r="C47" s="38" t="s">
        <v>162</v>
      </c>
      <c r="D47" s="20" t="s">
        <v>184</v>
      </c>
      <c r="E47" s="3" t="s">
        <v>301</v>
      </c>
      <c r="F47" s="3" t="s">
        <v>119</v>
      </c>
      <c r="G47" s="3" t="s">
        <v>33</v>
      </c>
      <c r="H47" s="3" t="s">
        <v>128</v>
      </c>
      <c r="I47" s="38">
        <v>5.8999999999999997E-2</v>
      </c>
      <c r="J47" s="36">
        <v>0.4</v>
      </c>
      <c r="M47" s="61">
        <f t="shared" si="0"/>
        <v>0</v>
      </c>
      <c r="P47" s="61">
        <f t="shared" si="1"/>
        <v>0</v>
      </c>
      <c r="W47" s="61">
        <f t="shared" si="2"/>
        <v>0</v>
      </c>
      <c r="X47" t="s">
        <v>67</v>
      </c>
      <c r="Y47" t="s">
        <v>67</v>
      </c>
      <c r="Z47" s="36" t="s">
        <v>129</v>
      </c>
    </row>
    <row r="48" spans="1:27" x14ac:dyDescent="0.3">
      <c r="A48" s="3" t="s">
        <v>169</v>
      </c>
      <c r="B48" s="39">
        <v>41933</v>
      </c>
      <c r="C48" s="38" t="s">
        <v>162</v>
      </c>
      <c r="D48" s="20" t="s">
        <v>185</v>
      </c>
      <c r="E48" s="3" t="s">
        <v>302</v>
      </c>
      <c r="F48" s="3" t="s">
        <v>119</v>
      </c>
      <c r="G48" s="3" t="s">
        <v>33</v>
      </c>
      <c r="H48" s="3" t="s">
        <v>128</v>
      </c>
      <c r="I48" s="38">
        <v>5.8999999999999997E-2</v>
      </c>
      <c r="J48" s="36">
        <v>0.4</v>
      </c>
      <c r="M48" s="61">
        <f t="shared" si="0"/>
        <v>0</v>
      </c>
      <c r="P48" s="61">
        <f t="shared" si="1"/>
        <v>0</v>
      </c>
      <c r="W48" s="61">
        <f t="shared" si="2"/>
        <v>0</v>
      </c>
      <c r="X48" t="s">
        <v>67</v>
      </c>
      <c r="Y48" t="s">
        <v>67</v>
      </c>
      <c r="Z48" s="36" t="s">
        <v>129</v>
      </c>
    </row>
    <row r="49" spans="1:26" x14ac:dyDescent="0.3">
      <c r="A49" s="64" t="s">
        <v>170</v>
      </c>
      <c r="B49" s="39">
        <v>41933</v>
      </c>
      <c r="C49" s="38" t="s">
        <v>162</v>
      </c>
      <c r="D49" s="20" t="s">
        <v>186</v>
      </c>
      <c r="E49" s="3" t="s">
        <v>303</v>
      </c>
      <c r="F49" s="3" t="s">
        <v>119</v>
      </c>
      <c r="G49" s="3" t="s">
        <v>33</v>
      </c>
      <c r="H49" s="3" t="s">
        <v>128</v>
      </c>
      <c r="I49" s="38">
        <v>5.8999999999999997E-2</v>
      </c>
      <c r="J49" s="36">
        <v>0.4</v>
      </c>
      <c r="K49" s="44">
        <v>4.3900000000000002E-2</v>
      </c>
      <c r="L49" s="44">
        <v>-3.5400000000000001E-2</v>
      </c>
      <c r="M49" s="61">
        <f t="shared" si="0"/>
        <v>7.9300000000000009E-2</v>
      </c>
      <c r="N49" s="44">
        <v>4.8599999999999997E-2</v>
      </c>
      <c r="O49" s="44">
        <v>-3.1899999999999998E-2</v>
      </c>
      <c r="P49" s="61">
        <f t="shared" si="1"/>
        <v>8.0499999999999988E-2</v>
      </c>
      <c r="Q49" s="6">
        <v>2.5</v>
      </c>
      <c r="U49" s="44">
        <v>0.17599999999999999</v>
      </c>
      <c r="V49" s="44">
        <v>-0.153</v>
      </c>
      <c r="W49" s="61">
        <f t="shared" si="2"/>
        <v>0.32899999999999996</v>
      </c>
      <c r="X49" t="s">
        <v>68</v>
      </c>
      <c r="Y49" t="s">
        <v>67</v>
      </c>
      <c r="Z49" s="36" t="s">
        <v>129</v>
      </c>
    </row>
    <row r="50" spans="1:26" x14ac:dyDescent="0.3">
      <c r="A50" s="64" t="s">
        <v>171</v>
      </c>
      <c r="B50" s="39">
        <v>41933</v>
      </c>
      <c r="C50" s="38" t="s">
        <v>162</v>
      </c>
      <c r="D50" s="20" t="s">
        <v>187</v>
      </c>
      <c r="E50" s="3" t="s">
        <v>304</v>
      </c>
      <c r="F50" s="3" t="s">
        <v>119</v>
      </c>
      <c r="G50" s="3" t="s">
        <v>33</v>
      </c>
      <c r="H50" s="3" t="s">
        <v>128</v>
      </c>
      <c r="I50" s="38">
        <v>5.8999999999999997E-2</v>
      </c>
      <c r="J50" s="36">
        <v>0.4</v>
      </c>
      <c r="K50" s="44">
        <v>6.13E-2</v>
      </c>
      <c r="L50" s="44">
        <v>-4.1099999999999998E-2</v>
      </c>
      <c r="M50" s="61">
        <f t="shared" si="0"/>
        <v>0.10239999999999999</v>
      </c>
      <c r="N50" s="44">
        <v>6.8900000000000003E-2</v>
      </c>
      <c r="O50" s="44">
        <v>-3.6200000000000003E-2</v>
      </c>
      <c r="P50" s="61">
        <f t="shared" si="1"/>
        <v>0.1051</v>
      </c>
      <c r="Q50" s="6">
        <v>2.5</v>
      </c>
      <c r="U50" s="44">
        <v>0.218</v>
      </c>
      <c r="V50" s="44">
        <v>-0.182</v>
      </c>
      <c r="W50" s="61">
        <f t="shared" si="2"/>
        <v>0.4</v>
      </c>
      <c r="X50" t="s">
        <v>68</v>
      </c>
      <c r="Y50" t="s">
        <v>68</v>
      </c>
      <c r="Z50" s="36" t="s">
        <v>129</v>
      </c>
    </row>
    <row r="51" spans="1:26" x14ac:dyDescent="0.3">
      <c r="A51" s="3" t="s">
        <v>172</v>
      </c>
      <c r="B51" s="39">
        <v>41933</v>
      </c>
      <c r="C51" s="38" t="s">
        <v>162</v>
      </c>
      <c r="D51" s="20" t="s">
        <v>188</v>
      </c>
      <c r="E51" s="3" t="s">
        <v>305</v>
      </c>
      <c r="F51" s="3" t="s">
        <v>119</v>
      </c>
      <c r="G51" s="3" t="s">
        <v>33</v>
      </c>
      <c r="H51" s="3" t="s">
        <v>128</v>
      </c>
      <c r="I51" s="38">
        <v>5.8999999999999997E-2</v>
      </c>
      <c r="J51" s="36">
        <v>0.4</v>
      </c>
      <c r="M51" s="61">
        <f t="shared" si="0"/>
        <v>0</v>
      </c>
      <c r="P51" s="61">
        <f t="shared" si="1"/>
        <v>0</v>
      </c>
      <c r="W51" s="61">
        <f t="shared" si="2"/>
        <v>0</v>
      </c>
      <c r="X51" t="s">
        <v>68</v>
      </c>
      <c r="Y51" t="s">
        <v>68</v>
      </c>
      <c r="Z51" s="36" t="s">
        <v>129</v>
      </c>
    </row>
    <row r="52" spans="1:26" x14ac:dyDescent="0.3">
      <c r="A52" s="3" t="s">
        <v>173</v>
      </c>
      <c r="B52" s="39">
        <v>41933</v>
      </c>
      <c r="C52" s="38" t="s">
        <v>162</v>
      </c>
      <c r="D52" s="20" t="s">
        <v>189</v>
      </c>
      <c r="E52" s="3" t="s">
        <v>306</v>
      </c>
      <c r="F52" s="3" t="s">
        <v>119</v>
      </c>
      <c r="G52" s="3" t="s">
        <v>33</v>
      </c>
      <c r="H52" s="3" t="s">
        <v>128</v>
      </c>
      <c r="I52" s="38">
        <v>5.8999999999999997E-2</v>
      </c>
      <c r="J52" s="36">
        <v>0.4</v>
      </c>
      <c r="M52" s="61">
        <f t="shared" si="0"/>
        <v>0</v>
      </c>
      <c r="P52" s="61">
        <f t="shared" si="1"/>
        <v>0</v>
      </c>
      <c r="W52" s="61">
        <f t="shared" si="2"/>
        <v>0</v>
      </c>
      <c r="X52" t="s">
        <v>68</v>
      </c>
      <c r="Y52" t="s">
        <v>68</v>
      </c>
      <c r="Z52" s="36" t="s">
        <v>129</v>
      </c>
    </row>
    <row r="53" spans="1:26" x14ac:dyDescent="0.3">
      <c r="A53" s="3" t="s">
        <v>174</v>
      </c>
      <c r="B53" s="39">
        <v>41933</v>
      </c>
      <c r="C53" s="38" t="s">
        <v>162</v>
      </c>
      <c r="D53" s="20">
        <v>91</v>
      </c>
      <c r="E53" s="3" t="s">
        <v>307</v>
      </c>
      <c r="F53" s="3" t="s">
        <v>119</v>
      </c>
      <c r="G53" s="3" t="s">
        <v>33</v>
      </c>
      <c r="H53" s="3" t="s">
        <v>128</v>
      </c>
      <c r="I53" s="38">
        <v>5.8999999999999997E-2</v>
      </c>
      <c r="J53" s="36">
        <v>0.4</v>
      </c>
      <c r="M53" s="61">
        <f t="shared" si="0"/>
        <v>0</v>
      </c>
      <c r="P53" s="61">
        <f t="shared" si="1"/>
        <v>0</v>
      </c>
      <c r="W53" s="61">
        <f t="shared" si="2"/>
        <v>0</v>
      </c>
      <c r="X53" t="s">
        <v>67</v>
      </c>
      <c r="Y53" t="s">
        <v>67</v>
      </c>
      <c r="Z53" s="36" t="s">
        <v>129</v>
      </c>
    </row>
    <row r="54" spans="1:26" x14ac:dyDescent="0.3">
      <c r="A54" s="3" t="s">
        <v>175</v>
      </c>
      <c r="B54" s="39">
        <v>41933</v>
      </c>
      <c r="C54" s="38" t="s">
        <v>162</v>
      </c>
      <c r="D54" s="20" t="s">
        <v>190</v>
      </c>
      <c r="E54" s="3" t="s">
        <v>308</v>
      </c>
      <c r="F54" s="3" t="s">
        <v>119</v>
      </c>
      <c r="G54" s="3" t="s">
        <v>33</v>
      </c>
      <c r="H54" s="3" t="s">
        <v>128</v>
      </c>
      <c r="I54" s="38">
        <v>5.8999999999999997E-2</v>
      </c>
      <c r="J54" s="36">
        <v>0.4</v>
      </c>
      <c r="M54" s="61">
        <f t="shared" si="0"/>
        <v>0</v>
      </c>
      <c r="P54" s="61">
        <f t="shared" si="1"/>
        <v>0</v>
      </c>
      <c r="W54" s="61">
        <f t="shared" si="2"/>
        <v>0</v>
      </c>
      <c r="X54" t="s">
        <v>67</v>
      </c>
      <c r="Y54" t="s">
        <v>67</v>
      </c>
      <c r="Z54" s="36" t="s">
        <v>129</v>
      </c>
    </row>
    <row r="55" spans="1:26" x14ac:dyDescent="0.3">
      <c r="A55" s="64" t="s">
        <v>176</v>
      </c>
      <c r="B55" s="39">
        <v>41933</v>
      </c>
      <c r="C55" s="38" t="s">
        <v>162</v>
      </c>
      <c r="D55" s="20" t="s">
        <v>191</v>
      </c>
      <c r="E55" s="3" t="s">
        <v>309</v>
      </c>
      <c r="F55" s="3" t="s">
        <v>119</v>
      </c>
      <c r="G55" s="3" t="s">
        <v>33</v>
      </c>
      <c r="H55" s="3" t="s">
        <v>128</v>
      </c>
      <c r="I55" s="38">
        <v>5.8999999999999997E-2</v>
      </c>
      <c r="J55" s="36">
        <v>0.4</v>
      </c>
      <c r="K55" s="44">
        <v>4.1700000000000001E-2</v>
      </c>
      <c r="L55" s="44">
        <v>-3.1300000000000001E-2</v>
      </c>
      <c r="M55" s="61">
        <f t="shared" si="0"/>
        <v>7.3000000000000009E-2</v>
      </c>
      <c r="N55" s="44">
        <v>5.16E-2</v>
      </c>
      <c r="O55" s="44">
        <v>-3.3099999999999997E-2</v>
      </c>
      <c r="P55" s="61">
        <f t="shared" si="1"/>
        <v>8.4699999999999998E-2</v>
      </c>
      <c r="Q55" s="6">
        <v>3</v>
      </c>
      <c r="U55" s="44">
        <v>0.20799999999999999</v>
      </c>
      <c r="V55" s="44">
        <v>-0.16700000000000001</v>
      </c>
      <c r="W55" s="61">
        <f t="shared" si="2"/>
        <v>0.375</v>
      </c>
      <c r="X55" t="s">
        <v>68</v>
      </c>
      <c r="Y55" t="s">
        <v>68</v>
      </c>
      <c r="Z55" s="36" t="s">
        <v>129</v>
      </c>
    </row>
    <row r="56" spans="1:26" x14ac:dyDescent="0.3">
      <c r="A56" s="3" t="s">
        <v>177</v>
      </c>
      <c r="B56" s="39">
        <v>41933</v>
      </c>
      <c r="C56" s="38" t="s">
        <v>162</v>
      </c>
      <c r="D56" s="20" t="s">
        <v>192</v>
      </c>
      <c r="E56" s="3" t="s">
        <v>310</v>
      </c>
      <c r="F56" s="3" t="s">
        <v>119</v>
      </c>
      <c r="G56" s="3" t="s">
        <v>33</v>
      </c>
      <c r="H56" s="3" t="s">
        <v>128</v>
      </c>
      <c r="I56" s="38">
        <v>5.8999999999999997E-2</v>
      </c>
      <c r="J56" s="36">
        <v>0.4</v>
      </c>
      <c r="M56" s="61">
        <f t="shared" si="0"/>
        <v>0</v>
      </c>
      <c r="P56" s="61">
        <f t="shared" si="1"/>
        <v>0</v>
      </c>
      <c r="W56" s="61">
        <f t="shared" si="2"/>
        <v>0</v>
      </c>
      <c r="X56" t="s">
        <v>68</v>
      </c>
      <c r="Y56" t="s">
        <v>68</v>
      </c>
      <c r="Z56" s="36" t="s">
        <v>129</v>
      </c>
    </row>
    <row r="57" spans="1:26" x14ac:dyDescent="0.3">
      <c r="A57" s="3" t="s">
        <v>178</v>
      </c>
      <c r="B57" s="39">
        <v>41933</v>
      </c>
      <c r="C57" s="38" t="s">
        <v>162</v>
      </c>
      <c r="D57" s="20" t="s">
        <v>193</v>
      </c>
      <c r="E57" s="3" t="s">
        <v>311</v>
      </c>
      <c r="F57" s="3" t="s">
        <v>119</v>
      </c>
      <c r="G57" s="3" t="s">
        <v>33</v>
      </c>
      <c r="H57" s="3" t="s">
        <v>128</v>
      </c>
      <c r="I57" s="38">
        <v>5.8999999999999997E-2</v>
      </c>
      <c r="J57" s="36">
        <v>0.4</v>
      </c>
      <c r="M57" s="61">
        <f t="shared" si="0"/>
        <v>0</v>
      </c>
      <c r="P57" s="61">
        <f t="shared" si="1"/>
        <v>0</v>
      </c>
      <c r="W57" s="61">
        <f t="shared" si="2"/>
        <v>0</v>
      </c>
      <c r="X57" t="s">
        <v>68</v>
      </c>
      <c r="Y57" t="s">
        <v>68</v>
      </c>
      <c r="Z57" s="36" t="s">
        <v>129</v>
      </c>
    </row>
    <row r="58" spans="1:26" x14ac:dyDescent="0.3">
      <c r="A58" s="3" t="s">
        <v>194</v>
      </c>
      <c r="B58" s="29">
        <v>41935</v>
      </c>
      <c r="C58" s="15">
        <v>5</v>
      </c>
      <c r="D58" s="20" t="s">
        <v>210</v>
      </c>
      <c r="E58" s="3" t="s">
        <v>312</v>
      </c>
      <c r="F58" s="3" t="s">
        <v>120</v>
      </c>
      <c r="G58" s="3" t="s">
        <v>33</v>
      </c>
      <c r="H58" s="3" t="s">
        <v>128</v>
      </c>
      <c r="I58">
        <v>9.6000000000000002E-2</v>
      </c>
      <c r="J58" s="36">
        <v>0.4</v>
      </c>
      <c r="M58" s="61">
        <f t="shared" si="0"/>
        <v>0</v>
      </c>
      <c r="P58" s="61">
        <f t="shared" si="1"/>
        <v>0</v>
      </c>
      <c r="W58" s="61">
        <f t="shared" si="2"/>
        <v>0</v>
      </c>
      <c r="X58" t="s">
        <v>67</v>
      </c>
      <c r="Y58" t="s">
        <v>67</v>
      </c>
      <c r="Z58" s="36" t="s">
        <v>129</v>
      </c>
    </row>
    <row r="59" spans="1:26" x14ac:dyDescent="0.3">
      <c r="A59" s="3" t="s">
        <v>195</v>
      </c>
      <c r="B59" s="41">
        <v>41935</v>
      </c>
      <c r="C59" s="15">
        <v>5</v>
      </c>
      <c r="D59" s="20" t="s">
        <v>211</v>
      </c>
      <c r="E59" s="3" t="s">
        <v>313</v>
      </c>
      <c r="F59" s="3" t="s">
        <v>120</v>
      </c>
      <c r="G59" s="3" t="s">
        <v>33</v>
      </c>
      <c r="H59" s="3" t="s">
        <v>128</v>
      </c>
      <c r="I59" s="40">
        <v>9.6000000000000002E-2</v>
      </c>
      <c r="J59" s="36">
        <v>0.4</v>
      </c>
      <c r="M59" s="61">
        <f t="shared" si="0"/>
        <v>0</v>
      </c>
      <c r="P59" s="61">
        <f t="shared" si="1"/>
        <v>0</v>
      </c>
      <c r="W59" s="61">
        <f t="shared" si="2"/>
        <v>0</v>
      </c>
      <c r="X59" t="s">
        <v>67</v>
      </c>
      <c r="Y59" t="s">
        <v>67</v>
      </c>
      <c r="Z59" s="36" t="s">
        <v>129</v>
      </c>
    </row>
    <row r="60" spans="1:26" x14ac:dyDescent="0.3">
      <c r="A60" s="3" t="s">
        <v>196</v>
      </c>
      <c r="B60" s="41">
        <v>41935</v>
      </c>
      <c r="C60" s="15">
        <v>5</v>
      </c>
      <c r="D60" s="20" t="s">
        <v>212</v>
      </c>
      <c r="E60" s="3" t="s">
        <v>314</v>
      </c>
      <c r="F60" s="3" t="s">
        <v>120</v>
      </c>
      <c r="G60" s="3" t="s">
        <v>33</v>
      </c>
      <c r="H60" s="3" t="s">
        <v>128</v>
      </c>
      <c r="I60" s="40">
        <v>9.6000000000000002E-2</v>
      </c>
      <c r="J60" s="36">
        <v>0.4</v>
      </c>
      <c r="M60" s="61">
        <f t="shared" si="0"/>
        <v>0</v>
      </c>
      <c r="P60" s="61">
        <f t="shared" si="1"/>
        <v>0</v>
      </c>
      <c r="W60" s="61">
        <f t="shared" si="2"/>
        <v>0</v>
      </c>
      <c r="X60" t="s">
        <v>67</v>
      </c>
      <c r="Y60" t="s">
        <v>67</v>
      </c>
      <c r="Z60" s="36" t="s">
        <v>129</v>
      </c>
    </row>
    <row r="61" spans="1:26" x14ac:dyDescent="0.3">
      <c r="A61" s="64" t="s">
        <v>197</v>
      </c>
      <c r="B61" s="41">
        <v>41935</v>
      </c>
      <c r="C61" s="15">
        <v>5</v>
      </c>
      <c r="D61" s="20" t="s">
        <v>213</v>
      </c>
      <c r="E61" s="3" t="s">
        <v>315</v>
      </c>
      <c r="F61" s="3" t="s">
        <v>121</v>
      </c>
      <c r="G61" s="3" t="s">
        <v>33</v>
      </c>
      <c r="H61" s="3" t="s">
        <v>128</v>
      </c>
      <c r="I61" s="40">
        <v>9.6000000000000002E-2</v>
      </c>
      <c r="J61" s="36">
        <v>0.4</v>
      </c>
      <c r="K61" s="44">
        <v>5.3499999999999999E-2</v>
      </c>
      <c r="L61" s="44">
        <v>-4.3200000000000002E-2</v>
      </c>
      <c r="M61" s="61">
        <f t="shared" si="0"/>
        <v>9.6700000000000008E-2</v>
      </c>
      <c r="N61" s="44">
        <v>6.6199999999999995E-2</v>
      </c>
      <c r="O61" s="44">
        <v>-4.4900000000000002E-2</v>
      </c>
      <c r="P61" s="61">
        <f t="shared" si="1"/>
        <v>0.1111</v>
      </c>
      <c r="Q61" s="6">
        <v>2</v>
      </c>
      <c r="W61" s="61">
        <f t="shared" si="2"/>
        <v>0</v>
      </c>
      <c r="X61" t="s">
        <v>68</v>
      </c>
      <c r="Y61" t="s">
        <v>67</v>
      </c>
      <c r="Z61" s="36" t="s">
        <v>129</v>
      </c>
    </row>
    <row r="62" spans="1:26" x14ac:dyDescent="0.3">
      <c r="A62" s="64" t="s">
        <v>198</v>
      </c>
      <c r="B62" s="41">
        <v>41935</v>
      </c>
      <c r="C62" s="15">
        <v>5</v>
      </c>
      <c r="D62" s="20" t="s">
        <v>214</v>
      </c>
      <c r="E62" s="3" t="s">
        <v>316</v>
      </c>
      <c r="F62" s="3" t="s">
        <v>121</v>
      </c>
      <c r="G62" s="3" t="s">
        <v>33</v>
      </c>
      <c r="H62" s="3" t="s">
        <v>128</v>
      </c>
      <c r="I62" s="40">
        <v>9.6000000000000002E-2</v>
      </c>
      <c r="J62" s="36">
        <v>0.4</v>
      </c>
      <c r="K62" s="44">
        <v>6.8000000000000005E-2</v>
      </c>
      <c r="L62" s="44">
        <v>-5.0999999999999997E-2</v>
      </c>
      <c r="M62" s="61">
        <f t="shared" si="0"/>
        <v>0.11899999999999999</v>
      </c>
      <c r="N62" s="44">
        <v>8.4699999999999998E-2</v>
      </c>
      <c r="O62" s="44">
        <v>-5.1200000000000002E-2</v>
      </c>
      <c r="P62" s="61">
        <f t="shared" si="1"/>
        <v>0.13589999999999999</v>
      </c>
      <c r="Q62" s="6">
        <v>2</v>
      </c>
      <c r="W62" s="61">
        <f t="shared" si="2"/>
        <v>0</v>
      </c>
      <c r="X62" t="s">
        <v>68</v>
      </c>
      <c r="Y62" t="s">
        <v>68</v>
      </c>
      <c r="Z62" s="36" t="s">
        <v>129</v>
      </c>
    </row>
    <row r="63" spans="1:26" x14ac:dyDescent="0.3">
      <c r="A63" s="3" t="s">
        <v>199</v>
      </c>
      <c r="B63" s="41">
        <v>41935</v>
      </c>
      <c r="C63" s="15">
        <v>5</v>
      </c>
      <c r="D63" s="20" t="s">
        <v>215</v>
      </c>
      <c r="E63" s="3" t="s">
        <v>317</v>
      </c>
      <c r="F63" s="3" t="s">
        <v>121</v>
      </c>
      <c r="G63" s="3" t="s">
        <v>33</v>
      </c>
      <c r="H63" s="3" t="s">
        <v>128</v>
      </c>
      <c r="I63" s="40">
        <v>9.6000000000000002E-2</v>
      </c>
      <c r="J63" s="36">
        <v>0.4</v>
      </c>
      <c r="M63" s="61">
        <f t="shared" si="0"/>
        <v>0</v>
      </c>
      <c r="P63" s="61">
        <f t="shared" si="1"/>
        <v>0</v>
      </c>
      <c r="W63" s="61">
        <f t="shared" si="2"/>
        <v>0</v>
      </c>
      <c r="X63" t="s">
        <v>68</v>
      </c>
      <c r="Y63" t="s">
        <v>68</v>
      </c>
      <c r="Z63" s="36" t="s">
        <v>129</v>
      </c>
    </row>
    <row r="64" spans="1:26" x14ac:dyDescent="0.3">
      <c r="A64" s="3" t="s">
        <v>200</v>
      </c>
      <c r="B64" s="41">
        <v>41935</v>
      </c>
      <c r="C64" s="15">
        <v>5</v>
      </c>
      <c r="D64" s="20" t="s">
        <v>216</v>
      </c>
      <c r="E64" s="3" t="s">
        <v>318</v>
      </c>
      <c r="F64" t="s">
        <v>122</v>
      </c>
      <c r="G64" s="3" t="s">
        <v>33</v>
      </c>
      <c r="H64" s="3" t="s">
        <v>128</v>
      </c>
      <c r="I64" s="40">
        <v>9.6000000000000002E-2</v>
      </c>
      <c r="J64" s="36">
        <v>0.4</v>
      </c>
      <c r="M64" s="61">
        <f t="shared" si="0"/>
        <v>0</v>
      </c>
      <c r="P64" s="61">
        <f t="shared" si="1"/>
        <v>0</v>
      </c>
      <c r="W64" s="61">
        <f t="shared" si="2"/>
        <v>0</v>
      </c>
      <c r="X64" t="s">
        <v>67</v>
      </c>
      <c r="Y64" t="s">
        <v>67</v>
      </c>
      <c r="Z64" s="36" t="s">
        <v>129</v>
      </c>
    </row>
    <row r="65" spans="1:26" x14ac:dyDescent="0.3">
      <c r="A65" s="3" t="s">
        <v>201</v>
      </c>
      <c r="B65" s="41">
        <v>41935</v>
      </c>
      <c r="C65" s="15">
        <v>5</v>
      </c>
      <c r="D65" s="20" t="s">
        <v>217</v>
      </c>
      <c r="E65" s="3" t="s">
        <v>319</v>
      </c>
      <c r="F65" t="s">
        <v>122</v>
      </c>
      <c r="G65" s="3" t="s">
        <v>33</v>
      </c>
      <c r="H65" s="3" t="s">
        <v>128</v>
      </c>
      <c r="I65" s="40">
        <v>9.6000000000000002E-2</v>
      </c>
      <c r="J65" s="36">
        <v>0.4</v>
      </c>
      <c r="M65" s="61">
        <f t="shared" si="0"/>
        <v>0</v>
      </c>
      <c r="P65" s="61">
        <f t="shared" si="1"/>
        <v>0</v>
      </c>
      <c r="W65" s="61">
        <f t="shared" si="2"/>
        <v>0</v>
      </c>
      <c r="X65" t="s">
        <v>67</v>
      </c>
      <c r="Y65" t="s">
        <v>67</v>
      </c>
      <c r="Z65" s="36" t="s">
        <v>129</v>
      </c>
    </row>
    <row r="66" spans="1:26" x14ac:dyDescent="0.3">
      <c r="A66" s="3" t="s">
        <v>202</v>
      </c>
      <c r="B66" s="41">
        <v>41935</v>
      </c>
      <c r="C66" s="15">
        <v>5</v>
      </c>
      <c r="D66" s="20" t="s">
        <v>218</v>
      </c>
      <c r="E66" s="3" t="s">
        <v>320</v>
      </c>
      <c r="F66" s="40" t="s">
        <v>122</v>
      </c>
      <c r="G66" s="3" t="s">
        <v>33</v>
      </c>
      <c r="H66" s="3" t="s">
        <v>128</v>
      </c>
      <c r="I66" s="40">
        <v>9.6000000000000002E-2</v>
      </c>
      <c r="J66" s="36">
        <v>0.4</v>
      </c>
      <c r="M66" s="61">
        <f t="shared" si="0"/>
        <v>0</v>
      </c>
      <c r="P66" s="61">
        <f t="shared" si="1"/>
        <v>0</v>
      </c>
      <c r="W66" s="61">
        <f t="shared" si="2"/>
        <v>0</v>
      </c>
      <c r="X66" t="s">
        <v>67</v>
      </c>
      <c r="Y66" t="s">
        <v>67</v>
      </c>
      <c r="Z66" s="36" t="s">
        <v>129</v>
      </c>
    </row>
    <row r="67" spans="1:26" x14ac:dyDescent="0.3">
      <c r="A67" s="64" t="s">
        <v>203</v>
      </c>
      <c r="B67" s="41">
        <v>41935</v>
      </c>
      <c r="C67" s="15">
        <v>5</v>
      </c>
      <c r="D67" s="20" t="s">
        <v>219</v>
      </c>
      <c r="E67" s="3" t="s">
        <v>321</v>
      </c>
      <c r="F67" s="40" t="s">
        <v>122</v>
      </c>
      <c r="G67" s="3" t="s">
        <v>33</v>
      </c>
      <c r="H67" s="3" t="s">
        <v>128</v>
      </c>
      <c r="I67" s="40">
        <v>9.6000000000000002E-2</v>
      </c>
      <c r="J67" s="36">
        <v>0.4</v>
      </c>
      <c r="K67" s="44">
        <v>6.6000000000000003E-2</v>
      </c>
      <c r="L67" s="44">
        <v>-4.3200000000000002E-2</v>
      </c>
      <c r="M67" s="61">
        <f t="shared" si="0"/>
        <v>0.10920000000000001</v>
      </c>
      <c r="N67" s="44">
        <v>7.0499999999999993E-2</v>
      </c>
      <c r="O67" s="44">
        <v>-3.6900000000000002E-2</v>
      </c>
      <c r="P67" s="61">
        <f t="shared" si="1"/>
        <v>0.1074</v>
      </c>
      <c r="Q67" s="6">
        <v>2.5</v>
      </c>
      <c r="U67" s="44">
        <v>0.26200000000000001</v>
      </c>
      <c r="V67" s="44">
        <v>-0.19800000000000001</v>
      </c>
      <c r="W67" s="61">
        <f t="shared" si="2"/>
        <v>0.46</v>
      </c>
      <c r="X67" t="s">
        <v>68</v>
      </c>
      <c r="Y67" t="s">
        <v>67</v>
      </c>
      <c r="Z67" s="36" t="s">
        <v>129</v>
      </c>
    </row>
    <row r="68" spans="1:26" x14ac:dyDescent="0.3">
      <c r="A68" s="3" t="s">
        <v>204</v>
      </c>
      <c r="B68" s="41">
        <v>41935</v>
      </c>
      <c r="C68" s="15">
        <v>5</v>
      </c>
      <c r="D68" s="20" t="s">
        <v>220</v>
      </c>
      <c r="E68" s="3" t="s">
        <v>322</v>
      </c>
      <c r="F68" s="40" t="s">
        <v>122</v>
      </c>
      <c r="G68" s="3" t="s">
        <v>33</v>
      </c>
      <c r="H68" s="3" t="s">
        <v>128</v>
      </c>
      <c r="I68" s="40">
        <v>9.6000000000000002E-2</v>
      </c>
      <c r="J68" s="36">
        <v>0.4</v>
      </c>
      <c r="M68" s="61">
        <f t="shared" si="0"/>
        <v>0</v>
      </c>
      <c r="P68" s="61">
        <f t="shared" si="1"/>
        <v>0</v>
      </c>
      <c r="W68" s="61">
        <f t="shared" si="2"/>
        <v>0</v>
      </c>
      <c r="X68" t="s">
        <v>68</v>
      </c>
      <c r="Y68" t="s">
        <v>67</v>
      </c>
      <c r="Z68" s="36" t="s">
        <v>129</v>
      </c>
    </row>
    <row r="69" spans="1:26" x14ac:dyDescent="0.3">
      <c r="A69" s="64" t="s">
        <v>205</v>
      </c>
      <c r="B69" s="41">
        <v>41935</v>
      </c>
      <c r="C69" s="15">
        <v>5</v>
      </c>
      <c r="D69" s="20" t="s">
        <v>221</v>
      </c>
      <c r="E69" s="3" t="s">
        <v>323</v>
      </c>
      <c r="F69" s="40" t="s">
        <v>122</v>
      </c>
      <c r="G69" s="3" t="s">
        <v>33</v>
      </c>
      <c r="H69" s="3" t="s">
        <v>128</v>
      </c>
      <c r="I69" s="40">
        <v>9.6000000000000002E-2</v>
      </c>
      <c r="J69" s="36">
        <v>0.4</v>
      </c>
      <c r="K69" s="44">
        <v>0.1045</v>
      </c>
      <c r="L69" s="44">
        <v>-5.8200000000000002E-2</v>
      </c>
      <c r="M69" s="61">
        <f t="shared" si="0"/>
        <v>0.16270000000000001</v>
      </c>
      <c r="N69" s="44">
        <v>0.1153</v>
      </c>
      <c r="O69" s="44">
        <v>-4.6800000000000001E-2</v>
      </c>
      <c r="P69" s="61">
        <f t="shared" si="1"/>
        <v>0.16209999999999999</v>
      </c>
      <c r="Q69" s="6">
        <v>2.5</v>
      </c>
      <c r="U69" s="44">
        <v>0.44500000000000001</v>
      </c>
      <c r="V69" s="44">
        <v>-0.26200000000000001</v>
      </c>
      <c r="W69" s="61">
        <f t="shared" si="2"/>
        <v>0.70700000000000007</v>
      </c>
      <c r="X69" t="s">
        <v>68</v>
      </c>
      <c r="Y69" t="s">
        <v>68</v>
      </c>
      <c r="Z69" s="36" t="s">
        <v>129</v>
      </c>
    </row>
    <row r="70" spans="1:26" x14ac:dyDescent="0.3">
      <c r="A70" s="3" t="s">
        <v>206</v>
      </c>
      <c r="B70" s="41">
        <v>41935</v>
      </c>
      <c r="C70" s="15">
        <v>5</v>
      </c>
      <c r="D70" s="20" t="s">
        <v>222</v>
      </c>
      <c r="E70" s="3" t="s">
        <v>324</v>
      </c>
      <c r="F70" s="40" t="s">
        <v>122</v>
      </c>
      <c r="G70" s="3" t="s">
        <v>33</v>
      </c>
      <c r="H70" s="3" t="s">
        <v>128</v>
      </c>
      <c r="I70" s="40">
        <v>9.6000000000000002E-2</v>
      </c>
      <c r="J70" s="36">
        <v>0.4</v>
      </c>
      <c r="M70" s="61">
        <f t="shared" si="0"/>
        <v>0</v>
      </c>
      <c r="P70" s="61">
        <f t="shared" si="1"/>
        <v>0</v>
      </c>
      <c r="W70" s="61">
        <f t="shared" si="2"/>
        <v>0</v>
      </c>
      <c r="X70" t="s">
        <v>67</v>
      </c>
      <c r="Y70" t="s">
        <v>67</v>
      </c>
      <c r="Z70" s="36" t="s">
        <v>129</v>
      </c>
    </row>
    <row r="71" spans="1:26" x14ac:dyDescent="0.3">
      <c r="A71" s="3" t="s">
        <v>207</v>
      </c>
      <c r="B71" s="41">
        <v>41935</v>
      </c>
      <c r="C71" s="15">
        <v>5</v>
      </c>
      <c r="D71" s="20" t="s">
        <v>223</v>
      </c>
      <c r="E71" s="3" t="s">
        <v>325</v>
      </c>
      <c r="F71" s="40" t="s">
        <v>122</v>
      </c>
      <c r="G71" s="3" t="s">
        <v>33</v>
      </c>
      <c r="H71" s="3" t="s">
        <v>128</v>
      </c>
      <c r="I71" s="40">
        <v>9.6000000000000002E-2</v>
      </c>
      <c r="J71" s="36">
        <v>0.4</v>
      </c>
      <c r="M71" s="61">
        <f t="shared" si="0"/>
        <v>0</v>
      </c>
      <c r="P71" s="61">
        <f t="shared" si="1"/>
        <v>0</v>
      </c>
      <c r="W71" s="61">
        <f t="shared" si="2"/>
        <v>0</v>
      </c>
      <c r="X71" t="s">
        <v>67</v>
      </c>
      <c r="Y71" t="s">
        <v>67</v>
      </c>
      <c r="Z71" s="36" t="s">
        <v>129</v>
      </c>
    </row>
    <row r="72" spans="1:26" x14ac:dyDescent="0.3">
      <c r="A72" s="64" t="s">
        <v>208</v>
      </c>
      <c r="B72" s="41">
        <v>41935</v>
      </c>
      <c r="C72" s="15">
        <v>5</v>
      </c>
      <c r="D72" s="20" t="s">
        <v>224</v>
      </c>
      <c r="E72" s="3" t="s">
        <v>326</v>
      </c>
      <c r="F72" s="40" t="s">
        <v>122</v>
      </c>
      <c r="G72" s="3" t="s">
        <v>33</v>
      </c>
      <c r="H72" s="3" t="s">
        <v>128</v>
      </c>
      <c r="I72" s="40">
        <v>9.6000000000000002E-2</v>
      </c>
      <c r="J72" s="36">
        <v>0.4</v>
      </c>
      <c r="K72" s="44">
        <v>5.8200000000000002E-2</v>
      </c>
      <c r="L72" s="44">
        <v>-3.8199999999999998E-2</v>
      </c>
      <c r="M72" s="61">
        <f t="shared" si="0"/>
        <v>9.64E-2</v>
      </c>
      <c r="N72" s="44">
        <v>7.8700000000000006E-2</v>
      </c>
      <c r="O72" s="44">
        <v>-3.9300000000000002E-2</v>
      </c>
      <c r="P72" s="61">
        <f t="shared" si="1"/>
        <v>0.11800000000000001</v>
      </c>
      <c r="Q72" s="6">
        <v>3</v>
      </c>
      <c r="U72" s="44">
        <v>0.29399999999999998</v>
      </c>
      <c r="V72" s="44">
        <v>-0.217</v>
      </c>
      <c r="W72" s="61">
        <f t="shared" si="2"/>
        <v>0.51100000000000001</v>
      </c>
      <c r="X72" t="s">
        <v>68</v>
      </c>
      <c r="Y72" t="s">
        <v>67</v>
      </c>
      <c r="Z72" s="36" t="s">
        <v>129</v>
      </c>
    </row>
    <row r="73" spans="1:26" x14ac:dyDescent="0.3">
      <c r="A73" s="64" t="s">
        <v>209</v>
      </c>
      <c r="B73" s="41">
        <v>41935</v>
      </c>
      <c r="C73" s="15">
        <v>5</v>
      </c>
      <c r="D73" s="20" t="s">
        <v>225</v>
      </c>
      <c r="E73" s="3" t="s">
        <v>327</v>
      </c>
      <c r="F73" s="40" t="s">
        <v>122</v>
      </c>
      <c r="G73" s="3" t="s">
        <v>33</v>
      </c>
      <c r="H73" s="3" t="s">
        <v>128</v>
      </c>
      <c r="I73" s="40">
        <v>9.6000000000000002E-2</v>
      </c>
      <c r="J73" s="36">
        <v>0.4</v>
      </c>
      <c r="K73" s="44">
        <v>7.0999999999999994E-2</v>
      </c>
      <c r="L73" s="44">
        <v>-4.4699999999999997E-2</v>
      </c>
      <c r="M73" s="61">
        <f t="shared" ref="M73:M95" si="3">K73-L73</f>
        <v>0.1157</v>
      </c>
      <c r="N73" s="44">
        <v>0.10299999999999999</v>
      </c>
      <c r="O73" s="44">
        <v>-4.3799999999999999E-2</v>
      </c>
      <c r="P73" s="61">
        <f t="shared" ref="P73:P95" si="4">N73-O73</f>
        <v>0.14679999999999999</v>
      </c>
      <c r="Q73" s="6">
        <v>3</v>
      </c>
      <c r="U73" s="44">
        <v>0.374</v>
      </c>
      <c r="V73" s="44">
        <v>-0.22900000000000001</v>
      </c>
      <c r="W73" s="61">
        <f t="shared" ref="W73:W95" si="5">U73-V73</f>
        <v>0.60299999999999998</v>
      </c>
      <c r="X73" t="s">
        <v>68</v>
      </c>
      <c r="Y73" t="s">
        <v>68</v>
      </c>
      <c r="Z73" s="36" t="s">
        <v>129</v>
      </c>
    </row>
    <row r="74" spans="1:26" x14ac:dyDescent="0.3">
      <c r="A74" s="3" t="s">
        <v>226</v>
      </c>
      <c r="B74" s="29">
        <v>41935</v>
      </c>
      <c r="C74" s="15">
        <v>5</v>
      </c>
      <c r="D74" s="20" t="s">
        <v>227</v>
      </c>
      <c r="E74" s="3" t="s">
        <v>328</v>
      </c>
      <c r="F74" t="s">
        <v>122</v>
      </c>
      <c r="G74" s="3" t="s">
        <v>33</v>
      </c>
      <c r="H74" s="3" t="s">
        <v>128</v>
      </c>
      <c r="I74" s="40">
        <v>9.6000000000000002E-2</v>
      </c>
      <c r="J74" s="36">
        <v>0.4</v>
      </c>
      <c r="M74" s="61">
        <f t="shared" si="3"/>
        <v>0</v>
      </c>
      <c r="P74" s="61">
        <f t="shared" si="4"/>
        <v>0</v>
      </c>
      <c r="W74" s="61">
        <f t="shared" si="5"/>
        <v>0</v>
      </c>
      <c r="X74" t="s">
        <v>68</v>
      </c>
      <c r="Y74" t="s">
        <v>68</v>
      </c>
      <c r="Z74" s="36" t="s">
        <v>129</v>
      </c>
    </row>
    <row r="75" spans="1:26" x14ac:dyDescent="0.3">
      <c r="A75" s="3" t="s">
        <v>386</v>
      </c>
      <c r="B75" s="41">
        <v>41935</v>
      </c>
      <c r="C75" s="40">
        <v>5</v>
      </c>
      <c r="D75" s="20" t="s">
        <v>228</v>
      </c>
      <c r="E75" s="3" t="s">
        <v>387</v>
      </c>
      <c r="F75" s="40" t="s">
        <v>122</v>
      </c>
      <c r="G75" s="3" t="s">
        <v>33</v>
      </c>
      <c r="H75" s="3" t="s">
        <v>128</v>
      </c>
      <c r="I75" s="40">
        <v>9.6000000000000002E-2</v>
      </c>
      <c r="J75" s="40">
        <v>0.4</v>
      </c>
      <c r="M75" s="61">
        <f t="shared" si="3"/>
        <v>0</v>
      </c>
      <c r="P75" s="61">
        <f t="shared" si="4"/>
        <v>0</v>
      </c>
      <c r="W75" s="61">
        <f t="shared" si="5"/>
        <v>0</v>
      </c>
      <c r="X75" t="s">
        <v>68</v>
      </c>
      <c r="Y75" t="s">
        <v>68</v>
      </c>
      <c r="Z75" s="6" t="s">
        <v>129</v>
      </c>
    </row>
    <row r="76" spans="1:26" x14ac:dyDescent="0.3">
      <c r="A76" s="3" t="s">
        <v>229</v>
      </c>
      <c r="B76" s="29">
        <v>41942</v>
      </c>
      <c r="C76" s="15">
        <v>6</v>
      </c>
      <c r="D76" s="20" t="s">
        <v>239</v>
      </c>
      <c r="E76" s="3" t="s">
        <v>329</v>
      </c>
      <c r="F76" t="s">
        <v>123</v>
      </c>
      <c r="G76" s="3" t="s">
        <v>33</v>
      </c>
      <c r="H76" s="3" t="s">
        <v>238</v>
      </c>
      <c r="I76">
        <v>9.2999999999999999E-2</v>
      </c>
      <c r="J76" s="36">
        <v>0.4</v>
      </c>
      <c r="M76" s="61">
        <f t="shared" si="3"/>
        <v>0</v>
      </c>
      <c r="P76" s="61">
        <f t="shared" si="4"/>
        <v>0</v>
      </c>
      <c r="W76" s="61">
        <f t="shared" si="5"/>
        <v>0</v>
      </c>
      <c r="X76" t="s">
        <v>67</v>
      </c>
      <c r="Y76" t="s">
        <v>67</v>
      </c>
      <c r="Z76" s="36" t="s">
        <v>129</v>
      </c>
    </row>
    <row r="77" spans="1:26" x14ac:dyDescent="0.3">
      <c r="A77" s="64" t="s">
        <v>230</v>
      </c>
      <c r="B77" s="29">
        <v>41942</v>
      </c>
      <c r="C77" s="15">
        <v>6</v>
      </c>
      <c r="D77" s="20" t="s">
        <v>240</v>
      </c>
      <c r="E77" s="3" t="s">
        <v>330</v>
      </c>
      <c r="F77" s="42" t="s">
        <v>123</v>
      </c>
      <c r="G77" s="3" t="s">
        <v>33</v>
      </c>
      <c r="H77" s="3" t="s">
        <v>238</v>
      </c>
      <c r="I77">
        <v>9.2999999999999999E-2</v>
      </c>
      <c r="J77" s="36">
        <v>0.4</v>
      </c>
      <c r="K77" s="44">
        <v>3.2000000000000001E-2</v>
      </c>
      <c r="L77" s="44">
        <v>-2.8000000000000001E-2</v>
      </c>
      <c r="M77" s="61">
        <f t="shared" si="3"/>
        <v>0.06</v>
      </c>
      <c r="N77" s="44">
        <v>3.3500000000000002E-2</v>
      </c>
      <c r="O77" s="44">
        <v>-2.3800000000000002E-2</v>
      </c>
      <c r="P77" s="61">
        <f t="shared" si="4"/>
        <v>5.7300000000000004E-2</v>
      </c>
      <c r="Q77" s="6">
        <v>2</v>
      </c>
      <c r="U77" s="44">
        <v>0.12939999999999999</v>
      </c>
      <c r="V77" s="44">
        <v>-0.1236</v>
      </c>
      <c r="W77" s="61">
        <f t="shared" si="5"/>
        <v>0.253</v>
      </c>
      <c r="X77" t="s">
        <v>68</v>
      </c>
      <c r="Y77" t="s">
        <v>68</v>
      </c>
      <c r="Z77" s="40" t="s">
        <v>129</v>
      </c>
    </row>
    <row r="78" spans="1:26" x14ac:dyDescent="0.3">
      <c r="A78" s="3" t="s">
        <v>231</v>
      </c>
      <c r="B78" s="29">
        <v>41942</v>
      </c>
      <c r="C78" s="15">
        <v>6</v>
      </c>
      <c r="D78" s="20" t="s">
        <v>241</v>
      </c>
      <c r="E78" s="3" t="s">
        <v>331</v>
      </c>
      <c r="F78" s="42" t="s">
        <v>123</v>
      </c>
      <c r="G78" s="3" t="s">
        <v>33</v>
      </c>
      <c r="H78" s="3" t="s">
        <v>238</v>
      </c>
      <c r="I78" s="42">
        <v>9.2999999999999999E-2</v>
      </c>
      <c r="J78" s="36">
        <v>0.4</v>
      </c>
      <c r="M78" s="61">
        <f t="shared" si="3"/>
        <v>0</v>
      </c>
      <c r="P78" s="61">
        <f t="shared" si="4"/>
        <v>0</v>
      </c>
      <c r="W78" s="61">
        <f t="shared" si="5"/>
        <v>0</v>
      </c>
      <c r="X78" t="s">
        <v>68</v>
      </c>
      <c r="Y78" t="s">
        <v>68</v>
      </c>
      <c r="Z78" s="40" t="s">
        <v>129</v>
      </c>
    </row>
    <row r="79" spans="1:26" x14ac:dyDescent="0.3">
      <c r="A79" s="3" t="s">
        <v>232</v>
      </c>
      <c r="B79" s="43">
        <v>41942</v>
      </c>
      <c r="C79" s="15">
        <v>6</v>
      </c>
      <c r="D79" s="20" t="s">
        <v>242</v>
      </c>
      <c r="E79" s="3" t="s">
        <v>332</v>
      </c>
      <c r="F79" s="42" t="s">
        <v>123</v>
      </c>
      <c r="G79" s="3" t="s">
        <v>33</v>
      </c>
      <c r="H79" s="3" t="s">
        <v>238</v>
      </c>
      <c r="I79" s="42">
        <v>9.2999999999999999E-2</v>
      </c>
      <c r="J79" s="36">
        <v>0.4</v>
      </c>
      <c r="M79" s="61">
        <f t="shared" si="3"/>
        <v>0</v>
      </c>
      <c r="P79" s="61">
        <f t="shared" si="4"/>
        <v>0</v>
      </c>
      <c r="W79" s="61">
        <f t="shared" si="5"/>
        <v>0</v>
      </c>
      <c r="X79" t="s">
        <v>67</v>
      </c>
      <c r="Y79" t="s">
        <v>67</v>
      </c>
      <c r="Z79" s="40" t="s">
        <v>129</v>
      </c>
    </row>
    <row r="80" spans="1:26" x14ac:dyDescent="0.3">
      <c r="A80" s="64" t="s">
        <v>233</v>
      </c>
      <c r="B80" s="29">
        <v>41942</v>
      </c>
      <c r="C80" s="15">
        <v>6</v>
      </c>
      <c r="D80" s="20" t="s">
        <v>243</v>
      </c>
      <c r="E80" s="3" t="s">
        <v>333</v>
      </c>
      <c r="F80" s="42" t="s">
        <v>123</v>
      </c>
      <c r="G80" s="3" t="s">
        <v>33</v>
      </c>
      <c r="H80" s="3" t="s">
        <v>238</v>
      </c>
      <c r="I80" s="42">
        <v>9.2999999999999999E-2</v>
      </c>
      <c r="J80" s="36">
        <v>0.4</v>
      </c>
      <c r="K80" s="44">
        <v>3.2899999999999999E-2</v>
      </c>
      <c r="L80" s="44">
        <v>-2.6499999999999999E-2</v>
      </c>
      <c r="M80" s="61">
        <f t="shared" si="3"/>
        <v>5.9399999999999994E-2</v>
      </c>
      <c r="N80" s="44">
        <v>3.5499999999999997E-2</v>
      </c>
      <c r="O80" s="44">
        <v>-2.5100000000000001E-2</v>
      </c>
      <c r="P80" s="61">
        <f t="shared" si="4"/>
        <v>6.0600000000000001E-2</v>
      </c>
      <c r="Q80" s="6">
        <v>2.5</v>
      </c>
      <c r="U80" s="44">
        <v>0.13439999999999999</v>
      </c>
      <c r="V80" s="44">
        <v>-0.11559999999999999</v>
      </c>
      <c r="W80" s="61">
        <f t="shared" si="5"/>
        <v>0.25</v>
      </c>
      <c r="X80" t="s">
        <v>68</v>
      </c>
      <c r="Y80" t="s">
        <v>68</v>
      </c>
      <c r="Z80" s="40" t="s">
        <v>129</v>
      </c>
    </row>
    <row r="81" spans="1:26" x14ac:dyDescent="0.3">
      <c r="A81" s="3" t="s">
        <v>234</v>
      </c>
      <c r="B81" s="43">
        <v>41942</v>
      </c>
      <c r="C81" s="15">
        <v>6</v>
      </c>
      <c r="D81" s="20" t="s">
        <v>244</v>
      </c>
      <c r="E81" s="3" t="s">
        <v>334</v>
      </c>
      <c r="F81" s="42" t="s">
        <v>123</v>
      </c>
      <c r="G81" s="3" t="s">
        <v>33</v>
      </c>
      <c r="H81" s="3" t="s">
        <v>238</v>
      </c>
      <c r="I81" s="42">
        <v>9.2999999999999999E-2</v>
      </c>
      <c r="J81" s="36">
        <v>0.4</v>
      </c>
      <c r="M81" s="61">
        <f t="shared" si="3"/>
        <v>0</v>
      </c>
      <c r="P81" s="61">
        <f t="shared" si="4"/>
        <v>0</v>
      </c>
      <c r="W81" s="61">
        <f t="shared" si="5"/>
        <v>0</v>
      </c>
      <c r="X81" t="s">
        <v>68</v>
      </c>
      <c r="Y81" t="s">
        <v>68</v>
      </c>
      <c r="Z81" s="40" t="s">
        <v>129</v>
      </c>
    </row>
    <row r="82" spans="1:26" x14ac:dyDescent="0.3">
      <c r="A82" s="3" t="s">
        <v>235</v>
      </c>
      <c r="B82" s="43">
        <v>41942</v>
      </c>
      <c r="C82" s="15">
        <v>6</v>
      </c>
      <c r="D82" s="20" t="s">
        <v>245</v>
      </c>
      <c r="E82" s="3" t="s">
        <v>335</v>
      </c>
      <c r="F82" s="42" t="s">
        <v>123</v>
      </c>
      <c r="G82" s="3" t="s">
        <v>33</v>
      </c>
      <c r="H82" s="3" t="s">
        <v>238</v>
      </c>
      <c r="I82" s="42">
        <v>9.2999999999999999E-2</v>
      </c>
      <c r="J82" s="40">
        <v>0.4</v>
      </c>
      <c r="M82" s="61">
        <f t="shared" si="3"/>
        <v>0</v>
      </c>
      <c r="P82" s="61">
        <f t="shared" si="4"/>
        <v>0</v>
      </c>
      <c r="W82" s="61">
        <f t="shared" si="5"/>
        <v>0</v>
      </c>
      <c r="X82" t="s">
        <v>67</v>
      </c>
      <c r="Y82" t="s">
        <v>67</v>
      </c>
      <c r="Z82" s="40" t="s">
        <v>129</v>
      </c>
    </row>
    <row r="83" spans="1:26" x14ac:dyDescent="0.3">
      <c r="A83" s="64" t="s">
        <v>236</v>
      </c>
      <c r="B83" s="43">
        <v>41942</v>
      </c>
      <c r="C83" s="15">
        <v>6</v>
      </c>
      <c r="D83" s="20" t="s">
        <v>246</v>
      </c>
      <c r="E83" s="3" t="s">
        <v>336</v>
      </c>
      <c r="F83" s="42" t="s">
        <v>123</v>
      </c>
      <c r="G83" s="3" t="s">
        <v>33</v>
      </c>
      <c r="H83" s="3" t="s">
        <v>238</v>
      </c>
      <c r="I83" s="42">
        <v>9.2999999999999999E-2</v>
      </c>
      <c r="J83" s="40">
        <v>0.4</v>
      </c>
      <c r="K83" s="44">
        <v>3.5999999999999997E-2</v>
      </c>
      <c r="L83" s="44">
        <v>-2.4899999999999999E-2</v>
      </c>
      <c r="M83" s="61">
        <f t="shared" si="3"/>
        <v>6.0899999999999996E-2</v>
      </c>
      <c r="N83" s="44">
        <v>3.6200000000000003E-2</v>
      </c>
      <c r="O83" s="44">
        <v>-2.5399999999999999E-2</v>
      </c>
      <c r="P83" s="61">
        <f t="shared" si="4"/>
        <v>6.1600000000000002E-2</v>
      </c>
      <c r="Q83" s="6">
        <v>3</v>
      </c>
      <c r="U83" s="44">
        <v>0.15939999999999999</v>
      </c>
      <c r="V83" s="44">
        <v>-0.12759999999999999</v>
      </c>
      <c r="W83" s="61">
        <f t="shared" si="5"/>
        <v>0.28699999999999998</v>
      </c>
      <c r="X83" t="s">
        <v>68</v>
      </c>
      <c r="Y83" t="s">
        <v>67</v>
      </c>
      <c r="Z83" s="40" t="s">
        <v>129</v>
      </c>
    </row>
    <row r="84" spans="1:26" x14ac:dyDescent="0.3">
      <c r="A84" s="64" t="s">
        <v>237</v>
      </c>
      <c r="B84" s="43">
        <v>41942</v>
      </c>
      <c r="C84" s="15">
        <v>6</v>
      </c>
      <c r="D84" s="20" t="s">
        <v>247</v>
      </c>
      <c r="E84" s="3" t="s">
        <v>337</v>
      </c>
      <c r="F84" s="42" t="s">
        <v>123</v>
      </c>
      <c r="G84" s="3" t="s">
        <v>33</v>
      </c>
      <c r="H84" s="3" t="s">
        <v>238</v>
      </c>
      <c r="I84" s="42">
        <v>9.2999999999999999E-2</v>
      </c>
      <c r="J84" s="40">
        <v>0.4</v>
      </c>
      <c r="K84" s="44">
        <v>4.2799999999999998E-2</v>
      </c>
      <c r="L84" s="44">
        <v>-3.1699999999999999E-2</v>
      </c>
      <c r="M84" s="61">
        <f t="shared" si="3"/>
        <v>7.4499999999999997E-2</v>
      </c>
      <c r="N84" s="44">
        <v>5.3800000000000001E-2</v>
      </c>
      <c r="O84" s="44">
        <v>-3.3399999999999999E-2</v>
      </c>
      <c r="P84" s="61">
        <f t="shared" si="4"/>
        <v>8.72E-2</v>
      </c>
      <c r="Q84" s="6">
        <v>3</v>
      </c>
      <c r="U84" s="44">
        <v>0.2114</v>
      </c>
      <c r="V84" s="44">
        <v>-0.15659999999999999</v>
      </c>
      <c r="W84" s="61">
        <f t="shared" si="5"/>
        <v>0.36799999999999999</v>
      </c>
      <c r="X84" t="s">
        <v>68</v>
      </c>
      <c r="Y84" t="s">
        <v>68</v>
      </c>
      <c r="Z84" s="40" t="s">
        <v>129</v>
      </c>
    </row>
    <row r="85" spans="1:26" x14ac:dyDescent="0.3">
      <c r="A85" s="3" t="s">
        <v>248</v>
      </c>
      <c r="B85" s="43">
        <v>41943</v>
      </c>
      <c r="C85" s="15">
        <v>7</v>
      </c>
      <c r="D85" s="20" t="s">
        <v>259</v>
      </c>
      <c r="E85" s="3" t="s">
        <v>376</v>
      </c>
      <c r="F85" t="s">
        <v>124</v>
      </c>
      <c r="G85" s="3" t="s">
        <v>33</v>
      </c>
      <c r="H85" s="3" t="s">
        <v>238</v>
      </c>
      <c r="I85">
        <v>0.14699999999999999</v>
      </c>
      <c r="J85" s="40">
        <v>0.4</v>
      </c>
      <c r="M85" s="61">
        <f t="shared" si="3"/>
        <v>0</v>
      </c>
      <c r="P85" s="61">
        <f t="shared" si="4"/>
        <v>0</v>
      </c>
      <c r="W85" s="61">
        <f t="shared" si="5"/>
        <v>0</v>
      </c>
      <c r="X85" t="s">
        <v>67</v>
      </c>
      <c r="Y85" t="s">
        <v>67</v>
      </c>
      <c r="Z85" s="40" t="s">
        <v>129</v>
      </c>
    </row>
    <row r="86" spans="1:26" x14ac:dyDescent="0.3">
      <c r="A86" s="64" t="s">
        <v>249</v>
      </c>
      <c r="B86" s="29">
        <v>41943</v>
      </c>
      <c r="C86" s="15">
        <v>7</v>
      </c>
      <c r="D86" s="20" t="s">
        <v>260</v>
      </c>
      <c r="E86" s="3" t="s">
        <v>377</v>
      </c>
      <c r="F86" t="s">
        <v>125</v>
      </c>
      <c r="G86" s="3" t="s">
        <v>33</v>
      </c>
      <c r="H86" s="3" t="s">
        <v>238</v>
      </c>
      <c r="I86">
        <v>0.14699999999999999</v>
      </c>
      <c r="J86" s="40">
        <v>0.4</v>
      </c>
      <c r="K86" s="44">
        <v>3.5000000000000003E-2</v>
      </c>
      <c r="L86" s="44">
        <v>-2.9100000000000001E-2</v>
      </c>
      <c r="M86" s="61">
        <f t="shared" si="3"/>
        <v>6.4100000000000004E-2</v>
      </c>
      <c r="N86" s="44">
        <v>3.7100000000000001E-2</v>
      </c>
      <c r="O86" s="44">
        <v>-2.7699999999999999E-2</v>
      </c>
      <c r="P86" s="61">
        <f t="shared" si="4"/>
        <v>6.4799999999999996E-2</v>
      </c>
      <c r="Q86" s="6">
        <v>2</v>
      </c>
      <c r="U86" s="44">
        <v>0.1724</v>
      </c>
      <c r="V86" s="44">
        <v>-0.14860000000000001</v>
      </c>
      <c r="W86" s="61">
        <f t="shared" si="5"/>
        <v>0.32100000000000001</v>
      </c>
      <c r="X86" t="s">
        <v>68</v>
      </c>
      <c r="Y86" t="s">
        <v>67</v>
      </c>
      <c r="Z86" s="40" t="s">
        <v>129</v>
      </c>
    </row>
    <row r="87" spans="1:26" x14ac:dyDescent="0.3">
      <c r="A87" s="64" t="s">
        <v>250</v>
      </c>
      <c r="B87" s="29">
        <v>41943</v>
      </c>
      <c r="C87" s="15">
        <v>7</v>
      </c>
      <c r="D87" s="20" t="s">
        <v>261</v>
      </c>
      <c r="E87" s="3" t="s">
        <v>378</v>
      </c>
      <c r="F87" s="44" t="s">
        <v>125</v>
      </c>
      <c r="G87" s="3" t="s">
        <v>33</v>
      </c>
      <c r="H87" s="3" t="s">
        <v>238</v>
      </c>
      <c r="I87">
        <v>0.14699999999999999</v>
      </c>
      <c r="J87" s="40">
        <v>0.4</v>
      </c>
      <c r="K87" s="44">
        <v>4.2999999999999997E-2</v>
      </c>
      <c r="L87" s="44">
        <v>-3.61E-2</v>
      </c>
      <c r="M87" s="61">
        <f t="shared" si="3"/>
        <v>7.9100000000000004E-2</v>
      </c>
      <c r="N87" s="44">
        <v>4.9700000000000001E-2</v>
      </c>
      <c r="O87" s="44">
        <v>-3.8199999999999998E-2</v>
      </c>
      <c r="P87" s="61">
        <f t="shared" si="4"/>
        <v>8.7900000000000006E-2</v>
      </c>
      <c r="Q87" s="6">
        <v>2</v>
      </c>
      <c r="U87" s="44">
        <v>0.17649999999999999</v>
      </c>
      <c r="V87" s="44">
        <v>-0.1396</v>
      </c>
      <c r="W87" s="61">
        <f t="shared" si="5"/>
        <v>0.31609999999999999</v>
      </c>
      <c r="X87" t="s">
        <v>68</v>
      </c>
      <c r="Y87" t="s">
        <v>68</v>
      </c>
      <c r="Z87" s="40" t="s">
        <v>129</v>
      </c>
    </row>
    <row r="88" spans="1:26" x14ac:dyDescent="0.3">
      <c r="A88" s="3" t="s">
        <v>251</v>
      </c>
      <c r="B88" s="46">
        <v>41943</v>
      </c>
      <c r="C88" s="15">
        <v>7</v>
      </c>
      <c r="D88" s="20" t="s">
        <v>262</v>
      </c>
      <c r="E88" s="3" t="s">
        <v>379</v>
      </c>
      <c r="F88" t="s">
        <v>125</v>
      </c>
      <c r="G88" s="3" t="s">
        <v>33</v>
      </c>
      <c r="H88" s="3" t="s">
        <v>238</v>
      </c>
      <c r="I88" s="44">
        <v>0.14699999999999999</v>
      </c>
      <c r="J88" s="40">
        <v>0.4</v>
      </c>
      <c r="M88" s="61">
        <f t="shared" si="3"/>
        <v>0</v>
      </c>
      <c r="P88" s="61">
        <f t="shared" si="4"/>
        <v>0</v>
      </c>
      <c r="W88" s="61">
        <f t="shared" si="5"/>
        <v>0</v>
      </c>
      <c r="X88" t="s">
        <v>68</v>
      </c>
      <c r="Y88" t="s">
        <v>68</v>
      </c>
      <c r="Z88" s="40" t="s">
        <v>129</v>
      </c>
    </row>
    <row r="89" spans="1:26" x14ac:dyDescent="0.3">
      <c r="A89" s="3" t="s">
        <v>252</v>
      </c>
      <c r="B89" s="46">
        <v>41943</v>
      </c>
      <c r="C89" s="15">
        <v>7</v>
      </c>
      <c r="D89" s="20" t="s">
        <v>263</v>
      </c>
      <c r="E89" s="3" t="s">
        <v>380</v>
      </c>
      <c r="F89" s="44" t="s">
        <v>125</v>
      </c>
      <c r="G89" s="3" t="s">
        <v>33</v>
      </c>
      <c r="H89" s="3" t="s">
        <v>238</v>
      </c>
      <c r="I89" s="44">
        <v>0.14699999999999999</v>
      </c>
      <c r="J89" s="40">
        <v>0.4</v>
      </c>
      <c r="M89" s="61">
        <f t="shared" si="3"/>
        <v>0</v>
      </c>
      <c r="P89" s="61">
        <f t="shared" si="4"/>
        <v>0</v>
      </c>
      <c r="W89" s="61">
        <f t="shared" si="5"/>
        <v>0</v>
      </c>
      <c r="X89" t="s">
        <v>67</v>
      </c>
      <c r="Y89" t="s">
        <v>67</v>
      </c>
      <c r="Z89" s="40" t="s">
        <v>129</v>
      </c>
    </row>
    <row r="90" spans="1:26" x14ac:dyDescent="0.3">
      <c r="A90" s="64" t="s">
        <v>253</v>
      </c>
      <c r="B90" s="46">
        <v>41943</v>
      </c>
      <c r="C90" s="15">
        <v>7</v>
      </c>
      <c r="D90" s="20" t="s">
        <v>264</v>
      </c>
      <c r="E90" s="3" t="s">
        <v>381</v>
      </c>
      <c r="F90" s="44" t="s">
        <v>125</v>
      </c>
      <c r="G90" s="3" t="s">
        <v>33</v>
      </c>
      <c r="H90" s="3" t="s">
        <v>238</v>
      </c>
      <c r="I90" s="44">
        <v>0.14699999999999999</v>
      </c>
      <c r="J90" s="40">
        <v>0.4</v>
      </c>
      <c r="K90" s="44">
        <v>3.49E-2</v>
      </c>
      <c r="L90" s="44">
        <v>-2.9000000000000001E-2</v>
      </c>
      <c r="M90" s="61">
        <f t="shared" si="3"/>
        <v>6.3899999999999998E-2</v>
      </c>
      <c r="N90" s="44">
        <v>3.7199999999999997E-2</v>
      </c>
      <c r="O90" s="44">
        <v>-2.7900000000000001E-2</v>
      </c>
      <c r="P90" s="61">
        <f t="shared" si="4"/>
        <v>6.5099999999999991E-2</v>
      </c>
      <c r="Q90" s="6">
        <v>2.5</v>
      </c>
      <c r="U90" s="44">
        <v>0.1724</v>
      </c>
      <c r="V90" s="44">
        <v>-0.14860000000000001</v>
      </c>
      <c r="W90" s="61">
        <f t="shared" si="5"/>
        <v>0.32100000000000001</v>
      </c>
      <c r="X90" t="s">
        <v>68</v>
      </c>
      <c r="Y90" t="s">
        <v>67</v>
      </c>
      <c r="Z90" s="40" t="s">
        <v>129</v>
      </c>
    </row>
    <row r="91" spans="1:26" x14ac:dyDescent="0.3">
      <c r="A91" s="64" t="s">
        <v>254</v>
      </c>
      <c r="B91" s="46">
        <v>41943</v>
      </c>
      <c r="C91" s="15">
        <v>7</v>
      </c>
      <c r="D91" s="20" t="s">
        <v>265</v>
      </c>
      <c r="E91" s="3" t="s">
        <v>382</v>
      </c>
      <c r="F91" s="44" t="s">
        <v>125</v>
      </c>
      <c r="G91" s="3" t="s">
        <v>33</v>
      </c>
      <c r="H91" s="3" t="s">
        <v>238</v>
      </c>
      <c r="I91" s="44">
        <v>0.14699999999999999</v>
      </c>
      <c r="J91" s="40">
        <v>0.4</v>
      </c>
      <c r="K91" s="44">
        <v>4.8800000000000003E-2</v>
      </c>
      <c r="L91" s="44">
        <v>-3.8199999999999998E-2</v>
      </c>
      <c r="M91" s="61">
        <f t="shared" si="3"/>
        <v>8.6999999999999994E-2</v>
      </c>
      <c r="N91" s="44">
        <v>5.4699999999999999E-2</v>
      </c>
      <c r="O91" s="44">
        <v>-3.5799999999999998E-2</v>
      </c>
      <c r="P91" s="61">
        <f t="shared" si="4"/>
        <v>9.0499999999999997E-2</v>
      </c>
      <c r="Q91" s="6">
        <v>2.5</v>
      </c>
      <c r="U91" s="44">
        <v>0.22539999999999999</v>
      </c>
      <c r="V91" s="44">
        <v>-0.19259999999999999</v>
      </c>
      <c r="W91" s="61">
        <f t="shared" si="5"/>
        <v>0.41799999999999998</v>
      </c>
      <c r="X91" t="s">
        <v>68</v>
      </c>
      <c r="Y91" t="s">
        <v>68</v>
      </c>
      <c r="Z91" s="40" t="s">
        <v>129</v>
      </c>
    </row>
    <row r="92" spans="1:26" x14ac:dyDescent="0.3">
      <c r="A92" s="3" t="s">
        <v>255</v>
      </c>
      <c r="B92" s="46">
        <v>41943</v>
      </c>
      <c r="C92" s="15">
        <v>7</v>
      </c>
      <c r="D92" s="20" t="s">
        <v>266</v>
      </c>
      <c r="E92" s="3" t="s">
        <v>383</v>
      </c>
      <c r="F92" s="3" t="s">
        <v>126</v>
      </c>
      <c r="G92" s="3" t="s">
        <v>33</v>
      </c>
      <c r="H92" s="3" t="s">
        <v>238</v>
      </c>
      <c r="I92" s="44">
        <v>0.14699999999999999</v>
      </c>
      <c r="J92" s="40">
        <v>0.4</v>
      </c>
      <c r="M92" s="61">
        <f t="shared" si="3"/>
        <v>0</v>
      </c>
      <c r="P92" s="61">
        <f t="shared" si="4"/>
        <v>0</v>
      </c>
      <c r="W92" s="61">
        <f t="shared" si="5"/>
        <v>0</v>
      </c>
      <c r="X92" t="s">
        <v>67</v>
      </c>
      <c r="Y92" t="s">
        <v>67</v>
      </c>
      <c r="Z92" s="40" t="s">
        <v>129</v>
      </c>
    </row>
    <row r="93" spans="1:26" x14ac:dyDescent="0.3">
      <c r="A93" s="64" t="s">
        <v>256</v>
      </c>
      <c r="B93" s="46">
        <v>41943</v>
      </c>
      <c r="C93" s="15">
        <v>7</v>
      </c>
      <c r="D93" s="20" t="s">
        <v>267</v>
      </c>
      <c r="E93" s="3" t="s">
        <v>384</v>
      </c>
      <c r="F93" s="3" t="s">
        <v>126</v>
      </c>
      <c r="G93" s="3" t="s">
        <v>33</v>
      </c>
      <c r="H93" s="3" t="s">
        <v>238</v>
      </c>
      <c r="I93" s="44">
        <v>0.14699999999999999</v>
      </c>
      <c r="J93" s="40">
        <v>0.4</v>
      </c>
      <c r="K93" s="44">
        <v>3.2000000000000001E-2</v>
      </c>
      <c r="L93" s="44">
        <v>-2.5499999999999998E-2</v>
      </c>
      <c r="M93" s="61">
        <f t="shared" si="3"/>
        <v>5.7499999999999996E-2</v>
      </c>
      <c r="N93" s="44">
        <v>4.0599999999999997E-2</v>
      </c>
      <c r="O93" s="44">
        <v>-2.4799999999999999E-2</v>
      </c>
      <c r="P93" s="61">
        <f t="shared" si="4"/>
        <v>6.54E-2</v>
      </c>
      <c r="Q93" s="6">
        <v>3</v>
      </c>
      <c r="U93" s="44">
        <v>0.18940000000000001</v>
      </c>
      <c r="V93" s="44">
        <v>-0.14760000000000001</v>
      </c>
      <c r="W93" s="61">
        <f t="shared" si="5"/>
        <v>0.33700000000000002</v>
      </c>
      <c r="X93" t="s">
        <v>68</v>
      </c>
      <c r="Y93" t="s">
        <v>67</v>
      </c>
      <c r="Z93" s="40" t="s">
        <v>129</v>
      </c>
    </row>
    <row r="94" spans="1:26" x14ac:dyDescent="0.3">
      <c r="A94" s="64" t="s">
        <v>257</v>
      </c>
      <c r="B94" s="46">
        <v>41943</v>
      </c>
      <c r="C94" s="15">
        <v>7</v>
      </c>
      <c r="D94" s="20" t="s">
        <v>268</v>
      </c>
      <c r="E94" s="3" t="s">
        <v>385</v>
      </c>
      <c r="F94" s="3" t="s">
        <v>126</v>
      </c>
      <c r="G94" s="3" t="s">
        <v>33</v>
      </c>
      <c r="H94" s="3" t="s">
        <v>238</v>
      </c>
      <c r="I94" s="44">
        <v>0.14699999999999999</v>
      </c>
      <c r="J94" s="40">
        <v>0.4</v>
      </c>
      <c r="K94" s="44">
        <v>4.2799999999999998E-2</v>
      </c>
      <c r="L94" s="44">
        <v>-3.3799999999999997E-2</v>
      </c>
      <c r="M94" s="61">
        <f t="shared" si="3"/>
        <v>7.6600000000000001E-2</v>
      </c>
      <c r="N94" s="44">
        <v>5.9299999999999999E-2</v>
      </c>
      <c r="O94" s="44">
        <v>-3.1899999999999998E-2</v>
      </c>
      <c r="P94" s="61">
        <f t="shared" si="4"/>
        <v>9.1200000000000003E-2</v>
      </c>
      <c r="Q94" s="6">
        <v>3</v>
      </c>
      <c r="U94" s="44">
        <v>0.2374</v>
      </c>
      <c r="V94" s="44">
        <v>-0.18959999999999999</v>
      </c>
      <c r="W94" s="61">
        <f t="shared" si="5"/>
        <v>0.42699999999999999</v>
      </c>
      <c r="X94" t="s">
        <v>68</v>
      </c>
      <c r="Y94" t="s">
        <v>68</v>
      </c>
      <c r="Z94" s="40" t="s">
        <v>129</v>
      </c>
    </row>
    <row r="95" spans="1:26" x14ac:dyDescent="0.3">
      <c r="A95" s="3" t="s">
        <v>258</v>
      </c>
      <c r="B95" s="29">
        <v>41943</v>
      </c>
      <c r="C95" s="15">
        <v>7</v>
      </c>
      <c r="D95" s="20" t="s">
        <v>269</v>
      </c>
      <c r="E95" s="3"/>
      <c r="G95" s="3" t="s">
        <v>33</v>
      </c>
      <c r="H95" s="3" t="s">
        <v>238</v>
      </c>
      <c r="I95" s="44">
        <v>0.14699999999999999</v>
      </c>
      <c r="J95" s="40">
        <v>0.4</v>
      </c>
      <c r="M95" s="61">
        <f t="shared" si="3"/>
        <v>0</v>
      </c>
      <c r="P95" s="61">
        <f t="shared" si="4"/>
        <v>0</v>
      </c>
      <c r="W95" s="61">
        <f t="shared" si="5"/>
        <v>0</v>
      </c>
      <c r="X95" t="s">
        <v>68</v>
      </c>
      <c r="Y95" t="s">
        <v>67</v>
      </c>
      <c r="Z95" s="40" t="s">
        <v>129</v>
      </c>
    </row>
    <row r="96" spans="1:26" x14ac:dyDescent="0.3">
      <c r="G96" s="3"/>
      <c r="H96" s="3"/>
      <c r="J96" s="40"/>
      <c r="Z96" s="40"/>
    </row>
    <row r="97" spans="7:26" x14ac:dyDescent="0.3">
      <c r="G97" s="3"/>
      <c r="H97" s="3"/>
      <c r="J97" s="40"/>
      <c r="Z97" s="40"/>
    </row>
    <row r="98" spans="7:26" x14ac:dyDescent="0.3">
      <c r="G98" s="3"/>
      <c r="J98" s="40"/>
      <c r="Z98" s="40"/>
    </row>
    <row r="99" spans="7:26" x14ac:dyDescent="0.3">
      <c r="G99" s="3"/>
      <c r="J99" s="40"/>
      <c r="Z99" s="40"/>
    </row>
    <row r="100" spans="7:26" x14ac:dyDescent="0.3">
      <c r="J100" s="40"/>
      <c r="Z100" s="40"/>
    </row>
    <row r="101" spans="7:26" x14ac:dyDescent="0.3">
      <c r="J101" s="40"/>
      <c r="Z101" s="40"/>
    </row>
    <row r="102" spans="7:26" x14ac:dyDescent="0.3">
      <c r="J102" s="40"/>
      <c r="Z102" s="40"/>
    </row>
    <row r="103" spans="7:26" x14ac:dyDescent="0.3">
      <c r="J103" s="40"/>
    </row>
    <row r="104" spans="7:26" x14ac:dyDescent="0.3">
      <c r="J104" s="40"/>
    </row>
    <row r="105" spans="7:26" x14ac:dyDescent="0.3">
      <c r="J105" s="40"/>
    </row>
    <row r="106" spans="7:26" x14ac:dyDescent="0.3">
      <c r="J106" s="40"/>
    </row>
    <row r="107" spans="7:26" x14ac:dyDescent="0.3">
      <c r="J107" s="40"/>
    </row>
    <row r="108" spans="7:26" x14ac:dyDescent="0.3">
      <c r="J108" s="40"/>
    </row>
    <row r="109" spans="7:26" x14ac:dyDescent="0.3">
      <c r="J109" s="40"/>
    </row>
    <row r="110" spans="7:26" x14ac:dyDescent="0.3">
      <c r="J110" s="40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"/>
  <sheetViews>
    <sheetView workbookViewId="0">
      <pane xSplit="1" topLeftCell="J1" activePane="topRight" state="frozen"/>
      <selection pane="topRight" activeCell="H6" sqref="H6"/>
    </sheetView>
  </sheetViews>
  <sheetFormatPr defaultRowHeight="14.4" x14ac:dyDescent="0.3"/>
  <cols>
    <col min="1" max="1" width="14.44140625" bestFit="1" customWidth="1"/>
    <col min="2" max="2" width="10" bestFit="1" customWidth="1"/>
    <col min="4" max="4" width="10" bestFit="1" customWidth="1"/>
    <col min="6" max="6" width="10" bestFit="1" customWidth="1"/>
    <col min="8" max="8" width="10.33203125" bestFit="1" customWidth="1"/>
    <col min="10" max="10" width="10.33203125" bestFit="1" customWidth="1"/>
    <col min="18" max="18" width="10.33203125" bestFit="1" customWidth="1"/>
  </cols>
  <sheetData>
    <row r="1" spans="1:30" x14ac:dyDescent="0.3">
      <c r="B1" s="5" t="s">
        <v>24</v>
      </c>
      <c r="C1" s="14">
        <v>41900</v>
      </c>
      <c r="D1" s="5" t="s">
        <v>27</v>
      </c>
      <c r="E1" s="14">
        <v>41905</v>
      </c>
      <c r="F1" s="5" t="s">
        <v>28</v>
      </c>
      <c r="G1" s="14">
        <v>41914</v>
      </c>
      <c r="H1" s="31" t="s">
        <v>117</v>
      </c>
      <c r="I1" s="30">
        <v>41921</v>
      </c>
      <c r="J1" s="5" t="s">
        <v>118</v>
      </c>
      <c r="K1" s="30">
        <v>41927</v>
      </c>
      <c r="L1" s="5" t="s">
        <v>119</v>
      </c>
      <c r="M1" s="30">
        <v>41933</v>
      </c>
      <c r="N1" s="5" t="s">
        <v>120</v>
      </c>
      <c r="O1" s="30">
        <v>41935</v>
      </c>
      <c r="P1" s="5" t="s">
        <v>121</v>
      </c>
      <c r="Q1" s="30">
        <v>41935</v>
      </c>
      <c r="R1" s="5" t="s">
        <v>122</v>
      </c>
      <c r="S1" s="30">
        <v>41935</v>
      </c>
      <c r="T1" s="5" t="s">
        <v>123</v>
      </c>
      <c r="U1" s="30">
        <v>41942</v>
      </c>
      <c r="V1" s="5" t="s">
        <v>124</v>
      </c>
      <c r="W1" s="35">
        <v>41943</v>
      </c>
      <c r="X1" s="5" t="s">
        <v>125</v>
      </c>
      <c r="Y1" s="30">
        <v>41943</v>
      </c>
      <c r="Z1" s="5" t="s">
        <v>126</v>
      </c>
      <c r="AA1" s="30">
        <v>41944</v>
      </c>
      <c r="AB1" s="5" t="s">
        <v>127</v>
      </c>
      <c r="AC1" s="30">
        <v>41944</v>
      </c>
      <c r="AD1" s="34"/>
    </row>
    <row r="2" spans="1:30" x14ac:dyDescent="0.3">
      <c r="A2" s="8" t="s">
        <v>15</v>
      </c>
      <c r="B2" s="11" t="s">
        <v>25</v>
      </c>
      <c r="C2" s="12" t="s">
        <v>26</v>
      </c>
      <c r="D2" s="11" t="s">
        <v>25</v>
      </c>
      <c r="E2" s="13" t="s">
        <v>26</v>
      </c>
      <c r="F2" s="11" t="s">
        <v>25</v>
      </c>
      <c r="G2" s="13" t="s">
        <v>26</v>
      </c>
      <c r="H2" s="11" t="s">
        <v>25</v>
      </c>
      <c r="I2" s="13" t="s">
        <v>26</v>
      </c>
      <c r="J2" s="11" t="s">
        <v>25</v>
      </c>
      <c r="K2" s="12" t="s">
        <v>26</v>
      </c>
      <c r="L2" s="11" t="s">
        <v>25</v>
      </c>
      <c r="M2" s="12" t="s">
        <v>26</v>
      </c>
      <c r="N2" s="11" t="s">
        <v>25</v>
      </c>
      <c r="O2" s="12" t="s">
        <v>26</v>
      </c>
      <c r="P2" s="11" t="s">
        <v>25</v>
      </c>
      <c r="Q2" s="12" t="s">
        <v>26</v>
      </c>
      <c r="R2" s="11" t="s">
        <v>25</v>
      </c>
      <c r="S2" s="12" t="s">
        <v>26</v>
      </c>
      <c r="T2" s="11" t="s">
        <v>25</v>
      </c>
      <c r="U2" s="12" t="s">
        <v>26</v>
      </c>
      <c r="V2" s="11" t="s">
        <v>25</v>
      </c>
      <c r="W2" s="12" t="s">
        <v>26</v>
      </c>
      <c r="X2" s="11" t="s">
        <v>25</v>
      </c>
      <c r="Y2" s="12" t="s">
        <v>26</v>
      </c>
      <c r="Z2" s="11" t="s">
        <v>25</v>
      </c>
      <c r="AA2" s="12" t="s">
        <v>26</v>
      </c>
      <c r="AB2" s="11" t="s">
        <v>25</v>
      </c>
      <c r="AC2" s="12" t="s">
        <v>26</v>
      </c>
      <c r="AD2" s="34"/>
    </row>
    <row r="3" spans="1:30" x14ac:dyDescent="0.3">
      <c r="A3" s="7" t="s">
        <v>16</v>
      </c>
      <c r="B3" s="9">
        <v>2.6041666666666668E-2</v>
      </c>
      <c r="C3" s="3">
        <v>-0.01</v>
      </c>
      <c r="D3" s="9">
        <v>2.6041666666666668E-2</v>
      </c>
      <c r="E3" s="3">
        <v>8.0000000000000002E-3</v>
      </c>
      <c r="F3" s="32">
        <v>2.5062656641604012E-2</v>
      </c>
      <c r="G3" s="3">
        <v>-0.05</v>
      </c>
      <c r="H3" s="9">
        <v>2.4984384759525299E-2</v>
      </c>
      <c r="I3" s="3">
        <v>-0.04</v>
      </c>
      <c r="J3" s="32">
        <v>2.5188916876574305E-2</v>
      </c>
      <c r="K3" s="3">
        <v>-0.06</v>
      </c>
      <c r="L3" s="32">
        <v>2.5252525252525256E-2</v>
      </c>
      <c r="M3" s="3">
        <v>0</v>
      </c>
      <c r="N3" s="32">
        <v>2.5125628140703519E-2</v>
      </c>
      <c r="O3" s="3">
        <v>0</v>
      </c>
      <c r="P3" s="32">
        <v>2.5125628140703519E-2</v>
      </c>
      <c r="Q3" s="3">
        <v>0</v>
      </c>
      <c r="R3" s="32">
        <v>2.5125628140703519E-2</v>
      </c>
      <c r="S3" s="3">
        <v>-7.0000000000000007E-2</v>
      </c>
      <c r="T3" s="9">
        <v>2.5125628140703519E-2</v>
      </c>
      <c r="U3" s="3">
        <v>-0.03</v>
      </c>
      <c r="V3" s="32">
        <v>2.5125628140703519E-2</v>
      </c>
      <c r="W3" s="3">
        <v>0.09</v>
      </c>
      <c r="X3" s="32">
        <v>2.5125628140703501E-2</v>
      </c>
      <c r="Y3" s="3">
        <v>0.02</v>
      </c>
      <c r="Z3" s="9">
        <v>2.5125628140703519E-2</v>
      </c>
      <c r="AA3" s="3">
        <v>-0.08</v>
      </c>
      <c r="AB3" s="9">
        <v>2.5125628140703519E-2</v>
      </c>
      <c r="AC3" s="3">
        <v>0.02</v>
      </c>
      <c r="AD3" s="34"/>
    </row>
    <row r="4" spans="1:30" x14ac:dyDescent="0.3">
      <c r="A4" s="7" t="s">
        <v>17</v>
      </c>
      <c r="B4" s="9">
        <v>2.6455026455026457E-2</v>
      </c>
      <c r="C4" s="3">
        <v>-0.01</v>
      </c>
      <c r="D4" s="9">
        <v>2.6455026455026457E-2</v>
      </c>
      <c r="E4" s="3">
        <v>1.4999999999999999E-2</v>
      </c>
      <c r="F4" s="9">
        <v>2.6420079260237778E-2</v>
      </c>
      <c r="G4" s="3">
        <v>0.01</v>
      </c>
      <c r="H4" s="9">
        <v>2.6312327325351929E-2</v>
      </c>
      <c r="I4" s="3">
        <v>-0.02</v>
      </c>
      <c r="J4" s="9">
        <v>2.6560424966799469E-2</v>
      </c>
      <c r="K4" s="3">
        <v>-0.1</v>
      </c>
      <c r="L4" s="9">
        <v>2.6504108136761202E-2</v>
      </c>
      <c r="M4" s="3">
        <v>-0.05</v>
      </c>
      <c r="N4" s="9">
        <v>2.6560424966799476E-2</v>
      </c>
      <c r="O4" s="3">
        <v>0</v>
      </c>
      <c r="P4" s="9">
        <v>2.6560424966799476E-2</v>
      </c>
      <c r="Q4" s="3">
        <v>0</v>
      </c>
      <c r="R4" s="9">
        <v>2.6560424966799476E-2</v>
      </c>
      <c r="S4" s="3">
        <v>-0.04</v>
      </c>
      <c r="T4" s="9">
        <v>2.6455026455026457E-2</v>
      </c>
      <c r="U4" s="3">
        <v>-1.7000000000000001E-2</v>
      </c>
      <c r="V4" s="9">
        <v>2.6455026455026457E-2</v>
      </c>
      <c r="W4" s="3">
        <v>0.37</v>
      </c>
      <c r="X4" s="9">
        <v>2.6455026455026457E-2</v>
      </c>
      <c r="Y4" s="3">
        <v>0.3</v>
      </c>
      <c r="Z4" s="9">
        <v>2.6455026455026457E-2</v>
      </c>
      <c r="AA4" s="3">
        <v>0.2</v>
      </c>
      <c r="AB4" s="9">
        <v>2.6455026455026457E-2</v>
      </c>
      <c r="AC4" s="3">
        <v>0.3</v>
      </c>
      <c r="AD4" s="34"/>
    </row>
    <row r="5" spans="1:30" x14ac:dyDescent="0.3">
      <c r="A5" s="7" t="s">
        <v>18</v>
      </c>
      <c r="B5" s="9">
        <v>2.3854961832061067E-2</v>
      </c>
      <c r="C5" s="3">
        <v>-0.05</v>
      </c>
      <c r="D5" s="9">
        <v>2.3854961832061067E-2</v>
      </c>
      <c r="E5" s="3">
        <v>3.5000000000000003E-2</v>
      </c>
      <c r="F5" s="9">
        <v>2.4461839530332683E-2</v>
      </c>
      <c r="G5" s="3">
        <v>-0.3</v>
      </c>
      <c r="H5" s="9">
        <v>2.4029219530949636E-2</v>
      </c>
      <c r="I5" s="3">
        <v>0.06</v>
      </c>
      <c r="J5" s="9">
        <v>2.3529411764705882E-2</v>
      </c>
      <c r="K5" s="3">
        <v>1.49</v>
      </c>
      <c r="L5" s="9">
        <v>2.3400936037441498E-2</v>
      </c>
      <c r="M5" s="3">
        <v>1.08</v>
      </c>
      <c r="N5" s="9">
        <v>2.3640661938534275E-2</v>
      </c>
      <c r="O5" s="3">
        <v>2.57</v>
      </c>
      <c r="P5" s="9">
        <v>2.3640661938534275E-2</v>
      </c>
      <c r="Q5" s="3">
        <v>2.9</v>
      </c>
      <c r="R5" s="9">
        <v>2.3640661938534275E-2</v>
      </c>
      <c r="S5" s="3">
        <v>2.91</v>
      </c>
      <c r="T5" s="9">
        <v>2.3112480739599379E-2</v>
      </c>
      <c r="U5" s="3">
        <v>1.78</v>
      </c>
      <c r="V5" s="9">
        <v>2.3112480739599379E-2</v>
      </c>
      <c r="W5" s="3">
        <v>5.01</v>
      </c>
      <c r="X5" s="9">
        <v>2.3112480739599379E-2</v>
      </c>
      <c r="Y5" s="3">
        <v>4.93</v>
      </c>
      <c r="Z5" s="9">
        <v>2.3112480739599379E-2</v>
      </c>
      <c r="AA5" s="3">
        <v>4.8</v>
      </c>
      <c r="AB5" s="9">
        <v>2.3112480739599379E-2</v>
      </c>
      <c r="AC5" s="3">
        <v>4.93</v>
      </c>
      <c r="AD5" s="34"/>
    </row>
    <row r="6" spans="1:30" x14ac:dyDescent="0.3">
      <c r="A6" s="7" t="s">
        <v>19</v>
      </c>
      <c r="B6" s="9">
        <v>2.4242424242424242E-2</v>
      </c>
      <c r="C6" s="3">
        <v>0</v>
      </c>
      <c r="D6" s="9">
        <v>2.4242424242424242E-2</v>
      </c>
      <c r="E6" s="3">
        <v>3.0000000000000001E-3</v>
      </c>
      <c r="F6" s="9">
        <v>2.4242424242424242E-2</v>
      </c>
      <c r="G6" s="3">
        <v>-0.11</v>
      </c>
      <c r="H6" s="9">
        <v>2.3863500775563776E-2</v>
      </c>
      <c r="I6" s="3">
        <v>5.0000000000000001E-3</v>
      </c>
      <c r="J6" s="9">
        <v>2.3866348448687357E-2</v>
      </c>
      <c r="K6" s="3">
        <v>-0.105</v>
      </c>
      <c r="L6" s="9">
        <v>2.3980815347721826E-2</v>
      </c>
      <c r="M6" s="3">
        <v>-0.06</v>
      </c>
      <c r="N6" s="9">
        <v>2.4077046548956663E-2</v>
      </c>
      <c r="O6" s="3">
        <v>0</v>
      </c>
      <c r="P6" s="9">
        <v>2.4077046548956663E-2</v>
      </c>
      <c r="Q6" s="3">
        <v>0.1</v>
      </c>
      <c r="R6" s="9">
        <v>2.4077046548956663E-2</v>
      </c>
      <c r="S6" s="3">
        <v>0.06</v>
      </c>
      <c r="T6" s="9">
        <v>2.3942537909018353E-2</v>
      </c>
      <c r="U6" s="3">
        <v>4.0000000000000001E-3</v>
      </c>
      <c r="V6" s="9">
        <v>2.3942537909018353E-2</v>
      </c>
      <c r="W6" s="3">
        <v>1.81</v>
      </c>
      <c r="X6" s="9">
        <v>2.3942537909018353E-2</v>
      </c>
      <c r="Y6" s="3">
        <v>1.71</v>
      </c>
      <c r="Z6" s="9">
        <v>2.3942537909018353E-2</v>
      </c>
      <c r="AA6" s="3">
        <v>1.6</v>
      </c>
      <c r="AB6" s="9">
        <v>2.3942537909018353E-2</v>
      </c>
      <c r="AC6" s="3">
        <v>1.71</v>
      </c>
      <c r="AD6" s="34"/>
    </row>
    <row r="7" spans="1:30" x14ac:dyDescent="0.3">
      <c r="A7" s="7" t="s">
        <v>20</v>
      </c>
      <c r="B7" s="9">
        <v>2.2522522522522528E-2</v>
      </c>
      <c r="C7" s="3">
        <v>-0.02</v>
      </c>
      <c r="D7" s="9">
        <v>2.2522522522522528E-2</v>
      </c>
      <c r="E7" s="3">
        <v>1.2E-2</v>
      </c>
      <c r="F7" s="9">
        <v>2.2396416573348264E-2</v>
      </c>
      <c r="G7" s="3">
        <v>-0.2</v>
      </c>
      <c r="H7" s="9">
        <v>2.1997360316761992E-2</v>
      </c>
      <c r="I7" s="3">
        <v>1.9E-2</v>
      </c>
      <c r="J7" s="9">
        <v>2.1739130434782612E-2</v>
      </c>
      <c r="K7" s="3">
        <v>-0.156</v>
      </c>
      <c r="L7" s="9">
        <v>2.1762785636561477E-2</v>
      </c>
      <c r="M7" s="3">
        <v>0.03</v>
      </c>
      <c r="N7" s="9">
        <v>2.1582733812949641E-2</v>
      </c>
      <c r="O7" s="3">
        <v>0.3</v>
      </c>
      <c r="P7" s="9">
        <v>2.1582733812949641E-2</v>
      </c>
      <c r="Q7" s="3">
        <v>7.0000000000000007E-2</v>
      </c>
      <c r="R7" s="9">
        <v>2.1582733812949641E-2</v>
      </c>
      <c r="S7" s="3">
        <v>2.8000000000000001E-2</v>
      </c>
      <c r="T7" s="9">
        <v>2.1815008726003494E-2</v>
      </c>
      <c r="U7" s="3">
        <v>-0.751</v>
      </c>
      <c r="V7" s="9">
        <v>2.1815008726003494E-2</v>
      </c>
      <c r="W7" s="3">
        <v>0.01</v>
      </c>
      <c r="X7" s="9">
        <v>2.1815008726003494E-2</v>
      </c>
      <c r="Y7" s="3">
        <v>-0.1</v>
      </c>
      <c r="Z7" s="9">
        <v>2.1815008726003494E-2</v>
      </c>
      <c r="AA7" s="3">
        <v>-0.18</v>
      </c>
      <c r="AB7" s="9">
        <v>2.1815008726003494E-2</v>
      </c>
      <c r="AC7" s="3">
        <v>-0.1</v>
      </c>
      <c r="AD7" s="34"/>
    </row>
    <row r="8" spans="1:30" x14ac:dyDescent="0.3">
      <c r="A8" s="7" t="s">
        <v>21</v>
      </c>
      <c r="B8" s="9">
        <v>2.3866348448687357E-2</v>
      </c>
      <c r="C8" s="3">
        <v>-0.02</v>
      </c>
      <c r="D8" s="9">
        <v>2.3866348448687357E-2</v>
      </c>
      <c r="E8" s="3">
        <v>2E-3</v>
      </c>
      <c r="F8" s="9">
        <v>2.3952095808383228E-2</v>
      </c>
      <c r="G8" s="3">
        <v>-0.03</v>
      </c>
      <c r="H8" s="9">
        <v>2.3576564894494872E-2</v>
      </c>
      <c r="I8" s="3">
        <v>-2.9000000000000001E-2</v>
      </c>
      <c r="J8" s="9">
        <v>2.3668639053254441E-2</v>
      </c>
      <c r="K8" s="3">
        <v>-7.0000000000000007E-2</v>
      </c>
      <c r="L8" s="9">
        <v>2.3529411764705882E-2</v>
      </c>
      <c r="M8" s="3">
        <v>0.04</v>
      </c>
      <c r="N8" s="9">
        <v>2.2727272727272724E-2</v>
      </c>
      <c r="O8" s="3">
        <v>-0.12</v>
      </c>
      <c r="P8" s="9">
        <v>2.2727272727272724E-2</v>
      </c>
      <c r="Q8" s="3">
        <v>0</v>
      </c>
      <c r="R8" s="9">
        <v>2.2727272727272724E-2</v>
      </c>
      <c r="S8" s="3">
        <v>-0.04</v>
      </c>
      <c r="T8" s="9">
        <v>2.3547880690737835E-2</v>
      </c>
      <c r="U8" s="3">
        <v>-0.06</v>
      </c>
      <c r="V8" s="9">
        <v>2.3547880690737835E-2</v>
      </c>
      <c r="W8" s="3">
        <v>0</v>
      </c>
      <c r="X8" s="9">
        <v>2.3547880690737835E-2</v>
      </c>
      <c r="Y8" s="3">
        <v>-0.12</v>
      </c>
      <c r="Z8" s="9">
        <v>2.3547880690737835E-2</v>
      </c>
      <c r="AA8" s="3">
        <v>-0.18</v>
      </c>
      <c r="AB8" s="9">
        <v>2.3547880690737835E-2</v>
      </c>
      <c r="AC8" s="3">
        <v>-0.12</v>
      </c>
      <c r="AD8" s="34"/>
    </row>
    <row r="9" spans="1:30" x14ac:dyDescent="0.3">
      <c r="A9" s="7" t="s">
        <v>22</v>
      </c>
      <c r="B9" s="10"/>
      <c r="C9" s="3">
        <v>1.3</v>
      </c>
      <c r="D9" s="10"/>
      <c r="E9" s="3">
        <v>1.1499999999999999</v>
      </c>
      <c r="F9" s="10"/>
      <c r="G9" s="3">
        <v>1.1000000000000001</v>
      </c>
      <c r="H9" s="10"/>
      <c r="I9" s="3">
        <v>-0.17</v>
      </c>
      <c r="J9" s="10"/>
      <c r="K9" s="3">
        <v>-0.15</v>
      </c>
      <c r="L9" s="10"/>
      <c r="M9" s="3">
        <v>-0.2</v>
      </c>
      <c r="N9" s="10"/>
      <c r="O9" s="3">
        <v>-0.2</v>
      </c>
      <c r="P9" s="10"/>
      <c r="Q9" s="3">
        <v>-0.25</v>
      </c>
      <c r="R9" s="10"/>
      <c r="S9" s="3">
        <v>-0.1</v>
      </c>
      <c r="T9" s="10"/>
      <c r="U9" s="3">
        <v>-0.35</v>
      </c>
      <c r="V9" s="10"/>
      <c r="W9" s="3">
        <v>1.2</v>
      </c>
      <c r="X9" s="10"/>
      <c r="Y9" s="3">
        <v>1.1000000000000001</v>
      </c>
      <c r="Z9" s="10"/>
      <c r="AA9" s="3">
        <v>1.3</v>
      </c>
      <c r="AB9" s="10"/>
      <c r="AC9" s="3">
        <v>1.1000000000000001</v>
      </c>
      <c r="AD9" s="34"/>
    </row>
    <row r="10" spans="1:30" x14ac:dyDescent="0.3">
      <c r="A10" s="7" t="s">
        <v>23</v>
      </c>
      <c r="B10" s="10"/>
      <c r="C10" s="3">
        <v>0.33</v>
      </c>
      <c r="D10" s="10"/>
      <c r="E10" s="3">
        <v>1.95</v>
      </c>
      <c r="F10" s="10"/>
      <c r="G10" s="3">
        <v>1.97</v>
      </c>
      <c r="H10" s="10"/>
      <c r="I10" s="3">
        <v>0.48</v>
      </c>
      <c r="J10" s="10"/>
      <c r="K10" s="3">
        <v>0</v>
      </c>
      <c r="L10" s="10"/>
      <c r="M10" s="3">
        <v>0.05</v>
      </c>
      <c r="N10" s="10"/>
      <c r="O10" s="3">
        <v>-0.6</v>
      </c>
      <c r="P10" s="10"/>
      <c r="Q10" s="3">
        <v>-0.7</v>
      </c>
      <c r="R10" s="10"/>
      <c r="S10" s="3">
        <v>-0.7</v>
      </c>
      <c r="T10" s="10"/>
      <c r="U10" s="3">
        <v>0.25</v>
      </c>
      <c r="V10" s="10"/>
      <c r="W10" s="3">
        <v>1.6</v>
      </c>
      <c r="X10" s="10"/>
      <c r="Y10" s="3">
        <v>1.6</v>
      </c>
      <c r="Z10" s="10"/>
      <c r="AA10" s="3">
        <v>1.2</v>
      </c>
      <c r="AB10" s="10"/>
      <c r="AC10" s="3">
        <v>1.6</v>
      </c>
      <c r="AD10" s="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C376"/>
  <sheetViews>
    <sheetView topLeftCell="Q37" zoomScale="85" zoomScaleNormal="85" workbookViewId="0">
      <selection activeCell="O178" sqref="O178"/>
    </sheetView>
  </sheetViews>
  <sheetFormatPr defaultRowHeight="14.4" x14ac:dyDescent="0.3"/>
  <cols>
    <col min="1" max="1" width="10" customWidth="1"/>
    <col min="2" max="2" width="19" bestFit="1" customWidth="1"/>
    <col min="5" max="5" width="14.88671875" bestFit="1" customWidth="1"/>
    <col min="6" max="6" width="16.33203125" bestFit="1" customWidth="1"/>
    <col min="8" max="8" width="14.88671875" bestFit="1" customWidth="1"/>
    <col min="9" max="11" width="14.88671875" style="48" customWidth="1"/>
    <col min="12" max="12" width="14.88671875" bestFit="1" customWidth="1"/>
    <col min="15" max="15" width="10.77734375" style="48" bestFit="1" customWidth="1"/>
    <col min="16" max="16" width="14.77734375" style="48" bestFit="1" customWidth="1"/>
    <col min="17" max="17" width="8.88671875" style="48"/>
    <col min="18" max="18" width="14.88671875" bestFit="1" customWidth="1"/>
    <col min="21" max="21" width="10.77734375" bestFit="1" customWidth="1"/>
    <col min="22" max="22" width="14.77734375" bestFit="1" customWidth="1"/>
    <col min="24" max="24" width="15.88671875" bestFit="1" customWidth="1"/>
    <col min="27" max="27" width="9.5546875" bestFit="1" customWidth="1"/>
  </cols>
  <sheetData>
    <row r="1" spans="2:29" ht="18" x14ac:dyDescent="0.35">
      <c r="F1" s="59" t="s">
        <v>346</v>
      </c>
      <c r="G1" s="48"/>
      <c r="H1" s="50"/>
      <c r="I1" s="50"/>
      <c r="L1" s="48"/>
      <c r="M1" s="48"/>
      <c r="N1" s="50"/>
      <c r="O1" s="50"/>
      <c r="P1" s="50"/>
      <c r="Q1" s="50"/>
      <c r="R1" s="48"/>
      <c r="S1" s="48"/>
      <c r="T1" s="50"/>
      <c r="X1" s="49" t="s">
        <v>2</v>
      </c>
    </row>
    <row r="2" spans="2:29" x14ac:dyDescent="0.3">
      <c r="B2" s="52" t="s">
        <v>351</v>
      </c>
      <c r="C2" s="55" t="s">
        <v>353</v>
      </c>
      <c r="F2" s="5" t="s">
        <v>347</v>
      </c>
      <c r="G2" s="47"/>
      <c r="H2" s="47"/>
      <c r="I2" s="57" t="s">
        <v>357</v>
      </c>
      <c r="J2" s="47"/>
      <c r="K2" s="47"/>
      <c r="L2" s="5" t="s">
        <v>348</v>
      </c>
      <c r="M2" s="47"/>
      <c r="N2" s="47"/>
      <c r="O2" s="57" t="s">
        <v>361</v>
      </c>
      <c r="P2" s="47"/>
      <c r="Q2" s="47"/>
      <c r="R2" s="5" t="s">
        <v>349</v>
      </c>
      <c r="S2" s="50"/>
      <c r="T2" s="50"/>
      <c r="U2" s="57" t="s">
        <v>361</v>
      </c>
      <c r="V2" s="47"/>
      <c r="W2" s="47"/>
      <c r="X2" s="34"/>
    </row>
    <row r="3" spans="2:29" x14ac:dyDescent="0.3">
      <c r="B3" s="34" t="s">
        <v>70</v>
      </c>
      <c r="C3" s="51">
        <v>2600</v>
      </c>
      <c r="E3" t="s">
        <v>374</v>
      </c>
      <c r="F3" s="34" t="s">
        <v>350</v>
      </c>
      <c r="G3" s="50" t="s">
        <v>355</v>
      </c>
      <c r="H3" s="50" t="s">
        <v>356</v>
      </c>
      <c r="I3" s="27" t="s">
        <v>350</v>
      </c>
      <c r="J3" s="27" t="s">
        <v>359</v>
      </c>
      <c r="K3" s="27" t="s">
        <v>360</v>
      </c>
      <c r="L3" s="34" t="s">
        <v>350</v>
      </c>
      <c r="M3" s="50" t="s">
        <v>355</v>
      </c>
      <c r="N3" s="50" t="s">
        <v>356</v>
      </c>
      <c r="O3" s="27" t="s">
        <v>350</v>
      </c>
      <c r="P3" s="27" t="s">
        <v>359</v>
      </c>
      <c r="Q3" s="27" t="s">
        <v>360</v>
      </c>
      <c r="R3" s="34" t="s">
        <v>350</v>
      </c>
      <c r="S3" s="50" t="s">
        <v>355</v>
      </c>
      <c r="T3" s="50" t="s">
        <v>356</v>
      </c>
      <c r="U3" s="27" t="s">
        <v>358</v>
      </c>
      <c r="V3" s="27" t="s">
        <v>359</v>
      </c>
      <c r="W3" s="27" t="s">
        <v>360</v>
      </c>
      <c r="X3" s="34"/>
    </row>
    <row r="4" spans="2:29" x14ac:dyDescent="0.3">
      <c r="B4" s="34" t="s">
        <v>71</v>
      </c>
      <c r="C4" s="51">
        <v>2633</v>
      </c>
      <c r="E4">
        <v>1</v>
      </c>
      <c r="F4" s="34">
        <v>1.26</v>
      </c>
      <c r="G4" s="50">
        <f>((F4/1000)/$C$7)^(1/3)</f>
        <v>7.8302324715238767E-3</v>
      </c>
      <c r="H4" s="56">
        <f t="shared" ref="H4:H67" si="0">G4/($C$9^(1/3))</f>
        <v>8.9044073291113125E-3</v>
      </c>
      <c r="I4" s="34">
        <v>0.08</v>
      </c>
      <c r="J4" s="58">
        <v>3.5523152402368501</v>
      </c>
      <c r="K4" s="58">
        <v>100</v>
      </c>
      <c r="L4" s="34">
        <v>17.100000000000001</v>
      </c>
      <c r="M4" s="50">
        <f t="shared" ref="M4:M67" si="1">((L4/1000)/$C$7)^(1/3)</f>
        <v>1.867740392428955E-2</v>
      </c>
      <c r="N4" s="50">
        <f t="shared" ref="N4:N67" si="2">M4/($C$9^(1/3))</f>
        <v>2.1239626409182418E-2</v>
      </c>
      <c r="O4" s="34">
        <v>0.4</v>
      </c>
      <c r="P4" s="50">
        <v>6.0743736158180628</v>
      </c>
      <c r="Q4" s="50">
        <v>100</v>
      </c>
      <c r="R4" s="34">
        <v>41.4</v>
      </c>
      <c r="S4" s="50">
        <f t="shared" ref="S4:S35" si="3">((R4/1000)/$C$7)^(1/3)</f>
        <v>2.5079444992504592E-2</v>
      </c>
      <c r="T4" s="51">
        <f t="shared" ref="T4:T35" si="4">S4/($C$9^(1/3))</f>
        <v>2.8519918739761382E-2</v>
      </c>
      <c r="U4" s="34">
        <v>7.1</v>
      </c>
      <c r="V4">
        <v>15.845317762526728</v>
      </c>
      <c r="W4" s="48">
        <v>100</v>
      </c>
      <c r="X4" s="34" t="s">
        <v>362</v>
      </c>
      <c r="Y4" t="s">
        <v>363</v>
      </c>
    </row>
    <row r="5" spans="2:29" x14ac:dyDescent="0.3">
      <c r="B5" s="34" t="s">
        <v>72</v>
      </c>
      <c r="C5" s="51">
        <v>2683</v>
      </c>
      <c r="E5">
        <v>2</v>
      </c>
      <c r="F5" s="34">
        <v>2.13</v>
      </c>
      <c r="G5" s="50">
        <f t="shared" ref="G4:G67" si="5">((F5/1000)/$C$7)^(1/3)</f>
        <v>9.3277667039437812E-3</v>
      </c>
      <c r="H5" s="56">
        <f t="shared" si="0"/>
        <v>1.0607377814757669E-2</v>
      </c>
      <c r="I5" s="34">
        <v>0.11</v>
      </c>
      <c r="J5" s="58">
        <v>3.9501391848563525</v>
      </c>
      <c r="K5" s="58">
        <v>99.696969696969703</v>
      </c>
      <c r="L5" s="34">
        <v>8</v>
      </c>
      <c r="M5" s="50">
        <f t="shared" si="1"/>
        <v>1.4499325623931492E-2</v>
      </c>
      <c r="N5" s="50">
        <f t="shared" si="2"/>
        <v>1.6488386752555862E-2</v>
      </c>
      <c r="O5" s="34">
        <v>0.5</v>
      </c>
      <c r="P5" s="50">
        <v>6.5434206190664197</v>
      </c>
      <c r="Q5" s="50">
        <v>99.713467048710598</v>
      </c>
      <c r="R5" s="34">
        <v>41.4</v>
      </c>
      <c r="S5" s="50">
        <f t="shared" si="3"/>
        <v>2.5079444992504592E-2</v>
      </c>
      <c r="T5" s="51">
        <f t="shared" si="4"/>
        <v>2.8519918739761382E-2</v>
      </c>
      <c r="U5" s="34">
        <v>11.1</v>
      </c>
      <c r="V5" s="48">
        <v>18.390314781587012</v>
      </c>
      <c r="W5" s="48">
        <v>99.074074074074076</v>
      </c>
      <c r="X5" s="34" t="s">
        <v>373</v>
      </c>
      <c r="AA5" t="s">
        <v>372</v>
      </c>
    </row>
    <row r="6" spans="2:29" x14ac:dyDescent="0.3">
      <c r="B6" s="34" t="s">
        <v>73</v>
      </c>
      <c r="C6" s="51">
        <v>2582</v>
      </c>
      <c r="E6">
        <v>3</v>
      </c>
      <c r="F6" s="34">
        <v>0.94</v>
      </c>
      <c r="G6" s="50">
        <f t="shared" si="5"/>
        <v>7.1016689834734383E-3</v>
      </c>
      <c r="H6" s="56">
        <f t="shared" si="0"/>
        <v>8.0758973089667032E-3</v>
      </c>
      <c r="I6" s="34">
        <v>0.13</v>
      </c>
      <c r="J6" s="58">
        <v>4.1763410230440012</v>
      </c>
      <c r="K6" s="58">
        <v>99.393939393939391</v>
      </c>
      <c r="L6" s="34">
        <v>14.6</v>
      </c>
      <c r="M6" s="50">
        <f t="shared" si="1"/>
        <v>1.7718845700421041E-2</v>
      </c>
      <c r="N6" s="50">
        <f t="shared" si="2"/>
        <v>2.0149570283130577E-2</v>
      </c>
      <c r="O6" s="34">
        <v>0.7</v>
      </c>
      <c r="P6" s="50">
        <v>7.3200522899370126</v>
      </c>
      <c r="Q6" s="50">
        <v>99.42693409742121</v>
      </c>
      <c r="R6" s="34">
        <v>24.9</v>
      </c>
      <c r="S6" s="50">
        <f t="shared" si="3"/>
        <v>2.1169840698482312E-2</v>
      </c>
      <c r="T6" s="51">
        <f t="shared" si="4"/>
        <v>2.407398316170287E-2</v>
      </c>
      <c r="U6" s="34">
        <v>11.2</v>
      </c>
      <c r="V6" s="48">
        <v>18.445375932845621</v>
      </c>
      <c r="W6" s="48">
        <v>98.148148148148152</v>
      </c>
      <c r="X6" s="60" t="s">
        <v>364</v>
      </c>
      <c r="Y6" s="62">
        <v>0</v>
      </c>
      <c r="AA6">
        <v>53</v>
      </c>
      <c r="AB6" s="61">
        <v>100</v>
      </c>
    </row>
    <row r="7" spans="2:29" x14ac:dyDescent="0.3">
      <c r="B7" s="53" t="s">
        <v>352</v>
      </c>
      <c r="C7" s="54">
        <f>AVERAGE(C3:C6)</f>
        <v>2624.5</v>
      </c>
      <c r="E7" s="44">
        <v>4</v>
      </c>
      <c r="F7" s="34">
        <v>1</v>
      </c>
      <c r="G7" s="50">
        <f t="shared" si="5"/>
        <v>7.2496628119657451E-3</v>
      </c>
      <c r="H7" s="56">
        <f t="shared" si="0"/>
        <v>8.2441933762779293E-3</v>
      </c>
      <c r="I7" s="34">
        <v>0.14000000000000001</v>
      </c>
      <c r="J7" s="58">
        <v>4.280792548084305</v>
      </c>
      <c r="K7" s="58">
        <v>99.090909090909093</v>
      </c>
      <c r="L7" s="34">
        <v>11.4</v>
      </c>
      <c r="M7" s="50">
        <f t="shared" si="1"/>
        <v>1.6316215200248438E-2</v>
      </c>
      <c r="N7" s="50">
        <f t="shared" si="2"/>
        <v>1.8554522709358947E-2</v>
      </c>
      <c r="O7" s="34">
        <v>0.8</v>
      </c>
      <c r="P7" s="50">
        <v>7.6532311834952083</v>
      </c>
      <c r="Q7" s="50">
        <v>99.140401146131808</v>
      </c>
      <c r="R7" s="34">
        <v>33</v>
      </c>
      <c r="S7" s="50">
        <f t="shared" si="3"/>
        <v>2.3253542350274197E-2</v>
      </c>
      <c r="T7" s="51">
        <f t="shared" si="4"/>
        <v>2.6443533277535649E-2</v>
      </c>
      <c r="U7" s="34">
        <v>11.3</v>
      </c>
      <c r="V7" s="48">
        <v>18.500110306883251</v>
      </c>
      <c r="W7" s="48">
        <v>97.222222222222229</v>
      </c>
      <c r="X7" s="60" t="s">
        <v>365</v>
      </c>
      <c r="Y7" s="62">
        <v>0.1</v>
      </c>
      <c r="AA7">
        <v>63</v>
      </c>
      <c r="AB7" s="61">
        <v>99.966239027683997</v>
      </c>
      <c r="AC7" s="61"/>
    </row>
    <row r="8" spans="2:29" x14ac:dyDescent="0.3">
      <c r="E8" s="44">
        <v>5</v>
      </c>
      <c r="F8" s="34">
        <v>1</v>
      </c>
      <c r="G8" s="50">
        <f t="shared" si="5"/>
        <v>7.2496628119657451E-3</v>
      </c>
      <c r="H8" s="56">
        <f t="shared" si="0"/>
        <v>8.2441933762779293E-3</v>
      </c>
      <c r="I8" s="34">
        <v>0.15</v>
      </c>
      <c r="J8" s="58">
        <v>4.3803813686501298</v>
      </c>
      <c r="K8" s="58">
        <v>98.787878787878782</v>
      </c>
      <c r="L8" s="34">
        <v>9.1</v>
      </c>
      <c r="M8" s="50">
        <f t="shared" si="1"/>
        <v>1.5135552252795391E-2</v>
      </c>
      <c r="N8" s="50">
        <f t="shared" si="2"/>
        <v>1.7211892865258663E-2</v>
      </c>
      <c r="O8" s="34">
        <v>0.9</v>
      </c>
      <c r="P8" s="50">
        <v>7.9596811894323807</v>
      </c>
      <c r="Q8" s="50">
        <v>98.853868194842406</v>
      </c>
      <c r="R8" s="34">
        <v>25.2</v>
      </c>
      <c r="S8" s="50">
        <f t="shared" si="3"/>
        <v>2.1254520962737875E-2</v>
      </c>
      <c r="T8" s="51">
        <f t="shared" si="4"/>
        <v>2.4170280119476535E-2</v>
      </c>
      <c r="U8" s="34">
        <v>12.4</v>
      </c>
      <c r="V8" s="48">
        <v>19.081919752127618</v>
      </c>
      <c r="W8" s="48">
        <v>96.296296296296291</v>
      </c>
      <c r="X8" s="60" t="s">
        <v>366</v>
      </c>
      <c r="Y8" s="62">
        <v>0.5</v>
      </c>
      <c r="AA8">
        <v>75</v>
      </c>
      <c r="AB8" s="61">
        <v>99.831195138419986</v>
      </c>
      <c r="AC8" s="61"/>
    </row>
    <row r="9" spans="2:29" x14ac:dyDescent="0.3">
      <c r="B9" t="s">
        <v>354</v>
      </c>
      <c r="C9">
        <v>0.68</v>
      </c>
      <c r="E9" s="44">
        <v>6</v>
      </c>
      <c r="F9" s="34">
        <v>1.73</v>
      </c>
      <c r="G9" s="50">
        <f t="shared" si="5"/>
        <v>8.7029504056881542E-3</v>
      </c>
      <c r="H9" s="56">
        <f t="shared" si="0"/>
        <v>9.8968473361583723E-3</v>
      </c>
      <c r="I9" s="34">
        <v>0.16</v>
      </c>
      <c r="J9" s="58">
        <v>4.4756367470367655</v>
      </c>
      <c r="K9" s="58">
        <v>98.484848484848484</v>
      </c>
      <c r="L9" s="34">
        <v>6.9</v>
      </c>
      <c r="M9" s="50">
        <f t="shared" si="1"/>
        <v>1.3801750467984136E-2</v>
      </c>
      <c r="N9" s="50">
        <f t="shared" si="2"/>
        <v>1.569511613717977E-2</v>
      </c>
      <c r="O9" s="34">
        <v>0.9</v>
      </c>
      <c r="P9" s="50">
        <v>7.9596811894323807</v>
      </c>
      <c r="Q9" s="50">
        <v>98.567335243553003</v>
      </c>
      <c r="R9" s="34">
        <v>38.9</v>
      </c>
      <c r="S9" s="50">
        <f t="shared" si="3"/>
        <v>2.4564108560795817E-2</v>
      </c>
      <c r="T9" s="51">
        <f t="shared" si="4"/>
        <v>2.7933886905310287E-2</v>
      </c>
      <c r="U9" s="34">
        <v>12.6</v>
      </c>
      <c r="V9" s="48">
        <v>19.18396404401155</v>
      </c>
      <c r="W9" s="48">
        <v>95.370370370370367</v>
      </c>
      <c r="X9" s="60" t="s">
        <v>367</v>
      </c>
      <c r="Y9" s="62">
        <v>6.7</v>
      </c>
      <c r="AA9">
        <v>90</v>
      </c>
      <c r="AB9" s="61">
        <v>97.738014854827824</v>
      </c>
      <c r="AC9" s="61"/>
    </row>
    <row r="10" spans="2:29" x14ac:dyDescent="0.3">
      <c r="E10" s="44">
        <v>7</v>
      </c>
      <c r="F10" s="34">
        <v>1.43</v>
      </c>
      <c r="G10" s="50">
        <f t="shared" si="5"/>
        <v>8.1676381083231817E-3</v>
      </c>
      <c r="H10" s="56">
        <f t="shared" si="0"/>
        <v>9.2880992866777399E-3</v>
      </c>
      <c r="I10" s="34">
        <v>0.16</v>
      </c>
      <c r="J10" s="58">
        <v>4.4756367470367655</v>
      </c>
      <c r="K10" s="58">
        <v>98.181818181818187</v>
      </c>
      <c r="L10" s="34">
        <v>10.6</v>
      </c>
      <c r="M10" s="50">
        <f t="shared" si="1"/>
        <v>1.5925256256626098E-2</v>
      </c>
      <c r="N10" s="50">
        <f t="shared" si="2"/>
        <v>1.8109930841156738E-2</v>
      </c>
      <c r="O10" s="34">
        <v>1.3</v>
      </c>
      <c r="P10" s="50">
        <v>8.997653977449243</v>
      </c>
      <c r="Q10" s="50">
        <v>98.280802292263616</v>
      </c>
      <c r="R10" s="34">
        <v>73.3</v>
      </c>
      <c r="S10" s="50">
        <f t="shared" si="3"/>
        <v>3.0340248429016486E-2</v>
      </c>
      <c r="T10" s="51">
        <f t="shared" si="4"/>
        <v>3.4502415025465388E-2</v>
      </c>
      <c r="U10" s="34">
        <v>12.9</v>
      </c>
      <c r="V10" s="48">
        <v>19.3350250986106</v>
      </c>
      <c r="W10" s="48">
        <v>94.444444444444443</v>
      </c>
      <c r="X10" s="60" t="s">
        <v>368</v>
      </c>
      <c r="Y10" s="62">
        <v>87.3</v>
      </c>
      <c r="AA10">
        <v>106</v>
      </c>
      <c r="AB10" s="61">
        <v>70.526671168129639</v>
      </c>
      <c r="AC10" s="61"/>
    </row>
    <row r="11" spans="2:29" x14ac:dyDescent="0.3">
      <c r="E11" s="44">
        <v>8</v>
      </c>
      <c r="F11" s="34">
        <v>1.36</v>
      </c>
      <c r="G11" s="50">
        <f t="shared" si="5"/>
        <v>8.0321308909983603E-3</v>
      </c>
      <c r="H11" s="56">
        <f t="shared" si="0"/>
        <v>9.1340027814356944E-3</v>
      </c>
      <c r="I11" s="34">
        <v>0.18</v>
      </c>
      <c r="J11" s="58">
        <v>4.6548497976839123</v>
      </c>
      <c r="K11" s="58">
        <v>97.878787878787875</v>
      </c>
      <c r="L11" s="34">
        <v>10.199999999999999</v>
      </c>
      <c r="M11" s="50">
        <f t="shared" si="1"/>
        <v>1.5722364657401153E-2</v>
      </c>
      <c r="N11" s="50">
        <f t="shared" si="2"/>
        <v>1.7879205961694494E-2</v>
      </c>
      <c r="O11" s="34">
        <v>1.4</v>
      </c>
      <c r="P11" s="50">
        <v>9.222687966422809</v>
      </c>
      <c r="Q11" s="50">
        <v>97.994269340974213</v>
      </c>
      <c r="R11" s="34">
        <v>38</v>
      </c>
      <c r="S11" s="50">
        <f t="shared" si="3"/>
        <v>2.4373188081413838E-2</v>
      </c>
      <c r="T11" s="51">
        <f t="shared" si="4"/>
        <v>2.7716775379941296E-2</v>
      </c>
      <c r="U11" s="34">
        <v>13.3</v>
      </c>
      <c r="V11" s="48">
        <v>19.53283959919878</v>
      </c>
      <c r="W11" s="48">
        <v>93.518518518518519</v>
      </c>
      <c r="X11" s="60" t="s">
        <v>369</v>
      </c>
      <c r="Y11" s="62">
        <v>294.60000000000002</v>
      </c>
      <c r="AA11">
        <v>125</v>
      </c>
      <c r="AB11" s="61">
        <v>0.54017555705603115</v>
      </c>
      <c r="AC11" s="61"/>
    </row>
    <row r="12" spans="2:29" x14ac:dyDescent="0.3">
      <c r="C12">
        <f>(C9)^(1/3)</f>
        <v>0.87936593443163591</v>
      </c>
      <c r="E12" s="44">
        <v>9</v>
      </c>
      <c r="F12" s="34">
        <v>1.06</v>
      </c>
      <c r="G12" s="50">
        <f t="shared" si="5"/>
        <v>7.3918491613177732E-3</v>
      </c>
      <c r="H12" s="56">
        <f t="shared" si="0"/>
        <v>8.40588527698128E-3</v>
      </c>
      <c r="I12" s="34">
        <v>0.18</v>
      </c>
      <c r="J12" s="58">
        <v>4.6548497976839123</v>
      </c>
      <c r="K12" s="58">
        <v>97.575757575757578</v>
      </c>
      <c r="L12" s="34">
        <v>11.2</v>
      </c>
      <c r="M12" s="50">
        <f t="shared" si="1"/>
        <v>1.6220235243129596E-2</v>
      </c>
      <c r="N12" s="50">
        <f t="shared" si="2"/>
        <v>1.844537593284562E-2</v>
      </c>
      <c r="O12" s="34">
        <v>1.4</v>
      </c>
      <c r="P12" s="50">
        <v>9.222687966422809</v>
      </c>
      <c r="Q12" s="50">
        <v>97.707736389684811</v>
      </c>
      <c r="R12" s="34">
        <v>43.3</v>
      </c>
      <c r="S12" s="50">
        <f t="shared" si="3"/>
        <v>2.5457383974223126E-2</v>
      </c>
      <c r="T12" s="51">
        <f t="shared" si="4"/>
        <v>2.8949704528498821E-2</v>
      </c>
      <c r="U12" s="34">
        <v>13.6</v>
      </c>
      <c r="V12" s="48">
        <v>19.678612451172778</v>
      </c>
      <c r="W12" s="48">
        <v>92.592592592592595</v>
      </c>
      <c r="X12" s="60" t="s">
        <v>370</v>
      </c>
      <c r="Y12" s="62">
        <v>295.60000000000002</v>
      </c>
      <c r="AA12">
        <v>150</v>
      </c>
      <c r="AB12" s="61">
        <v>0.2025658338960028</v>
      </c>
      <c r="AC12" s="61"/>
    </row>
    <row r="13" spans="2:29" x14ac:dyDescent="0.3">
      <c r="E13" s="44">
        <v>10</v>
      </c>
      <c r="F13" s="34">
        <v>0.75</v>
      </c>
      <c r="G13" s="50">
        <f t="shared" si="5"/>
        <v>6.5867557933561539E-3</v>
      </c>
      <c r="H13" s="56">
        <f t="shared" si="0"/>
        <v>7.4903467776624736E-3</v>
      </c>
      <c r="I13" s="34">
        <v>0.19</v>
      </c>
      <c r="J13" s="58">
        <v>4.7395019219140488</v>
      </c>
      <c r="K13" s="58">
        <v>97.272727272727266</v>
      </c>
      <c r="L13" s="34">
        <v>16.899999999999999</v>
      </c>
      <c r="M13" s="50">
        <f t="shared" si="1"/>
        <v>1.8604301791050052E-2</v>
      </c>
      <c r="N13" s="50">
        <f t="shared" si="2"/>
        <v>2.1156495905285032E-2</v>
      </c>
      <c r="O13" s="34">
        <v>1.5</v>
      </c>
      <c r="P13" s="50">
        <v>9.4372455761891807</v>
      </c>
      <c r="Q13" s="50">
        <v>97.421203438395409</v>
      </c>
      <c r="R13" s="34">
        <v>58.9</v>
      </c>
      <c r="S13" s="50">
        <f t="shared" si="3"/>
        <v>2.82069571785705E-2</v>
      </c>
      <c r="T13" s="51">
        <f t="shared" si="4"/>
        <v>3.2076472460582199E-2</v>
      </c>
      <c r="U13" s="34">
        <v>14.4</v>
      </c>
      <c r="V13" s="48">
        <v>20.05713976203625</v>
      </c>
      <c r="W13" s="48">
        <v>91.666666666666671</v>
      </c>
      <c r="X13" s="60" t="s">
        <v>371</v>
      </c>
      <c r="Y13" s="62">
        <v>296.2</v>
      </c>
      <c r="AA13">
        <v>180</v>
      </c>
      <c r="AB13">
        <v>0</v>
      </c>
      <c r="AC13" s="61"/>
    </row>
    <row r="14" spans="2:29" x14ac:dyDescent="0.3">
      <c r="E14" s="44">
        <v>11</v>
      </c>
      <c r="F14" s="34">
        <v>1.49</v>
      </c>
      <c r="G14" s="50">
        <f t="shared" si="5"/>
        <v>8.2803093798040836E-3</v>
      </c>
      <c r="H14" s="56">
        <f t="shared" si="0"/>
        <v>9.4162271422942138E-3</v>
      </c>
      <c r="I14" s="34">
        <v>0.19</v>
      </c>
      <c r="J14" s="58">
        <v>4.7395019219140488</v>
      </c>
      <c r="K14" s="58">
        <v>96.969696969696969</v>
      </c>
      <c r="L14" s="34">
        <v>13</v>
      </c>
      <c r="M14" s="50">
        <f t="shared" si="1"/>
        <v>1.7046383644054253E-2</v>
      </c>
      <c r="N14" s="50">
        <f t="shared" si="2"/>
        <v>1.938485785791999E-2</v>
      </c>
      <c r="O14" s="34">
        <v>1.5</v>
      </c>
      <c r="P14" s="50">
        <v>9.4372455761891807</v>
      </c>
      <c r="Q14" s="50">
        <v>97.134670487106021</v>
      </c>
      <c r="R14" s="34">
        <v>30.9</v>
      </c>
      <c r="S14" s="50">
        <f t="shared" si="3"/>
        <v>2.2749435996458952E-2</v>
      </c>
      <c r="T14" s="51">
        <f t="shared" si="4"/>
        <v>2.5870272096863389E-2</v>
      </c>
      <c r="U14" s="34">
        <v>15.3</v>
      </c>
      <c r="V14" s="48">
        <v>20.466581709896136</v>
      </c>
      <c r="W14" s="48">
        <v>90.740740740740748</v>
      </c>
      <c r="X14" s="34"/>
    </row>
    <row r="15" spans="2:29" x14ac:dyDescent="0.3">
      <c r="E15" s="44">
        <v>12</v>
      </c>
      <c r="F15" s="34">
        <v>0.84</v>
      </c>
      <c r="G15" s="50">
        <f t="shared" si="5"/>
        <v>6.8403381214670843E-3</v>
      </c>
      <c r="H15" s="56">
        <f t="shared" si="0"/>
        <v>7.7787162927663639E-3</v>
      </c>
      <c r="I15" s="34">
        <v>0.2</v>
      </c>
      <c r="J15" s="58">
        <v>4.8212335338987353</v>
      </c>
      <c r="K15" s="58">
        <v>96.666666666666671</v>
      </c>
      <c r="L15" s="34">
        <v>11.1</v>
      </c>
      <c r="M15" s="50">
        <f t="shared" si="1"/>
        <v>1.6171816342402189E-2</v>
      </c>
      <c r="N15" s="50">
        <f t="shared" si="2"/>
        <v>1.8390314781587012E-2</v>
      </c>
      <c r="O15" s="34">
        <v>1.6</v>
      </c>
      <c r="P15" s="50">
        <v>9.6424670677974706</v>
      </c>
      <c r="Q15" s="50">
        <v>96.848137535816619</v>
      </c>
      <c r="R15" s="34">
        <v>33.700000000000003</v>
      </c>
      <c r="S15" s="50">
        <f t="shared" si="3"/>
        <v>2.3416812287509262E-2</v>
      </c>
      <c r="T15" s="51">
        <f t="shared" si="4"/>
        <v>2.6629201076164434E-2</v>
      </c>
      <c r="U15" s="34">
        <v>15.9</v>
      </c>
      <c r="V15" s="48">
        <v>20.730695765527951</v>
      </c>
      <c r="W15" s="48">
        <v>89.81481481481481</v>
      </c>
      <c r="X15" s="34"/>
      <c r="AA15" t="s">
        <v>375</v>
      </c>
    </row>
    <row r="16" spans="2:29" x14ac:dyDescent="0.3">
      <c r="E16" s="44">
        <v>13</v>
      </c>
      <c r="F16" s="34">
        <v>0.48</v>
      </c>
      <c r="G16" s="50">
        <f t="shared" si="5"/>
        <v>5.6762940703899926E-3</v>
      </c>
      <c r="H16" s="56">
        <f t="shared" si="0"/>
        <v>6.4549851752658286E-3</v>
      </c>
      <c r="I16" s="34">
        <v>0.2</v>
      </c>
      <c r="J16" s="58">
        <v>4.8212335338987353</v>
      </c>
      <c r="K16" s="58">
        <v>96.36363636363636</v>
      </c>
      <c r="L16" s="34">
        <v>18</v>
      </c>
      <c r="M16" s="50">
        <f t="shared" si="1"/>
        <v>1.8999491425375478E-2</v>
      </c>
      <c r="N16" s="50">
        <f t="shared" si="2"/>
        <v>2.1605898843074352E-2</v>
      </c>
      <c r="O16" s="34">
        <v>1.6</v>
      </c>
      <c r="P16" s="50">
        <v>9.6424670677974706</v>
      </c>
      <c r="Q16" s="50">
        <v>96.561604584527217</v>
      </c>
      <c r="R16" s="34">
        <v>30.6</v>
      </c>
      <c r="S16" s="50">
        <f t="shared" si="3"/>
        <v>2.267557367135321E-2</v>
      </c>
      <c r="T16" s="51">
        <f t="shared" si="4"/>
        <v>2.578627711569155E-2</v>
      </c>
      <c r="U16" s="34">
        <v>16.100000000000001</v>
      </c>
      <c r="V16" s="48">
        <v>20.817254998138701</v>
      </c>
      <c r="W16" s="48">
        <v>88.888888888888886</v>
      </c>
      <c r="X16" s="34"/>
    </row>
    <row r="17" spans="5:24" x14ac:dyDescent="0.3">
      <c r="E17" s="44">
        <v>14</v>
      </c>
      <c r="F17" s="34">
        <v>1.32</v>
      </c>
      <c r="G17" s="50">
        <f t="shared" si="5"/>
        <v>7.9525996187993584E-3</v>
      </c>
      <c r="H17" s="56">
        <f t="shared" si="0"/>
        <v>9.0435611699461547E-3</v>
      </c>
      <c r="I17" s="34">
        <v>0.21</v>
      </c>
      <c r="J17" s="58">
        <v>4.9002841992082784</v>
      </c>
      <c r="K17" s="58">
        <v>96.060606060606062</v>
      </c>
      <c r="L17" s="34">
        <v>6.2</v>
      </c>
      <c r="M17" s="50">
        <f t="shared" si="1"/>
        <v>1.3318287042651844E-2</v>
      </c>
      <c r="N17" s="50">
        <f t="shared" si="2"/>
        <v>1.5145329744050076E-2</v>
      </c>
      <c r="O17" s="34">
        <v>1.6</v>
      </c>
      <c r="P17" s="50">
        <v>9.6424670677974706</v>
      </c>
      <c r="Q17" s="50">
        <v>96.275071633237829</v>
      </c>
      <c r="R17" s="34">
        <v>44.9</v>
      </c>
      <c r="S17" s="50">
        <f t="shared" si="3"/>
        <v>2.5767162003337396E-2</v>
      </c>
      <c r="T17" s="51">
        <f t="shared" si="4"/>
        <v>2.9301978840005429E-2</v>
      </c>
      <c r="U17" s="34">
        <v>16.3</v>
      </c>
      <c r="V17" s="48">
        <v>20.903100319853149</v>
      </c>
      <c r="W17" s="48">
        <v>87.962962962962962</v>
      </c>
      <c r="X17" s="34"/>
    </row>
    <row r="18" spans="5:24" x14ac:dyDescent="0.3">
      <c r="E18" s="44">
        <v>15</v>
      </c>
      <c r="F18" s="34">
        <v>1.46</v>
      </c>
      <c r="G18" s="50">
        <f t="shared" si="5"/>
        <v>8.224359634758217E-3</v>
      </c>
      <c r="H18" s="56">
        <f t="shared" si="0"/>
        <v>9.3526020428274844E-3</v>
      </c>
      <c r="I18" s="34">
        <v>0.21</v>
      </c>
      <c r="J18" s="58">
        <v>4.9002841992082784</v>
      </c>
      <c r="K18" s="58">
        <v>95.757575757575751</v>
      </c>
      <c r="L18" s="34">
        <v>12.5</v>
      </c>
      <c r="M18" s="50">
        <f t="shared" si="1"/>
        <v>1.6824976977739013E-2</v>
      </c>
      <c r="N18" s="50">
        <f t="shared" si="2"/>
        <v>1.9133077958738039E-2</v>
      </c>
      <c r="O18" s="34">
        <v>1.7</v>
      </c>
      <c r="P18" s="50">
        <v>9.8393062255863857</v>
      </c>
      <c r="Q18" s="50">
        <v>95.988538681948427</v>
      </c>
      <c r="R18" s="34">
        <v>17.7</v>
      </c>
      <c r="S18" s="50">
        <f t="shared" si="3"/>
        <v>1.8893346800434301E-2</v>
      </c>
      <c r="T18" s="51">
        <f t="shared" si="4"/>
        <v>2.1485192979013582E-2</v>
      </c>
      <c r="U18" s="34">
        <v>16.399999999999999</v>
      </c>
      <c r="V18" s="48">
        <v>20.945759826589835</v>
      </c>
      <c r="W18" s="48">
        <v>87.037037037037038</v>
      </c>
      <c r="X18" s="34"/>
    </row>
    <row r="19" spans="5:24" x14ac:dyDescent="0.3">
      <c r="E19" s="44">
        <v>16</v>
      </c>
      <c r="F19" s="34">
        <v>1.28</v>
      </c>
      <c r="G19" s="50">
        <f t="shared" si="5"/>
        <v>7.8714449804691122E-3</v>
      </c>
      <c r="H19" s="56">
        <f t="shared" si="0"/>
        <v>8.9512734940735382E-3</v>
      </c>
      <c r="I19" s="34">
        <v>0.21</v>
      </c>
      <c r="J19" s="58">
        <v>4.9002841992082784</v>
      </c>
      <c r="K19" s="58">
        <v>95.454545454545453</v>
      </c>
      <c r="L19" s="34">
        <v>10.6</v>
      </c>
      <c r="M19" s="50">
        <f t="shared" si="1"/>
        <v>1.5925256256626098E-2</v>
      </c>
      <c r="N19" s="50">
        <f t="shared" si="2"/>
        <v>1.8109930841156738E-2</v>
      </c>
      <c r="O19" s="34">
        <v>1.7</v>
      </c>
      <c r="P19" s="50">
        <v>9.8393062255863857</v>
      </c>
      <c r="Q19" s="50">
        <v>95.702005730659025</v>
      </c>
      <c r="R19" s="34">
        <v>57.4</v>
      </c>
      <c r="S19" s="50">
        <f t="shared" si="3"/>
        <v>2.7965447404211526E-2</v>
      </c>
      <c r="T19" s="51">
        <f t="shared" si="4"/>
        <v>3.180183164848948E-2</v>
      </c>
      <c r="U19" s="34">
        <v>16.600000000000001</v>
      </c>
      <c r="V19" s="48">
        <v>21.030561398454228</v>
      </c>
      <c r="W19" s="48">
        <v>86.111111111111114</v>
      </c>
      <c r="X19" s="34"/>
    </row>
    <row r="20" spans="5:24" x14ac:dyDescent="0.3">
      <c r="E20" s="44">
        <v>17</v>
      </c>
      <c r="F20" s="34">
        <v>0.45</v>
      </c>
      <c r="G20" s="50">
        <f t="shared" si="5"/>
        <v>5.5554849944821176E-3</v>
      </c>
      <c r="H20" s="56">
        <f t="shared" si="0"/>
        <v>6.3176031467182276E-3</v>
      </c>
      <c r="I20" s="34">
        <v>0.22</v>
      </c>
      <c r="J20" s="58">
        <v>4.9768635090150921</v>
      </c>
      <c r="K20" s="58">
        <v>95.151515151515156</v>
      </c>
      <c r="L20" s="34">
        <v>7.7</v>
      </c>
      <c r="M20" s="50">
        <f t="shared" si="1"/>
        <v>1.4315770122294933E-2</v>
      </c>
      <c r="N20" s="50">
        <f t="shared" si="2"/>
        <v>1.6279650554746245E-2</v>
      </c>
      <c r="O20" s="34">
        <v>1.7</v>
      </c>
      <c r="P20" s="50">
        <v>9.8393062255863857</v>
      </c>
      <c r="Q20" s="50">
        <v>95.415472779369622</v>
      </c>
      <c r="R20" s="34">
        <v>36</v>
      </c>
      <c r="S20" s="50">
        <f t="shared" si="3"/>
        <v>2.3937859184127719E-2</v>
      </c>
      <c r="T20" s="51">
        <f t="shared" si="4"/>
        <v>2.7221726754288668E-2</v>
      </c>
      <c r="U20" s="34">
        <v>16.600000000000001</v>
      </c>
      <c r="V20" s="45">
        <v>21.030561398454228</v>
      </c>
      <c r="W20" s="48">
        <v>85.18518518518519</v>
      </c>
      <c r="X20" s="34"/>
    </row>
    <row r="21" spans="5:24" x14ac:dyDescent="0.3">
      <c r="E21" s="44">
        <v>18</v>
      </c>
      <c r="F21" s="34">
        <v>1</v>
      </c>
      <c r="G21" s="50">
        <f t="shared" si="5"/>
        <v>7.2496628119657451E-3</v>
      </c>
      <c r="H21" s="56">
        <f t="shared" si="0"/>
        <v>8.2441933762779293E-3</v>
      </c>
      <c r="I21" s="34">
        <v>0.22</v>
      </c>
      <c r="J21" s="58">
        <v>4.9768635090150921</v>
      </c>
      <c r="K21" s="58">
        <v>94.848484848484844</v>
      </c>
      <c r="L21" s="34">
        <v>6.1</v>
      </c>
      <c r="M21" s="50">
        <f t="shared" si="1"/>
        <v>1.3246294895725706E-2</v>
      </c>
      <c r="N21" s="50">
        <f t="shared" si="2"/>
        <v>1.5063461497729311E-2</v>
      </c>
      <c r="O21" s="34">
        <v>1.7</v>
      </c>
      <c r="P21" s="50">
        <v>9.8393062255863857</v>
      </c>
      <c r="Q21" s="50">
        <v>95.128939828080235</v>
      </c>
      <c r="R21" s="34">
        <v>43.6</v>
      </c>
      <c r="S21" s="50">
        <f t="shared" si="3"/>
        <v>2.5516041748358892E-2</v>
      </c>
      <c r="T21" s="51">
        <f t="shared" si="4"/>
        <v>2.9016409152636525E-2</v>
      </c>
      <c r="U21" s="34">
        <v>16.8</v>
      </c>
      <c r="V21" s="48">
        <v>21.114684539578839</v>
      </c>
      <c r="W21" s="48">
        <v>84.259259259259252</v>
      </c>
      <c r="X21" s="34"/>
    </row>
    <row r="22" spans="5:24" x14ac:dyDescent="0.3">
      <c r="E22" s="44">
        <v>19</v>
      </c>
      <c r="F22" s="34">
        <v>1.01</v>
      </c>
      <c r="G22" s="50">
        <f t="shared" si="5"/>
        <v>7.2737482474116303E-3</v>
      </c>
      <c r="H22" s="56">
        <f t="shared" si="0"/>
        <v>8.2715829242497336E-3</v>
      </c>
      <c r="I22" s="34">
        <v>0.22</v>
      </c>
      <c r="J22" s="58">
        <v>4.9768635090150921</v>
      </c>
      <c r="K22" s="58">
        <v>94.545454545454547</v>
      </c>
      <c r="L22" s="34">
        <v>11.4</v>
      </c>
      <c r="M22" s="50">
        <f t="shared" si="1"/>
        <v>1.6316215200248438E-2</v>
      </c>
      <c r="N22" s="50">
        <f t="shared" si="2"/>
        <v>1.8554522709358947E-2</v>
      </c>
      <c r="O22" s="34">
        <v>1.7</v>
      </c>
      <c r="P22" s="50">
        <v>9.8393062255863857</v>
      </c>
      <c r="Q22" s="50">
        <v>94.842406876790832</v>
      </c>
      <c r="R22" s="34">
        <v>21.3</v>
      </c>
      <c r="S22" s="50">
        <f t="shared" si="3"/>
        <v>2.0096064167500829E-2</v>
      </c>
      <c r="T22" s="51">
        <f t="shared" si="4"/>
        <v>2.2852902734388499E-2</v>
      </c>
      <c r="U22" s="34">
        <v>17.3</v>
      </c>
      <c r="V22" s="48">
        <v>21.322111222969241</v>
      </c>
      <c r="W22" s="48">
        <v>83.333333333333329</v>
      </c>
      <c r="X22" s="34"/>
    </row>
    <row r="23" spans="5:24" x14ac:dyDescent="0.3">
      <c r="E23" s="44">
        <v>20</v>
      </c>
      <c r="F23" s="34">
        <v>0.89</v>
      </c>
      <c r="G23" s="50">
        <f t="shared" si="5"/>
        <v>6.9734519029278396E-3</v>
      </c>
      <c r="H23" s="56">
        <f t="shared" si="0"/>
        <v>7.9300910234088359E-3</v>
      </c>
      <c r="I23" s="34">
        <v>0.22</v>
      </c>
      <c r="J23" s="58">
        <v>4.9768635090150921</v>
      </c>
      <c r="K23" s="58">
        <v>94.242424242424249</v>
      </c>
      <c r="L23" s="34">
        <v>9.3000000000000007</v>
      </c>
      <c r="M23" s="50">
        <f t="shared" si="1"/>
        <v>1.524563286413705E-2</v>
      </c>
      <c r="N23" s="50">
        <f t="shared" si="2"/>
        <v>1.7337074666180719E-2</v>
      </c>
      <c r="O23" s="34">
        <v>1.7</v>
      </c>
      <c r="P23" s="50">
        <v>9.8393062255863857</v>
      </c>
      <c r="Q23" s="50">
        <v>94.55587392550143</v>
      </c>
      <c r="R23" s="34">
        <v>41.9</v>
      </c>
      <c r="S23" s="50">
        <f t="shared" si="3"/>
        <v>2.5180005190030025E-2</v>
      </c>
      <c r="T23" s="51">
        <f t="shared" si="4"/>
        <v>2.8634274087845715E-2</v>
      </c>
      <c r="U23" s="34">
        <v>17.5</v>
      </c>
      <c r="V23" s="48">
        <v>21.403962740421527</v>
      </c>
      <c r="W23" s="48">
        <v>82.407407407407405</v>
      </c>
      <c r="X23" s="34"/>
    </row>
    <row r="24" spans="5:24" x14ac:dyDescent="0.3">
      <c r="E24" s="44">
        <v>21</v>
      </c>
      <c r="F24" s="34">
        <v>1.65</v>
      </c>
      <c r="G24" s="50">
        <f t="shared" si="5"/>
        <v>8.5666782473378354E-3</v>
      </c>
      <c r="H24" s="56">
        <f t="shared" si="0"/>
        <v>9.7418809529786609E-3</v>
      </c>
      <c r="I24" s="34">
        <v>0.22</v>
      </c>
      <c r="J24" s="58">
        <v>4.9768635090150921</v>
      </c>
      <c r="K24" s="58">
        <v>93.939393939393938</v>
      </c>
      <c r="L24" s="34">
        <v>2.6</v>
      </c>
      <c r="M24" s="50">
        <f t="shared" si="1"/>
        <v>9.9687856295192674E-3</v>
      </c>
      <c r="N24" s="50">
        <f t="shared" si="2"/>
        <v>1.1336333645858629E-2</v>
      </c>
      <c r="O24" s="34">
        <v>1.7</v>
      </c>
      <c r="P24" s="50">
        <v>9.8393062255863857</v>
      </c>
      <c r="Q24" s="50">
        <v>94.269340974212028</v>
      </c>
      <c r="R24" s="34">
        <v>44.5</v>
      </c>
      <c r="S24" s="50">
        <f t="shared" si="3"/>
        <v>2.5690416464639914E-2</v>
      </c>
      <c r="T24" s="51">
        <f t="shared" si="4"/>
        <v>2.9214705117323544E-2</v>
      </c>
      <c r="U24" s="34">
        <v>17.5</v>
      </c>
      <c r="V24" s="48">
        <v>21.403962740421527</v>
      </c>
      <c r="W24" s="48">
        <v>81.481481481481481</v>
      </c>
      <c r="X24" s="34"/>
    </row>
    <row r="25" spans="5:24" x14ac:dyDescent="0.3">
      <c r="E25" s="44">
        <v>22</v>
      </c>
      <c r="F25" s="34">
        <v>0.97</v>
      </c>
      <c r="G25" s="50">
        <f t="shared" si="5"/>
        <v>7.176428887694551E-3</v>
      </c>
      <c r="H25" s="56">
        <f t="shared" si="0"/>
        <v>8.1609130018584601E-3</v>
      </c>
      <c r="I25" s="34">
        <v>0.22</v>
      </c>
      <c r="J25" s="58">
        <v>4.9768635090150921</v>
      </c>
      <c r="K25" s="58">
        <v>93.63636363636364</v>
      </c>
      <c r="L25" s="34">
        <v>3.7</v>
      </c>
      <c r="M25" s="50">
        <f t="shared" si="1"/>
        <v>1.1212911187732402E-2</v>
      </c>
      <c r="N25" s="50">
        <f t="shared" si="2"/>
        <v>1.2751132092670484E-2</v>
      </c>
      <c r="O25" s="34">
        <v>1.8</v>
      </c>
      <c r="P25" s="50">
        <v>10.028569881018123</v>
      </c>
      <c r="Q25" s="50">
        <v>93.98280802292264</v>
      </c>
      <c r="R25" s="34">
        <v>27.5</v>
      </c>
      <c r="S25" s="50">
        <f t="shared" si="3"/>
        <v>2.1882421150718839E-2</v>
      </c>
      <c r="T25" s="51">
        <f t="shared" si="4"/>
        <v>2.4884317545075467E-2</v>
      </c>
      <c r="U25" s="34">
        <v>17.7</v>
      </c>
      <c r="V25" s="48">
        <v>21.485192979013583</v>
      </c>
      <c r="W25" s="48">
        <v>80.555555555555557</v>
      </c>
      <c r="X25" s="34"/>
    </row>
    <row r="26" spans="5:24" x14ac:dyDescent="0.3">
      <c r="E26" s="44">
        <v>23</v>
      </c>
      <c r="F26" s="34">
        <v>1.35</v>
      </c>
      <c r="G26" s="50">
        <f t="shared" si="5"/>
        <v>8.0123958461410898E-3</v>
      </c>
      <c r="H26" s="56">
        <f t="shared" si="0"/>
        <v>9.1115604237270963E-3</v>
      </c>
      <c r="I26" s="34">
        <v>0.22</v>
      </c>
      <c r="J26" s="58">
        <v>4.9768635090150921</v>
      </c>
      <c r="K26" s="58">
        <v>93.333333333333329</v>
      </c>
      <c r="L26" s="34">
        <v>6</v>
      </c>
      <c r="M26" s="50">
        <f t="shared" si="1"/>
        <v>1.317351158671231E-2</v>
      </c>
      <c r="N26" s="50">
        <f t="shared" si="2"/>
        <v>1.4980693555324949E-2</v>
      </c>
      <c r="O26" s="34">
        <v>1.8</v>
      </c>
      <c r="P26" s="50">
        <v>10.028569881018123</v>
      </c>
      <c r="Q26" s="50">
        <v>93.696275071633238</v>
      </c>
      <c r="R26" s="34">
        <v>39.5</v>
      </c>
      <c r="S26" s="50">
        <f t="shared" si="3"/>
        <v>2.4689758361039083E-2</v>
      </c>
      <c r="T26" s="51">
        <f t="shared" si="4"/>
        <v>2.807677372332704E-2</v>
      </c>
      <c r="U26" s="34">
        <v>17.7</v>
      </c>
      <c r="V26" s="48">
        <v>21.485192979013583</v>
      </c>
      <c r="W26" s="48">
        <v>79.629629629629633</v>
      </c>
      <c r="X26" s="34"/>
    </row>
    <row r="27" spans="5:24" x14ac:dyDescent="0.3">
      <c r="E27" s="44">
        <v>24</v>
      </c>
      <c r="F27" s="34">
        <v>1.1499999999999999</v>
      </c>
      <c r="G27" s="50">
        <f t="shared" si="5"/>
        <v>7.5953959921134986E-3</v>
      </c>
      <c r="H27" s="56">
        <f t="shared" si="0"/>
        <v>8.6373552746532769E-3</v>
      </c>
      <c r="I27" s="34">
        <v>0.22</v>
      </c>
      <c r="J27" s="58">
        <v>4.9768635090150921</v>
      </c>
      <c r="K27" s="58">
        <v>93.030303030303031</v>
      </c>
      <c r="L27" s="34">
        <v>9.3000000000000007</v>
      </c>
      <c r="M27" s="50">
        <f t="shared" si="1"/>
        <v>1.524563286413705E-2</v>
      </c>
      <c r="N27" s="50">
        <f t="shared" si="2"/>
        <v>1.7337074666180719E-2</v>
      </c>
      <c r="O27" s="34">
        <v>1.9</v>
      </c>
      <c r="P27" s="50">
        <v>10.210947354044412</v>
      </c>
      <c r="Q27" s="50">
        <v>93.409742120343836</v>
      </c>
      <c r="R27" s="34">
        <v>18.899999999999999</v>
      </c>
      <c r="S27" s="50">
        <f t="shared" si="3"/>
        <v>1.9311013866086687E-2</v>
      </c>
      <c r="T27" s="51">
        <f t="shared" si="4"/>
        <v>2.1960156869811034E-2</v>
      </c>
      <c r="U27" s="34">
        <v>17.7</v>
      </c>
      <c r="V27" s="48">
        <v>21.485192979013583</v>
      </c>
      <c r="W27" s="48">
        <v>78.703703703703709</v>
      </c>
      <c r="X27" s="34"/>
    </row>
    <row r="28" spans="5:24" x14ac:dyDescent="0.3">
      <c r="E28" s="44">
        <v>25</v>
      </c>
      <c r="F28" s="34">
        <v>0.42</v>
      </c>
      <c r="G28" s="50">
        <f t="shared" si="5"/>
        <v>5.4291799649175097E-3</v>
      </c>
      <c r="H28" s="56">
        <f t="shared" si="0"/>
        <v>6.1739712130497448E-3</v>
      </c>
      <c r="I28" s="34">
        <v>0.23</v>
      </c>
      <c r="J28" s="58">
        <v>5.0511560068665329</v>
      </c>
      <c r="K28" s="58">
        <v>92.727272727272734</v>
      </c>
      <c r="L28" s="34">
        <v>8</v>
      </c>
      <c r="M28" s="50">
        <f t="shared" si="1"/>
        <v>1.4499325623931492E-2</v>
      </c>
      <c r="N28" s="50">
        <f t="shared" si="2"/>
        <v>1.6488386752555862E-2</v>
      </c>
      <c r="O28" s="34">
        <v>1.9</v>
      </c>
      <c r="P28" s="50">
        <v>10.210947354044412</v>
      </c>
      <c r="Q28" s="50">
        <v>93.123209169054448</v>
      </c>
      <c r="R28" s="34">
        <v>43.6</v>
      </c>
      <c r="S28" s="50">
        <f t="shared" si="3"/>
        <v>2.5516041748358892E-2</v>
      </c>
      <c r="T28" s="51">
        <f t="shared" si="4"/>
        <v>2.9016409152636525E-2</v>
      </c>
      <c r="U28" s="34">
        <v>17.899999999999999</v>
      </c>
      <c r="V28" s="48">
        <v>21.565813595451004</v>
      </c>
      <c r="W28" s="48">
        <v>77.777777777777771</v>
      </c>
      <c r="X28" s="34"/>
    </row>
    <row r="29" spans="5:24" x14ac:dyDescent="0.3">
      <c r="E29" s="44">
        <v>26</v>
      </c>
      <c r="F29" s="34">
        <v>1.47</v>
      </c>
      <c r="G29" s="50">
        <f t="shared" si="5"/>
        <v>8.2430940038984088E-3</v>
      </c>
      <c r="H29" s="56">
        <f t="shared" si="0"/>
        <v>9.3739064491123372E-3</v>
      </c>
      <c r="I29" s="34">
        <v>0.23</v>
      </c>
      <c r="J29" s="58">
        <v>5.0511560068665329</v>
      </c>
      <c r="K29" s="58">
        <v>92.424242424242422</v>
      </c>
      <c r="L29" s="34">
        <v>5.4</v>
      </c>
      <c r="M29" s="50">
        <f t="shared" si="1"/>
        <v>1.2718885594949991E-2</v>
      </c>
      <c r="N29" s="50">
        <f t="shared" si="2"/>
        <v>1.4463700601696198E-2</v>
      </c>
      <c r="O29" s="34">
        <v>1.9</v>
      </c>
      <c r="P29" s="50">
        <v>10.210947354044412</v>
      </c>
      <c r="Q29" s="50">
        <v>92.836676217765046</v>
      </c>
      <c r="R29" s="34">
        <v>28.3</v>
      </c>
      <c r="S29" s="50">
        <f t="shared" si="3"/>
        <v>2.2092589317882851E-2</v>
      </c>
      <c r="T29" s="51">
        <f t="shared" si="4"/>
        <v>2.5123317213967405E-2</v>
      </c>
      <c r="U29" s="34">
        <v>18.100000000000001</v>
      </c>
      <c r="V29" s="48">
        <v>21.645835900397106</v>
      </c>
      <c r="W29" s="48">
        <v>76.851851851851848</v>
      </c>
      <c r="X29" s="34"/>
    </row>
    <row r="30" spans="5:24" x14ac:dyDescent="0.3">
      <c r="E30" s="44">
        <v>27</v>
      </c>
      <c r="F30" s="34">
        <v>1.52</v>
      </c>
      <c r="G30" s="50">
        <f t="shared" si="5"/>
        <v>8.335513072608965E-3</v>
      </c>
      <c r="H30" s="56">
        <f t="shared" si="0"/>
        <v>9.4790038438280991E-3</v>
      </c>
      <c r="I30" s="34">
        <v>0.23</v>
      </c>
      <c r="J30" s="58">
        <v>5.0511560068665329</v>
      </c>
      <c r="K30" s="58">
        <v>92.121212121212125</v>
      </c>
      <c r="L30" s="34">
        <v>5.6</v>
      </c>
      <c r="M30" s="50">
        <f t="shared" si="1"/>
        <v>1.2874009244057795E-2</v>
      </c>
      <c r="N30" s="50">
        <f t="shared" si="2"/>
        <v>1.4640104579874027E-2</v>
      </c>
      <c r="O30" s="34">
        <v>1.9</v>
      </c>
      <c r="P30" s="50">
        <v>10.210947354044412</v>
      </c>
      <c r="Q30" s="50">
        <v>92.550143266475644</v>
      </c>
      <c r="R30" s="34">
        <v>17.7</v>
      </c>
      <c r="S30" s="50">
        <f t="shared" si="3"/>
        <v>1.8893346800434301E-2</v>
      </c>
      <c r="T30" s="51">
        <f t="shared" si="4"/>
        <v>2.1485192979013582E-2</v>
      </c>
      <c r="U30" s="34">
        <v>18.2</v>
      </c>
      <c r="V30" s="48">
        <v>21.685626129474773</v>
      </c>
      <c r="W30" s="48">
        <v>75.925925925925924</v>
      </c>
      <c r="X30" s="34"/>
    </row>
    <row r="31" spans="5:24" x14ac:dyDescent="0.3">
      <c r="E31" s="44">
        <v>28</v>
      </c>
      <c r="F31" s="34">
        <v>1.33</v>
      </c>
      <c r="G31" s="50">
        <f t="shared" si="5"/>
        <v>7.9726314405002916E-3</v>
      </c>
      <c r="H31" s="56">
        <f t="shared" si="0"/>
        <v>9.066341017239056E-3</v>
      </c>
      <c r="I31" s="34">
        <v>0.23</v>
      </c>
      <c r="J31" s="58">
        <v>5.0511560068665329</v>
      </c>
      <c r="K31" s="58">
        <v>91.818181818181813</v>
      </c>
      <c r="L31" s="34">
        <v>4.2</v>
      </c>
      <c r="M31" s="50">
        <f t="shared" si="1"/>
        <v>1.169681365484438E-2</v>
      </c>
      <c r="N31" s="50">
        <f t="shared" si="2"/>
        <v>1.3301417756652615E-2</v>
      </c>
      <c r="O31" s="34">
        <v>2</v>
      </c>
      <c r="P31" s="50">
        <v>10.387032774176445</v>
      </c>
      <c r="Q31" s="50">
        <v>92.263610315186241</v>
      </c>
      <c r="R31" s="34">
        <v>24.5</v>
      </c>
      <c r="S31" s="50">
        <f t="shared" si="3"/>
        <v>2.1055868957646967E-2</v>
      </c>
      <c r="T31" s="51">
        <f t="shared" si="4"/>
        <v>2.3944376434431806E-2</v>
      </c>
      <c r="U31" s="34">
        <v>18.3</v>
      </c>
      <c r="V31" s="48">
        <v>21.725270872442273</v>
      </c>
      <c r="W31" s="48">
        <v>75</v>
      </c>
      <c r="X31" s="34"/>
    </row>
    <row r="32" spans="5:24" x14ac:dyDescent="0.3">
      <c r="E32" s="44">
        <v>29</v>
      </c>
      <c r="F32" s="34">
        <v>2.5</v>
      </c>
      <c r="G32" s="50">
        <f t="shared" si="5"/>
        <v>9.8393062255863906E-3</v>
      </c>
      <c r="H32" s="56">
        <f t="shared" si="0"/>
        <v>1.1189091867591924E-2</v>
      </c>
      <c r="I32" s="34">
        <v>0.25</v>
      </c>
      <c r="J32" s="58">
        <v>5.1935163870882226</v>
      </c>
      <c r="K32" s="58">
        <v>91.515151515151516</v>
      </c>
      <c r="L32" s="34">
        <v>8.6</v>
      </c>
      <c r="M32" s="50">
        <f t="shared" si="1"/>
        <v>1.4853106374542825E-2</v>
      </c>
      <c r="N32" s="50">
        <f t="shared" si="2"/>
        <v>1.6890700211332262E-2</v>
      </c>
      <c r="O32" s="34">
        <v>2</v>
      </c>
      <c r="P32" s="50">
        <v>10.387032774176445</v>
      </c>
      <c r="Q32" s="50">
        <v>91.977077363896854</v>
      </c>
      <c r="R32" s="34">
        <v>45.6</v>
      </c>
      <c r="S32" s="50">
        <f t="shared" si="3"/>
        <v>2.5900377173013907E-2</v>
      </c>
      <c r="T32" s="51">
        <f t="shared" si="4"/>
        <v>2.9453468867604249E-2</v>
      </c>
      <c r="U32" s="34">
        <v>18.3</v>
      </c>
      <c r="V32" s="48">
        <v>21.725270872442273</v>
      </c>
      <c r="W32" s="48">
        <v>74.074074074074076</v>
      </c>
      <c r="X32" s="34"/>
    </row>
    <row r="33" spans="5:24" x14ac:dyDescent="0.3">
      <c r="E33" s="44">
        <v>30</v>
      </c>
      <c r="F33" s="34">
        <v>0.96</v>
      </c>
      <c r="G33" s="50">
        <f t="shared" si="5"/>
        <v>7.1516823846778004E-3</v>
      </c>
      <c r="H33" s="56">
        <f t="shared" si="0"/>
        <v>8.1327716990767622E-3</v>
      </c>
      <c r="I33" s="34">
        <v>0.25</v>
      </c>
      <c r="J33" s="58">
        <v>5.1935163870882226</v>
      </c>
      <c r="K33" s="58">
        <v>91.212121212121218</v>
      </c>
      <c r="L33" s="34">
        <v>5.2</v>
      </c>
      <c r="M33" s="50">
        <f t="shared" si="1"/>
        <v>1.2559882856520835E-2</v>
      </c>
      <c r="N33" s="50">
        <f t="shared" si="2"/>
        <v>1.4282885389048774E-2</v>
      </c>
      <c r="O33" s="34">
        <v>2</v>
      </c>
      <c r="P33" s="50">
        <v>10.387032774176445</v>
      </c>
      <c r="Q33" s="50">
        <v>91.690544412607451</v>
      </c>
      <c r="R33" s="34">
        <v>17.899999999999999</v>
      </c>
      <c r="S33" s="50">
        <f t="shared" si="3"/>
        <v>1.8964241824142251E-2</v>
      </c>
      <c r="T33" s="51">
        <f t="shared" si="4"/>
        <v>2.1565813595451004E-2</v>
      </c>
      <c r="U33" s="34">
        <v>18.600000000000001</v>
      </c>
      <c r="V33" s="48">
        <v>21.843345315520214</v>
      </c>
      <c r="W33" s="48">
        <v>73.148148148148152</v>
      </c>
      <c r="X33" s="34"/>
    </row>
    <row r="34" spans="5:24" x14ac:dyDescent="0.3">
      <c r="E34" s="44">
        <v>31</v>
      </c>
      <c r="F34" s="34">
        <v>0.62</v>
      </c>
      <c r="G34" s="50">
        <f t="shared" si="5"/>
        <v>6.1818012420022496E-3</v>
      </c>
      <c r="H34" s="56">
        <f t="shared" si="0"/>
        <v>7.029839342136625E-3</v>
      </c>
      <c r="I34" s="34">
        <v>0.25</v>
      </c>
      <c r="J34" s="58">
        <v>5.1935163870882226</v>
      </c>
      <c r="K34" s="58">
        <v>90.909090909090907</v>
      </c>
      <c r="L34" s="34">
        <v>4.5999999999999996</v>
      </c>
      <c r="M34" s="50">
        <f t="shared" si="1"/>
        <v>1.2056939587996007E-2</v>
      </c>
      <c r="N34" s="50">
        <f t="shared" si="2"/>
        <v>1.3710946849207682E-2</v>
      </c>
      <c r="O34" s="34">
        <v>2</v>
      </c>
      <c r="P34" s="50">
        <v>10.387032774176445</v>
      </c>
      <c r="Q34" s="50">
        <v>91.404011461318049</v>
      </c>
      <c r="R34" s="34">
        <v>30</v>
      </c>
      <c r="S34" s="50">
        <f t="shared" si="3"/>
        <v>2.2526387946544806E-2</v>
      </c>
      <c r="T34" s="51">
        <f t="shared" si="4"/>
        <v>2.5616625644140259E-2</v>
      </c>
      <c r="U34" s="34">
        <v>18.899999999999999</v>
      </c>
      <c r="V34" s="48">
        <v>21.960156869811033</v>
      </c>
      <c r="W34" s="48">
        <v>72.222222222222229</v>
      </c>
      <c r="X34" s="34"/>
    </row>
    <row r="35" spans="5:24" x14ac:dyDescent="0.3">
      <c r="E35" s="44">
        <v>32</v>
      </c>
      <c r="F35" s="34">
        <v>0.86</v>
      </c>
      <c r="G35" s="50">
        <f t="shared" si="5"/>
        <v>6.8942012692540765E-3</v>
      </c>
      <c r="H35" s="56">
        <f t="shared" si="0"/>
        <v>7.8399685492820843E-3</v>
      </c>
      <c r="I35" s="34">
        <v>0.25</v>
      </c>
      <c r="J35" s="58">
        <v>5.1935163870882226</v>
      </c>
      <c r="K35" s="58">
        <v>90.606060606060609</v>
      </c>
      <c r="L35" s="34">
        <v>8</v>
      </c>
      <c r="M35" s="50">
        <f t="shared" si="1"/>
        <v>1.4499325623931492E-2</v>
      </c>
      <c r="N35" s="50">
        <f t="shared" si="2"/>
        <v>1.6488386752555862E-2</v>
      </c>
      <c r="O35" s="34">
        <v>2</v>
      </c>
      <c r="P35" s="50">
        <v>10.387032774176445</v>
      </c>
      <c r="Q35" s="50">
        <v>91.117478510028647</v>
      </c>
      <c r="R35" s="34">
        <v>53</v>
      </c>
      <c r="S35" s="50">
        <f t="shared" si="3"/>
        <v>2.7231805143493187E-2</v>
      </c>
      <c r="T35" s="51">
        <f t="shared" si="4"/>
        <v>3.0967546134356486E-2</v>
      </c>
      <c r="U35" s="34">
        <v>18.899999999999999</v>
      </c>
      <c r="V35" s="48">
        <v>21.960156869811033</v>
      </c>
      <c r="W35" s="48">
        <v>71.296296296296291</v>
      </c>
      <c r="X35" s="34"/>
    </row>
    <row r="36" spans="5:24" x14ac:dyDescent="0.3">
      <c r="E36" s="44">
        <v>33</v>
      </c>
      <c r="F36" s="34">
        <v>0.93</v>
      </c>
      <c r="G36" s="50">
        <f t="shared" si="5"/>
        <v>7.0763959263538539E-3</v>
      </c>
      <c r="H36" s="56">
        <f t="shared" si="0"/>
        <v>8.0471572178055419E-3</v>
      </c>
      <c r="I36" s="34">
        <v>0.25</v>
      </c>
      <c r="J36" s="58">
        <v>5.1935163870882226</v>
      </c>
      <c r="K36" s="58">
        <v>90.303030303030297</v>
      </c>
      <c r="L36" s="34">
        <v>4.7</v>
      </c>
      <c r="M36" s="50">
        <f t="shared" si="1"/>
        <v>1.2143683142999523E-2</v>
      </c>
      <c r="N36" s="50">
        <f t="shared" si="2"/>
        <v>1.3809590146164119E-2</v>
      </c>
      <c r="O36" s="34">
        <v>2</v>
      </c>
      <c r="P36" s="50">
        <v>10.387032774176445</v>
      </c>
      <c r="Q36" s="50">
        <v>90.830945558739259</v>
      </c>
      <c r="R36" s="34">
        <v>31.3</v>
      </c>
      <c r="S36" s="50">
        <f t="shared" ref="S36:S67" si="6">((R36/1000)/$C$7)^(1/3)</f>
        <v>2.2847179134441061E-2</v>
      </c>
      <c r="T36" s="51">
        <f t="shared" ref="T36:T67" si="7">S36/($C$9^(1/3))</f>
        <v>2.5981423932697562E-2</v>
      </c>
      <c r="U36" s="34">
        <v>20</v>
      </c>
      <c r="V36" s="48">
        <v>22.378183735183839</v>
      </c>
      <c r="W36" s="48">
        <v>70.370370370370367</v>
      </c>
      <c r="X36" s="34"/>
    </row>
    <row r="37" spans="5:24" x14ac:dyDescent="0.3">
      <c r="E37" s="44">
        <v>34</v>
      </c>
      <c r="F37" s="34">
        <v>1.87</v>
      </c>
      <c r="G37" s="50">
        <f t="shared" si="5"/>
        <v>8.9316495932135684E-3</v>
      </c>
      <c r="H37" s="56">
        <f t="shared" si="0"/>
        <v>1.0156920166558871E-2</v>
      </c>
      <c r="I37" s="34">
        <v>0.26</v>
      </c>
      <c r="J37" s="58">
        <v>5.2618599664726249</v>
      </c>
      <c r="K37" s="58">
        <v>90</v>
      </c>
      <c r="L37" s="34">
        <v>5.4</v>
      </c>
      <c r="M37" s="50">
        <f t="shared" si="1"/>
        <v>1.2718885594949991E-2</v>
      </c>
      <c r="N37" s="50">
        <f t="shared" si="2"/>
        <v>1.4463700601696198E-2</v>
      </c>
      <c r="O37" s="34">
        <v>2</v>
      </c>
      <c r="P37" s="50">
        <v>10.387032774176445</v>
      </c>
      <c r="Q37" s="50">
        <v>90.544412607449857</v>
      </c>
      <c r="R37" s="34">
        <v>32.700000000000003</v>
      </c>
      <c r="S37" s="50">
        <f t="shared" si="6"/>
        <v>2.3182862454253782E-2</v>
      </c>
      <c r="T37" s="51">
        <f t="shared" si="7"/>
        <v>2.636315730064942E-2</v>
      </c>
      <c r="U37" s="34">
        <v>20.9</v>
      </c>
      <c r="V37" s="48">
        <v>22.708943621246192</v>
      </c>
      <c r="W37" s="48">
        <v>69.444444444444443</v>
      </c>
      <c r="X37" s="34"/>
    </row>
    <row r="38" spans="5:24" x14ac:dyDescent="0.3">
      <c r="E38" s="44">
        <v>35</v>
      </c>
      <c r="F38" s="34">
        <v>1.05</v>
      </c>
      <c r="G38" s="50">
        <f t="shared" si="5"/>
        <v>7.3685308702181075E-3</v>
      </c>
      <c r="H38" s="56">
        <f t="shared" si="0"/>
        <v>8.3793681125260318E-3</v>
      </c>
      <c r="I38" s="34">
        <v>0.26</v>
      </c>
      <c r="J38" s="58">
        <v>5.2618599664726249</v>
      </c>
      <c r="K38" s="58">
        <v>89.696969696969703</v>
      </c>
      <c r="L38" s="34">
        <v>4</v>
      </c>
      <c r="M38" s="50">
        <f t="shared" si="1"/>
        <v>1.1508122374129152E-2</v>
      </c>
      <c r="N38" s="50">
        <f t="shared" si="2"/>
        <v>1.308684123813284E-2</v>
      </c>
      <c r="O38" s="34">
        <v>2.1</v>
      </c>
      <c r="P38" s="50">
        <v>10.557342269789418</v>
      </c>
      <c r="Q38" s="50">
        <v>90.257879656160455</v>
      </c>
      <c r="R38" s="34">
        <v>39.4</v>
      </c>
      <c r="S38" s="50">
        <f t="shared" si="6"/>
        <v>2.4668905514664538E-2</v>
      </c>
      <c r="T38" s="51">
        <f t="shared" si="7"/>
        <v>2.8053060220724711E-2</v>
      </c>
      <c r="U38" s="34">
        <v>21</v>
      </c>
      <c r="V38" s="48">
        <v>22.745104420574268</v>
      </c>
      <c r="W38" s="48">
        <v>68.518518518518519</v>
      </c>
      <c r="X38" s="34"/>
    </row>
    <row r="39" spans="5:24" x14ac:dyDescent="0.3">
      <c r="E39" s="44">
        <v>36</v>
      </c>
      <c r="F39" s="34">
        <v>1.17</v>
      </c>
      <c r="G39" s="50">
        <f t="shared" si="5"/>
        <v>7.6391744574099149E-3</v>
      </c>
      <c r="H39" s="56">
        <f t="shared" si="0"/>
        <v>8.6871394015818598E-3</v>
      </c>
      <c r="I39" s="34">
        <v>0.26</v>
      </c>
      <c r="J39" s="58">
        <v>5.2618599664726249</v>
      </c>
      <c r="K39" s="58">
        <v>89.393939393939391</v>
      </c>
      <c r="L39" s="34">
        <v>3</v>
      </c>
      <c r="M39" s="50">
        <f t="shared" si="1"/>
        <v>1.0455823075431185E-2</v>
      </c>
      <c r="N39" s="50">
        <f t="shared" si="2"/>
        <v>1.1890184354468017E-2</v>
      </c>
      <c r="O39" s="34">
        <v>2.1</v>
      </c>
      <c r="P39" s="50">
        <v>10.557342269789418</v>
      </c>
      <c r="Q39" s="50">
        <v>89.971346704871067</v>
      </c>
      <c r="R39" s="34">
        <v>59.7</v>
      </c>
      <c r="S39" s="50">
        <f t="shared" si="6"/>
        <v>2.8334088844220232E-2</v>
      </c>
      <c r="T39" s="51">
        <f t="shared" si="7"/>
        <v>3.2221044430761944E-2</v>
      </c>
      <c r="U39" s="34">
        <v>21.3</v>
      </c>
      <c r="V39" s="48">
        <v>22.852902734388501</v>
      </c>
      <c r="W39" s="48">
        <v>67.592592592592595</v>
      </c>
      <c r="X39" s="34"/>
    </row>
    <row r="40" spans="5:24" x14ac:dyDescent="0.3">
      <c r="E40" s="44">
        <v>37</v>
      </c>
      <c r="F40" s="34">
        <v>0.97</v>
      </c>
      <c r="G40" s="50">
        <f t="shared" si="5"/>
        <v>7.176428887694551E-3</v>
      </c>
      <c r="H40" s="56">
        <f t="shared" si="0"/>
        <v>8.1609130018584601E-3</v>
      </c>
      <c r="I40" s="34">
        <v>0.26</v>
      </c>
      <c r="J40" s="58">
        <v>5.2618599664726249</v>
      </c>
      <c r="K40" s="58">
        <v>89.090909090909093</v>
      </c>
      <c r="L40" s="34">
        <v>4.5</v>
      </c>
      <c r="M40" s="50">
        <f t="shared" si="1"/>
        <v>1.1968929592063863E-2</v>
      </c>
      <c r="N40" s="50">
        <f t="shared" si="2"/>
        <v>1.3610863377144339E-2</v>
      </c>
      <c r="O40" s="34">
        <v>2.1</v>
      </c>
      <c r="P40" s="50">
        <v>10.557342269789418</v>
      </c>
      <c r="Q40" s="50">
        <v>89.684813753581665</v>
      </c>
      <c r="R40" s="34">
        <v>37.1</v>
      </c>
      <c r="S40" s="50">
        <f t="shared" si="6"/>
        <v>2.4179228761582346E-2</v>
      </c>
      <c r="T40" s="51">
        <f t="shared" si="7"/>
        <v>2.7496208136843739E-2</v>
      </c>
      <c r="U40" s="34">
        <v>21.7</v>
      </c>
      <c r="V40" s="48">
        <v>22.995070638101449</v>
      </c>
      <c r="W40" s="48">
        <v>66.666666666666671</v>
      </c>
      <c r="X40" s="34"/>
    </row>
    <row r="41" spans="5:24" x14ac:dyDescent="0.3">
      <c r="E41" s="44">
        <v>38</v>
      </c>
      <c r="F41" s="34">
        <v>1.25</v>
      </c>
      <c r="G41" s="50">
        <f t="shared" si="5"/>
        <v>7.80946252656654E-3</v>
      </c>
      <c r="H41" s="56">
        <f t="shared" si="0"/>
        <v>8.8807881005921168E-3</v>
      </c>
      <c r="I41" s="34">
        <v>0.26</v>
      </c>
      <c r="J41" s="58">
        <v>5.2618599664726249</v>
      </c>
      <c r="K41" s="58">
        <v>88.787878787878782</v>
      </c>
      <c r="L41" s="34">
        <v>5.5</v>
      </c>
      <c r="M41" s="50">
        <f t="shared" si="1"/>
        <v>1.2796917519949264E-2</v>
      </c>
      <c r="N41" s="50">
        <f t="shared" si="2"/>
        <v>1.4552437181024469E-2</v>
      </c>
      <c r="O41" s="34">
        <v>2.1</v>
      </c>
      <c r="P41" s="50">
        <v>10.557342269789418</v>
      </c>
      <c r="Q41" s="50">
        <v>89.398280802292263</v>
      </c>
      <c r="R41" s="34">
        <v>28.8</v>
      </c>
      <c r="S41" s="50">
        <f t="shared" si="6"/>
        <v>2.2221939977928474E-2</v>
      </c>
      <c r="T41" s="51">
        <f t="shared" si="7"/>
        <v>2.5270412586872914E-2</v>
      </c>
      <c r="U41" s="34">
        <v>21.7</v>
      </c>
      <c r="V41" s="48">
        <v>22.995070638101449</v>
      </c>
      <c r="W41" s="48">
        <v>65.740740740740748</v>
      </c>
      <c r="X41" s="34"/>
    </row>
    <row r="42" spans="5:24" x14ac:dyDescent="0.3">
      <c r="E42" s="44">
        <v>39</v>
      </c>
      <c r="F42" s="34">
        <v>1.1200000000000001</v>
      </c>
      <c r="G42" s="50">
        <f t="shared" si="5"/>
        <v>7.5287662783082845E-3</v>
      </c>
      <c r="H42" s="56">
        <f t="shared" si="0"/>
        <v>8.5615850961686182E-3</v>
      </c>
      <c r="I42" s="34">
        <v>0.26</v>
      </c>
      <c r="J42" s="58">
        <v>5.2618599664726249</v>
      </c>
      <c r="K42" s="58">
        <v>88.484848484848484</v>
      </c>
      <c r="L42" s="34">
        <v>4.3</v>
      </c>
      <c r="M42" s="50">
        <f t="shared" si="1"/>
        <v>1.1788918341972428E-2</v>
      </c>
      <c r="N42" s="50">
        <f t="shared" si="2"/>
        <v>1.3406157641974165E-2</v>
      </c>
      <c r="O42" s="34">
        <v>2.1</v>
      </c>
      <c r="P42" s="50">
        <v>10.557342269789418</v>
      </c>
      <c r="Q42" s="50">
        <v>89.11174785100286</v>
      </c>
      <c r="R42" s="34">
        <v>32.6</v>
      </c>
      <c r="S42" s="50">
        <f t="shared" si="6"/>
        <v>2.3159206455728273E-2</v>
      </c>
      <c r="T42" s="51">
        <f t="shared" si="7"/>
        <v>2.6336256101047232E-2</v>
      </c>
      <c r="U42" s="34">
        <v>22.3</v>
      </c>
      <c r="V42" s="48">
        <v>23.205082907517884</v>
      </c>
      <c r="W42" s="48">
        <v>64.81481481481481</v>
      </c>
      <c r="X42" s="34"/>
    </row>
    <row r="43" spans="5:24" x14ac:dyDescent="0.3">
      <c r="E43" s="44">
        <v>40</v>
      </c>
      <c r="F43" s="34">
        <v>0.97</v>
      </c>
      <c r="G43" s="50">
        <f t="shared" si="5"/>
        <v>7.176428887694551E-3</v>
      </c>
      <c r="H43" s="56">
        <f t="shared" si="0"/>
        <v>8.1609130018584601E-3</v>
      </c>
      <c r="I43" s="34">
        <v>0.26</v>
      </c>
      <c r="J43" s="58">
        <v>5.2618599664726249</v>
      </c>
      <c r="K43" s="58">
        <v>88.181818181818187</v>
      </c>
      <c r="L43" s="34">
        <v>1.9</v>
      </c>
      <c r="M43" s="50">
        <f t="shared" si="1"/>
        <v>8.9791592614215047E-3</v>
      </c>
      <c r="N43" s="50">
        <f t="shared" si="2"/>
        <v>1.0210947354044412E-2</v>
      </c>
      <c r="O43" s="34">
        <v>2.1</v>
      </c>
      <c r="P43" s="50">
        <v>10.557342269789418</v>
      </c>
      <c r="Q43" s="50">
        <v>88.825214899713473</v>
      </c>
      <c r="R43" s="34">
        <v>36.700000000000003</v>
      </c>
      <c r="S43" s="50">
        <f t="shared" si="6"/>
        <v>2.4092017079531718E-2</v>
      </c>
      <c r="T43" s="51">
        <f t="shared" si="7"/>
        <v>2.7397032493762914E-2</v>
      </c>
      <c r="U43" s="34">
        <v>22.6</v>
      </c>
      <c r="V43" s="48">
        <v>23.308678401019304</v>
      </c>
      <c r="W43" s="48">
        <v>63.888888888888886</v>
      </c>
      <c r="X43" s="34"/>
    </row>
    <row r="44" spans="5:24" x14ac:dyDescent="0.3">
      <c r="E44" s="44">
        <v>41</v>
      </c>
      <c r="F44" s="34">
        <v>0.75</v>
      </c>
      <c r="G44" s="50">
        <f t="shared" si="5"/>
        <v>6.5867557933561539E-3</v>
      </c>
      <c r="H44" s="56">
        <f t="shared" si="0"/>
        <v>7.4903467776624736E-3</v>
      </c>
      <c r="I44" s="34">
        <v>0.26</v>
      </c>
      <c r="J44" s="58">
        <v>5.2618599664726249</v>
      </c>
      <c r="K44" s="58">
        <v>87.878787878787875</v>
      </c>
      <c r="L44" s="34">
        <v>1.6</v>
      </c>
      <c r="M44" s="50">
        <f t="shared" si="1"/>
        <v>8.4792570632999994E-3</v>
      </c>
      <c r="N44" s="50">
        <f t="shared" si="2"/>
        <v>9.6424670677974708E-3</v>
      </c>
      <c r="O44" s="34">
        <v>2.1</v>
      </c>
      <c r="P44" s="50">
        <v>10.557342269789418</v>
      </c>
      <c r="Q44" s="50">
        <v>88.53868194842407</v>
      </c>
      <c r="R44" s="34">
        <v>16.100000000000001</v>
      </c>
      <c r="S44" s="50">
        <f t="shared" si="6"/>
        <v>1.8305984893739882E-2</v>
      </c>
      <c r="T44" s="51">
        <f t="shared" si="7"/>
        <v>2.08172549981387E-2</v>
      </c>
      <c r="U44" s="34">
        <v>23.9</v>
      </c>
      <c r="V44" s="48">
        <v>23.747294439955191</v>
      </c>
      <c r="W44" s="48">
        <v>62.962962962962962</v>
      </c>
      <c r="X44" s="34"/>
    </row>
    <row r="45" spans="5:24" x14ac:dyDescent="0.3">
      <c r="E45" s="44">
        <v>42</v>
      </c>
      <c r="F45" s="34">
        <v>0.78</v>
      </c>
      <c r="G45" s="50">
        <f t="shared" si="5"/>
        <v>6.6734335727058206E-3</v>
      </c>
      <c r="H45" s="56">
        <f t="shared" si="0"/>
        <v>7.5889152756628987E-3</v>
      </c>
      <c r="I45" s="34">
        <v>0.27</v>
      </c>
      <c r="J45" s="58">
        <v>5.3284728603552756</v>
      </c>
      <c r="K45" s="58">
        <v>87.575757575757578</v>
      </c>
      <c r="L45" s="34">
        <v>9.1999999999999993</v>
      </c>
      <c r="M45" s="50">
        <f t="shared" si="1"/>
        <v>1.5190791984226985E-2</v>
      </c>
      <c r="N45" s="50">
        <f t="shared" si="2"/>
        <v>1.727471054930654E-2</v>
      </c>
      <c r="O45" s="34">
        <v>2.1</v>
      </c>
      <c r="P45" s="50">
        <v>10.557342269789418</v>
      </c>
      <c r="Q45" s="50">
        <v>88.252148997134668</v>
      </c>
      <c r="R45" s="34">
        <v>21.7</v>
      </c>
      <c r="S45" s="50">
        <f t="shared" si="6"/>
        <v>2.0221081778995554E-2</v>
      </c>
      <c r="T45" s="51">
        <f t="shared" si="7"/>
        <v>2.299507063810145E-2</v>
      </c>
      <c r="U45" s="34">
        <v>24.5</v>
      </c>
      <c r="V45" s="48">
        <v>23.944376434431806</v>
      </c>
      <c r="W45" s="48">
        <v>62.037037037037038</v>
      </c>
      <c r="X45" s="34"/>
    </row>
    <row r="46" spans="5:24" x14ac:dyDescent="0.3">
      <c r="E46" s="44">
        <v>43</v>
      </c>
      <c r="F46" s="34">
        <v>1.38</v>
      </c>
      <c r="G46" s="50">
        <f t="shared" si="5"/>
        <v>8.0713126373546645E-3</v>
      </c>
      <c r="H46" s="56">
        <f t="shared" si="0"/>
        <v>9.1785595976849252E-3</v>
      </c>
      <c r="I46" s="34">
        <v>0.27</v>
      </c>
      <c r="J46" s="58">
        <v>5.3284728603552756</v>
      </c>
      <c r="K46" s="58">
        <v>87.272727272727266</v>
      </c>
      <c r="L46" s="34">
        <v>2.2999999999999998</v>
      </c>
      <c r="M46" s="50">
        <f t="shared" si="1"/>
        <v>9.5695992927509483E-3</v>
      </c>
      <c r="N46" s="50">
        <f t="shared" si="2"/>
        <v>1.0882385725956175E-2</v>
      </c>
      <c r="O46" s="34">
        <v>2.1</v>
      </c>
      <c r="P46" s="50">
        <v>10.557342269789418</v>
      </c>
      <c r="Q46" s="50">
        <v>87.965616045845266</v>
      </c>
      <c r="R46" s="34">
        <v>16.8</v>
      </c>
      <c r="S46" s="50">
        <f t="shared" si="6"/>
        <v>1.856753430037596E-2</v>
      </c>
      <c r="T46" s="51">
        <f t="shared" si="7"/>
        <v>2.1114684539578838E-2</v>
      </c>
      <c r="U46" s="34">
        <v>24.5</v>
      </c>
      <c r="V46" s="48">
        <v>23.944376434431806</v>
      </c>
      <c r="W46" s="48">
        <v>61.111111111111114</v>
      </c>
      <c r="X46" s="34"/>
    </row>
    <row r="47" spans="5:24" x14ac:dyDescent="0.3">
      <c r="E47" s="44">
        <v>44</v>
      </c>
      <c r="F47" s="34">
        <v>0.72</v>
      </c>
      <c r="G47" s="50">
        <f t="shared" si="5"/>
        <v>6.4977346672964514E-3</v>
      </c>
      <c r="H47" s="56">
        <f t="shared" si="0"/>
        <v>7.3891134655974114E-3</v>
      </c>
      <c r="I47" s="34">
        <v>0.27</v>
      </c>
      <c r="J47" s="58">
        <v>5.3284728603552756</v>
      </c>
      <c r="K47" s="58">
        <v>86.969696969696969</v>
      </c>
      <c r="L47" s="34">
        <v>5.9</v>
      </c>
      <c r="M47" s="50">
        <f t="shared" si="1"/>
        <v>1.3099915014297612E-2</v>
      </c>
      <c r="N47" s="50">
        <f t="shared" si="2"/>
        <v>1.4897000783598164E-2</v>
      </c>
      <c r="O47" s="34">
        <v>2.1</v>
      </c>
      <c r="P47" s="50">
        <v>10.557342269789418</v>
      </c>
      <c r="Q47" s="50">
        <v>87.679083094555878</v>
      </c>
      <c r="R47" s="34">
        <v>49.7</v>
      </c>
      <c r="S47" s="50">
        <f t="shared" si="6"/>
        <v>2.66544629920142E-2</v>
      </c>
      <c r="T47" s="51">
        <f t="shared" si="7"/>
        <v>3.031100244887458E-2</v>
      </c>
      <c r="U47" s="34">
        <v>24.6</v>
      </c>
      <c r="V47" s="48">
        <v>23.976909594598776</v>
      </c>
      <c r="W47" s="48">
        <v>60.185185185185183</v>
      </c>
      <c r="X47" s="34"/>
    </row>
    <row r="48" spans="5:24" x14ac:dyDescent="0.3">
      <c r="E48" s="44">
        <v>45</v>
      </c>
      <c r="F48" s="34">
        <v>0.93</v>
      </c>
      <c r="G48" s="50">
        <f t="shared" si="5"/>
        <v>7.0763959263538539E-3</v>
      </c>
      <c r="H48" s="56">
        <f t="shared" si="0"/>
        <v>8.0471572178055419E-3</v>
      </c>
      <c r="I48" s="34">
        <v>0.27</v>
      </c>
      <c r="J48" s="58">
        <v>5.3284728603552756</v>
      </c>
      <c r="K48" s="58">
        <v>86.666666666666671</v>
      </c>
      <c r="L48" s="34">
        <v>11.7</v>
      </c>
      <c r="M48" s="50">
        <f t="shared" si="1"/>
        <v>1.6458102454249415E-2</v>
      </c>
      <c r="N48" s="50">
        <f t="shared" si="2"/>
        <v>1.871587448391078E-2</v>
      </c>
      <c r="O48" s="34">
        <v>2.2000000000000002</v>
      </c>
      <c r="P48" s="50">
        <v>10.722327391375925</v>
      </c>
      <c r="Q48" s="50">
        <v>87.392550143266476</v>
      </c>
      <c r="R48" s="34">
        <v>49.8</v>
      </c>
      <c r="S48" s="50">
        <f t="shared" si="6"/>
        <v>2.6672327918939046E-2</v>
      </c>
      <c r="T48" s="51">
        <f t="shared" si="7"/>
        <v>3.0331318140244173E-2</v>
      </c>
      <c r="U48" s="34">
        <v>24.9</v>
      </c>
      <c r="V48" s="48">
        <v>24.07398316170287</v>
      </c>
      <c r="W48" s="48">
        <v>59.25925925925926</v>
      </c>
      <c r="X48" s="34"/>
    </row>
    <row r="49" spans="5:24" x14ac:dyDescent="0.3">
      <c r="E49" s="44">
        <v>46</v>
      </c>
      <c r="F49" s="34">
        <v>1.04</v>
      </c>
      <c r="G49" s="50">
        <f t="shared" si="5"/>
        <v>7.3450640524685184E-3</v>
      </c>
      <c r="H49" s="56">
        <f t="shared" si="0"/>
        <v>8.3526820460879947E-3</v>
      </c>
      <c r="I49" s="34">
        <v>0.27</v>
      </c>
      <c r="J49" s="58">
        <v>5.3284728603552756</v>
      </c>
      <c r="K49" s="58">
        <v>86.36363636363636</v>
      </c>
      <c r="L49" s="34">
        <v>5.0999999999999996</v>
      </c>
      <c r="M49" s="50">
        <f t="shared" si="1"/>
        <v>1.247884909829312E-2</v>
      </c>
      <c r="N49" s="50">
        <f t="shared" si="2"/>
        <v>1.4190735175974977E-2</v>
      </c>
      <c r="O49" s="34">
        <v>2.2000000000000002</v>
      </c>
      <c r="P49" s="50">
        <v>10.722327391375925</v>
      </c>
      <c r="Q49" s="50">
        <v>87.106017191977074</v>
      </c>
      <c r="R49" s="34">
        <v>25.4</v>
      </c>
      <c r="S49" s="50">
        <f t="shared" si="6"/>
        <v>2.1310601752922868E-2</v>
      </c>
      <c r="T49" s="51">
        <f t="shared" si="7"/>
        <v>2.4234054241248991E-2</v>
      </c>
      <c r="U49" s="34">
        <v>25.2</v>
      </c>
      <c r="V49" s="48">
        <v>24.170280119476534</v>
      </c>
      <c r="W49" s="48">
        <v>58.333333333333336</v>
      </c>
      <c r="X49" s="34"/>
    </row>
    <row r="50" spans="5:24" x14ac:dyDescent="0.3">
      <c r="E50" s="44">
        <v>47</v>
      </c>
      <c r="F50" s="34">
        <v>0.56999999999999995</v>
      </c>
      <c r="G50" s="50">
        <f t="shared" si="5"/>
        <v>6.010945073631032E-3</v>
      </c>
      <c r="H50" s="56">
        <f t="shared" si="0"/>
        <v>6.8355446103516735E-3</v>
      </c>
      <c r="I50" s="34">
        <v>0.28000000000000003</v>
      </c>
      <c r="J50" s="58">
        <v>5.3934606415645305</v>
      </c>
      <c r="K50" s="58">
        <v>86.060606060606062</v>
      </c>
      <c r="L50" s="34">
        <v>13.7</v>
      </c>
      <c r="M50" s="50">
        <f t="shared" si="1"/>
        <v>1.73470113782953E-2</v>
      </c>
      <c r="N50" s="50">
        <f t="shared" si="2"/>
        <v>1.9726726609562449E-2</v>
      </c>
      <c r="O50" s="34">
        <v>2.2000000000000002</v>
      </c>
      <c r="P50" s="50">
        <v>10.722327391375925</v>
      </c>
      <c r="Q50" s="50">
        <v>86.819484240687686</v>
      </c>
      <c r="R50" s="34">
        <v>18.600000000000001</v>
      </c>
      <c r="S50" s="50">
        <f t="shared" si="6"/>
        <v>1.9208293764495329E-2</v>
      </c>
      <c r="T50" s="51">
        <f t="shared" si="7"/>
        <v>2.1843345315520214E-2</v>
      </c>
      <c r="U50" s="34">
        <v>25.4</v>
      </c>
      <c r="V50" s="48">
        <v>24.234054241248991</v>
      </c>
      <c r="W50" s="48">
        <v>57.407407407407405</v>
      </c>
      <c r="X50" s="34"/>
    </row>
    <row r="51" spans="5:24" x14ac:dyDescent="0.3">
      <c r="E51" s="44">
        <v>48</v>
      </c>
      <c r="F51" s="34">
        <v>0.98</v>
      </c>
      <c r="G51" s="50">
        <f t="shared" si="5"/>
        <v>7.201005890790568E-3</v>
      </c>
      <c r="H51" s="56">
        <f t="shared" si="0"/>
        <v>8.1888615522101426E-3</v>
      </c>
      <c r="I51" s="34">
        <v>0.28000000000000003</v>
      </c>
      <c r="J51" s="58">
        <v>5.3934606415645305</v>
      </c>
      <c r="K51" s="58">
        <v>85.757575757575751</v>
      </c>
      <c r="L51" s="34">
        <v>3.2</v>
      </c>
      <c r="M51" s="50">
        <f t="shared" si="1"/>
        <v>1.0683194461521451E-2</v>
      </c>
      <c r="N51" s="50">
        <f t="shared" si="2"/>
        <v>1.2148747231636125E-2</v>
      </c>
      <c r="O51" s="34">
        <v>2.2000000000000002</v>
      </c>
      <c r="P51" s="50">
        <v>10.722327391375925</v>
      </c>
      <c r="Q51" s="50">
        <v>86.532951289398284</v>
      </c>
      <c r="R51" s="34">
        <v>18.3</v>
      </c>
      <c r="S51" s="50">
        <f t="shared" si="6"/>
        <v>1.9104463121525601E-2</v>
      </c>
      <c r="T51" s="51">
        <f t="shared" si="7"/>
        <v>2.1725270872442273E-2</v>
      </c>
      <c r="U51" s="34">
        <v>25.8</v>
      </c>
      <c r="V51" s="48">
        <v>24.360605121985198</v>
      </c>
      <c r="W51" s="48">
        <v>56.481481481481481</v>
      </c>
      <c r="X51" s="34"/>
    </row>
    <row r="52" spans="5:24" x14ac:dyDescent="0.3">
      <c r="E52" s="44">
        <v>49</v>
      </c>
      <c r="F52" s="34">
        <v>0.8</v>
      </c>
      <c r="G52" s="50">
        <f t="shared" si="5"/>
        <v>6.7299907910955987E-3</v>
      </c>
      <c r="H52" s="56">
        <f t="shared" si="0"/>
        <v>7.6532311834952085E-3</v>
      </c>
      <c r="I52" s="34">
        <v>0.28000000000000003</v>
      </c>
      <c r="J52" s="58">
        <v>5.3934606415645305</v>
      </c>
      <c r="K52" s="58">
        <v>85.454545454545453</v>
      </c>
      <c r="L52" s="34">
        <v>7.7</v>
      </c>
      <c r="M52" s="50">
        <f t="shared" si="1"/>
        <v>1.4315770122294933E-2</v>
      </c>
      <c r="N52" s="50">
        <f t="shared" si="2"/>
        <v>1.6279650554746245E-2</v>
      </c>
      <c r="O52" s="34">
        <v>2.2000000000000002</v>
      </c>
      <c r="P52" s="50">
        <v>10.722327391375925</v>
      </c>
      <c r="Q52" s="50">
        <v>86.246418338108882</v>
      </c>
      <c r="R52" s="34">
        <v>22.3</v>
      </c>
      <c r="S52" s="50">
        <f t="shared" si="6"/>
        <v>2.0405759414533049E-2</v>
      </c>
      <c r="T52" s="51">
        <f t="shared" si="7"/>
        <v>2.3205082907517886E-2</v>
      </c>
      <c r="U52" s="34">
        <v>26.1</v>
      </c>
      <c r="V52" s="48">
        <v>24.454662445388252</v>
      </c>
      <c r="W52" s="48">
        <v>55.555555555555557</v>
      </c>
      <c r="X52" s="34"/>
    </row>
    <row r="53" spans="5:24" x14ac:dyDescent="0.3">
      <c r="E53" s="44">
        <v>50</v>
      </c>
      <c r="F53" s="34">
        <v>0.64</v>
      </c>
      <c r="G53" s="50">
        <f t="shared" si="5"/>
        <v>6.2475700212532379E-3</v>
      </c>
      <c r="H53" s="56">
        <f t="shared" si="0"/>
        <v>7.1046304804737006E-3</v>
      </c>
      <c r="I53" s="34">
        <v>0.28000000000000003</v>
      </c>
      <c r="J53" s="63">
        <v>5.3934606415645305</v>
      </c>
      <c r="K53" s="58">
        <v>85.151515151515156</v>
      </c>
      <c r="L53" s="34">
        <v>11.3</v>
      </c>
      <c r="M53" s="50">
        <f t="shared" si="1"/>
        <v>1.6268366787100728E-2</v>
      </c>
      <c r="N53" s="50">
        <f t="shared" si="2"/>
        <v>1.8500110306883252E-2</v>
      </c>
      <c r="O53" s="34">
        <v>2.2000000000000002</v>
      </c>
      <c r="P53" s="50">
        <v>10.722327391375925</v>
      </c>
      <c r="Q53" s="50">
        <v>85.959885386819479</v>
      </c>
      <c r="R53" s="34">
        <v>20.9</v>
      </c>
      <c r="S53" s="50">
        <f t="shared" si="6"/>
        <v>1.9969471427452496E-2</v>
      </c>
      <c r="T53" s="51">
        <f t="shared" si="7"/>
        <v>2.2708943621246192E-2</v>
      </c>
      <c r="U53" s="34">
        <v>26.3</v>
      </c>
      <c r="V53" s="48">
        <v>24.516967587139316</v>
      </c>
      <c r="W53" s="48">
        <v>54.629629629629626</v>
      </c>
      <c r="X53" s="34"/>
    </row>
    <row r="54" spans="5:24" x14ac:dyDescent="0.3">
      <c r="E54" s="44">
        <v>51</v>
      </c>
      <c r="F54" s="34">
        <v>1.0900000000000001</v>
      </c>
      <c r="G54" s="50">
        <f t="shared" si="5"/>
        <v>7.4609358681181469E-3</v>
      </c>
      <c r="H54" s="56">
        <f t="shared" si="0"/>
        <v>8.4844495061551402E-3</v>
      </c>
      <c r="I54" s="34">
        <v>0.28000000000000003</v>
      </c>
      <c r="J54" s="58">
        <v>5.3934606415645305</v>
      </c>
      <c r="K54" s="58">
        <v>84.848484848484844</v>
      </c>
      <c r="L54" s="34">
        <v>4.5</v>
      </c>
      <c r="M54" s="50">
        <f t="shared" si="1"/>
        <v>1.1968929592063863E-2</v>
      </c>
      <c r="N54" s="50">
        <f t="shared" si="2"/>
        <v>1.3610863377144339E-2</v>
      </c>
      <c r="O54" s="34">
        <v>2.2000000000000002</v>
      </c>
      <c r="P54" s="50">
        <v>10.722327391375925</v>
      </c>
      <c r="Q54" s="50">
        <v>85.673352435530091</v>
      </c>
      <c r="R54" s="34">
        <v>13.3</v>
      </c>
      <c r="S54" s="50">
        <f t="shared" si="6"/>
        <v>1.7176513746252696E-2</v>
      </c>
      <c r="T54" s="51">
        <f t="shared" si="7"/>
        <v>1.9532839599198781E-2</v>
      </c>
      <c r="U54" s="34">
        <v>27</v>
      </c>
      <c r="V54" s="48">
        <v>24.732580128833778</v>
      </c>
      <c r="W54" s="48">
        <v>53.703703703703702</v>
      </c>
      <c r="X54" s="34"/>
    </row>
    <row r="55" spans="5:24" x14ac:dyDescent="0.3">
      <c r="E55" s="44">
        <v>52</v>
      </c>
      <c r="F55" s="34">
        <v>0.87</v>
      </c>
      <c r="G55" s="50">
        <f t="shared" si="5"/>
        <v>6.9208200710096507E-3</v>
      </c>
      <c r="H55" s="56">
        <f t="shared" si="0"/>
        <v>7.8702389983787719E-3</v>
      </c>
      <c r="I55" s="34">
        <v>0.28999999999999998</v>
      </c>
      <c r="J55" s="58">
        <v>5.4569189413599624</v>
      </c>
      <c r="K55" s="58">
        <v>84.545454545454547</v>
      </c>
      <c r="L55" s="34">
        <v>5.5</v>
      </c>
      <c r="M55" s="50">
        <f t="shared" si="1"/>
        <v>1.2796917519949264E-2</v>
      </c>
      <c r="N55" s="50">
        <f t="shared" si="2"/>
        <v>1.4552437181024469E-2</v>
      </c>
      <c r="O55" s="34">
        <v>2.2999999999999998</v>
      </c>
      <c r="P55" s="50">
        <v>10.882385725956174</v>
      </c>
      <c r="Q55" s="50">
        <v>85.386819484240689</v>
      </c>
      <c r="R55" s="34">
        <v>33.700000000000003</v>
      </c>
      <c r="S55" s="50">
        <f t="shared" si="6"/>
        <v>2.3416812287509262E-2</v>
      </c>
      <c r="T55" s="51">
        <f t="shared" si="7"/>
        <v>2.6629201076164434E-2</v>
      </c>
      <c r="U55" s="34">
        <v>27.4</v>
      </c>
      <c r="V55" s="48">
        <v>24.854118100909048</v>
      </c>
      <c r="W55" s="48">
        <v>52.777777777777779</v>
      </c>
      <c r="X55" s="34"/>
    </row>
    <row r="56" spans="5:24" x14ac:dyDescent="0.3">
      <c r="E56" s="44">
        <v>53</v>
      </c>
      <c r="F56" s="34">
        <v>0.52</v>
      </c>
      <c r="G56" s="50">
        <f t="shared" si="5"/>
        <v>5.8297812018311681E-3</v>
      </c>
      <c r="H56" s="56">
        <f t="shared" si="0"/>
        <v>6.6295281333579904E-3</v>
      </c>
      <c r="I56" s="34">
        <v>0.28999999999999998</v>
      </c>
      <c r="J56" s="58">
        <v>5.4569189413599624</v>
      </c>
      <c r="K56" s="58">
        <v>84.242424242424249</v>
      </c>
      <c r="L56" s="34">
        <v>10.7</v>
      </c>
      <c r="M56" s="50">
        <f t="shared" si="1"/>
        <v>1.5975179016581378E-2</v>
      </c>
      <c r="N56" s="50">
        <f t="shared" si="2"/>
        <v>1.8166702155578359E-2</v>
      </c>
      <c r="O56" s="34">
        <v>2.2999999999999998</v>
      </c>
      <c r="P56" s="47">
        <v>10.882385725956174</v>
      </c>
      <c r="Q56" s="50">
        <v>85.100286532951287</v>
      </c>
      <c r="R56" s="34">
        <v>33.6</v>
      </c>
      <c r="S56" s="50">
        <f t="shared" si="6"/>
        <v>2.3393627309688751E-2</v>
      </c>
      <c r="T56" s="51">
        <f t="shared" si="7"/>
        <v>2.6602835513305216E-2</v>
      </c>
      <c r="U56" s="34">
        <v>27.5</v>
      </c>
      <c r="V56" s="48">
        <v>24.884317545075469</v>
      </c>
      <c r="W56" s="48">
        <v>51.851851851851855</v>
      </c>
      <c r="X56" s="34"/>
    </row>
    <row r="57" spans="5:24" x14ac:dyDescent="0.3">
      <c r="E57" s="44">
        <v>54</v>
      </c>
      <c r="F57" s="34">
        <v>1.23</v>
      </c>
      <c r="G57" s="50">
        <f t="shared" si="5"/>
        <v>7.7675879280825538E-3</v>
      </c>
      <c r="H57" s="56">
        <f t="shared" si="0"/>
        <v>8.8331690186554818E-3</v>
      </c>
      <c r="I57" s="34">
        <v>0.28999999999999998</v>
      </c>
      <c r="J57" s="58">
        <v>5.4569189413599624</v>
      </c>
      <c r="K57" s="58">
        <v>83.939393939393938</v>
      </c>
      <c r="L57" s="34">
        <v>8.5</v>
      </c>
      <c r="M57" s="50">
        <f t="shared" si="1"/>
        <v>1.4795311601820222E-2</v>
      </c>
      <c r="N57" s="50">
        <f t="shared" si="2"/>
        <v>1.6824976977739006E-2</v>
      </c>
      <c r="O57" s="34">
        <v>2.2999999999999998</v>
      </c>
      <c r="P57" s="50">
        <v>10.882385725956174</v>
      </c>
      <c r="Q57" s="50">
        <v>84.813753581661885</v>
      </c>
      <c r="R57" s="34">
        <v>15.3</v>
      </c>
      <c r="S57" s="50">
        <f t="shared" si="6"/>
        <v>1.7997614749944244E-2</v>
      </c>
      <c r="T57" s="51">
        <f t="shared" si="7"/>
        <v>2.0466581709896136E-2</v>
      </c>
      <c r="U57" s="34">
        <v>27.7</v>
      </c>
      <c r="V57" s="48">
        <v>24.944497507478271</v>
      </c>
      <c r="W57" s="48">
        <v>50.925925925925924</v>
      </c>
      <c r="X57" s="34"/>
    </row>
    <row r="58" spans="5:24" x14ac:dyDescent="0.3">
      <c r="E58" s="44">
        <v>55</v>
      </c>
      <c r="F58" s="34">
        <v>0.32</v>
      </c>
      <c r="G58" s="50">
        <f t="shared" si="5"/>
        <v>4.9586996119911856E-3</v>
      </c>
      <c r="H58" s="56">
        <f t="shared" si="0"/>
        <v>5.6389489492746402E-3</v>
      </c>
      <c r="I58" s="34">
        <v>0.28999999999999998</v>
      </c>
      <c r="J58" s="58">
        <v>5.4569189413599624</v>
      </c>
      <c r="K58" s="58">
        <v>83.63636363636364</v>
      </c>
      <c r="L58" s="34">
        <v>6.8</v>
      </c>
      <c r="M58" s="50">
        <f t="shared" si="1"/>
        <v>1.3734750624166068E-2</v>
      </c>
      <c r="N58" s="50">
        <f t="shared" si="2"/>
        <v>1.561892505313309E-2</v>
      </c>
      <c r="O58" s="34">
        <v>2.2999999999999998</v>
      </c>
      <c r="P58" s="50">
        <v>10.882385725956174</v>
      </c>
      <c r="Q58" s="50">
        <v>84.527220630372497</v>
      </c>
      <c r="R58" s="34">
        <v>18.2</v>
      </c>
      <c r="S58" s="50">
        <f t="shared" si="6"/>
        <v>1.9069600885080685E-2</v>
      </c>
      <c r="T58" s="51">
        <f t="shared" si="7"/>
        <v>2.1685626129474774E-2</v>
      </c>
      <c r="U58" s="34">
        <v>27.8</v>
      </c>
      <c r="V58" s="48">
        <v>24.974478903531917</v>
      </c>
      <c r="W58" s="48">
        <v>50</v>
      </c>
      <c r="X58" s="34"/>
    </row>
    <row r="59" spans="5:24" x14ac:dyDescent="0.3">
      <c r="E59" s="44">
        <v>56</v>
      </c>
      <c r="F59" s="34">
        <v>1.1100000000000001</v>
      </c>
      <c r="G59" s="50">
        <f t="shared" si="5"/>
        <v>7.5062922154130653E-3</v>
      </c>
      <c r="H59" s="56">
        <f t="shared" si="0"/>
        <v>8.5360279736838313E-3</v>
      </c>
      <c r="I59" s="34">
        <v>0.28999999999999998</v>
      </c>
      <c r="J59" s="58">
        <v>5.4569189413599624</v>
      </c>
      <c r="K59" s="58">
        <v>83.333333333333329</v>
      </c>
      <c r="L59" s="34">
        <v>5.7</v>
      </c>
      <c r="M59" s="50">
        <f t="shared" si="1"/>
        <v>1.2950188586506952E-2</v>
      </c>
      <c r="N59" s="50">
        <f t="shared" si="2"/>
        <v>1.4726734433802123E-2</v>
      </c>
      <c r="O59" s="34">
        <v>2.2999999999999998</v>
      </c>
      <c r="P59" s="50">
        <v>10.882385725956174</v>
      </c>
      <c r="Q59" s="50">
        <v>84.240687679083095</v>
      </c>
      <c r="R59" s="34">
        <v>16.399999999999999</v>
      </c>
      <c r="S59" s="50">
        <f t="shared" si="6"/>
        <v>1.841898766228979E-2</v>
      </c>
      <c r="T59" s="51">
        <f t="shared" si="7"/>
        <v>2.0945759826589836E-2</v>
      </c>
      <c r="U59" s="34">
        <v>28.3</v>
      </c>
      <c r="V59" s="48">
        <v>25.123317213967404</v>
      </c>
      <c r="W59" s="48">
        <v>49.074074074074076</v>
      </c>
      <c r="X59" s="34"/>
    </row>
    <row r="60" spans="5:24" x14ac:dyDescent="0.3">
      <c r="E60" s="44">
        <v>57</v>
      </c>
      <c r="F60" s="34">
        <v>0.79</v>
      </c>
      <c r="G60" s="50">
        <f t="shared" si="5"/>
        <v>6.7018315044675902E-3</v>
      </c>
      <c r="H60" s="56">
        <f t="shared" si="0"/>
        <v>7.6212089211747909E-3</v>
      </c>
      <c r="I60" s="34">
        <v>0.28999999999999998</v>
      </c>
      <c r="J60" s="58">
        <v>5.4569189413599624</v>
      </c>
      <c r="K60" s="58">
        <v>83.030303030303031</v>
      </c>
      <c r="L60" s="34">
        <v>3.1</v>
      </c>
      <c r="M60" s="50">
        <f t="shared" si="1"/>
        <v>1.0570731430959981E-2</v>
      </c>
      <c r="N60" s="50">
        <f t="shared" si="2"/>
        <v>1.2020856184055167E-2</v>
      </c>
      <c r="O60" s="34">
        <v>2.4</v>
      </c>
      <c r="P60" s="50">
        <v>11.037869385859231</v>
      </c>
      <c r="Q60" s="50">
        <v>83.954154727793693</v>
      </c>
      <c r="R60" s="34">
        <v>33.299999999999997</v>
      </c>
      <c r="S60" s="50">
        <f t="shared" si="6"/>
        <v>2.3323795170919866E-2</v>
      </c>
      <c r="T60" s="51">
        <f t="shared" si="7"/>
        <v>2.6523423591561832E-2</v>
      </c>
      <c r="U60" s="34">
        <v>28.6</v>
      </c>
      <c r="V60" s="48">
        <v>25.21178032844065</v>
      </c>
      <c r="W60" s="48">
        <v>48.148148148148145</v>
      </c>
      <c r="X60" s="34"/>
    </row>
    <row r="61" spans="5:24" x14ac:dyDescent="0.3">
      <c r="E61" s="44">
        <v>58</v>
      </c>
      <c r="F61" s="34">
        <v>0.59</v>
      </c>
      <c r="G61" s="50">
        <f t="shared" si="5"/>
        <v>6.0804419251640172E-3</v>
      </c>
      <c r="H61" s="56">
        <f t="shared" si="0"/>
        <v>6.9145752491470043E-3</v>
      </c>
      <c r="I61" s="34">
        <v>0.28999999999999998</v>
      </c>
      <c r="J61" s="58">
        <v>5.4569189413599624</v>
      </c>
      <c r="K61" s="58">
        <v>82.727272727272734</v>
      </c>
      <c r="L61" s="34">
        <v>15</v>
      </c>
      <c r="M61" s="50">
        <f t="shared" si="1"/>
        <v>1.7879205961694501E-2</v>
      </c>
      <c r="N61" s="50">
        <f t="shared" si="2"/>
        <v>2.0331929247691904E-2</v>
      </c>
      <c r="O61" s="34">
        <v>2.4</v>
      </c>
      <c r="P61" s="50">
        <v>11.037869385859231</v>
      </c>
      <c r="Q61" s="50">
        <v>83.667621776504305</v>
      </c>
      <c r="R61" s="34">
        <v>17.5</v>
      </c>
      <c r="S61" s="50">
        <f t="shared" si="6"/>
        <v>1.8821915695770696E-2</v>
      </c>
      <c r="T61" s="51">
        <f t="shared" si="7"/>
        <v>2.1403962740421528E-2</v>
      </c>
      <c r="U61" s="34">
        <v>28.8</v>
      </c>
      <c r="V61" s="48">
        <v>25.270412586872915</v>
      </c>
      <c r="W61" s="48">
        <v>47.222222222222221</v>
      </c>
      <c r="X61" s="34"/>
    </row>
    <row r="62" spans="5:24" x14ac:dyDescent="0.3">
      <c r="E62" s="44">
        <v>59</v>
      </c>
      <c r="F62" s="34">
        <v>0.73</v>
      </c>
      <c r="G62" s="50">
        <f t="shared" si="5"/>
        <v>6.5276785679899904E-3</v>
      </c>
      <c r="H62" s="56">
        <f t="shared" si="0"/>
        <v>7.4231651607121344E-3</v>
      </c>
      <c r="I62" s="34">
        <v>0.28999999999999998</v>
      </c>
      <c r="J62" s="58">
        <v>5.4569189413599624</v>
      </c>
      <c r="K62" s="58">
        <v>82.424242424242422</v>
      </c>
      <c r="L62" s="34">
        <v>4</v>
      </c>
      <c r="M62" s="50">
        <f t="shared" si="1"/>
        <v>1.1508122374129152E-2</v>
      </c>
      <c r="N62" s="50">
        <f t="shared" si="2"/>
        <v>1.308684123813284E-2</v>
      </c>
      <c r="O62" s="34">
        <v>2.4</v>
      </c>
      <c r="P62" s="50">
        <v>11.037869385859231</v>
      </c>
      <c r="Q62" s="50">
        <v>83.381088825214903</v>
      </c>
      <c r="R62" s="34">
        <v>24.6</v>
      </c>
      <c r="S62" s="50">
        <f t="shared" si="6"/>
        <v>2.1084477510437211E-2</v>
      </c>
      <c r="T62" s="51">
        <f t="shared" si="7"/>
        <v>2.3976909594598778E-2</v>
      </c>
      <c r="U62" s="34">
        <v>29.1</v>
      </c>
      <c r="V62" s="48">
        <v>25.357854157636083</v>
      </c>
      <c r="W62" s="48">
        <v>46.296296296296298</v>
      </c>
      <c r="X62" s="34"/>
    </row>
    <row r="63" spans="5:24" x14ac:dyDescent="0.3">
      <c r="E63" s="44">
        <v>60</v>
      </c>
      <c r="F63" s="34">
        <v>2.38</v>
      </c>
      <c r="G63" s="50">
        <f t="shared" si="5"/>
        <v>9.6792890658912983E-3</v>
      </c>
      <c r="H63" s="56">
        <f t="shared" si="0"/>
        <v>1.1007123072316136E-2</v>
      </c>
      <c r="I63" s="34">
        <v>0.28999999999999998</v>
      </c>
      <c r="J63" s="58">
        <v>5.4569189413599624</v>
      </c>
      <c r="K63" s="58">
        <v>82.121212121212125</v>
      </c>
      <c r="L63" s="34">
        <v>8.6</v>
      </c>
      <c r="M63" s="50">
        <f t="shared" si="1"/>
        <v>1.4853106374542825E-2</v>
      </c>
      <c r="N63" s="50">
        <f t="shared" si="2"/>
        <v>1.6890700211332262E-2</v>
      </c>
      <c r="O63" s="34">
        <v>2.4</v>
      </c>
      <c r="P63" s="50">
        <v>11.037869385859231</v>
      </c>
      <c r="Q63" s="50">
        <v>83.094555873925501</v>
      </c>
      <c r="R63" s="34">
        <v>21</v>
      </c>
      <c r="S63" s="50">
        <f t="shared" si="6"/>
        <v>2.0001270002543425E-2</v>
      </c>
      <c r="T63" s="51">
        <f t="shared" si="7"/>
        <v>2.2745104420574268E-2</v>
      </c>
      <c r="U63" s="34">
        <v>29.1</v>
      </c>
      <c r="V63" s="48">
        <v>25.357854157636083</v>
      </c>
      <c r="W63" s="48">
        <v>45.370370370370374</v>
      </c>
      <c r="X63" s="34"/>
    </row>
    <row r="64" spans="5:24" x14ac:dyDescent="0.3">
      <c r="E64" s="44">
        <v>61</v>
      </c>
      <c r="F64" s="34">
        <v>1.82</v>
      </c>
      <c r="G64" s="50">
        <f t="shared" si="5"/>
        <v>8.8513246529642823E-3</v>
      </c>
      <c r="H64" s="56">
        <f t="shared" si="0"/>
        <v>1.0065576009247157E-2</v>
      </c>
      <c r="I64" s="34">
        <v>0.3</v>
      </c>
      <c r="J64" s="58">
        <v>5.5189346929296157</v>
      </c>
      <c r="K64" s="58">
        <v>81.818181818181813</v>
      </c>
      <c r="L64" s="34">
        <v>12.6</v>
      </c>
      <c r="M64" s="50">
        <f t="shared" si="1"/>
        <v>1.6869724467665121E-2</v>
      </c>
      <c r="N64" s="50">
        <f t="shared" si="2"/>
        <v>1.9183964044011549E-2</v>
      </c>
      <c r="O64" s="34">
        <v>2.4</v>
      </c>
      <c r="P64" s="50">
        <v>11.037869385859231</v>
      </c>
      <c r="Q64" s="50">
        <v>82.808022922636098</v>
      </c>
      <c r="R64" s="34">
        <v>23.9</v>
      </c>
      <c r="S64" s="50">
        <f t="shared" si="6"/>
        <v>2.0882561765414386E-2</v>
      </c>
      <c r="T64" s="51">
        <f t="shared" si="7"/>
        <v>2.3747294439955189E-2</v>
      </c>
      <c r="U64" s="34">
        <v>29.4</v>
      </c>
      <c r="V64" s="48">
        <v>25.444696801783127</v>
      </c>
      <c r="W64" s="48">
        <v>44.444444444444443</v>
      </c>
      <c r="X64" s="34"/>
    </row>
    <row r="65" spans="5:24" x14ac:dyDescent="0.3">
      <c r="E65" s="44">
        <v>62</v>
      </c>
      <c r="F65" s="34">
        <v>1.36</v>
      </c>
      <c r="G65" s="50">
        <f t="shared" si="5"/>
        <v>8.0321308909983603E-3</v>
      </c>
      <c r="H65" s="56">
        <f t="shared" si="0"/>
        <v>9.1340027814356944E-3</v>
      </c>
      <c r="I65" s="34">
        <v>0.3</v>
      </c>
      <c r="J65" s="58">
        <v>5.5189346929296157</v>
      </c>
      <c r="K65" s="58">
        <v>81.515151515151516</v>
      </c>
      <c r="L65" s="34">
        <v>5.6</v>
      </c>
      <c r="M65" s="50">
        <f t="shared" si="1"/>
        <v>1.2874009244057795E-2</v>
      </c>
      <c r="N65" s="50">
        <f t="shared" si="2"/>
        <v>1.4640104579874027E-2</v>
      </c>
      <c r="O65" s="34">
        <v>2.5</v>
      </c>
      <c r="P65" s="50">
        <v>11.189091867591923</v>
      </c>
      <c r="Q65" s="50">
        <v>82.52148997134671</v>
      </c>
      <c r="R65" s="34">
        <v>11.2</v>
      </c>
      <c r="S65" s="50">
        <f t="shared" si="6"/>
        <v>1.6220235243129596E-2</v>
      </c>
      <c r="T65" s="51">
        <f t="shared" si="7"/>
        <v>1.844537593284562E-2</v>
      </c>
      <c r="U65" s="34">
        <v>29.6</v>
      </c>
      <c r="V65" s="48">
        <v>25.502264185340973</v>
      </c>
      <c r="W65" s="48">
        <v>43.518518518518519</v>
      </c>
      <c r="X65" s="34"/>
    </row>
    <row r="66" spans="5:24" x14ac:dyDescent="0.3">
      <c r="E66" s="44">
        <v>63</v>
      </c>
      <c r="F66" s="34">
        <v>0.88</v>
      </c>
      <c r="G66" s="50">
        <f t="shared" si="5"/>
        <v>6.9472356708524538E-3</v>
      </c>
      <c r="H66" s="56">
        <f t="shared" si="0"/>
        <v>7.9002783697127051E-3</v>
      </c>
      <c r="I66" s="34">
        <v>0.3</v>
      </c>
      <c r="J66" s="58">
        <v>5.5189346929296157</v>
      </c>
      <c r="K66" s="58">
        <v>81.212121212121218</v>
      </c>
      <c r="L66" s="34">
        <v>13</v>
      </c>
      <c r="M66" s="50">
        <f t="shared" si="1"/>
        <v>1.7046383644054253E-2</v>
      </c>
      <c r="N66" s="50">
        <f t="shared" si="2"/>
        <v>1.938485785791999E-2</v>
      </c>
      <c r="O66" s="34">
        <v>2.5</v>
      </c>
      <c r="P66" s="50">
        <v>11.189091867591923</v>
      </c>
      <c r="Q66" s="50">
        <v>82.234957020057308</v>
      </c>
      <c r="R66" s="34">
        <v>11.3</v>
      </c>
      <c r="S66" s="50">
        <f t="shared" si="6"/>
        <v>1.6268366787100728E-2</v>
      </c>
      <c r="T66" s="51">
        <f t="shared" si="7"/>
        <v>1.8500110306883252E-2</v>
      </c>
      <c r="U66" s="34">
        <v>29.8</v>
      </c>
      <c r="V66" s="48">
        <v>25.559572836902522</v>
      </c>
      <c r="W66" s="48">
        <v>42.592592592592595</v>
      </c>
      <c r="X66" s="34"/>
    </row>
    <row r="67" spans="5:24" x14ac:dyDescent="0.3">
      <c r="E67" s="44">
        <v>64</v>
      </c>
      <c r="F67" s="34">
        <v>1.05</v>
      </c>
      <c r="G67" s="50">
        <f t="shared" si="5"/>
        <v>7.3685308702181075E-3</v>
      </c>
      <c r="H67" s="56">
        <f t="shared" si="0"/>
        <v>8.3793681125260318E-3</v>
      </c>
      <c r="I67" s="34">
        <v>0.3</v>
      </c>
      <c r="J67" s="58">
        <v>5.5189346929296157</v>
      </c>
      <c r="K67" s="58">
        <v>80.909090909090907</v>
      </c>
      <c r="L67" s="34">
        <v>10.9</v>
      </c>
      <c r="M67" s="50">
        <f t="shared" si="1"/>
        <v>1.6074099054376883E-2</v>
      </c>
      <c r="N67" s="50">
        <f t="shared" si="2"/>
        <v>1.827919234188452E-2</v>
      </c>
      <c r="O67" s="34">
        <v>2.5</v>
      </c>
      <c r="P67" s="50">
        <v>11.189091867591923</v>
      </c>
      <c r="Q67" s="50">
        <v>81.948424068767906</v>
      </c>
      <c r="R67" s="34">
        <v>46.8</v>
      </c>
      <c r="S67" s="50">
        <f t="shared" si="6"/>
        <v>2.6125609149275923E-2</v>
      </c>
      <c r="T67" s="51">
        <f t="shared" si="7"/>
        <v>2.9709598844264752E-2</v>
      </c>
      <c r="U67" s="34">
        <v>30</v>
      </c>
      <c r="V67" s="48">
        <v>25.61662564414026</v>
      </c>
      <c r="W67" s="48">
        <v>41.666666666666664</v>
      </c>
      <c r="X67" s="34"/>
    </row>
    <row r="68" spans="5:24" x14ac:dyDescent="0.3">
      <c r="E68" s="44">
        <v>65</v>
      </c>
      <c r="F68" s="34">
        <v>0.56999999999999995</v>
      </c>
      <c r="G68" s="50">
        <f t="shared" ref="G68:G131" si="8">((F68/1000)/$C$7)^(1/3)</f>
        <v>6.010945073631032E-3</v>
      </c>
      <c r="H68" s="56">
        <f t="shared" ref="H68:H131" si="9">G68/($C$9^(1/3))</f>
        <v>6.8355446103516735E-3</v>
      </c>
      <c r="I68" s="34">
        <v>0.3</v>
      </c>
      <c r="J68" s="58">
        <v>5.5189346929296157</v>
      </c>
      <c r="K68" s="58">
        <v>80.606060606060609</v>
      </c>
      <c r="L68" s="34">
        <v>4.2</v>
      </c>
      <c r="M68" s="50">
        <f t="shared" ref="M68:M131" si="10">((L68/1000)/$C$7)^(1/3)</f>
        <v>1.169681365484438E-2</v>
      </c>
      <c r="N68" s="50">
        <f t="shared" ref="N68:N131" si="11">M68/($C$9^(1/3))</f>
        <v>1.3301417756652615E-2</v>
      </c>
      <c r="O68" s="34">
        <v>2.5</v>
      </c>
      <c r="P68" s="50">
        <v>11.189091867591923</v>
      </c>
      <c r="Q68" s="50">
        <v>81.661891117478504</v>
      </c>
      <c r="R68" s="34">
        <v>41.3</v>
      </c>
      <c r="S68" s="50">
        <f t="shared" ref="S68:S99" si="12">((R68/1000)/$C$7)^(1/3)</f>
        <v>2.5059235922518117E-2</v>
      </c>
      <c r="T68" s="51">
        <f t="shared" ref="T68:T99" si="13">S68/($C$9^(1/3))</f>
        <v>2.8496937328729651E-2</v>
      </c>
      <c r="U68" s="34">
        <v>30</v>
      </c>
      <c r="V68" s="48">
        <v>25.61662564414026</v>
      </c>
      <c r="W68" s="48">
        <v>40.74074074074074</v>
      </c>
      <c r="X68" s="34"/>
    </row>
    <row r="69" spans="5:24" x14ac:dyDescent="0.3">
      <c r="E69" s="44">
        <v>66</v>
      </c>
      <c r="F69" s="34">
        <v>0.8</v>
      </c>
      <c r="G69" s="50">
        <f t="shared" si="8"/>
        <v>6.7299907910955987E-3</v>
      </c>
      <c r="H69" s="56">
        <f t="shared" si="9"/>
        <v>7.6532311834952085E-3</v>
      </c>
      <c r="I69" s="34">
        <v>0.3</v>
      </c>
      <c r="J69" s="58">
        <v>5.5189346929296157</v>
      </c>
      <c r="K69" s="58">
        <v>80.303030303030297</v>
      </c>
      <c r="L69" s="34">
        <v>4.9000000000000004</v>
      </c>
      <c r="M69" s="50">
        <f t="shared" si="10"/>
        <v>1.2313546865129078E-2</v>
      </c>
      <c r="N69" s="50">
        <f t="shared" si="11"/>
        <v>1.4002756284944949E-2</v>
      </c>
      <c r="O69" s="34">
        <v>2.5</v>
      </c>
      <c r="P69" s="50">
        <v>11.189091867591923</v>
      </c>
      <c r="Q69" s="50">
        <v>81.375358166189116</v>
      </c>
      <c r="R69" s="34">
        <v>58</v>
      </c>
      <c r="S69" s="50">
        <f t="shared" si="12"/>
        <v>2.8062550431266219E-2</v>
      </c>
      <c r="T69" s="51">
        <f t="shared" si="13"/>
        <v>3.1912255561052635E-2</v>
      </c>
      <c r="U69" s="34">
        <v>30.6</v>
      </c>
      <c r="V69" s="48">
        <v>25.786277115691551</v>
      </c>
      <c r="W69" s="48">
        <v>39.814814814814817</v>
      </c>
      <c r="X69" s="34"/>
    </row>
    <row r="70" spans="5:24" x14ac:dyDescent="0.3">
      <c r="E70" s="44">
        <v>67</v>
      </c>
      <c r="F70" s="34">
        <v>0.82</v>
      </c>
      <c r="G70" s="50">
        <f t="shared" si="8"/>
        <v>6.7856130720944201E-3</v>
      </c>
      <c r="H70" s="56">
        <f t="shared" si="9"/>
        <v>7.7164838964113303E-3</v>
      </c>
      <c r="I70" s="34">
        <v>0.3</v>
      </c>
      <c r="J70" s="58">
        <v>5.5189346929296157</v>
      </c>
      <c r="K70" s="58">
        <v>80</v>
      </c>
      <c r="L70" s="34">
        <v>13.3</v>
      </c>
      <c r="M70" s="50">
        <f t="shared" si="10"/>
        <v>1.7176513746252696E-2</v>
      </c>
      <c r="N70" s="50">
        <f t="shared" si="11"/>
        <v>1.9532839599198781E-2</v>
      </c>
      <c r="O70" s="34">
        <v>2.5</v>
      </c>
      <c r="P70" s="50">
        <v>11.189091867591923</v>
      </c>
      <c r="Q70" s="50">
        <v>81.088825214899714</v>
      </c>
      <c r="R70" s="34">
        <v>27.4</v>
      </c>
      <c r="S70" s="50">
        <f t="shared" si="12"/>
        <v>2.1855864788280121E-2</v>
      </c>
      <c r="T70" s="51">
        <f t="shared" si="13"/>
        <v>2.4854118100909046E-2</v>
      </c>
      <c r="U70" s="34">
        <v>30.8</v>
      </c>
      <c r="V70" s="48">
        <v>25.84233441627886</v>
      </c>
      <c r="W70" s="48">
        <v>38.888888888888886</v>
      </c>
      <c r="X70" s="34"/>
    </row>
    <row r="71" spans="5:24" x14ac:dyDescent="0.3">
      <c r="E71" s="44">
        <v>68</v>
      </c>
      <c r="F71" s="34">
        <v>0.91</v>
      </c>
      <c r="G71" s="50">
        <f t="shared" si="8"/>
        <v>7.0253010327137816E-3</v>
      </c>
      <c r="H71" s="56">
        <f t="shared" si="9"/>
        <v>7.9890529728724059E-3</v>
      </c>
      <c r="I71" s="34">
        <v>0.31</v>
      </c>
      <c r="J71" s="58">
        <v>5.579587183437563</v>
      </c>
      <c r="K71" s="58">
        <v>79.696969696969703</v>
      </c>
      <c r="L71" s="34">
        <v>5.0999999999999996</v>
      </c>
      <c r="M71" s="50">
        <f t="shared" si="10"/>
        <v>1.247884909829312E-2</v>
      </c>
      <c r="N71" s="50">
        <f t="shared" si="11"/>
        <v>1.4190735175974977E-2</v>
      </c>
      <c r="O71" s="34">
        <v>2.6</v>
      </c>
      <c r="P71" s="50">
        <v>11.336333645858629</v>
      </c>
      <c r="Q71" s="50">
        <v>80.802292263610312</v>
      </c>
      <c r="R71" s="34">
        <v>29.6</v>
      </c>
      <c r="S71" s="50">
        <f t="shared" si="12"/>
        <v>2.2425822375464807E-2</v>
      </c>
      <c r="T71" s="51">
        <f t="shared" si="13"/>
        <v>2.5502264185340972E-2</v>
      </c>
      <c r="U71" s="34">
        <v>30.9</v>
      </c>
      <c r="V71" s="48">
        <v>25.870272096863388</v>
      </c>
      <c r="W71" s="48">
        <v>37.962962962962962</v>
      </c>
      <c r="X71" s="34"/>
    </row>
    <row r="72" spans="5:24" x14ac:dyDescent="0.3">
      <c r="E72" s="44">
        <v>69</v>
      </c>
      <c r="F72" s="34">
        <v>1.02</v>
      </c>
      <c r="G72" s="50">
        <f t="shared" si="8"/>
        <v>7.2976752231781461E-3</v>
      </c>
      <c r="H72" s="56">
        <f t="shared" si="9"/>
        <v>8.2987922745664262E-3</v>
      </c>
      <c r="I72" s="34">
        <v>0.31</v>
      </c>
      <c r="J72" s="58">
        <v>5.579587183437563</v>
      </c>
      <c r="K72" s="58">
        <v>79.393939393939391</v>
      </c>
      <c r="L72" s="34">
        <v>3.2</v>
      </c>
      <c r="M72" s="50">
        <f t="shared" si="10"/>
        <v>1.0683194461521451E-2</v>
      </c>
      <c r="N72" s="50">
        <f t="shared" si="11"/>
        <v>1.2148747231636125E-2</v>
      </c>
      <c r="O72" s="34">
        <v>2.6</v>
      </c>
      <c r="P72" s="50">
        <v>11.336333645858629</v>
      </c>
      <c r="Q72" s="50">
        <v>80.515759312320924</v>
      </c>
      <c r="R72" s="34">
        <v>49</v>
      </c>
      <c r="S72" s="50">
        <f t="shared" si="12"/>
        <v>2.6528732523567439E-2</v>
      </c>
      <c r="T72" s="51">
        <f t="shared" si="13"/>
        <v>3.0168023896347384E-2</v>
      </c>
      <c r="U72" s="34">
        <v>31.3</v>
      </c>
      <c r="V72" s="48">
        <v>25.981423932697563</v>
      </c>
      <c r="W72" s="48">
        <v>37.037037037037038</v>
      </c>
      <c r="X72" s="34"/>
    </row>
    <row r="73" spans="5:24" x14ac:dyDescent="0.3">
      <c r="E73" s="44">
        <v>70</v>
      </c>
      <c r="F73" s="34">
        <v>1.31</v>
      </c>
      <c r="G73" s="50">
        <f t="shared" si="8"/>
        <v>7.9324663690723603E-3</v>
      </c>
      <c r="H73" s="56">
        <f t="shared" si="9"/>
        <v>9.0206659804252971E-3</v>
      </c>
      <c r="I73" s="34">
        <v>0.31</v>
      </c>
      <c r="J73" s="58">
        <v>5.579587183437563</v>
      </c>
      <c r="K73" s="58">
        <v>79.090909090909093</v>
      </c>
      <c r="L73" s="34">
        <v>12</v>
      </c>
      <c r="M73" s="50">
        <f t="shared" si="10"/>
        <v>1.6597584549132845E-2</v>
      </c>
      <c r="N73" s="50">
        <f t="shared" si="11"/>
        <v>1.8874491152378364E-2</v>
      </c>
      <c r="O73" s="34">
        <v>2.7</v>
      </c>
      <c r="P73" s="50">
        <v>11.479846775242816</v>
      </c>
      <c r="Q73" s="50">
        <v>80.229226361031522</v>
      </c>
      <c r="R73" s="34">
        <v>38.299999999999997</v>
      </c>
      <c r="S73" s="50">
        <f t="shared" si="12"/>
        <v>2.4437159997088415E-2</v>
      </c>
      <c r="T73" s="51">
        <f t="shared" si="13"/>
        <v>2.7789523155548414E-2</v>
      </c>
      <c r="U73" s="34">
        <v>32.6</v>
      </c>
      <c r="V73" s="48">
        <v>26.336256101047233</v>
      </c>
      <c r="W73" s="48">
        <v>36.111111111111114</v>
      </c>
      <c r="X73" s="34"/>
    </row>
    <row r="74" spans="5:24" x14ac:dyDescent="0.3">
      <c r="E74" s="44">
        <v>71</v>
      </c>
      <c r="F74" s="34">
        <v>0.81</v>
      </c>
      <c r="G74" s="50">
        <f t="shared" si="8"/>
        <v>6.7579163839634427E-3</v>
      </c>
      <c r="H74" s="56">
        <f t="shared" si="9"/>
        <v>7.6849876932420791E-3</v>
      </c>
      <c r="I74" s="34">
        <v>0.31</v>
      </c>
      <c r="J74" s="58">
        <v>5.579587183437563</v>
      </c>
      <c r="K74" s="58">
        <v>78.787878787878782</v>
      </c>
      <c r="L74" s="34">
        <v>6.6</v>
      </c>
      <c r="M74" s="50">
        <f t="shared" si="10"/>
        <v>1.3598754061697176E-2</v>
      </c>
      <c r="N74" s="50">
        <f t="shared" si="11"/>
        <v>1.5464272072907296E-2</v>
      </c>
      <c r="O74" s="34">
        <v>2.7</v>
      </c>
      <c r="P74" s="50">
        <v>11.479846775242816</v>
      </c>
      <c r="Q74" s="50">
        <v>79.94269340974212</v>
      </c>
      <c r="R74" s="34">
        <v>28.6</v>
      </c>
      <c r="S74" s="50">
        <f t="shared" si="12"/>
        <v>2.2170380767204349E-2</v>
      </c>
      <c r="T74" s="51">
        <f t="shared" si="13"/>
        <v>2.5211780328440649E-2</v>
      </c>
      <c r="U74" s="34">
        <v>32.700000000000003</v>
      </c>
      <c r="V74" s="48">
        <v>26.363157300649419</v>
      </c>
      <c r="W74" s="48">
        <v>35.185185185185183</v>
      </c>
      <c r="X74" s="34"/>
    </row>
    <row r="75" spans="5:24" x14ac:dyDescent="0.3">
      <c r="E75" s="44">
        <v>72</v>
      </c>
      <c r="F75" s="34">
        <v>1.31</v>
      </c>
      <c r="G75" s="50">
        <f t="shared" si="8"/>
        <v>7.9324663690723603E-3</v>
      </c>
      <c r="H75" s="56">
        <f t="shared" si="9"/>
        <v>9.0206659804252971E-3</v>
      </c>
      <c r="I75" s="34">
        <v>0.32</v>
      </c>
      <c r="J75" s="58">
        <v>5.6389489492746403</v>
      </c>
      <c r="K75" s="58">
        <v>78.484848484848484</v>
      </c>
      <c r="L75" s="34">
        <v>3.5</v>
      </c>
      <c r="M75" s="50">
        <f t="shared" si="10"/>
        <v>1.100712307231614E-2</v>
      </c>
      <c r="N75" s="50">
        <f t="shared" si="11"/>
        <v>1.2517113344207969E-2</v>
      </c>
      <c r="O75" s="34">
        <v>2.7</v>
      </c>
      <c r="P75" s="50">
        <v>11.479846775242816</v>
      </c>
      <c r="Q75" s="50">
        <v>79.656160458452717</v>
      </c>
      <c r="R75" s="34">
        <v>26.1</v>
      </c>
      <c r="S75" s="50">
        <f t="shared" si="12"/>
        <v>2.1504597092499075E-2</v>
      </c>
      <c r="T75" s="51">
        <f t="shared" si="13"/>
        <v>2.4454662445388253E-2</v>
      </c>
      <c r="U75" s="34">
        <v>33</v>
      </c>
      <c r="V75" s="48">
        <v>26.44353327753565</v>
      </c>
      <c r="W75" s="48">
        <v>34.25925925925926</v>
      </c>
      <c r="X75" s="34"/>
    </row>
    <row r="76" spans="5:24" x14ac:dyDescent="0.3">
      <c r="E76" s="44">
        <v>73</v>
      </c>
      <c r="F76" s="34">
        <v>0.61</v>
      </c>
      <c r="G76" s="50">
        <f t="shared" si="8"/>
        <v>6.1483854474742331E-3</v>
      </c>
      <c r="H76" s="56">
        <f t="shared" si="9"/>
        <v>6.9918394683416334E-3</v>
      </c>
      <c r="I76" s="34">
        <v>0.32</v>
      </c>
      <c r="J76" s="58">
        <v>5.6389489492746403</v>
      </c>
      <c r="K76" s="58">
        <v>78.181818181818187</v>
      </c>
      <c r="L76" s="34">
        <v>3.6</v>
      </c>
      <c r="M76" s="50">
        <f t="shared" si="10"/>
        <v>1.1110969988964237E-2</v>
      </c>
      <c r="N76" s="50">
        <f t="shared" si="11"/>
        <v>1.2635206293436457E-2</v>
      </c>
      <c r="O76" s="34">
        <v>2.7</v>
      </c>
      <c r="P76" s="50">
        <v>11.479846775242816</v>
      </c>
      <c r="Q76" s="50">
        <v>79.369627507163329</v>
      </c>
      <c r="R76" s="34">
        <v>12.6</v>
      </c>
      <c r="S76" s="50">
        <f t="shared" si="12"/>
        <v>1.6869724467665121E-2</v>
      </c>
      <c r="T76" s="51">
        <f t="shared" si="13"/>
        <v>1.9183964044011549E-2</v>
      </c>
      <c r="U76" s="34">
        <v>33.200000000000003</v>
      </c>
      <c r="V76" s="48">
        <v>26.496846997019048</v>
      </c>
      <c r="W76" s="48">
        <v>33.333333333333336</v>
      </c>
      <c r="X76" s="34"/>
    </row>
    <row r="77" spans="5:24" x14ac:dyDescent="0.3">
      <c r="E77" s="44">
        <v>74</v>
      </c>
      <c r="F77" s="34">
        <v>0.74</v>
      </c>
      <c r="G77" s="50">
        <f t="shared" si="8"/>
        <v>6.5573502419870051E-3</v>
      </c>
      <c r="H77" s="56">
        <f t="shared" si="9"/>
        <v>7.456907284252765E-3</v>
      </c>
      <c r="I77" s="34">
        <v>0.32</v>
      </c>
      <c r="J77" s="58">
        <v>5.6389489492746403</v>
      </c>
      <c r="K77" s="58">
        <v>77.878787878787875</v>
      </c>
      <c r="L77" s="34">
        <v>1.5</v>
      </c>
      <c r="M77" s="50">
        <f t="shared" si="10"/>
        <v>8.298792274566421E-3</v>
      </c>
      <c r="N77" s="50">
        <f t="shared" si="11"/>
        <v>9.4372455761891801E-3</v>
      </c>
      <c r="O77" s="34">
        <v>2.7</v>
      </c>
      <c r="P77" s="50">
        <v>11.479846775242816</v>
      </c>
      <c r="Q77" s="50">
        <v>79.083094555873927</v>
      </c>
      <c r="R77" s="34">
        <v>29.1</v>
      </c>
      <c r="S77" s="50">
        <f t="shared" si="12"/>
        <v>2.2298833116510798E-2</v>
      </c>
      <c r="T77" s="51">
        <f t="shared" si="13"/>
        <v>2.5357854157636084E-2</v>
      </c>
      <c r="U77" s="34">
        <v>33.299999999999997</v>
      </c>
      <c r="V77" s="48">
        <v>26.52342359156183</v>
      </c>
      <c r="W77" s="48">
        <v>32.407407407407405</v>
      </c>
      <c r="X77" s="34"/>
    </row>
    <row r="78" spans="5:24" x14ac:dyDescent="0.3">
      <c r="E78" s="44">
        <v>75</v>
      </c>
      <c r="F78" s="34">
        <v>0.81</v>
      </c>
      <c r="G78" s="50">
        <f t="shared" si="8"/>
        <v>6.7579163839634427E-3</v>
      </c>
      <c r="H78" s="56">
        <f t="shared" si="9"/>
        <v>7.6849876932420791E-3</v>
      </c>
      <c r="I78" s="34">
        <v>0.32</v>
      </c>
      <c r="J78" s="58">
        <v>5.6389489492746403</v>
      </c>
      <c r="K78" s="58">
        <v>77.575757575757578</v>
      </c>
      <c r="L78" s="34">
        <v>7.6</v>
      </c>
      <c r="M78" s="50">
        <f t="shared" si="10"/>
        <v>1.425352685737049E-2</v>
      </c>
      <c r="N78" s="50">
        <f t="shared" si="11"/>
        <v>1.6208868571401993E-2</v>
      </c>
      <c r="O78" s="34">
        <v>2.7</v>
      </c>
      <c r="P78" s="50">
        <v>11.479846775242816</v>
      </c>
      <c r="Q78" s="50">
        <v>78.796561604584525</v>
      </c>
      <c r="R78" s="34">
        <v>30.8</v>
      </c>
      <c r="S78" s="50">
        <f t="shared" si="12"/>
        <v>2.2724868551865885E-2</v>
      </c>
      <c r="T78" s="51">
        <f t="shared" si="13"/>
        <v>2.584233441627886E-2</v>
      </c>
      <c r="U78" s="34">
        <v>33.4</v>
      </c>
      <c r="V78" s="48">
        <v>26.549947032826879</v>
      </c>
      <c r="W78" s="48">
        <v>31.481481481481481</v>
      </c>
      <c r="X78" s="34"/>
    </row>
    <row r="79" spans="5:24" x14ac:dyDescent="0.3">
      <c r="E79" s="44">
        <v>76</v>
      </c>
      <c r="F79" s="34">
        <v>1.01</v>
      </c>
      <c r="G79" s="50">
        <f t="shared" si="8"/>
        <v>7.2737482474116303E-3</v>
      </c>
      <c r="H79" s="56">
        <f t="shared" si="9"/>
        <v>8.2715829242497336E-3</v>
      </c>
      <c r="I79" s="34">
        <v>0.32</v>
      </c>
      <c r="J79" s="58">
        <v>5.6389489492746403</v>
      </c>
      <c r="K79" s="58">
        <v>77.272727272727266</v>
      </c>
      <c r="L79" s="34">
        <v>5.4</v>
      </c>
      <c r="M79" s="50">
        <f t="shared" si="10"/>
        <v>1.2718885594949991E-2</v>
      </c>
      <c r="N79" s="50">
        <f t="shared" si="11"/>
        <v>1.4463700601696198E-2</v>
      </c>
      <c r="O79" s="34">
        <v>2.7</v>
      </c>
      <c r="P79" s="50">
        <v>11.479846775242816</v>
      </c>
      <c r="Q79" s="50">
        <v>78.510028653295123</v>
      </c>
      <c r="R79" s="34">
        <v>33.200000000000003</v>
      </c>
      <c r="S79" s="50">
        <f t="shared" si="12"/>
        <v>2.3300424619025741E-2</v>
      </c>
      <c r="T79" s="51">
        <f t="shared" si="13"/>
        <v>2.6496846997019048E-2</v>
      </c>
      <c r="U79" s="34">
        <v>33.6</v>
      </c>
      <c r="V79" s="48">
        <v>26.602835513305216</v>
      </c>
      <c r="W79" s="48">
        <v>30.555555555555557</v>
      </c>
      <c r="X79" s="34"/>
    </row>
    <row r="80" spans="5:24" x14ac:dyDescent="0.3">
      <c r="E80" s="44">
        <v>77</v>
      </c>
      <c r="F80" s="34">
        <v>1.52</v>
      </c>
      <c r="G80" s="50">
        <f t="shared" si="8"/>
        <v>8.335513072608965E-3</v>
      </c>
      <c r="H80" s="56">
        <f t="shared" si="9"/>
        <v>9.4790038438280991E-3</v>
      </c>
      <c r="I80" s="34">
        <v>0.32</v>
      </c>
      <c r="J80" s="58">
        <v>5.6389489492746403</v>
      </c>
      <c r="K80" s="58">
        <v>76.969696969696969</v>
      </c>
      <c r="L80" s="34">
        <v>4.2</v>
      </c>
      <c r="M80" s="50">
        <f t="shared" si="10"/>
        <v>1.169681365484438E-2</v>
      </c>
      <c r="N80" s="50">
        <f t="shared" si="11"/>
        <v>1.3301417756652615E-2</v>
      </c>
      <c r="O80" s="34">
        <v>2.7</v>
      </c>
      <c r="P80" s="50">
        <v>11.479846775242816</v>
      </c>
      <c r="Q80" s="50">
        <v>78.223495702005735</v>
      </c>
      <c r="R80" s="34">
        <v>18.899999999999999</v>
      </c>
      <c r="S80" s="50">
        <f t="shared" si="12"/>
        <v>1.9311013866086687E-2</v>
      </c>
      <c r="T80" s="51">
        <f t="shared" si="13"/>
        <v>2.1960156869811034E-2</v>
      </c>
      <c r="U80" s="34">
        <v>33.700000000000003</v>
      </c>
      <c r="V80" s="48">
        <v>26.629201076164435</v>
      </c>
      <c r="W80" s="48">
        <v>29.62962962962963</v>
      </c>
      <c r="X80" s="34"/>
    </row>
    <row r="81" spans="5:24" x14ac:dyDescent="0.3">
      <c r="E81" s="44">
        <v>78</v>
      </c>
      <c r="F81" s="34">
        <v>1.41</v>
      </c>
      <c r="G81" s="50">
        <f t="shared" si="8"/>
        <v>8.129381631281284E-3</v>
      </c>
      <c r="H81" s="56">
        <f t="shared" si="9"/>
        <v>9.2445946709723056E-3</v>
      </c>
      <c r="I81" s="34">
        <v>0.32</v>
      </c>
      <c r="J81" s="58">
        <v>5.6389489492746403</v>
      </c>
      <c r="K81" s="58">
        <v>76.666666666666671</v>
      </c>
      <c r="L81" s="34">
        <v>4.4000000000000004</v>
      </c>
      <c r="M81" s="50">
        <f t="shared" si="10"/>
        <v>1.1879605893052047E-2</v>
      </c>
      <c r="N81" s="50">
        <f t="shared" si="11"/>
        <v>1.350928598425892E-2</v>
      </c>
      <c r="O81" s="34">
        <v>2.8</v>
      </c>
      <c r="P81" s="50">
        <v>11.619858705508245</v>
      </c>
      <c r="Q81" s="50">
        <v>77.936962750716333</v>
      </c>
      <c r="R81" s="34">
        <v>11.1</v>
      </c>
      <c r="S81" s="50">
        <f t="shared" si="12"/>
        <v>1.6171816342402189E-2</v>
      </c>
      <c r="T81" s="51">
        <f t="shared" si="13"/>
        <v>1.8390314781587012E-2</v>
      </c>
      <c r="U81" s="34">
        <v>33.700000000000003</v>
      </c>
      <c r="V81" s="48">
        <v>26.629201076164435</v>
      </c>
      <c r="W81" s="48">
        <v>28.703703703703702</v>
      </c>
      <c r="X81" s="34"/>
    </row>
    <row r="82" spans="5:24" x14ac:dyDescent="0.3">
      <c r="E82" s="44">
        <v>79</v>
      </c>
      <c r="F82" s="34">
        <v>1.5</v>
      </c>
      <c r="G82" s="50">
        <f t="shared" si="8"/>
        <v>8.298792274566421E-3</v>
      </c>
      <c r="H82" s="56">
        <f t="shared" si="9"/>
        <v>9.4372455761891801E-3</v>
      </c>
      <c r="I82" s="34">
        <v>0.32</v>
      </c>
      <c r="J82" s="58">
        <v>5.6389489492746403</v>
      </c>
      <c r="K82" s="58">
        <v>76.36363636363636</v>
      </c>
      <c r="L82" s="34">
        <v>3.2</v>
      </c>
      <c r="M82" s="50">
        <f t="shared" si="10"/>
        <v>1.0683194461521451E-2</v>
      </c>
      <c r="N82" s="50">
        <f t="shared" si="11"/>
        <v>1.2148747231636125E-2</v>
      </c>
      <c r="O82" s="34">
        <v>2.8</v>
      </c>
      <c r="P82" s="50">
        <v>11.619858705508245</v>
      </c>
      <c r="Q82" s="50">
        <v>77.650429799426931</v>
      </c>
      <c r="R82" s="34">
        <v>22.6</v>
      </c>
      <c r="S82" s="50">
        <f t="shared" si="12"/>
        <v>2.049685776247883E-2</v>
      </c>
      <c r="T82" s="51">
        <f t="shared" si="13"/>
        <v>2.3308678401019304E-2</v>
      </c>
      <c r="U82" s="34">
        <v>36</v>
      </c>
      <c r="V82" s="48">
        <v>27.221726754288667</v>
      </c>
      <c r="W82" s="48">
        <v>27.777777777777779</v>
      </c>
      <c r="X82" s="34"/>
    </row>
    <row r="83" spans="5:24" x14ac:dyDescent="0.3">
      <c r="E83" s="44">
        <v>80</v>
      </c>
      <c r="F83" s="34">
        <v>1.39</v>
      </c>
      <c r="G83" s="50">
        <f t="shared" si="8"/>
        <v>8.0907616586637487E-3</v>
      </c>
      <c r="H83" s="56">
        <f t="shared" si="9"/>
        <v>9.2006766942741344E-3</v>
      </c>
      <c r="I83" s="34">
        <v>0.32</v>
      </c>
      <c r="J83" s="58">
        <v>5.6389489492746403</v>
      </c>
      <c r="K83" s="58">
        <v>76.060606060606062</v>
      </c>
      <c r="L83" s="34">
        <v>4.5</v>
      </c>
      <c r="M83" s="50">
        <f t="shared" si="10"/>
        <v>1.1968929592063863E-2</v>
      </c>
      <c r="N83" s="50">
        <f t="shared" si="11"/>
        <v>1.3610863377144339E-2</v>
      </c>
      <c r="O83" s="34">
        <v>2.8</v>
      </c>
      <c r="P83" s="50">
        <v>11.619858705508245</v>
      </c>
      <c r="Q83" s="50">
        <v>77.363896848137543</v>
      </c>
      <c r="R83" s="34">
        <v>29.1</v>
      </c>
      <c r="S83" s="50">
        <f t="shared" si="12"/>
        <v>2.2298833116510798E-2</v>
      </c>
      <c r="T83" s="51">
        <f t="shared" si="13"/>
        <v>2.5357854157636084E-2</v>
      </c>
      <c r="U83" s="34">
        <v>36.700000000000003</v>
      </c>
      <c r="V83" s="48">
        <v>27.397032493762914</v>
      </c>
      <c r="W83" s="48">
        <v>26.851851851851851</v>
      </c>
      <c r="X83" s="34"/>
    </row>
    <row r="84" spans="5:24" x14ac:dyDescent="0.3">
      <c r="E84" s="44">
        <v>81</v>
      </c>
      <c r="F84" s="34">
        <v>0.74</v>
      </c>
      <c r="G84" s="50">
        <f t="shared" si="8"/>
        <v>6.5573502419870051E-3</v>
      </c>
      <c r="H84" s="56">
        <f t="shared" si="9"/>
        <v>7.456907284252765E-3</v>
      </c>
      <c r="I84" s="34">
        <v>0.32</v>
      </c>
      <c r="J84" s="58">
        <v>5.6389489492746403</v>
      </c>
      <c r="K84" s="58">
        <v>75.757575757575751</v>
      </c>
      <c r="L84" s="34">
        <v>3.7</v>
      </c>
      <c r="M84" s="50">
        <f t="shared" si="10"/>
        <v>1.1212911187732402E-2</v>
      </c>
      <c r="N84" s="50">
        <f t="shared" si="11"/>
        <v>1.2751132092670484E-2</v>
      </c>
      <c r="O84" s="34">
        <v>2.9</v>
      </c>
      <c r="P84" s="50">
        <v>11.756575467957978</v>
      </c>
      <c r="Q84" s="50">
        <v>77.077363896848141</v>
      </c>
      <c r="R84" s="34">
        <v>17.7</v>
      </c>
      <c r="S84" s="50">
        <f t="shared" si="12"/>
        <v>1.8893346800434301E-2</v>
      </c>
      <c r="T84" s="51">
        <f t="shared" si="13"/>
        <v>2.1485192979013582E-2</v>
      </c>
      <c r="U84" s="34">
        <v>37.1</v>
      </c>
      <c r="V84" s="48">
        <v>27.496208136843737</v>
      </c>
      <c r="W84" s="48">
        <v>25.925925925925927</v>
      </c>
      <c r="X84" s="34"/>
    </row>
    <row r="85" spans="5:24" x14ac:dyDescent="0.3">
      <c r="E85" s="44">
        <v>82</v>
      </c>
      <c r="F85" s="34">
        <v>1.07</v>
      </c>
      <c r="G85" s="50">
        <f t="shared" si="8"/>
        <v>7.4150212538329294E-3</v>
      </c>
      <c r="H85" s="56">
        <f t="shared" si="9"/>
        <v>8.4322361868901709E-3</v>
      </c>
      <c r="I85" s="34">
        <v>0.33</v>
      </c>
      <c r="J85" s="58">
        <v>5.6970865420135306</v>
      </c>
      <c r="K85" s="58">
        <v>75.454545454545453</v>
      </c>
      <c r="L85" s="34">
        <v>3.5</v>
      </c>
      <c r="M85" s="50">
        <f t="shared" si="10"/>
        <v>1.100712307231614E-2</v>
      </c>
      <c r="N85" s="50">
        <f t="shared" si="11"/>
        <v>1.2517113344207969E-2</v>
      </c>
      <c r="O85" s="34">
        <v>2.9</v>
      </c>
      <c r="P85" s="50">
        <v>11.756575467957978</v>
      </c>
      <c r="Q85" s="50">
        <v>76.790830945558739</v>
      </c>
      <c r="R85" s="34">
        <v>24.5</v>
      </c>
      <c r="S85" s="50">
        <f t="shared" si="12"/>
        <v>2.1055868957646967E-2</v>
      </c>
      <c r="T85" s="51">
        <f t="shared" si="13"/>
        <v>2.3944376434431806E-2</v>
      </c>
      <c r="U85" s="34">
        <v>38</v>
      </c>
      <c r="V85" s="48">
        <v>27.716775379941296</v>
      </c>
      <c r="W85" s="48">
        <v>25</v>
      </c>
      <c r="X85" s="34"/>
    </row>
    <row r="86" spans="5:24" x14ac:dyDescent="0.3">
      <c r="E86" s="44">
        <v>83</v>
      </c>
      <c r="F86" s="34">
        <v>0.91</v>
      </c>
      <c r="G86" s="50">
        <f t="shared" si="8"/>
        <v>7.0253010327137816E-3</v>
      </c>
      <c r="H86" s="56">
        <f t="shared" si="9"/>
        <v>7.9890529728724059E-3</v>
      </c>
      <c r="I86" s="34">
        <v>0.34</v>
      </c>
      <c r="J86" s="58">
        <v>5.7540611870645737</v>
      </c>
      <c r="K86" s="58">
        <v>75.151515151515156</v>
      </c>
      <c r="L86" s="34">
        <v>2.7</v>
      </c>
      <c r="M86" s="50">
        <f t="shared" si="10"/>
        <v>1.0094986186643401E-2</v>
      </c>
      <c r="N86" s="50">
        <f t="shared" si="11"/>
        <v>1.1479846775242816E-2</v>
      </c>
      <c r="O86" s="34">
        <v>2.9</v>
      </c>
      <c r="P86" s="50">
        <v>11.756575467957978</v>
      </c>
      <c r="Q86" s="50">
        <v>76.504297994269336</v>
      </c>
      <c r="R86" s="34">
        <v>46.9</v>
      </c>
      <c r="S86" s="50">
        <f t="shared" si="12"/>
        <v>2.614420389516153E-2</v>
      </c>
      <c r="T86" s="51">
        <f t="shared" si="13"/>
        <v>2.9730744473356722E-2</v>
      </c>
      <c r="U86" s="34">
        <v>38.299999999999997</v>
      </c>
      <c r="V86" s="48">
        <v>27.789523155548416</v>
      </c>
      <c r="W86" s="48">
        <v>24.074074074074073</v>
      </c>
      <c r="X86" s="34"/>
    </row>
    <row r="87" spans="5:24" x14ac:dyDescent="0.3">
      <c r="E87" s="44">
        <v>84</v>
      </c>
      <c r="F87" s="34">
        <v>0.67</v>
      </c>
      <c r="G87" s="50">
        <f t="shared" si="8"/>
        <v>6.3437015380556159E-3</v>
      </c>
      <c r="H87" s="56">
        <f t="shared" si="9"/>
        <v>7.213949608084109E-3</v>
      </c>
      <c r="I87" s="34">
        <v>0.34</v>
      </c>
      <c r="J87" s="58">
        <v>5.7540611870645737</v>
      </c>
      <c r="K87" s="58">
        <v>74.848484848484844</v>
      </c>
      <c r="L87" s="34">
        <v>2.1</v>
      </c>
      <c r="M87" s="50">
        <f t="shared" si="10"/>
        <v>9.2837671501879784E-3</v>
      </c>
      <c r="N87" s="50">
        <f t="shared" si="11"/>
        <v>1.0557342269789417E-2</v>
      </c>
      <c r="O87" s="34">
        <v>2.9</v>
      </c>
      <c r="P87" s="50">
        <v>11.756575467957978</v>
      </c>
      <c r="Q87" s="50">
        <v>76.217765042979948</v>
      </c>
      <c r="R87" s="34">
        <v>30</v>
      </c>
      <c r="S87" s="50">
        <f t="shared" si="12"/>
        <v>2.2526387946544806E-2</v>
      </c>
      <c r="T87" s="51">
        <f t="shared" si="13"/>
        <v>2.5616625644140259E-2</v>
      </c>
      <c r="U87" s="34">
        <v>38.9</v>
      </c>
      <c r="V87" s="48">
        <v>27.933886905310288</v>
      </c>
      <c r="W87" s="48">
        <v>23.148148148148149</v>
      </c>
      <c r="X87" s="34"/>
    </row>
    <row r="88" spans="5:24" x14ac:dyDescent="0.3">
      <c r="E88" s="44">
        <v>85</v>
      </c>
      <c r="F88" s="34">
        <v>0.5</v>
      </c>
      <c r="G88" s="50">
        <f t="shared" si="8"/>
        <v>5.7540611870645761E-3</v>
      </c>
      <c r="H88" s="56">
        <f t="shared" si="9"/>
        <v>6.54342061906642E-3</v>
      </c>
      <c r="I88" s="34">
        <v>0.35</v>
      </c>
      <c r="J88" s="58">
        <v>5.8099293527541223</v>
      </c>
      <c r="K88" s="58">
        <v>74.545454545454547</v>
      </c>
      <c r="L88" s="34">
        <v>4.3</v>
      </c>
      <c r="M88" s="50">
        <f t="shared" si="10"/>
        <v>1.1788918341972428E-2</v>
      </c>
      <c r="N88" s="50">
        <f t="shared" si="11"/>
        <v>1.3406157641974165E-2</v>
      </c>
      <c r="O88" s="34">
        <v>2.9</v>
      </c>
      <c r="P88" s="50">
        <v>11.756575467957978</v>
      </c>
      <c r="Q88" s="50">
        <v>75.931232091690546</v>
      </c>
      <c r="R88" s="34">
        <v>14.4</v>
      </c>
      <c r="S88" s="50">
        <f t="shared" si="12"/>
        <v>1.7637565448868929E-2</v>
      </c>
      <c r="T88" s="51">
        <f t="shared" si="13"/>
        <v>2.0057139762036252E-2</v>
      </c>
      <c r="U88" s="34">
        <v>39.200000000000003</v>
      </c>
      <c r="V88" s="48">
        <v>28.005512569889884</v>
      </c>
      <c r="W88" s="48">
        <v>22.222222222222221</v>
      </c>
      <c r="X88" s="34"/>
    </row>
    <row r="89" spans="5:24" x14ac:dyDescent="0.3">
      <c r="E89" s="44">
        <v>86</v>
      </c>
      <c r="F89" s="34">
        <v>1.33</v>
      </c>
      <c r="G89" s="50">
        <f t="shared" si="8"/>
        <v>7.9726314405002916E-3</v>
      </c>
      <c r="H89" s="56">
        <f t="shared" si="9"/>
        <v>9.066341017239056E-3</v>
      </c>
      <c r="I89" s="34">
        <v>0.35</v>
      </c>
      <c r="J89" s="58">
        <v>5.8099293527541223</v>
      </c>
      <c r="K89" s="58">
        <v>74.242424242424249</v>
      </c>
      <c r="L89" s="34">
        <v>3.8</v>
      </c>
      <c r="M89" s="50">
        <f t="shared" si="10"/>
        <v>1.1313031763823454E-2</v>
      </c>
      <c r="N89" s="50">
        <f t="shared" si="11"/>
        <v>1.286498751072891E-2</v>
      </c>
      <c r="O89" s="34">
        <v>2.9</v>
      </c>
      <c r="P89" s="50">
        <v>11.756575467957978</v>
      </c>
      <c r="Q89" s="50">
        <v>75.644699140401144</v>
      </c>
      <c r="R89" s="34">
        <v>16.3</v>
      </c>
      <c r="S89" s="50">
        <f t="shared" si="12"/>
        <v>1.8381474345285892E-2</v>
      </c>
      <c r="T89" s="51">
        <f t="shared" si="13"/>
        <v>2.0903100319853148E-2</v>
      </c>
      <c r="U89" s="34">
        <v>39.4</v>
      </c>
      <c r="V89" s="48">
        <v>28.05306022072471</v>
      </c>
      <c r="W89" s="48">
        <v>21.296296296296298</v>
      </c>
      <c r="X89" s="34"/>
    </row>
    <row r="90" spans="5:24" x14ac:dyDescent="0.3">
      <c r="E90" s="44">
        <v>87</v>
      </c>
      <c r="F90" s="34">
        <v>1.3</v>
      </c>
      <c r="G90" s="50">
        <f t="shared" si="8"/>
        <v>7.9122303975721793E-3</v>
      </c>
      <c r="H90" s="56">
        <f t="shared" si="9"/>
        <v>8.9976539774492426E-3</v>
      </c>
      <c r="I90" s="34">
        <v>0.35</v>
      </c>
      <c r="J90" s="58">
        <v>5.8099293527541223</v>
      </c>
      <c r="K90" s="58">
        <v>73.939393939393938</v>
      </c>
      <c r="L90" s="34">
        <v>4.5999999999999996</v>
      </c>
      <c r="M90" s="50">
        <f t="shared" si="10"/>
        <v>1.2056939587996007E-2</v>
      </c>
      <c r="N90" s="50">
        <f t="shared" si="11"/>
        <v>1.3710946849207682E-2</v>
      </c>
      <c r="O90" s="34">
        <v>2.9</v>
      </c>
      <c r="P90" s="50">
        <v>11.756575467957978</v>
      </c>
      <c r="Q90" s="50">
        <v>75.358166189111742</v>
      </c>
      <c r="R90" s="34">
        <v>29.4</v>
      </c>
      <c r="S90" s="50">
        <f t="shared" si="12"/>
        <v>2.237519957942968E-2</v>
      </c>
      <c r="T90" s="51">
        <f t="shared" si="13"/>
        <v>2.5444696801783129E-2</v>
      </c>
      <c r="U90" s="34">
        <v>39.5</v>
      </c>
      <c r="V90" s="48">
        <v>28.07677372332704</v>
      </c>
      <c r="W90" s="48">
        <v>20.37037037037037</v>
      </c>
      <c r="X90" s="34"/>
    </row>
    <row r="91" spans="5:24" x14ac:dyDescent="0.3">
      <c r="E91" s="44">
        <v>88</v>
      </c>
      <c r="F91" s="34">
        <v>1.4</v>
      </c>
      <c r="G91" s="50">
        <f t="shared" si="8"/>
        <v>8.1101176215647962E-3</v>
      </c>
      <c r="H91" s="56">
        <f t="shared" si="9"/>
        <v>9.2226879664228083E-3</v>
      </c>
      <c r="I91" s="34">
        <v>0.35</v>
      </c>
      <c r="J91" s="58">
        <v>5.8099293527541223</v>
      </c>
      <c r="K91" s="58">
        <v>73.63636363636364</v>
      </c>
      <c r="L91" s="34">
        <v>2.1</v>
      </c>
      <c r="M91" s="50">
        <f t="shared" si="10"/>
        <v>9.2837671501879784E-3</v>
      </c>
      <c r="N91" s="50">
        <f t="shared" si="11"/>
        <v>1.0557342269789417E-2</v>
      </c>
      <c r="O91" s="34">
        <v>3</v>
      </c>
      <c r="P91" s="50">
        <v>11.890184354468017</v>
      </c>
      <c r="Q91" s="50">
        <v>75.071633237822354</v>
      </c>
      <c r="R91" s="34">
        <v>33.4</v>
      </c>
      <c r="S91" s="50">
        <f t="shared" si="12"/>
        <v>2.3347118981632248E-2</v>
      </c>
      <c r="T91" s="51">
        <f t="shared" si="13"/>
        <v>2.6549947032826877E-2</v>
      </c>
      <c r="U91" s="34">
        <v>41.3</v>
      </c>
      <c r="V91" s="48">
        <v>28.496937328729651</v>
      </c>
      <c r="W91" s="48">
        <v>19.444444444444443</v>
      </c>
      <c r="X91" s="34"/>
    </row>
    <row r="92" spans="5:24" x14ac:dyDescent="0.3">
      <c r="E92" s="44">
        <v>89</v>
      </c>
      <c r="F92" s="34">
        <v>0.65</v>
      </c>
      <c r="G92" s="50">
        <f t="shared" si="8"/>
        <v>6.2799414282604174E-3</v>
      </c>
      <c r="H92" s="56">
        <f t="shared" si="9"/>
        <v>7.1414426945243872E-3</v>
      </c>
      <c r="I92" s="34">
        <v>0.35</v>
      </c>
      <c r="J92" s="58">
        <v>5.8099293527541223</v>
      </c>
      <c r="K92" s="58">
        <v>73.333333333333329</v>
      </c>
      <c r="L92" s="34">
        <v>5</v>
      </c>
      <c r="M92" s="50">
        <f t="shared" si="10"/>
        <v>1.2396749029977963E-2</v>
      </c>
      <c r="N92" s="50">
        <f t="shared" si="11"/>
        <v>1.40973723731866E-2</v>
      </c>
      <c r="O92" s="34">
        <v>3</v>
      </c>
      <c r="P92" s="50">
        <v>11.890184354468017</v>
      </c>
      <c r="Q92" s="50">
        <v>74.785100286532952</v>
      </c>
      <c r="R92" s="34">
        <v>27.7</v>
      </c>
      <c r="S92" s="50">
        <f t="shared" si="12"/>
        <v>2.1935341359591243E-2</v>
      </c>
      <c r="T92" s="51">
        <f t="shared" si="13"/>
        <v>2.4944497507478271E-2</v>
      </c>
      <c r="U92" s="34">
        <v>41.4</v>
      </c>
      <c r="V92" s="48">
        <v>28.519918739761383</v>
      </c>
      <c r="W92" s="48">
        <v>18.518518518518519</v>
      </c>
      <c r="X92" s="34"/>
    </row>
    <row r="93" spans="5:24" x14ac:dyDescent="0.3">
      <c r="E93" s="44">
        <v>90</v>
      </c>
      <c r="F93" s="34">
        <v>0.59</v>
      </c>
      <c r="G93" s="50">
        <f t="shared" si="8"/>
        <v>6.0804419251640172E-3</v>
      </c>
      <c r="H93" s="56">
        <f t="shared" si="9"/>
        <v>6.9145752491470043E-3</v>
      </c>
      <c r="I93" s="34">
        <v>0.35</v>
      </c>
      <c r="J93" s="58">
        <v>5.8099293527541223</v>
      </c>
      <c r="K93" s="58">
        <v>73.030303030303031</v>
      </c>
      <c r="L93" s="34">
        <v>4.5</v>
      </c>
      <c r="M93" s="50">
        <f t="shared" si="10"/>
        <v>1.1968929592063863E-2</v>
      </c>
      <c r="N93" s="50">
        <f t="shared" si="11"/>
        <v>1.3610863377144339E-2</v>
      </c>
      <c r="O93" s="34">
        <v>3</v>
      </c>
      <c r="P93" s="50">
        <v>11.890184354468017</v>
      </c>
      <c r="Q93" s="50">
        <v>74.49856733524355</v>
      </c>
      <c r="R93" s="34">
        <v>16.600000000000001</v>
      </c>
      <c r="S93" s="50">
        <f t="shared" si="12"/>
        <v>1.8493559275773595E-2</v>
      </c>
      <c r="T93" s="51">
        <f t="shared" si="13"/>
        <v>2.1030561398454228E-2</v>
      </c>
      <c r="U93" s="34">
        <v>41.4</v>
      </c>
      <c r="V93" s="48">
        <v>28.519918739761383</v>
      </c>
      <c r="W93" s="48">
        <v>17.592592592592592</v>
      </c>
      <c r="X93" s="34"/>
    </row>
    <row r="94" spans="5:24" x14ac:dyDescent="0.3">
      <c r="E94" s="44">
        <v>91</v>
      </c>
      <c r="F94" s="34">
        <v>1</v>
      </c>
      <c r="G94" s="50">
        <f t="shared" si="8"/>
        <v>7.2496628119657451E-3</v>
      </c>
      <c r="H94" s="56">
        <f t="shared" si="9"/>
        <v>8.2441933762779293E-3</v>
      </c>
      <c r="I94" s="34">
        <v>0.36</v>
      </c>
      <c r="J94" s="58">
        <v>5.8647432442008558</v>
      </c>
      <c r="K94" s="58">
        <v>72.727272727272734</v>
      </c>
      <c r="L94" s="34">
        <v>4.8</v>
      </c>
      <c r="M94" s="50">
        <f t="shared" si="10"/>
        <v>1.2229204856070484E-2</v>
      </c>
      <c r="N94" s="50">
        <f t="shared" si="11"/>
        <v>1.3906843985234242E-2</v>
      </c>
      <c r="O94" s="34">
        <v>3</v>
      </c>
      <c r="P94" s="50">
        <v>11.890184354468017</v>
      </c>
      <c r="Q94" s="50">
        <v>74.212034383954148</v>
      </c>
      <c r="R94" s="34">
        <v>29.8</v>
      </c>
      <c r="S94" s="50">
        <f t="shared" si="12"/>
        <v>2.2476217651396246E-2</v>
      </c>
      <c r="T94" s="51">
        <f t="shared" si="13"/>
        <v>2.5559572836902522E-2</v>
      </c>
      <c r="U94" s="34">
        <v>41.9</v>
      </c>
      <c r="V94" s="48">
        <v>28.634274087845714</v>
      </c>
      <c r="W94" s="48">
        <v>16.666666666666668</v>
      </c>
      <c r="X94" s="34"/>
    </row>
    <row r="95" spans="5:24" x14ac:dyDescent="0.3">
      <c r="E95" s="44">
        <v>92</v>
      </c>
      <c r="F95" s="34">
        <v>0.91</v>
      </c>
      <c r="G95" s="50">
        <f t="shared" si="8"/>
        <v>7.0253010327137816E-3</v>
      </c>
      <c r="H95" s="56">
        <f t="shared" si="9"/>
        <v>7.9890529728724059E-3</v>
      </c>
      <c r="I95" s="34">
        <v>0.36</v>
      </c>
      <c r="J95" s="58">
        <v>5.8647432442008558</v>
      </c>
      <c r="K95" s="58">
        <v>72.424242424242422</v>
      </c>
      <c r="L95" s="34">
        <v>6.3</v>
      </c>
      <c r="M95" s="50">
        <f t="shared" si="10"/>
        <v>1.3389509183192648E-2</v>
      </c>
      <c r="N95" s="50">
        <f t="shared" si="11"/>
        <v>1.5226322352192028E-2</v>
      </c>
      <c r="O95" s="34">
        <v>3.1</v>
      </c>
      <c r="P95" s="50">
        <v>12.020856184055166</v>
      </c>
      <c r="Q95" s="50">
        <v>73.92550143266476</v>
      </c>
      <c r="R95" s="34">
        <v>26.3</v>
      </c>
      <c r="S95" s="50">
        <f t="shared" si="12"/>
        <v>2.1559386111694896E-2</v>
      </c>
      <c r="T95" s="51">
        <f t="shared" si="13"/>
        <v>2.4516967587139317E-2</v>
      </c>
      <c r="U95" s="34">
        <v>43.3</v>
      </c>
      <c r="V95" s="48">
        <v>28.94970452849882</v>
      </c>
      <c r="W95" s="48">
        <v>15.74074074074074</v>
      </c>
      <c r="X95" s="34"/>
    </row>
    <row r="96" spans="5:24" x14ac:dyDescent="0.3">
      <c r="E96" s="44">
        <v>93</v>
      </c>
      <c r="F96" s="34">
        <v>0.65</v>
      </c>
      <c r="G96" s="50">
        <f t="shared" si="8"/>
        <v>6.2799414282604174E-3</v>
      </c>
      <c r="H96" s="56">
        <f t="shared" si="9"/>
        <v>7.1414426945243872E-3</v>
      </c>
      <c r="I96" s="34">
        <v>0.36</v>
      </c>
      <c r="J96" s="58">
        <v>5.8647432442008558</v>
      </c>
      <c r="K96" s="58">
        <v>72.121212121212125</v>
      </c>
      <c r="L96" s="34">
        <v>4</v>
      </c>
      <c r="M96" s="50">
        <f t="shared" si="10"/>
        <v>1.1508122374129152E-2</v>
      </c>
      <c r="N96" s="50">
        <f t="shared" si="11"/>
        <v>1.308684123813284E-2</v>
      </c>
      <c r="O96" s="34">
        <v>3.1</v>
      </c>
      <c r="P96" s="50">
        <v>12.020856184055166</v>
      </c>
      <c r="Q96" s="50">
        <v>73.638968481375358</v>
      </c>
      <c r="R96" s="34">
        <v>20</v>
      </c>
      <c r="S96" s="50">
        <f t="shared" si="12"/>
        <v>1.9678612451172774E-2</v>
      </c>
      <c r="T96" s="51">
        <f t="shared" si="13"/>
        <v>2.237818373518384E-2</v>
      </c>
      <c r="U96" s="34">
        <v>43.6</v>
      </c>
      <c r="V96" s="48">
        <v>29.016409152636523</v>
      </c>
      <c r="W96" s="48">
        <v>14.814814814814815</v>
      </c>
      <c r="X96" s="34"/>
    </row>
    <row r="97" spans="5:24" x14ac:dyDescent="0.3">
      <c r="E97" s="44">
        <v>94</v>
      </c>
      <c r="F97" s="34">
        <v>1.08</v>
      </c>
      <c r="G97" s="50">
        <f t="shared" si="8"/>
        <v>7.4380494179867793E-3</v>
      </c>
      <c r="H97" s="56">
        <f t="shared" si="9"/>
        <v>8.4584234239119607E-3</v>
      </c>
      <c r="I97" s="34">
        <v>0.37</v>
      </c>
      <c r="J97" s="58">
        <v>5.9185512337260864</v>
      </c>
      <c r="K97" s="58">
        <v>71.818181818181813</v>
      </c>
      <c r="L97" s="34">
        <v>0.9</v>
      </c>
      <c r="M97" s="50">
        <f t="shared" si="10"/>
        <v>6.9994724869231213E-3</v>
      </c>
      <c r="N97" s="50">
        <f t="shared" si="11"/>
        <v>7.9596811894323809E-3</v>
      </c>
      <c r="O97" s="34">
        <v>3.1</v>
      </c>
      <c r="P97" s="50">
        <v>12.020856184055166</v>
      </c>
      <c r="Q97" s="50">
        <v>73.352435530085955</v>
      </c>
      <c r="R97" s="34">
        <v>18.100000000000001</v>
      </c>
      <c r="S97" s="50">
        <f t="shared" si="12"/>
        <v>1.9034610713106553E-2</v>
      </c>
      <c r="T97" s="51">
        <f t="shared" si="13"/>
        <v>2.1645835900397106E-2</v>
      </c>
      <c r="U97" s="34">
        <v>43.6</v>
      </c>
      <c r="V97" s="48">
        <v>29.016409152636523</v>
      </c>
      <c r="W97" s="48">
        <v>13.888888888888889</v>
      </c>
      <c r="X97" s="34"/>
    </row>
    <row r="98" spans="5:24" x14ac:dyDescent="0.3">
      <c r="E98" s="44">
        <v>95</v>
      </c>
      <c r="F98" s="34">
        <v>0.39</v>
      </c>
      <c r="G98" s="50">
        <f t="shared" si="8"/>
        <v>5.2967077367765611E-3</v>
      </c>
      <c r="H98" s="56">
        <f t="shared" si="9"/>
        <v>6.0233260459424138E-3</v>
      </c>
      <c r="I98" s="34">
        <v>0.37</v>
      </c>
      <c r="J98" s="58">
        <v>5.9185512337260864</v>
      </c>
      <c r="K98" s="58">
        <v>71.515151515151516</v>
      </c>
      <c r="L98" s="34">
        <v>3.3</v>
      </c>
      <c r="M98" s="50">
        <f t="shared" si="10"/>
        <v>1.0793338251497456E-2</v>
      </c>
      <c r="N98" s="50">
        <f t="shared" si="11"/>
        <v>1.2274000878227739E-2</v>
      </c>
      <c r="O98" s="34">
        <v>3.1</v>
      </c>
      <c r="P98" s="50">
        <v>12.020856184055166</v>
      </c>
      <c r="Q98" s="50">
        <v>73.065902578796567</v>
      </c>
      <c r="R98" s="34">
        <v>39.200000000000003</v>
      </c>
      <c r="S98" s="50">
        <f t="shared" si="12"/>
        <v>2.4627093730258145E-2</v>
      </c>
      <c r="T98" s="51">
        <f t="shared" si="13"/>
        <v>2.8005512569889885E-2</v>
      </c>
      <c r="U98" s="34">
        <v>44.5</v>
      </c>
      <c r="V98" s="48">
        <v>29.214705117323543</v>
      </c>
      <c r="W98" s="48">
        <v>12.962962962962964</v>
      </c>
      <c r="X98" s="34"/>
    </row>
    <row r="99" spans="5:24" x14ac:dyDescent="0.3">
      <c r="E99" s="44">
        <v>96</v>
      </c>
      <c r="F99" s="34">
        <v>1.07</v>
      </c>
      <c r="G99" s="50">
        <f t="shared" si="8"/>
        <v>7.4150212538329294E-3</v>
      </c>
      <c r="H99" s="56">
        <f t="shared" si="9"/>
        <v>8.4322361868901709E-3</v>
      </c>
      <c r="I99" s="34">
        <v>0.37</v>
      </c>
      <c r="J99" s="58">
        <v>5.9185512337260864</v>
      </c>
      <c r="K99" s="58">
        <v>71.212121212121218</v>
      </c>
      <c r="L99" s="34">
        <v>3.7</v>
      </c>
      <c r="M99" s="50">
        <f t="shared" si="10"/>
        <v>1.1212911187732402E-2</v>
      </c>
      <c r="N99" s="50">
        <f t="shared" si="11"/>
        <v>1.2751132092670484E-2</v>
      </c>
      <c r="O99" s="34">
        <v>3.1</v>
      </c>
      <c r="P99" s="50">
        <v>12.020856184055166</v>
      </c>
      <c r="Q99" s="50">
        <v>72.779369627507165</v>
      </c>
      <c r="R99" s="34">
        <v>12.9</v>
      </c>
      <c r="S99" s="50">
        <f t="shared" si="12"/>
        <v>1.7002562413098846E-2</v>
      </c>
      <c r="T99" s="51">
        <f t="shared" si="13"/>
        <v>1.9335025098610601E-2</v>
      </c>
      <c r="U99" s="34">
        <v>44.9</v>
      </c>
      <c r="V99" s="48">
        <v>29.301978840005429</v>
      </c>
      <c r="W99" s="48">
        <v>12.037037037037036</v>
      </c>
      <c r="X99" s="34"/>
    </row>
    <row r="100" spans="5:24" x14ac:dyDescent="0.3">
      <c r="E100" s="44">
        <v>97</v>
      </c>
      <c r="F100" s="34">
        <v>0.63</v>
      </c>
      <c r="G100" s="50">
        <f t="shared" si="8"/>
        <v>6.2148596312262749E-3</v>
      </c>
      <c r="H100" s="56">
        <f t="shared" si="9"/>
        <v>7.0674327806923174E-3</v>
      </c>
      <c r="I100" s="34">
        <v>0.37</v>
      </c>
      <c r="J100" s="58">
        <v>5.9185512337260864</v>
      </c>
      <c r="K100" s="58">
        <v>70.909090909090907</v>
      </c>
      <c r="L100" s="34">
        <v>1.6</v>
      </c>
      <c r="M100" s="50">
        <f t="shared" si="10"/>
        <v>8.4792570632999994E-3</v>
      </c>
      <c r="N100" s="50">
        <f t="shared" si="11"/>
        <v>9.6424670677974708E-3</v>
      </c>
      <c r="O100" s="34">
        <v>3.1</v>
      </c>
      <c r="P100" s="50">
        <v>12.020856184055166</v>
      </c>
      <c r="Q100" s="50">
        <v>72.492836676217763</v>
      </c>
      <c r="R100" s="34">
        <v>13.6</v>
      </c>
      <c r="S100" s="50">
        <f t="shared" ref="S100:S111" si="14">((R100/1000)/$C$7)^(1/3)</f>
        <v>1.7304701426443574E-2</v>
      </c>
      <c r="T100" s="51">
        <f t="shared" ref="T100:T111" si="15">S100/($C$9^(1/3))</f>
        <v>1.9678612451172778E-2</v>
      </c>
      <c r="U100" s="34">
        <v>45.6</v>
      </c>
      <c r="V100" s="48">
        <v>29.453468867604251</v>
      </c>
      <c r="W100" s="48">
        <v>11.111111111111111</v>
      </c>
      <c r="X100" s="34"/>
    </row>
    <row r="101" spans="5:24" x14ac:dyDescent="0.3">
      <c r="E101" s="44">
        <v>98</v>
      </c>
      <c r="F101" s="34">
        <v>0.52</v>
      </c>
      <c r="G101" s="50">
        <f t="shared" si="8"/>
        <v>5.8297812018311681E-3</v>
      </c>
      <c r="H101" s="56">
        <f t="shared" si="9"/>
        <v>6.6295281333579904E-3</v>
      </c>
      <c r="I101" s="34">
        <v>0.37</v>
      </c>
      <c r="J101" s="58">
        <v>5.9185512337260864</v>
      </c>
      <c r="K101" s="58">
        <v>70.606060606060609</v>
      </c>
      <c r="L101" s="34">
        <v>1.8</v>
      </c>
      <c r="M101" s="50">
        <f t="shared" si="10"/>
        <v>8.8187827244344628E-3</v>
      </c>
      <c r="N101" s="50">
        <f t="shared" si="11"/>
        <v>1.0028569881018124E-2</v>
      </c>
      <c r="O101" s="34">
        <v>3.1</v>
      </c>
      <c r="P101" s="50">
        <v>12.020856184055166</v>
      </c>
      <c r="Q101" s="50">
        <v>72.206303724928361</v>
      </c>
      <c r="R101" s="34">
        <v>12.4</v>
      </c>
      <c r="S101" s="50">
        <f t="shared" si="14"/>
        <v>1.6779990193579192E-2</v>
      </c>
      <c r="T101" s="51">
        <f t="shared" si="15"/>
        <v>1.9081919752127616E-2</v>
      </c>
      <c r="U101" s="34">
        <v>46.8</v>
      </c>
      <c r="V101" s="48">
        <v>29.709598844264754</v>
      </c>
      <c r="W101" s="48">
        <v>10.185185185185185</v>
      </c>
      <c r="X101" s="34"/>
    </row>
    <row r="102" spans="5:24" x14ac:dyDescent="0.3">
      <c r="E102" s="44">
        <v>99</v>
      </c>
      <c r="F102" s="34">
        <v>0.54</v>
      </c>
      <c r="G102" s="50">
        <f t="shared" si="8"/>
        <v>5.9035837353518354E-3</v>
      </c>
      <c r="H102" s="56">
        <f t="shared" si="9"/>
        <v>6.7134551205551554E-3</v>
      </c>
      <c r="I102" s="34">
        <v>0.37</v>
      </c>
      <c r="J102" s="58">
        <v>5.9185512337260864</v>
      </c>
      <c r="K102" s="58">
        <v>70.303030303030297</v>
      </c>
      <c r="L102" s="34">
        <v>2</v>
      </c>
      <c r="M102" s="50">
        <f t="shared" si="10"/>
        <v>9.1340027814356978E-3</v>
      </c>
      <c r="N102" s="50">
        <f t="shared" si="11"/>
        <v>1.0387032774176446E-2</v>
      </c>
      <c r="O102" s="34">
        <v>3.2</v>
      </c>
      <c r="P102" s="50">
        <v>12.148747231636126</v>
      </c>
      <c r="Q102" s="50">
        <v>71.919770773638973</v>
      </c>
      <c r="R102" s="34">
        <v>27</v>
      </c>
      <c r="S102" s="50">
        <f t="shared" si="14"/>
        <v>2.1748988435897225E-2</v>
      </c>
      <c r="T102" s="51">
        <f t="shared" si="15"/>
        <v>2.4732580128833778E-2</v>
      </c>
      <c r="U102" s="34">
        <v>46.9</v>
      </c>
      <c r="V102" s="48">
        <v>29.730744473356722</v>
      </c>
      <c r="W102" s="48">
        <v>9.2592592592592595</v>
      </c>
      <c r="X102" s="34"/>
    </row>
    <row r="103" spans="5:24" x14ac:dyDescent="0.3">
      <c r="E103" s="44">
        <v>100</v>
      </c>
      <c r="F103" s="34">
        <v>1.1299999999999999</v>
      </c>
      <c r="G103" s="50">
        <f t="shared" si="8"/>
        <v>7.5511069620123735E-3</v>
      </c>
      <c r="H103" s="56">
        <f t="shared" si="9"/>
        <v>8.5869905421033978E-3</v>
      </c>
      <c r="I103" s="34">
        <v>0.37</v>
      </c>
      <c r="J103" s="58">
        <v>5.9185512337260864</v>
      </c>
      <c r="K103" s="58">
        <v>70</v>
      </c>
      <c r="L103" s="34">
        <v>1.9</v>
      </c>
      <c r="M103" s="50">
        <f t="shared" si="10"/>
        <v>8.9791592614215047E-3</v>
      </c>
      <c r="N103" s="50">
        <f t="shared" si="11"/>
        <v>1.0210947354044412E-2</v>
      </c>
      <c r="O103" s="34">
        <v>3.2</v>
      </c>
      <c r="P103" s="50">
        <v>12.148747231636126</v>
      </c>
      <c r="Q103" s="50">
        <v>71.633237822349571</v>
      </c>
      <c r="R103" s="34">
        <v>25.8</v>
      </c>
      <c r="S103" s="50">
        <f t="shared" si="14"/>
        <v>2.1421886286414612E-2</v>
      </c>
      <c r="T103" s="51">
        <f t="shared" si="15"/>
        <v>2.43606051219852E-2</v>
      </c>
      <c r="U103" s="34">
        <v>49</v>
      </c>
      <c r="V103" s="48">
        <v>30.168023896347385</v>
      </c>
      <c r="W103" s="48">
        <v>8.3333333333333339</v>
      </c>
      <c r="X103" s="34"/>
    </row>
    <row r="104" spans="5:24" x14ac:dyDescent="0.3">
      <c r="E104" s="44">
        <v>101</v>
      </c>
      <c r="F104" s="34">
        <v>0.53</v>
      </c>
      <c r="G104" s="50">
        <f t="shared" si="8"/>
        <v>5.8669145673330451E-3</v>
      </c>
      <c r="H104" s="56">
        <f t="shared" si="9"/>
        <v>6.6717555657020431E-3</v>
      </c>
      <c r="I104" s="34">
        <v>0.37</v>
      </c>
      <c r="J104" s="58">
        <v>5.9185512337260864</v>
      </c>
      <c r="K104" s="58">
        <v>69.696969696969703</v>
      </c>
      <c r="L104" s="34">
        <v>2</v>
      </c>
      <c r="M104" s="50">
        <f t="shared" si="10"/>
        <v>9.1340027814356978E-3</v>
      </c>
      <c r="N104" s="50">
        <f t="shared" si="11"/>
        <v>1.0387032774176446E-2</v>
      </c>
      <c r="O104" s="34">
        <v>3.2</v>
      </c>
      <c r="P104" s="50">
        <v>12.148747231636126</v>
      </c>
      <c r="Q104" s="50">
        <v>71.346704871060169</v>
      </c>
      <c r="R104" s="34">
        <v>21.7</v>
      </c>
      <c r="S104" s="50">
        <f t="shared" si="14"/>
        <v>2.0221081778995554E-2</v>
      </c>
      <c r="T104" s="51">
        <f t="shared" si="15"/>
        <v>2.299507063810145E-2</v>
      </c>
      <c r="U104" s="34">
        <v>49.7</v>
      </c>
      <c r="V104" s="48">
        <v>30.311002448874579</v>
      </c>
      <c r="W104" s="48">
        <v>7.4074074074074074</v>
      </c>
      <c r="X104" s="34"/>
    </row>
    <row r="105" spans="5:24" x14ac:dyDescent="0.3">
      <c r="E105" s="44">
        <v>102</v>
      </c>
      <c r="F105" s="34">
        <v>0.42</v>
      </c>
      <c r="G105" s="50">
        <f t="shared" si="8"/>
        <v>5.4291799649175097E-3</v>
      </c>
      <c r="H105" s="56">
        <f t="shared" si="9"/>
        <v>6.1739712130497448E-3</v>
      </c>
      <c r="I105" s="34">
        <v>0.38</v>
      </c>
      <c r="J105" s="58">
        <v>5.9713982374367163</v>
      </c>
      <c r="K105" s="58">
        <v>69.393939393939391</v>
      </c>
      <c r="L105" s="34">
        <v>2.7</v>
      </c>
      <c r="M105" s="50">
        <f t="shared" si="10"/>
        <v>1.0094986186643401E-2</v>
      </c>
      <c r="N105" s="50">
        <f t="shared" si="11"/>
        <v>1.1479846775242816E-2</v>
      </c>
      <c r="O105" s="34">
        <v>3.2</v>
      </c>
      <c r="P105" s="50">
        <v>12.148747231636126</v>
      </c>
      <c r="Q105" s="50">
        <v>71.060171919770767</v>
      </c>
      <c r="R105" s="34">
        <v>27.8</v>
      </c>
      <c r="S105" s="50">
        <f t="shared" si="14"/>
        <v>2.1961705977947523E-2</v>
      </c>
      <c r="T105" s="51">
        <f t="shared" si="15"/>
        <v>2.4974478903531917E-2</v>
      </c>
      <c r="U105" s="34">
        <v>49.8</v>
      </c>
      <c r="V105" s="48">
        <v>30.331318140244175</v>
      </c>
      <c r="W105" s="48">
        <v>6.4814814814814818</v>
      </c>
      <c r="X105" s="34"/>
    </row>
    <row r="106" spans="5:24" x14ac:dyDescent="0.3">
      <c r="E106" s="44">
        <v>103</v>
      </c>
      <c r="F106" s="34">
        <v>0.55000000000000004</v>
      </c>
      <c r="G106" s="50">
        <f t="shared" si="8"/>
        <v>5.9398029465260235E-3</v>
      </c>
      <c r="H106" s="56">
        <f t="shared" si="9"/>
        <v>6.7546429921294601E-3</v>
      </c>
      <c r="I106" s="34">
        <v>0.38</v>
      </c>
      <c r="J106" s="58">
        <v>5.9713982374367163</v>
      </c>
      <c r="K106" s="58">
        <v>69.090909090909093</v>
      </c>
      <c r="L106" s="34">
        <v>2</v>
      </c>
      <c r="M106" s="50">
        <f t="shared" si="10"/>
        <v>9.1340027814356978E-3</v>
      </c>
      <c r="N106" s="50">
        <f t="shared" si="11"/>
        <v>1.0387032774176446E-2</v>
      </c>
      <c r="O106" s="34">
        <v>3.2</v>
      </c>
      <c r="P106" s="50">
        <v>12.148747231636126</v>
      </c>
      <c r="Q106" s="50">
        <v>70.773638968481379</v>
      </c>
      <c r="R106" s="34">
        <v>17.3</v>
      </c>
      <c r="S106" s="50">
        <f t="shared" si="14"/>
        <v>1.8749938259641618E-2</v>
      </c>
      <c r="T106" s="51">
        <f t="shared" si="15"/>
        <v>2.1322111222969242E-2</v>
      </c>
      <c r="U106" s="34">
        <v>53</v>
      </c>
      <c r="V106" s="48">
        <v>30.967546134356486</v>
      </c>
      <c r="W106" s="48">
        <v>5.5555555555555554</v>
      </c>
      <c r="X106" s="34"/>
    </row>
    <row r="107" spans="5:24" x14ac:dyDescent="0.3">
      <c r="E107" s="44">
        <v>104</v>
      </c>
      <c r="F107" s="34">
        <v>1.1299999999999999</v>
      </c>
      <c r="G107" s="50">
        <f t="shared" si="8"/>
        <v>7.5511069620123735E-3</v>
      </c>
      <c r="H107" s="56">
        <f t="shared" si="9"/>
        <v>8.5869905421033978E-3</v>
      </c>
      <c r="I107" s="34">
        <v>0.38</v>
      </c>
      <c r="J107" s="58">
        <v>5.9713982374367163</v>
      </c>
      <c r="K107" s="58">
        <v>68.787878787878782</v>
      </c>
      <c r="L107" s="34">
        <v>2.9</v>
      </c>
      <c r="M107" s="50">
        <f t="shared" si="10"/>
        <v>1.0338331972096914E-2</v>
      </c>
      <c r="N107" s="50">
        <f t="shared" si="11"/>
        <v>1.1756575467957978E-2</v>
      </c>
      <c r="O107" s="34">
        <v>3.2</v>
      </c>
      <c r="P107" s="50">
        <v>12.148747231636126</v>
      </c>
      <c r="Q107" s="50">
        <v>70.487106017191977</v>
      </c>
      <c r="R107" s="34">
        <v>17.5</v>
      </c>
      <c r="S107" s="50">
        <f t="shared" si="14"/>
        <v>1.8821915695770696E-2</v>
      </c>
      <c r="T107" s="51">
        <f t="shared" si="15"/>
        <v>2.1403962740421528E-2</v>
      </c>
      <c r="U107" s="34">
        <v>57.4</v>
      </c>
      <c r="V107" s="48">
        <v>31.801831648489479</v>
      </c>
      <c r="W107" s="48">
        <v>4.6296296296296298</v>
      </c>
      <c r="X107" s="34"/>
    </row>
    <row r="108" spans="5:24" x14ac:dyDescent="0.3">
      <c r="E108" s="44">
        <v>105</v>
      </c>
      <c r="F108" s="34">
        <v>0.55000000000000004</v>
      </c>
      <c r="G108" s="50">
        <f t="shared" si="8"/>
        <v>5.9398029465260235E-3</v>
      </c>
      <c r="H108" s="56">
        <f t="shared" si="9"/>
        <v>6.7546429921294601E-3</v>
      </c>
      <c r="I108" s="34">
        <v>0.38</v>
      </c>
      <c r="J108" s="58">
        <v>5.9713982374367163</v>
      </c>
      <c r="K108" s="58">
        <v>68.484848484848484</v>
      </c>
      <c r="L108" s="34">
        <v>2</v>
      </c>
      <c r="M108" s="50">
        <f t="shared" si="10"/>
        <v>9.1340027814356978E-3</v>
      </c>
      <c r="N108" s="50">
        <f t="shared" si="11"/>
        <v>1.0387032774176446E-2</v>
      </c>
      <c r="O108" s="34">
        <v>3.2</v>
      </c>
      <c r="P108" s="50">
        <v>12.148747231636126</v>
      </c>
      <c r="Q108" s="50">
        <v>70.200573065902574</v>
      </c>
      <c r="R108" s="34">
        <v>16.600000000000001</v>
      </c>
      <c r="S108" s="50">
        <f t="shared" si="14"/>
        <v>1.8493559275773595E-2</v>
      </c>
      <c r="T108" s="51">
        <f t="shared" si="15"/>
        <v>2.1030561398454228E-2</v>
      </c>
      <c r="U108" s="34">
        <v>58</v>
      </c>
      <c r="V108" s="48">
        <v>31.912255561052635</v>
      </c>
      <c r="W108" s="48">
        <v>3.7037037037037037</v>
      </c>
      <c r="X108" s="34"/>
    </row>
    <row r="109" spans="5:24" x14ac:dyDescent="0.3">
      <c r="E109" s="44">
        <v>106</v>
      </c>
      <c r="F109" s="34">
        <v>1.23</v>
      </c>
      <c r="G109" s="50">
        <f t="shared" si="8"/>
        <v>7.7675879280825538E-3</v>
      </c>
      <c r="H109" s="56">
        <f t="shared" si="9"/>
        <v>8.8331690186554818E-3</v>
      </c>
      <c r="I109" s="34">
        <v>0.38</v>
      </c>
      <c r="J109" s="58">
        <v>5.9713982374367163</v>
      </c>
      <c r="K109" s="58">
        <v>68.181818181818187</v>
      </c>
      <c r="L109" s="34">
        <v>2.5</v>
      </c>
      <c r="M109" s="50">
        <f t="shared" si="10"/>
        <v>9.8393062255863906E-3</v>
      </c>
      <c r="N109" s="50">
        <f t="shared" si="11"/>
        <v>1.1189091867591924E-2</v>
      </c>
      <c r="O109" s="34">
        <v>3.2</v>
      </c>
      <c r="P109" s="50">
        <v>12.148747231636126</v>
      </c>
      <c r="Q109" s="50">
        <v>69.914040114613186</v>
      </c>
      <c r="R109" s="34">
        <v>15.9</v>
      </c>
      <c r="S109" s="50">
        <f t="shared" si="14"/>
        <v>1.8229867653271444E-2</v>
      </c>
      <c r="T109" s="51">
        <f t="shared" si="15"/>
        <v>2.073069576552795E-2</v>
      </c>
      <c r="U109" s="34">
        <v>58.9</v>
      </c>
      <c r="V109" s="48">
        <v>32.076472460582202</v>
      </c>
      <c r="W109" s="48">
        <v>2.7777777777777777</v>
      </c>
      <c r="X109" s="34"/>
    </row>
    <row r="110" spans="5:24" x14ac:dyDescent="0.3">
      <c r="E110" s="44">
        <v>107</v>
      </c>
      <c r="F110" s="34">
        <v>0.8</v>
      </c>
      <c r="G110" s="50">
        <f t="shared" si="8"/>
        <v>6.7299907910955987E-3</v>
      </c>
      <c r="H110" s="56">
        <f t="shared" si="9"/>
        <v>7.6532311834952085E-3</v>
      </c>
      <c r="I110" s="34">
        <v>0.38</v>
      </c>
      <c r="J110" s="58">
        <v>5.9713982374367163</v>
      </c>
      <c r="K110" s="58">
        <v>67.878787878787875</v>
      </c>
      <c r="L110" s="34">
        <v>1.8</v>
      </c>
      <c r="M110" s="50">
        <f t="shared" si="10"/>
        <v>8.8187827244344628E-3</v>
      </c>
      <c r="N110" s="50">
        <f t="shared" si="11"/>
        <v>1.0028569881018124E-2</v>
      </c>
      <c r="O110" s="34">
        <v>3.2</v>
      </c>
      <c r="P110" s="50">
        <v>12.148747231636126</v>
      </c>
      <c r="Q110" s="50">
        <v>69.627507163323784</v>
      </c>
      <c r="R110" s="34">
        <v>18.3</v>
      </c>
      <c r="S110" s="50">
        <f t="shared" si="14"/>
        <v>1.9104463121525601E-2</v>
      </c>
      <c r="T110" s="51">
        <f t="shared" si="15"/>
        <v>2.1725270872442273E-2</v>
      </c>
      <c r="U110" s="34">
        <v>59.7</v>
      </c>
      <c r="V110" s="48">
        <v>32.221044430761943</v>
      </c>
      <c r="W110" s="48">
        <v>1.8518518518518519</v>
      </c>
      <c r="X110" s="34"/>
    </row>
    <row r="111" spans="5:24" x14ac:dyDescent="0.3">
      <c r="E111" s="44">
        <v>108</v>
      </c>
      <c r="F111" s="34">
        <v>0.7</v>
      </c>
      <c r="G111" s="50">
        <f t="shared" si="8"/>
        <v>6.4370046220288968E-3</v>
      </c>
      <c r="H111" s="56">
        <f t="shared" si="9"/>
        <v>7.3200522899370124E-3</v>
      </c>
      <c r="I111" s="34">
        <v>0.38</v>
      </c>
      <c r="J111" s="58">
        <v>5.9713982374367163</v>
      </c>
      <c r="K111" s="58">
        <v>67.575757575757578</v>
      </c>
      <c r="L111" s="34">
        <v>2.1</v>
      </c>
      <c r="M111" s="50">
        <f t="shared" si="10"/>
        <v>9.2837671501879784E-3</v>
      </c>
      <c r="N111" s="50">
        <f t="shared" si="11"/>
        <v>1.0557342269789417E-2</v>
      </c>
      <c r="O111" s="34">
        <v>3.2</v>
      </c>
      <c r="P111" s="50">
        <v>12.148747231636126</v>
      </c>
      <c r="Q111" s="50">
        <v>69.340974212034382</v>
      </c>
      <c r="R111" s="34">
        <v>7.1</v>
      </c>
      <c r="S111" s="50">
        <f t="shared" si="14"/>
        <v>1.3933832660610513E-2</v>
      </c>
      <c r="T111" s="51">
        <f t="shared" si="15"/>
        <v>1.5845317762526727E-2</v>
      </c>
      <c r="U111" s="34">
        <v>73.3</v>
      </c>
      <c r="V111" s="48">
        <v>34.502415025465389</v>
      </c>
      <c r="W111">
        <v>0.92592592592592593</v>
      </c>
      <c r="X111" s="34"/>
    </row>
    <row r="112" spans="5:24" x14ac:dyDescent="0.3">
      <c r="E112" s="44">
        <v>109</v>
      </c>
      <c r="F112" s="34">
        <v>0.93</v>
      </c>
      <c r="G112" s="50">
        <f t="shared" si="8"/>
        <v>7.0763959263538539E-3</v>
      </c>
      <c r="H112" s="56">
        <f t="shared" si="9"/>
        <v>8.0471572178055419E-3</v>
      </c>
      <c r="I112" s="34">
        <v>0.38</v>
      </c>
      <c r="J112" s="58">
        <v>5.9713982374367163</v>
      </c>
      <c r="K112" s="58">
        <v>67.272727272727266</v>
      </c>
      <c r="L112" s="34">
        <v>0.4</v>
      </c>
      <c r="M112" s="50">
        <f t="shared" si="10"/>
        <v>5.3415972307607256E-3</v>
      </c>
      <c r="N112" s="50">
        <f t="shared" si="11"/>
        <v>6.0743736158180624E-3</v>
      </c>
      <c r="O112" s="34">
        <v>3.2</v>
      </c>
      <c r="P112" s="50">
        <v>12.148747231636126</v>
      </c>
      <c r="Q112" s="50">
        <v>69.05444126074498</v>
      </c>
      <c r="R112" s="34"/>
      <c r="S112" s="50"/>
      <c r="T112" s="51"/>
    </row>
    <row r="113" spans="5:20" x14ac:dyDescent="0.3">
      <c r="E113" s="44">
        <v>110</v>
      </c>
      <c r="F113" s="34">
        <v>1.1499999999999999</v>
      </c>
      <c r="G113" s="50">
        <f t="shared" si="8"/>
        <v>7.5953959921134986E-3</v>
      </c>
      <c r="H113" s="56">
        <f t="shared" si="9"/>
        <v>8.6373552746532769E-3</v>
      </c>
      <c r="I113" s="34">
        <v>0.38</v>
      </c>
      <c r="J113" s="58">
        <v>5.9713982374367163</v>
      </c>
      <c r="K113" s="58">
        <v>66.969696969696969</v>
      </c>
      <c r="L113" s="34">
        <v>1.3</v>
      </c>
      <c r="M113" s="50">
        <f t="shared" si="10"/>
        <v>7.9122303975721793E-3</v>
      </c>
      <c r="N113" s="50">
        <f t="shared" si="11"/>
        <v>8.9976539774492426E-3</v>
      </c>
      <c r="O113" s="34">
        <v>3.3</v>
      </c>
      <c r="P113" s="50">
        <v>12.274000878227739</v>
      </c>
      <c r="Q113" s="50">
        <v>68.767908309455592</v>
      </c>
      <c r="R113" s="34"/>
      <c r="S113" s="50"/>
      <c r="T113" s="51"/>
    </row>
    <row r="114" spans="5:20" x14ac:dyDescent="0.3">
      <c r="E114" s="44">
        <v>111</v>
      </c>
      <c r="F114" s="34">
        <v>1.19</v>
      </c>
      <c r="G114" s="50">
        <f t="shared" si="8"/>
        <v>7.682456822750071E-3</v>
      </c>
      <c r="H114" s="56">
        <f t="shared" si="9"/>
        <v>8.7363593720690396E-3</v>
      </c>
      <c r="I114" s="34">
        <v>0.39</v>
      </c>
      <c r="J114" s="58">
        <v>6.0233260459424134</v>
      </c>
      <c r="K114" s="58">
        <v>66.666666666666671</v>
      </c>
      <c r="L114" s="34">
        <v>14.2</v>
      </c>
      <c r="M114" s="50">
        <f t="shared" si="10"/>
        <v>1.7555529074815866E-2</v>
      </c>
      <c r="N114" s="50">
        <f t="shared" si="11"/>
        <v>1.9963849391280548E-2</v>
      </c>
      <c r="O114" s="34">
        <v>3.3</v>
      </c>
      <c r="P114" s="50">
        <v>12.274000878227739</v>
      </c>
      <c r="Q114" s="50">
        <v>68.48137535816619</v>
      </c>
      <c r="R114" s="34"/>
      <c r="S114" s="50"/>
      <c r="T114" s="51"/>
    </row>
    <row r="115" spans="5:20" x14ac:dyDescent="0.3">
      <c r="E115" s="44">
        <v>112</v>
      </c>
      <c r="F115" s="34">
        <v>0.27</v>
      </c>
      <c r="G115" s="50">
        <f t="shared" si="8"/>
        <v>4.6856775159399289E-3</v>
      </c>
      <c r="H115" s="56">
        <f t="shared" si="9"/>
        <v>5.3284728603552756E-3</v>
      </c>
      <c r="I115" s="34">
        <v>0.39</v>
      </c>
      <c r="J115" s="58">
        <v>6.0233260459424134</v>
      </c>
      <c r="K115" s="58">
        <v>66.36363636363636</v>
      </c>
      <c r="L115" s="34">
        <v>12.3</v>
      </c>
      <c r="M115" s="50">
        <f t="shared" si="10"/>
        <v>1.673476089013394E-2</v>
      </c>
      <c r="N115" s="50">
        <f t="shared" si="11"/>
        <v>1.9030485756706263E-2</v>
      </c>
      <c r="O115" s="34">
        <v>3.3</v>
      </c>
      <c r="P115" s="50">
        <v>12.274000878227739</v>
      </c>
      <c r="Q115" s="50">
        <v>68.194842406876788</v>
      </c>
      <c r="R115" s="34"/>
      <c r="S115" s="50"/>
      <c r="T115" s="51"/>
    </row>
    <row r="116" spans="5:20" x14ac:dyDescent="0.3">
      <c r="E116" s="44">
        <v>113</v>
      </c>
      <c r="F116" s="34">
        <v>0.64</v>
      </c>
      <c r="G116" s="50">
        <f t="shared" si="8"/>
        <v>6.2475700212532379E-3</v>
      </c>
      <c r="H116" s="56">
        <f t="shared" si="9"/>
        <v>7.1046304804737006E-3</v>
      </c>
      <c r="I116" s="34">
        <v>0.39</v>
      </c>
      <c r="J116" s="58">
        <v>6.0233260459424134</v>
      </c>
      <c r="K116" s="58">
        <v>66.060606060606062</v>
      </c>
      <c r="L116" s="34">
        <v>8.9</v>
      </c>
      <c r="M116" s="50">
        <f t="shared" si="10"/>
        <v>1.5023846688936604E-2</v>
      </c>
      <c r="N116" s="50">
        <f t="shared" si="11"/>
        <v>1.7084863195942459E-2</v>
      </c>
      <c r="O116" s="34">
        <v>3.3</v>
      </c>
      <c r="P116" s="50">
        <v>12.274000878227739</v>
      </c>
      <c r="Q116" s="50">
        <v>67.908309455587386</v>
      </c>
      <c r="R116" s="34"/>
      <c r="S116" s="50"/>
      <c r="T116" s="51"/>
    </row>
    <row r="117" spans="5:20" x14ac:dyDescent="0.3">
      <c r="E117" s="44">
        <v>114</v>
      </c>
      <c r="F117" s="34">
        <v>0.54</v>
      </c>
      <c r="G117" s="50">
        <f t="shared" si="8"/>
        <v>5.9035837353518354E-3</v>
      </c>
      <c r="H117" s="56">
        <f t="shared" si="9"/>
        <v>6.7134551205551554E-3</v>
      </c>
      <c r="I117" s="34">
        <v>0.39</v>
      </c>
      <c r="J117" s="58">
        <v>6.0233260459424134</v>
      </c>
      <c r="K117" s="58">
        <v>65.757575757575751</v>
      </c>
      <c r="L117" s="34">
        <v>9.4</v>
      </c>
      <c r="M117" s="50">
        <f t="shared" si="10"/>
        <v>1.5300082015118642E-2</v>
      </c>
      <c r="N117" s="50">
        <f t="shared" si="11"/>
        <v>1.7398993315573003E-2</v>
      </c>
      <c r="O117" s="34">
        <v>3.3</v>
      </c>
      <c r="P117" s="50">
        <v>12.274000878227739</v>
      </c>
      <c r="Q117" s="50">
        <v>67.621776504297998</v>
      </c>
      <c r="R117" s="34"/>
      <c r="S117" s="50"/>
      <c r="T117" s="51"/>
    </row>
    <row r="118" spans="5:20" x14ac:dyDescent="0.3">
      <c r="E118" s="44">
        <v>115</v>
      </c>
      <c r="F118" s="34">
        <v>0.59</v>
      </c>
      <c r="G118" s="50">
        <f t="shared" si="8"/>
        <v>6.0804419251640172E-3</v>
      </c>
      <c r="H118" s="56">
        <f t="shared" si="9"/>
        <v>6.9145752491470043E-3</v>
      </c>
      <c r="I118" s="34">
        <v>0.39</v>
      </c>
      <c r="J118" s="58">
        <v>6.0233260459424134</v>
      </c>
      <c r="K118" s="58">
        <v>65.454545454545453</v>
      </c>
      <c r="L118" s="34">
        <v>4.7</v>
      </c>
      <c r="M118" s="50">
        <f t="shared" si="10"/>
        <v>1.2143683142999523E-2</v>
      </c>
      <c r="N118" s="50">
        <f t="shared" si="11"/>
        <v>1.3809590146164119E-2</v>
      </c>
      <c r="O118" s="34">
        <v>3.3</v>
      </c>
      <c r="P118" s="50">
        <v>12.274000878227739</v>
      </c>
      <c r="Q118" s="50">
        <v>67.335243553008596</v>
      </c>
      <c r="R118" s="34"/>
      <c r="S118" s="50"/>
      <c r="T118" s="51"/>
    </row>
    <row r="119" spans="5:20" x14ac:dyDescent="0.3">
      <c r="E119" s="44">
        <v>116</v>
      </c>
      <c r="F119" s="34">
        <v>0.93</v>
      </c>
      <c r="G119" s="50">
        <f t="shared" si="8"/>
        <v>7.0763959263538539E-3</v>
      </c>
      <c r="H119" s="56">
        <f t="shared" si="9"/>
        <v>8.0471572178055419E-3</v>
      </c>
      <c r="I119" s="34">
        <v>0.39</v>
      </c>
      <c r="J119" s="58">
        <v>6.0233260459424134</v>
      </c>
      <c r="K119" s="58">
        <v>65.151515151515156</v>
      </c>
      <c r="L119" s="34">
        <v>6.4</v>
      </c>
      <c r="M119" s="50">
        <f t="shared" si="10"/>
        <v>1.3459981582191199E-2</v>
      </c>
      <c r="N119" s="50">
        <f t="shared" si="11"/>
        <v>1.5306462366990419E-2</v>
      </c>
      <c r="O119" s="34">
        <v>3.4</v>
      </c>
      <c r="P119" s="50">
        <v>12.396749029977968</v>
      </c>
      <c r="Q119" s="50">
        <v>67.048710601719193</v>
      </c>
      <c r="R119" s="34"/>
      <c r="S119" s="50"/>
      <c r="T119" s="51"/>
    </row>
    <row r="120" spans="5:20" x14ac:dyDescent="0.3">
      <c r="E120" s="44">
        <v>117</v>
      </c>
      <c r="F120" s="34">
        <v>1.1000000000000001</v>
      </c>
      <c r="G120" s="50">
        <f t="shared" si="8"/>
        <v>7.4836827645557262E-3</v>
      </c>
      <c r="H120" s="56">
        <f t="shared" si="9"/>
        <v>8.5103168903087941E-3</v>
      </c>
      <c r="I120" s="34">
        <v>0.4</v>
      </c>
      <c r="J120" s="58">
        <v>6.0743736158180628</v>
      </c>
      <c r="K120" s="58">
        <v>64.848484848484844</v>
      </c>
      <c r="L120" s="34">
        <v>6.6</v>
      </c>
      <c r="M120" s="50">
        <f t="shared" si="10"/>
        <v>1.3598754061697176E-2</v>
      </c>
      <c r="N120" s="50">
        <f t="shared" si="11"/>
        <v>1.5464272072907296E-2</v>
      </c>
      <c r="O120" s="34">
        <v>3.4</v>
      </c>
      <c r="P120" s="50">
        <v>12.396749029977968</v>
      </c>
      <c r="Q120" s="50">
        <v>66.762177650429805</v>
      </c>
      <c r="R120" s="34"/>
      <c r="S120" s="50"/>
      <c r="T120" s="51"/>
    </row>
    <row r="121" spans="5:20" x14ac:dyDescent="0.3">
      <c r="E121" s="44">
        <v>118</v>
      </c>
      <c r="F121" s="34">
        <v>1.46</v>
      </c>
      <c r="G121" s="50">
        <f t="shared" si="8"/>
        <v>8.224359634758217E-3</v>
      </c>
      <c r="H121" s="56">
        <f t="shared" si="9"/>
        <v>9.3526020428274844E-3</v>
      </c>
      <c r="I121" s="34">
        <v>0.4</v>
      </c>
      <c r="J121" s="58">
        <v>6.0743736158180628</v>
      </c>
      <c r="K121" s="58">
        <v>64.545454545454547</v>
      </c>
      <c r="L121" s="34">
        <v>12.8</v>
      </c>
      <c r="M121" s="50">
        <f t="shared" si="10"/>
        <v>1.6958514126600002E-2</v>
      </c>
      <c r="N121" s="50">
        <f t="shared" si="11"/>
        <v>1.9284934135594945E-2</v>
      </c>
      <c r="O121" s="34">
        <v>3.5</v>
      </c>
      <c r="P121" s="50">
        <v>12.517113344207969</v>
      </c>
      <c r="Q121" s="50">
        <v>66.475644699140403</v>
      </c>
      <c r="R121" s="34"/>
      <c r="S121" s="50"/>
      <c r="T121" s="51"/>
    </row>
    <row r="122" spans="5:20" x14ac:dyDescent="0.3">
      <c r="E122" s="44">
        <v>119</v>
      </c>
      <c r="F122" s="34">
        <v>1.04</v>
      </c>
      <c r="G122" s="50">
        <f t="shared" si="8"/>
        <v>7.3450640524685184E-3</v>
      </c>
      <c r="H122" s="56">
        <f t="shared" si="9"/>
        <v>8.3526820460879947E-3</v>
      </c>
      <c r="I122" s="34">
        <v>0.41</v>
      </c>
      <c r="J122" s="58">
        <v>6.1245773273295088</v>
      </c>
      <c r="K122" s="58">
        <v>64.242424242424249</v>
      </c>
      <c r="L122" s="34">
        <v>5.0999999999999996</v>
      </c>
      <c r="M122" s="50">
        <f t="shared" si="10"/>
        <v>1.247884909829312E-2</v>
      </c>
      <c r="N122" s="50">
        <f t="shared" si="11"/>
        <v>1.4190735175974977E-2</v>
      </c>
      <c r="O122" s="34">
        <v>3.5</v>
      </c>
      <c r="P122" s="50">
        <v>12.517113344207969</v>
      </c>
      <c r="Q122" s="50">
        <v>66.189111747851001</v>
      </c>
      <c r="R122" s="34"/>
      <c r="S122" s="50"/>
      <c r="T122" s="51"/>
    </row>
    <row r="123" spans="5:20" x14ac:dyDescent="0.3">
      <c r="E123" s="44">
        <v>120</v>
      </c>
      <c r="F123" s="34">
        <v>0.71</v>
      </c>
      <c r="G123" s="50">
        <f t="shared" si="8"/>
        <v>6.4675122086918736E-3</v>
      </c>
      <c r="H123" s="56">
        <f t="shared" si="9"/>
        <v>7.354744999159021E-3</v>
      </c>
      <c r="I123" s="34">
        <v>0.41</v>
      </c>
      <c r="J123" s="58">
        <v>6.1245773273295088</v>
      </c>
      <c r="K123" s="58">
        <v>63.939393939393938</v>
      </c>
      <c r="L123" s="34">
        <v>7.6</v>
      </c>
      <c r="M123" s="50">
        <f t="shared" si="10"/>
        <v>1.425352685737049E-2</v>
      </c>
      <c r="N123" s="50">
        <f t="shared" si="11"/>
        <v>1.6208868571401993E-2</v>
      </c>
      <c r="O123" s="34">
        <v>3.5</v>
      </c>
      <c r="P123" s="50">
        <v>12.517113344207969</v>
      </c>
      <c r="Q123" s="50">
        <v>65.902578796561599</v>
      </c>
      <c r="R123" s="34"/>
      <c r="S123" s="50"/>
      <c r="T123" s="51"/>
    </row>
    <row r="124" spans="5:20" x14ac:dyDescent="0.3">
      <c r="E124" s="44">
        <v>121</v>
      </c>
      <c r="F124" s="34">
        <v>1.32</v>
      </c>
      <c r="G124" s="50">
        <f t="shared" si="8"/>
        <v>7.9525996187993584E-3</v>
      </c>
      <c r="H124" s="56">
        <f t="shared" si="9"/>
        <v>9.0435611699461547E-3</v>
      </c>
      <c r="I124" s="34">
        <v>0.41</v>
      </c>
      <c r="J124" s="58">
        <v>6.1245773273295088</v>
      </c>
      <c r="K124" s="58">
        <v>63.636363636363633</v>
      </c>
      <c r="L124" s="34">
        <v>10.1</v>
      </c>
      <c r="M124" s="50">
        <f t="shared" si="10"/>
        <v>1.5670815550782233E-2</v>
      </c>
      <c r="N124" s="50">
        <f t="shared" si="11"/>
        <v>1.7820585193478997E-2</v>
      </c>
      <c r="O124" s="34">
        <v>3.5</v>
      </c>
      <c r="P124" s="50">
        <v>12.517113344207969</v>
      </c>
      <c r="Q124" s="50">
        <v>65.616045845272211</v>
      </c>
      <c r="R124" s="34"/>
      <c r="S124" s="50"/>
      <c r="T124" s="51"/>
    </row>
    <row r="125" spans="5:20" x14ac:dyDescent="0.3">
      <c r="E125" s="44">
        <v>122</v>
      </c>
      <c r="F125" s="34">
        <v>1.1499999999999999</v>
      </c>
      <c r="G125" s="50">
        <f t="shared" si="8"/>
        <v>7.5953959921134986E-3</v>
      </c>
      <c r="H125" s="56">
        <f t="shared" si="9"/>
        <v>8.6373552746532769E-3</v>
      </c>
      <c r="I125" s="34">
        <v>0.41</v>
      </c>
      <c r="J125" s="58">
        <v>6.1245773273295088</v>
      </c>
      <c r="K125" s="58">
        <v>63.333333333333336</v>
      </c>
      <c r="L125" s="34">
        <v>5.4</v>
      </c>
      <c r="M125" s="50">
        <f t="shared" si="10"/>
        <v>1.2718885594949991E-2</v>
      </c>
      <c r="N125" s="50">
        <f t="shared" si="11"/>
        <v>1.4463700601696198E-2</v>
      </c>
      <c r="O125" s="34">
        <v>3.6</v>
      </c>
      <c r="P125" s="50">
        <v>12.635206293436458</v>
      </c>
      <c r="Q125" s="50">
        <v>65.329512893982809</v>
      </c>
      <c r="R125" s="34"/>
      <c r="S125" s="50"/>
      <c r="T125" s="51"/>
    </row>
    <row r="126" spans="5:20" x14ac:dyDescent="0.3">
      <c r="E126" s="44">
        <v>123</v>
      </c>
      <c r="F126" s="34">
        <v>1.68</v>
      </c>
      <c r="G126" s="50">
        <f t="shared" si="8"/>
        <v>8.6182859876347308E-3</v>
      </c>
      <c r="H126" s="56">
        <f t="shared" si="9"/>
        <v>9.8005683984165506E-3</v>
      </c>
      <c r="I126" s="34">
        <v>0.42</v>
      </c>
      <c r="J126" s="58">
        <v>6.1739712130497448</v>
      </c>
      <c r="K126" s="58">
        <v>63.030303030303031</v>
      </c>
      <c r="L126" s="34">
        <v>6.6</v>
      </c>
      <c r="M126" s="50">
        <f t="shared" si="10"/>
        <v>1.3598754061697176E-2</v>
      </c>
      <c r="N126" s="50">
        <f t="shared" si="11"/>
        <v>1.5464272072907296E-2</v>
      </c>
      <c r="O126" s="34">
        <v>3.6</v>
      </c>
      <c r="P126" s="50">
        <v>12.635206293436458</v>
      </c>
      <c r="Q126" s="50">
        <v>65.042979942693407</v>
      </c>
      <c r="R126" s="34"/>
      <c r="S126" s="50"/>
      <c r="T126" s="51"/>
    </row>
    <row r="127" spans="5:20" x14ac:dyDescent="0.3">
      <c r="E127" s="44">
        <v>124</v>
      </c>
      <c r="F127" s="34">
        <v>0.67</v>
      </c>
      <c r="G127" s="50">
        <f t="shared" si="8"/>
        <v>6.3437015380556159E-3</v>
      </c>
      <c r="H127" s="56">
        <f t="shared" si="9"/>
        <v>7.213949608084109E-3</v>
      </c>
      <c r="I127" s="34">
        <v>0.42</v>
      </c>
      <c r="J127" s="58">
        <v>6.1739712130497448</v>
      </c>
      <c r="K127" s="58">
        <v>62.727272727272727</v>
      </c>
      <c r="L127" s="34">
        <v>8.5</v>
      </c>
      <c r="M127" s="50">
        <f t="shared" si="10"/>
        <v>1.4795311601820222E-2</v>
      </c>
      <c r="N127" s="50">
        <f t="shared" si="11"/>
        <v>1.6824976977739006E-2</v>
      </c>
      <c r="O127" s="34">
        <v>3.6</v>
      </c>
      <c r="P127" s="50">
        <v>12.635206293436458</v>
      </c>
      <c r="Q127" s="50">
        <v>64.756446991404005</v>
      </c>
      <c r="R127" s="34"/>
      <c r="S127" s="50"/>
      <c r="T127" s="51"/>
    </row>
    <row r="128" spans="5:20" x14ac:dyDescent="0.3">
      <c r="E128" s="44">
        <v>125</v>
      </c>
      <c r="F128" s="34">
        <v>0.56000000000000005</v>
      </c>
      <c r="G128" s="50">
        <f t="shared" si="8"/>
        <v>5.9755857551046345E-3</v>
      </c>
      <c r="H128" s="56">
        <f t="shared" si="9"/>
        <v>6.7953345940866567E-3</v>
      </c>
      <c r="I128" s="34">
        <v>0.42</v>
      </c>
      <c r="J128" s="58">
        <v>6.1739712130497448</v>
      </c>
      <c r="K128" s="58">
        <v>62.424242424242422</v>
      </c>
      <c r="L128" s="34">
        <v>4.7</v>
      </c>
      <c r="M128" s="50">
        <f t="shared" si="10"/>
        <v>1.2143683142999523E-2</v>
      </c>
      <c r="N128" s="50">
        <f t="shared" si="11"/>
        <v>1.3809590146164119E-2</v>
      </c>
      <c r="O128" s="34">
        <v>3.6</v>
      </c>
      <c r="P128" s="50">
        <v>12.635206293436458</v>
      </c>
      <c r="Q128" s="50">
        <v>64.469914040114617</v>
      </c>
      <c r="R128" s="34"/>
      <c r="S128" s="50"/>
      <c r="T128" s="51"/>
    </row>
    <row r="129" spans="5:20" x14ac:dyDescent="0.3">
      <c r="E129" s="44">
        <v>126</v>
      </c>
      <c r="F129" s="34">
        <v>0.25</v>
      </c>
      <c r="G129" s="50">
        <f t="shared" si="8"/>
        <v>4.5670013907178481E-3</v>
      </c>
      <c r="H129" s="56">
        <f t="shared" si="9"/>
        <v>5.1935163870882222E-3</v>
      </c>
      <c r="I129" s="34">
        <v>0.42</v>
      </c>
      <c r="J129" s="58">
        <v>6.1739712130497448</v>
      </c>
      <c r="K129" s="58">
        <v>62.121212121212125</v>
      </c>
      <c r="L129" s="34">
        <v>6.8</v>
      </c>
      <c r="M129" s="50">
        <f t="shared" si="10"/>
        <v>1.3734750624166068E-2</v>
      </c>
      <c r="N129" s="50">
        <f t="shared" si="11"/>
        <v>1.561892505313309E-2</v>
      </c>
      <c r="O129" s="34">
        <v>3.6</v>
      </c>
      <c r="P129" s="50">
        <v>12.635206293436458</v>
      </c>
      <c r="Q129" s="50">
        <v>64.183381088825215</v>
      </c>
      <c r="R129" s="34"/>
      <c r="S129" s="50"/>
      <c r="T129" s="51"/>
    </row>
    <row r="130" spans="5:20" x14ac:dyDescent="0.3">
      <c r="E130" s="44">
        <v>127</v>
      </c>
      <c r="F130" s="34">
        <v>0.63</v>
      </c>
      <c r="G130" s="50">
        <f t="shared" si="8"/>
        <v>6.2148596312262749E-3</v>
      </c>
      <c r="H130" s="56">
        <f t="shared" si="9"/>
        <v>7.0674327806923174E-3</v>
      </c>
      <c r="I130" s="34">
        <v>0.42</v>
      </c>
      <c r="J130" s="58">
        <v>6.1739712130497448</v>
      </c>
      <c r="K130" s="58">
        <v>61.81818181818182</v>
      </c>
      <c r="L130" s="34">
        <v>7.1</v>
      </c>
      <c r="M130" s="50">
        <f t="shared" si="10"/>
        <v>1.3933832660610513E-2</v>
      </c>
      <c r="N130" s="50">
        <f t="shared" si="11"/>
        <v>1.5845317762526727E-2</v>
      </c>
      <c r="O130" s="34">
        <v>3.7</v>
      </c>
      <c r="P130" s="50">
        <v>12.751132092670485</v>
      </c>
      <c r="Q130" s="50">
        <v>63.896848137535819</v>
      </c>
      <c r="R130" s="34"/>
      <c r="S130" s="50"/>
      <c r="T130" s="51"/>
    </row>
    <row r="131" spans="5:20" x14ac:dyDescent="0.3">
      <c r="E131" s="44">
        <v>128</v>
      </c>
      <c r="F131" s="34">
        <v>0.9</v>
      </c>
      <c r="G131" s="50">
        <f t="shared" si="8"/>
        <v>6.9994724869231213E-3</v>
      </c>
      <c r="H131" s="56">
        <f t="shared" si="9"/>
        <v>7.9596811894323809E-3</v>
      </c>
      <c r="I131" s="34">
        <v>0.42</v>
      </c>
      <c r="J131" s="58">
        <v>6.1739712130497448</v>
      </c>
      <c r="K131" s="58">
        <v>61.515151515151516</v>
      </c>
      <c r="L131" s="34">
        <v>7.7</v>
      </c>
      <c r="M131" s="50">
        <f t="shared" si="10"/>
        <v>1.4315770122294933E-2</v>
      </c>
      <c r="N131" s="50">
        <f t="shared" si="11"/>
        <v>1.6279650554746245E-2</v>
      </c>
      <c r="O131" s="34">
        <v>3.7</v>
      </c>
      <c r="P131" s="50">
        <v>12.751132092670485</v>
      </c>
      <c r="Q131" s="50">
        <v>63.610315186246417</v>
      </c>
      <c r="R131" s="34"/>
      <c r="S131" s="50"/>
      <c r="T131" s="51"/>
    </row>
    <row r="132" spans="5:20" x14ac:dyDescent="0.3">
      <c r="E132" s="44">
        <v>129</v>
      </c>
      <c r="F132" s="34">
        <v>0.78</v>
      </c>
      <c r="G132" s="50">
        <f t="shared" ref="G132:G195" si="16">((F132/1000)/$C$7)^(1/3)</f>
        <v>6.6734335727058206E-3</v>
      </c>
      <c r="H132" s="56">
        <f t="shared" ref="H132:H195" si="17">G132/($C$9^(1/3))</f>
        <v>7.5889152756628987E-3</v>
      </c>
      <c r="I132" s="34">
        <v>0.42</v>
      </c>
      <c r="J132" s="58">
        <v>6.1739712130497448</v>
      </c>
      <c r="K132" s="58">
        <v>61.212121212121211</v>
      </c>
      <c r="L132" s="34">
        <v>11.1</v>
      </c>
      <c r="M132" s="50">
        <f t="shared" ref="M132:M195" si="18">((L132/1000)/$C$7)^(1/3)</f>
        <v>1.6171816342402189E-2</v>
      </c>
      <c r="N132" s="50">
        <f t="shared" ref="N132:N195" si="19">M132/($C$9^(1/3))</f>
        <v>1.8390314781587012E-2</v>
      </c>
      <c r="O132" s="34">
        <v>3.7</v>
      </c>
      <c r="P132" s="50">
        <v>12.751132092670485</v>
      </c>
      <c r="Q132" s="50">
        <v>63.323782234957022</v>
      </c>
      <c r="R132" s="34"/>
      <c r="S132" s="50"/>
      <c r="T132" s="51"/>
    </row>
    <row r="133" spans="5:20" x14ac:dyDescent="0.3">
      <c r="E133" s="44">
        <v>130</v>
      </c>
      <c r="F133" s="34">
        <v>0.22</v>
      </c>
      <c r="G133" s="50">
        <f t="shared" si="16"/>
        <v>4.3764842301437668E-3</v>
      </c>
      <c r="H133" s="56">
        <f t="shared" si="17"/>
        <v>4.976863509015092E-3</v>
      </c>
      <c r="I133" s="34">
        <v>0.43</v>
      </c>
      <c r="J133" s="58">
        <v>6.2225871612639851</v>
      </c>
      <c r="K133" s="58">
        <v>60.909090909090907</v>
      </c>
      <c r="L133" s="34">
        <v>4.3</v>
      </c>
      <c r="M133" s="50">
        <f t="shared" si="18"/>
        <v>1.1788918341972428E-2</v>
      </c>
      <c r="N133" s="50">
        <f t="shared" si="19"/>
        <v>1.3406157641974165E-2</v>
      </c>
      <c r="O133" s="34">
        <v>3.7</v>
      </c>
      <c r="P133" s="50">
        <v>12.751132092670485</v>
      </c>
      <c r="Q133" s="50">
        <v>63.03724928366762</v>
      </c>
      <c r="R133" s="34"/>
      <c r="S133" s="50"/>
      <c r="T133" s="51"/>
    </row>
    <row r="134" spans="5:20" x14ac:dyDescent="0.3">
      <c r="E134" s="44">
        <v>131</v>
      </c>
      <c r="F134" s="34">
        <v>0.81</v>
      </c>
      <c r="G134" s="50">
        <f t="shared" si="16"/>
        <v>6.7579163839634427E-3</v>
      </c>
      <c r="H134" s="56">
        <f t="shared" si="17"/>
        <v>7.6849876932420791E-3</v>
      </c>
      <c r="I134" s="34">
        <v>0.43</v>
      </c>
      <c r="J134" s="58">
        <v>6.2225871612639851</v>
      </c>
      <c r="K134" s="58">
        <v>60.606060606060609</v>
      </c>
      <c r="L134" s="34">
        <v>6.3</v>
      </c>
      <c r="M134" s="50">
        <f t="shared" si="18"/>
        <v>1.3389509183192648E-2</v>
      </c>
      <c r="N134" s="50">
        <f t="shared" si="19"/>
        <v>1.5226322352192028E-2</v>
      </c>
      <c r="O134" s="34">
        <v>3.7</v>
      </c>
      <c r="P134" s="50">
        <v>12.751132092670485</v>
      </c>
      <c r="Q134" s="50">
        <v>62.750716332378225</v>
      </c>
      <c r="R134" s="34"/>
      <c r="S134" s="50"/>
      <c r="T134" s="51"/>
    </row>
    <row r="135" spans="5:20" x14ac:dyDescent="0.3">
      <c r="E135" s="44">
        <v>132</v>
      </c>
      <c r="F135" s="34">
        <v>0.78</v>
      </c>
      <c r="G135" s="50">
        <f t="shared" si="16"/>
        <v>6.6734335727058206E-3</v>
      </c>
      <c r="H135" s="56">
        <f t="shared" si="17"/>
        <v>7.5889152756628987E-3</v>
      </c>
      <c r="I135" s="34">
        <v>0.43</v>
      </c>
      <c r="J135" s="58">
        <v>6.2225871612639851</v>
      </c>
      <c r="K135" s="58">
        <v>60.303030303030305</v>
      </c>
      <c r="L135" s="34">
        <v>8.6</v>
      </c>
      <c r="M135" s="50">
        <f t="shared" si="18"/>
        <v>1.4853106374542825E-2</v>
      </c>
      <c r="N135" s="50">
        <f t="shared" si="19"/>
        <v>1.6890700211332262E-2</v>
      </c>
      <c r="O135" s="34">
        <v>3.7</v>
      </c>
      <c r="P135" s="50">
        <v>12.751132092670485</v>
      </c>
      <c r="Q135" s="50">
        <v>62.464183381088823</v>
      </c>
      <c r="R135" s="34"/>
      <c r="S135" s="50"/>
      <c r="T135" s="51"/>
    </row>
    <row r="136" spans="5:20" x14ac:dyDescent="0.3">
      <c r="E136" s="44">
        <v>133</v>
      </c>
      <c r="F136" s="34">
        <v>0.41</v>
      </c>
      <c r="G136" s="50">
        <f t="shared" si="16"/>
        <v>5.385744664445925E-3</v>
      </c>
      <c r="H136" s="56">
        <f t="shared" si="17"/>
        <v>6.124577327329509E-3</v>
      </c>
      <c r="I136" s="34">
        <v>0.44</v>
      </c>
      <c r="J136" s="58">
        <v>6.270455097461781</v>
      </c>
      <c r="K136" s="58">
        <v>60</v>
      </c>
      <c r="L136" s="34">
        <v>3.7</v>
      </c>
      <c r="M136" s="50">
        <f t="shared" si="18"/>
        <v>1.1212911187732402E-2</v>
      </c>
      <c r="N136" s="50">
        <f t="shared" si="19"/>
        <v>1.2751132092670484E-2</v>
      </c>
      <c r="O136" s="34">
        <v>3.7</v>
      </c>
      <c r="P136" s="50">
        <v>12.751132092670485</v>
      </c>
      <c r="Q136" s="50">
        <v>62.177650429799428</v>
      </c>
      <c r="R136" s="34"/>
      <c r="S136" s="50"/>
      <c r="T136" s="51"/>
    </row>
    <row r="137" spans="5:20" x14ac:dyDescent="0.3">
      <c r="E137" s="44">
        <v>134</v>
      </c>
      <c r="F137" s="34">
        <v>0.5</v>
      </c>
      <c r="G137" s="50">
        <f t="shared" si="16"/>
        <v>5.7540611870645761E-3</v>
      </c>
      <c r="H137" s="56">
        <f t="shared" si="17"/>
        <v>6.54342061906642E-3</v>
      </c>
      <c r="I137" s="34">
        <v>0.44</v>
      </c>
      <c r="J137" s="58">
        <v>6.270455097461781</v>
      </c>
      <c r="K137" s="58">
        <v>59.696969696969695</v>
      </c>
      <c r="L137" s="34">
        <v>4.7</v>
      </c>
      <c r="M137" s="50">
        <f t="shared" si="18"/>
        <v>1.2143683142999523E-2</v>
      </c>
      <c r="N137" s="50">
        <f t="shared" si="19"/>
        <v>1.3809590146164119E-2</v>
      </c>
      <c r="O137" s="34">
        <v>3.7</v>
      </c>
      <c r="P137" s="50">
        <v>12.751132092670485</v>
      </c>
      <c r="Q137" s="50">
        <v>61.891117478510026</v>
      </c>
      <c r="R137" s="34"/>
      <c r="S137" s="50"/>
      <c r="T137" s="51"/>
    </row>
    <row r="138" spans="5:20" x14ac:dyDescent="0.3">
      <c r="E138" s="44">
        <v>135</v>
      </c>
      <c r="F138" s="34">
        <v>0.32</v>
      </c>
      <c r="G138" s="50">
        <f t="shared" si="16"/>
        <v>4.9586996119911856E-3</v>
      </c>
      <c r="H138" s="56">
        <f t="shared" si="17"/>
        <v>5.6389489492746402E-3</v>
      </c>
      <c r="I138" s="34">
        <v>0.44</v>
      </c>
      <c r="J138" s="58">
        <v>6.270455097461781</v>
      </c>
      <c r="K138" s="58">
        <v>59.393939393939391</v>
      </c>
      <c r="L138" s="34">
        <v>4.7</v>
      </c>
      <c r="M138" s="50">
        <f t="shared" si="18"/>
        <v>1.2143683142999523E-2</v>
      </c>
      <c r="N138" s="50">
        <f t="shared" si="19"/>
        <v>1.3809590146164119E-2</v>
      </c>
      <c r="O138" s="34">
        <v>3.7</v>
      </c>
      <c r="P138" s="50">
        <v>12.751132092670485</v>
      </c>
      <c r="Q138" s="50">
        <v>61.604584527220631</v>
      </c>
      <c r="R138" s="34"/>
      <c r="S138" s="50"/>
      <c r="T138" s="51"/>
    </row>
    <row r="139" spans="5:20" x14ac:dyDescent="0.3">
      <c r="E139" s="44">
        <v>136</v>
      </c>
      <c r="F139" s="34">
        <v>0.6</v>
      </c>
      <c r="G139" s="50">
        <f t="shared" si="16"/>
        <v>6.1146024280352412E-3</v>
      </c>
      <c r="H139" s="56">
        <f t="shared" si="17"/>
        <v>6.95342199261712E-3</v>
      </c>
      <c r="I139" s="34">
        <v>0.44</v>
      </c>
      <c r="J139" s="58">
        <v>6.270455097461781</v>
      </c>
      <c r="K139" s="58">
        <v>59.090909090909093</v>
      </c>
      <c r="L139" s="34">
        <v>3.7</v>
      </c>
      <c r="M139" s="50">
        <f t="shared" si="18"/>
        <v>1.1212911187732402E-2</v>
      </c>
      <c r="N139" s="50">
        <f t="shared" si="19"/>
        <v>1.2751132092670484E-2</v>
      </c>
      <c r="O139" s="34">
        <v>3.8</v>
      </c>
      <c r="P139" s="50">
        <v>12.864987510728911</v>
      </c>
      <c r="Q139" s="50">
        <v>61.318051575931229</v>
      </c>
      <c r="R139" s="34"/>
      <c r="S139" s="50"/>
      <c r="T139" s="51"/>
    </row>
    <row r="140" spans="5:20" x14ac:dyDescent="0.3">
      <c r="E140" s="44">
        <v>137</v>
      </c>
      <c r="F140" s="34">
        <v>0.76</v>
      </c>
      <c r="G140" s="50">
        <f t="shared" si="16"/>
        <v>6.6159011100770763E-3</v>
      </c>
      <c r="H140" s="56">
        <f t="shared" si="17"/>
        <v>7.5234903366516673E-3</v>
      </c>
      <c r="I140" s="34">
        <v>0.44</v>
      </c>
      <c r="J140" s="58">
        <v>6.270455097461781</v>
      </c>
      <c r="K140" s="58">
        <v>58.787878787878789</v>
      </c>
      <c r="L140" s="34">
        <v>6</v>
      </c>
      <c r="M140" s="50">
        <f t="shared" si="18"/>
        <v>1.317351158671231E-2</v>
      </c>
      <c r="N140" s="50">
        <f t="shared" si="19"/>
        <v>1.4980693555324949E-2</v>
      </c>
      <c r="O140" s="34">
        <v>3.8</v>
      </c>
      <c r="P140" s="50">
        <v>12.864987510728911</v>
      </c>
      <c r="Q140" s="50">
        <v>61.031518624641834</v>
      </c>
      <c r="R140" s="34"/>
      <c r="S140" s="50"/>
      <c r="T140" s="51"/>
    </row>
    <row r="141" spans="5:20" x14ac:dyDescent="0.3">
      <c r="E141" s="44">
        <v>138</v>
      </c>
      <c r="F141" s="34">
        <v>0.51</v>
      </c>
      <c r="G141" s="50">
        <f t="shared" si="16"/>
        <v>5.7921686630976231E-3</v>
      </c>
      <c r="H141" s="56">
        <f t="shared" si="17"/>
        <v>6.5867557933561513E-3</v>
      </c>
      <c r="I141" s="34">
        <v>0.44</v>
      </c>
      <c r="J141" s="58">
        <v>6.270455097461781</v>
      </c>
      <c r="K141" s="58">
        <v>58.484848484848484</v>
      </c>
      <c r="L141" s="34">
        <v>3.2</v>
      </c>
      <c r="M141" s="50">
        <f t="shared" si="18"/>
        <v>1.0683194461521451E-2</v>
      </c>
      <c r="N141" s="50">
        <f t="shared" si="19"/>
        <v>1.2148747231636125E-2</v>
      </c>
      <c r="O141" s="34">
        <v>3.9</v>
      </c>
      <c r="P141" s="50">
        <v>12.976862582750906</v>
      </c>
      <c r="Q141" s="50">
        <v>60.744985673352438</v>
      </c>
      <c r="R141" s="34"/>
      <c r="S141" s="50"/>
      <c r="T141" s="51"/>
    </row>
    <row r="142" spans="5:20" x14ac:dyDescent="0.3">
      <c r="E142" s="44">
        <v>139</v>
      </c>
      <c r="F142" s="34">
        <v>0.52</v>
      </c>
      <c r="G142" s="50">
        <f t="shared" si="16"/>
        <v>5.8297812018311681E-3</v>
      </c>
      <c r="H142" s="56">
        <f t="shared" si="17"/>
        <v>6.6295281333579904E-3</v>
      </c>
      <c r="I142" s="34">
        <v>0.45</v>
      </c>
      <c r="J142" s="58">
        <v>6.3176031467182279</v>
      </c>
      <c r="K142" s="58">
        <v>58.18181818181818</v>
      </c>
      <c r="L142" s="34">
        <v>3.1</v>
      </c>
      <c r="M142" s="50">
        <f t="shared" si="18"/>
        <v>1.0570731430959981E-2</v>
      </c>
      <c r="N142" s="50">
        <f t="shared" si="19"/>
        <v>1.2020856184055167E-2</v>
      </c>
      <c r="O142" s="34">
        <v>3.9</v>
      </c>
      <c r="P142" s="50">
        <v>12.976862582750906</v>
      </c>
      <c r="Q142" s="50">
        <v>60.458452722063036</v>
      </c>
      <c r="R142" s="34"/>
      <c r="S142" s="50"/>
      <c r="T142" s="51"/>
    </row>
    <row r="143" spans="5:20" x14ac:dyDescent="0.3">
      <c r="E143" s="44">
        <v>140</v>
      </c>
      <c r="F143" s="34">
        <v>0.55000000000000004</v>
      </c>
      <c r="G143" s="50">
        <f t="shared" si="16"/>
        <v>5.9398029465260235E-3</v>
      </c>
      <c r="H143" s="56">
        <f t="shared" si="17"/>
        <v>6.7546429921294601E-3</v>
      </c>
      <c r="I143" s="34">
        <v>0.45</v>
      </c>
      <c r="J143" s="58">
        <v>6.3176031467182279</v>
      </c>
      <c r="K143" s="58">
        <v>57.878787878787875</v>
      </c>
      <c r="L143" s="34">
        <v>6.2</v>
      </c>
      <c r="M143" s="50">
        <f t="shared" si="18"/>
        <v>1.3318287042651844E-2</v>
      </c>
      <c r="N143" s="50">
        <f t="shared" si="19"/>
        <v>1.5145329744050076E-2</v>
      </c>
      <c r="O143" s="34">
        <v>4</v>
      </c>
      <c r="P143" s="50">
        <v>13.086841238132839</v>
      </c>
      <c r="Q143" s="50">
        <v>60.171919770773641</v>
      </c>
      <c r="R143" s="34"/>
      <c r="S143" s="50"/>
      <c r="T143" s="51"/>
    </row>
    <row r="144" spans="5:20" x14ac:dyDescent="0.3">
      <c r="E144" s="44">
        <v>141</v>
      </c>
      <c r="F144" s="34">
        <v>0.44</v>
      </c>
      <c r="G144" s="50">
        <f t="shared" si="16"/>
        <v>5.5140246060910942E-3</v>
      </c>
      <c r="H144" s="56">
        <f t="shared" si="17"/>
        <v>6.2704550974617811E-3</v>
      </c>
      <c r="I144" s="34">
        <v>0.45</v>
      </c>
      <c r="J144" s="58">
        <v>6.3176031467182279</v>
      </c>
      <c r="K144" s="58">
        <v>57.575757575757578</v>
      </c>
      <c r="L144" s="34">
        <v>5.4</v>
      </c>
      <c r="M144" s="50">
        <f t="shared" si="18"/>
        <v>1.2718885594949991E-2</v>
      </c>
      <c r="N144" s="50">
        <f t="shared" si="19"/>
        <v>1.4463700601696198E-2</v>
      </c>
      <c r="O144" s="34">
        <v>4</v>
      </c>
      <c r="P144" s="50">
        <v>13.086841238132839</v>
      </c>
      <c r="Q144" s="50">
        <v>59.885386819484239</v>
      </c>
      <c r="R144" s="34"/>
      <c r="S144" s="50"/>
      <c r="T144" s="51"/>
    </row>
    <row r="145" spans="5:20" x14ac:dyDescent="0.3">
      <c r="E145" s="44">
        <v>142</v>
      </c>
      <c r="F145" s="34">
        <v>1.42</v>
      </c>
      <c r="G145" s="50">
        <f t="shared" si="16"/>
        <v>8.1485547721829796E-3</v>
      </c>
      <c r="H145" s="56">
        <f t="shared" si="17"/>
        <v>9.2663980410495062E-3</v>
      </c>
      <c r="I145" s="34">
        <v>0.45</v>
      </c>
      <c r="J145" s="58">
        <v>6.3176031467182279</v>
      </c>
      <c r="K145" s="58">
        <v>57.272727272727273</v>
      </c>
      <c r="L145" s="34">
        <v>2</v>
      </c>
      <c r="M145" s="50">
        <f t="shared" si="18"/>
        <v>9.1340027814356978E-3</v>
      </c>
      <c r="N145" s="50">
        <f t="shared" si="19"/>
        <v>1.0387032774176446E-2</v>
      </c>
      <c r="O145" s="34">
        <v>4</v>
      </c>
      <c r="P145" s="50">
        <v>13.086841238132839</v>
      </c>
      <c r="Q145" s="50">
        <v>59.598853868194844</v>
      </c>
      <c r="R145" s="34"/>
      <c r="S145" s="50"/>
      <c r="T145" s="51"/>
    </row>
    <row r="146" spans="5:20" x14ac:dyDescent="0.3">
      <c r="E146" s="44">
        <v>143</v>
      </c>
      <c r="F146" s="34">
        <v>1.2</v>
      </c>
      <c r="G146" s="50">
        <f t="shared" si="16"/>
        <v>7.7039163108199001E-3</v>
      </c>
      <c r="H146" s="56">
        <f t="shared" si="17"/>
        <v>8.7607627373002608E-3</v>
      </c>
      <c r="I146" s="34">
        <v>0.46</v>
      </c>
      <c r="J146" s="58">
        <v>6.3640577793540682</v>
      </c>
      <c r="K146" s="58">
        <v>56.969696969696969</v>
      </c>
      <c r="L146" s="34">
        <v>4.4000000000000004</v>
      </c>
      <c r="M146" s="50">
        <f t="shared" si="18"/>
        <v>1.1879605893052047E-2</v>
      </c>
      <c r="N146" s="50">
        <f t="shared" si="19"/>
        <v>1.350928598425892E-2</v>
      </c>
      <c r="O146" s="34">
        <v>4</v>
      </c>
      <c r="P146" s="50">
        <v>13.086841238132839</v>
      </c>
      <c r="Q146" s="50">
        <v>59.312320916905442</v>
      </c>
      <c r="R146" s="34"/>
      <c r="S146" s="50"/>
      <c r="T146" s="51"/>
    </row>
    <row r="147" spans="5:20" x14ac:dyDescent="0.3">
      <c r="E147" s="44">
        <v>144</v>
      </c>
      <c r="F147" s="34">
        <v>1</v>
      </c>
      <c r="G147" s="50">
        <f t="shared" si="16"/>
        <v>7.2496628119657451E-3</v>
      </c>
      <c r="H147" s="56">
        <f t="shared" si="17"/>
        <v>8.2441933762779293E-3</v>
      </c>
      <c r="I147" s="34">
        <v>0.46</v>
      </c>
      <c r="J147" s="58">
        <v>6.3640577793540682</v>
      </c>
      <c r="K147" s="58">
        <v>56.666666666666664</v>
      </c>
      <c r="L147" s="34">
        <v>1.9</v>
      </c>
      <c r="M147" s="50">
        <f t="shared" si="18"/>
        <v>8.9791592614215047E-3</v>
      </c>
      <c r="N147" s="50">
        <f t="shared" si="19"/>
        <v>1.0210947354044412E-2</v>
      </c>
      <c r="O147" s="34">
        <v>4</v>
      </c>
      <c r="P147" s="50">
        <v>13.086841238132839</v>
      </c>
      <c r="Q147" s="50">
        <v>59.025787965616047</v>
      </c>
      <c r="R147" s="34"/>
      <c r="S147" s="50"/>
      <c r="T147" s="51"/>
    </row>
    <row r="148" spans="5:20" x14ac:dyDescent="0.3">
      <c r="E148" s="44">
        <v>145</v>
      </c>
      <c r="F148" s="34">
        <v>0.91</v>
      </c>
      <c r="G148" s="50">
        <f t="shared" si="16"/>
        <v>7.0253010327137816E-3</v>
      </c>
      <c r="H148" s="56">
        <f t="shared" si="17"/>
        <v>7.9890529728724059E-3</v>
      </c>
      <c r="I148" s="34">
        <v>0.46</v>
      </c>
      <c r="J148" s="58">
        <v>6.3640577793540682</v>
      </c>
      <c r="K148" s="58">
        <v>56.363636363636367</v>
      </c>
      <c r="L148" s="34">
        <v>2.9</v>
      </c>
      <c r="M148" s="50">
        <f t="shared" si="18"/>
        <v>1.0338331972096914E-2</v>
      </c>
      <c r="N148" s="50">
        <f t="shared" si="19"/>
        <v>1.1756575467957978E-2</v>
      </c>
      <c r="O148" s="34">
        <v>4</v>
      </c>
      <c r="P148" s="50">
        <v>13.086841238132839</v>
      </c>
      <c r="Q148" s="50">
        <v>58.739255014326645</v>
      </c>
      <c r="R148" s="34"/>
      <c r="S148" s="50"/>
      <c r="T148" s="51"/>
    </row>
    <row r="149" spans="5:20" x14ac:dyDescent="0.3">
      <c r="E149" s="44">
        <v>146</v>
      </c>
      <c r="F149" s="34">
        <v>0.65</v>
      </c>
      <c r="G149" s="50">
        <f t="shared" si="16"/>
        <v>6.2799414282604174E-3</v>
      </c>
      <c r="H149" s="56">
        <f t="shared" si="17"/>
        <v>7.1414426945243872E-3</v>
      </c>
      <c r="I149" s="34">
        <v>0.46</v>
      </c>
      <c r="J149" s="58">
        <v>6.3640577793540682</v>
      </c>
      <c r="K149" s="58">
        <v>56.060606060606062</v>
      </c>
      <c r="L149" s="34">
        <v>3.2</v>
      </c>
      <c r="M149" s="50">
        <f t="shared" si="18"/>
        <v>1.0683194461521451E-2</v>
      </c>
      <c r="N149" s="50">
        <f t="shared" si="19"/>
        <v>1.2148747231636125E-2</v>
      </c>
      <c r="O149" s="34">
        <v>4</v>
      </c>
      <c r="P149" s="50">
        <v>13.086841238132839</v>
      </c>
      <c r="Q149" s="50">
        <v>58.45272206303725</v>
      </c>
      <c r="R149" s="34"/>
      <c r="S149" s="50"/>
      <c r="T149" s="51"/>
    </row>
    <row r="150" spans="5:20" x14ac:dyDescent="0.3">
      <c r="E150" s="44">
        <v>147</v>
      </c>
      <c r="F150" s="34">
        <v>1.83</v>
      </c>
      <c r="G150" s="50">
        <f t="shared" si="16"/>
        <v>8.8675062697040445E-3</v>
      </c>
      <c r="H150" s="56">
        <f t="shared" si="17"/>
        <v>1.0083977468874111E-2</v>
      </c>
      <c r="I150" s="34">
        <v>0.46</v>
      </c>
      <c r="J150" s="58">
        <v>6.3640577793540682</v>
      </c>
      <c r="K150" s="58">
        <v>55.757575757575758</v>
      </c>
      <c r="L150" s="34">
        <v>1.7</v>
      </c>
      <c r="M150" s="50">
        <f t="shared" si="18"/>
        <v>8.6523507132217851E-3</v>
      </c>
      <c r="N150" s="50">
        <f t="shared" si="19"/>
        <v>9.8393062255863854E-3</v>
      </c>
      <c r="O150" s="34">
        <v>4</v>
      </c>
      <c r="P150" s="50">
        <v>13.086841238132839</v>
      </c>
      <c r="Q150" s="50">
        <v>58.166189111747848</v>
      </c>
      <c r="R150" s="34"/>
      <c r="S150" s="50"/>
      <c r="T150" s="51"/>
    </row>
    <row r="151" spans="5:20" x14ac:dyDescent="0.3">
      <c r="E151" s="44">
        <v>148</v>
      </c>
      <c r="F151" s="34">
        <v>1.28</v>
      </c>
      <c r="G151" s="50">
        <f t="shared" si="16"/>
        <v>7.8714449804691122E-3</v>
      </c>
      <c r="H151" s="56">
        <f t="shared" si="17"/>
        <v>8.9512734940735382E-3</v>
      </c>
      <c r="I151" s="34">
        <v>0.46</v>
      </c>
      <c r="J151" s="58">
        <v>6.3640577793540682</v>
      </c>
      <c r="K151" s="58">
        <v>55.454545454545453</v>
      </c>
      <c r="L151" s="34">
        <v>3</v>
      </c>
      <c r="M151" s="50">
        <f t="shared" si="18"/>
        <v>1.0455823075431185E-2</v>
      </c>
      <c r="N151" s="50">
        <f t="shared" si="19"/>
        <v>1.1890184354468017E-2</v>
      </c>
      <c r="O151" s="34">
        <v>4.0999999999999996</v>
      </c>
      <c r="P151" s="50">
        <v>13.195001855781456</v>
      </c>
      <c r="Q151" s="50">
        <v>57.879656160458453</v>
      </c>
      <c r="R151" s="34"/>
      <c r="S151" s="50"/>
      <c r="T151" s="51"/>
    </row>
    <row r="152" spans="5:20" x14ac:dyDescent="0.3">
      <c r="E152" s="44">
        <v>149</v>
      </c>
      <c r="F152" s="34">
        <v>0.78</v>
      </c>
      <c r="G152" s="50">
        <f t="shared" si="16"/>
        <v>6.6734335727058206E-3</v>
      </c>
      <c r="H152" s="56">
        <f t="shared" si="17"/>
        <v>7.5889152756628987E-3</v>
      </c>
      <c r="I152" s="34">
        <v>0.47</v>
      </c>
      <c r="J152" s="58">
        <v>6.4098439419204487</v>
      </c>
      <c r="K152" s="58">
        <v>55.151515151515149</v>
      </c>
      <c r="L152" s="34">
        <v>2.9</v>
      </c>
      <c r="M152" s="50">
        <f t="shared" si="18"/>
        <v>1.0338331972096914E-2</v>
      </c>
      <c r="N152" s="50">
        <f t="shared" si="19"/>
        <v>1.1756575467957978E-2</v>
      </c>
      <c r="O152" s="34">
        <v>4.0999999999999996</v>
      </c>
      <c r="P152" s="50">
        <v>13.195001855781456</v>
      </c>
      <c r="Q152" s="50">
        <v>57.593123209169057</v>
      </c>
      <c r="R152" s="34"/>
      <c r="S152" s="50"/>
      <c r="T152" s="51"/>
    </row>
    <row r="153" spans="5:20" x14ac:dyDescent="0.3">
      <c r="E153" s="44">
        <v>150</v>
      </c>
      <c r="F153" s="34">
        <v>0.46</v>
      </c>
      <c r="G153" s="50">
        <f t="shared" si="16"/>
        <v>5.5963356159186121E-3</v>
      </c>
      <c r="H153" s="56">
        <f t="shared" si="17"/>
        <v>6.3640577793540685E-3</v>
      </c>
      <c r="I153" s="34">
        <v>0.47</v>
      </c>
      <c r="J153" s="58">
        <v>6.4098439419204487</v>
      </c>
      <c r="K153" s="58">
        <v>54.848484848484851</v>
      </c>
      <c r="L153" s="34">
        <v>2.2999999999999998</v>
      </c>
      <c r="M153" s="50">
        <f t="shared" si="18"/>
        <v>9.5695992927509483E-3</v>
      </c>
      <c r="N153" s="50">
        <f t="shared" si="19"/>
        <v>1.0882385725956175E-2</v>
      </c>
      <c r="O153" s="34">
        <v>4.0999999999999996</v>
      </c>
      <c r="P153" s="50">
        <v>13.195001855781456</v>
      </c>
      <c r="Q153" s="50">
        <v>57.306590257879655</v>
      </c>
      <c r="R153" s="34"/>
      <c r="S153" s="50"/>
      <c r="T153" s="51"/>
    </row>
    <row r="154" spans="5:20" x14ac:dyDescent="0.3">
      <c r="E154" s="44">
        <v>151</v>
      </c>
      <c r="F154" s="34">
        <v>0.27</v>
      </c>
      <c r="G154" s="50">
        <f t="shared" si="16"/>
        <v>4.6856775159399289E-3</v>
      </c>
      <c r="H154" s="56">
        <f t="shared" si="17"/>
        <v>5.3284728603552756E-3</v>
      </c>
      <c r="I154" s="34">
        <v>0.47</v>
      </c>
      <c r="J154" s="58">
        <v>6.4098439419204487</v>
      </c>
      <c r="K154" s="58">
        <v>54.545454545454547</v>
      </c>
      <c r="L154" s="34">
        <v>8.9</v>
      </c>
      <c r="M154" s="50">
        <f t="shared" si="18"/>
        <v>1.5023846688936604E-2</v>
      </c>
      <c r="N154" s="50">
        <f t="shared" si="19"/>
        <v>1.7084863195942459E-2</v>
      </c>
      <c r="O154" s="34">
        <v>4.2</v>
      </c>
      <c r="P154" s="50">
        <v>13.301417756652615</v>
      </c>
      <c r="Q154" s="50">
        <v>57.02005730659026</v>
      </c>
      <c r="R154" s="34"/>
      <c r="S154" s="50"/>
      <c r="T154" s="51"/>
    </row>
    <row r="155" spans="5:20" x14ac:dyDescent="0.3">
      <c r="E155" s="44">
        <v>152</v>
      </c>
      <c r="F155" s="34">
        <v>0.2</v>
      </c>
      <c r="G155" s="50">
        <f t="shared" si="16"/>
        <v>4.2396285316499997E-3</v>
      </c>
      <c r="H155" s="56">
        <f t="shared" si="17"/>
        <v>4.8212335338987354E-3</v>
      </c>
      <c r="I155" s="34">
        <v>0.48</v>
      </c>
      <c r="J155" s="58">
        <v>6.4549851752658283</v>
      </c>
      <c r="K155" s="58">
        <v>54.242424242424242</v>
      </c>
      <c r="L155" s="34">
        <v>1.4</v>
      </c>
      <c r="M155" s="50">
        <f t="shared" si="18"/>
        <v>8.1101176215647962E-3</v>
      </c>
      <c r="N155" s="50">
        <f t="shared" si="19"/>
        <v>9.2226879664228083E-3</v>
      </c>
      <c r="O155" s="34">
        <v>4.2</v>
      </c>
      <c r="P155" s="50">
        <v>13.301417756652615</v>
      </c>
      <c r="Q155" s="50">
        <v>56.733524355300858</v>
      </c>
      <c r="R155" s="34"/>
      <c r="S155" s="50"/>
      <c r="T155" s="51"/>
    </row>
    <row r="156" spans="5:20" x14ac:dyDescent="0.3">
      <c r="E156" s="44">
        <v>153</v>
      </c>
      <c r="F156" s="34">
        <v>0.7</v>
      </c>
      <c r="G156" s="50">
        <f t="shared" si="16"/>
        <v>6.4370046220288968E-3</v>
      </c>
      <c r="H156" s="56">
        <f t="shared" si="17"/>
        <v>7.3200522899370124E-3</v>
      </c>
      <c r="I156" s="34">
        <v>0.48</v>
      </c>
      <c r="J156" s="58">
        <v>6.4549851752658283</v>
      </c>
      <c r="K156" s="58">
        <v>53.939393939393938</v>
      </c>
      <c r="L156" s="34">
        <v>6.4</v>
      </c>
      <c r="M156" s="50">
        <f t="shared" si="18"/>
        <v>1.3459981582191199E-2</v>
      </c>
      <c r="N156" s="50">
        <f t="shared" si="19"/>
        <v>1.5306462366990419E-2</v>
      </c>
      <c r="O156" s="34">
        <v>4.2</v>
      </c>
      <c r="P156" s="50">
        <v>13.301417756652615</v>
      </c>
      <c r="Q156" s="50">
        <v>56.446991404011463</v>
      </c>
      <c r="R156" s="34"/>
      <c r="S156" s="50"/>
      <c r="T156" s="51"/>
    </row>
    <row r="157" spans="5:20" x14ac:dyDescent="0.3">
      <c r="E157" s="44">
        <v>154</v>
      </c>
      <c r="F157" s="34">
        <v>0.43</v>
      </c>
      <c r="G157" s="50">
        <f t="shared" si="16"/>
        <v>5.4719311736472044E-3</v>
      </c>
      <c r="H157" s="56">
        <f t="shared" si="17"/>
        <v>6.2225871612639847E-3</v>
      </c>
      <c r="I157" s="34">
        <v>0.48</v>
      </c>
      <c r="J157" s="58">
        <v>6.4549851752658283</v>
      </c>
      <c r="K157" s="58">
        <v>53.636363636363633</v>
      </c>
      <c r="L157" s="34">
        <v>3.2</v>
      </c>
      <c r="M157" s="50">
        <f t="shared" si="18"/>
        <v>1.0683194461521451E-2</v>
      </c>
      <c r="N157" s="50">
        <f t="shared" si="19"/>
        <v>1.2148747231636125E-2</v>
      </c>
      <c r="O157" s="34">
        <v>4.2</v>
      </c>
      <c r="P157" s="50">
        <v>13.301417756652615</v>
      </c>
      <c r="Q157" s="50">
        <v>56.160458452722061</v>
      </c>
      <c r="R157" s="34"/>
      <c r="S157" s="50"/>
      <c r="T157" s="51"/>
    </row>
    <row r="158" spans="5:20" x14ac:dyDescent="0.3">
      <c r="E158" s="44">
        <v>155</v>
      </c>
      <c r="F158" s="34">
        <v>0.76</v>
      </c>
      <c r="G158" s="50">
        <f t="shared" si="16"/>
        <v>6.6159011100770763E-3</v>
      </c>
      <c r="H158" s="56">
        <f t="shared" si="17"/>
        <v>7.5234903366516673E-3</v>
      </c>
      <c r="I158" s="34">
        <v>0.49</v>
      </c>
      <c r="J158" s="58">
        <v>6.4995037212001634</v>
      </c>
      <c r="K158" s="58">
        <v>53.333333333333336</v>
      </c>
      <c r="L158" s="34">
        <v>1.9</v>
      </c>
      <c r="M158" s="50">
        <f t="shared" si="18"/>
        <v>8.9791592614215047E-3</v>
      </c>
      <c r="N158" s="50">
        <f t="shared" si="19"/>
        <v>1.0210947354044412E-2</v>
      </c>
      <c r="O158" s="34">
        <v>4.2</v>
      </c>
      <c r="P158" s="50">
        <v>13.301417756652615</v>
      </c>
      <c r="Q158" s="50">
        <v>55.873925501432666</v>
      </c>
      <c r="R158" s="34"/>
      <c r="S158" s="50"/>
      <c r="T158" s="51"/>
    </row>
    <row r="159" spans="5:20" x14ac:dyDescent="0.3">
      <c r="E159" s="44">
        <v>156</v>
      </c>
      <c r="F159" s="34">
        <v>0.46</v>
      </c>
      <c r="G159" s="50">
        <f t="shared" si="16"/>
        <v>5.5963356159186121E-3</v>
      </c>
      <c r="H159" s="56">
        <f t="shared" si="17"/>
        <v>6.3640577793540685E-3</v>
      </c>
      <c r="I159" s="34">
        <v>0.5</v>
      </c>
      <c r="J159" s="58">
        <v>6.5434206190664197</v>
      </c>
      <c r="K159" s="58">
        <v>53.030303030303031</v>
      </c>
      <c r="L159" s="34">
        <v>5.0999999999999996</v>
      </c>
      <c r="M159" s="50">
        <f t="shared" si="18"/>
        <v>1.247884909829312E-2</v>
      </c>
      <c r="N159" s="50">
        <f t="shared" si="19"/>
        <v>1.4190735175974977E-2</v>
      </c>
      <c r="O159" s="34">
        <v>4.3</v>
      </c>
      <c r="P159" s="50">
        <v>13.406157641974165</v>
      </c>
      <c r="Q159" s="50">
        <v>55.587392550143264</v>
      </c>
      <c r="R159" s="34"/>
      <c r="S159" s="50"/>
      <c r="T159" s="51"/>
    </row>
    <row r="160" spans="5:20" x14ac:dyDescent="0.3">
      <c r="E160" s="44">
        <v>157</v>
      </c>
      <c r="F160" s="34">
        <v>0.56000000000000005</v>
      </c>
      <c r="G160" s="50">
        <f t="shared" si="16"/>
        <v>5.9755857551046345E-3</v>
      </c>
      <c r="H160" s="56">
        <f t="shared" si="17"/>
        <v>6.7953345940866567E-3</v>
      </c>
      <c r="I160" s="34">
        <v>0.5</v>
      </c>
      <c r="J160" s="58">
        <v>6.5434206190664197</v>
      </c>
      <c r="K160" s="58">
        <v>52.727272727272727</v>
      </c>
      <c r="L160" s="34">
        <v>3.9</v>
      </c>
      <c r="M160" s="50">
        <f t="shared" si="18"/>
        <v>1.1411410891071682E-2</v>
      </c>
      <c r="N160" s="50">
        <f t="shared" si="19"/>
        <v>1.2976862582750905E-2</v>
      </c>
      <c r="O160" s="34">
        <v>4.3</v>
      </c>
      <c r="P160" s="50">
        <v>13.406157641974165</v>
      </c>
      <c r="Q160" s="50">
        <v>55.300859598853869</v>
      </c>
      <c r="R160" s="34"/>
      <c r="S160" s="50"/>
      <c r="T160" s="51"/>
    </row>
    <row r="161" spans="5:20" x14ac:dyDescent="0.3">
      <c r="E161" s="44">
        <v>158</v>
      </c>
      <c r="F161" s="34">
        <v>0.35</v>
      </c>
      <c r="G161" s="50">
        <f t="shared" si="16"/>
        <v>5.1090539542664182E-3</v>
      </c>
      <c r="H161" s="56">
        <f t="shared" si="17"/>
        <v>5.8099293527541221E-3</v>
      </c>
      <c r="I161" s="34">
        <v>0.5</v>
      </c>
      <c r="J161" s="58">
        <v>6.5434206190664197</v>
      </c>
      <c r="K161" s="58">
        <v>52.424242424242422</v>
      </c>
      <c r="L161" s="34">
        <v>2.2999999999999998</v>
      </c>
      <c r="M161" s="50">
        <f t="shared" si="18"/>
        <v>9.5695992927509483E-3</v>
      </c>
      <c r="N161" s="50">
        <f t="shared" si="19"/>
        <v>1.0882385725956175E-2</v>
      </c>
      <c r="O161" s="34">
        <v>4.3</v>
      </c>
      <c r="P161" s="50">
        <v>13.406157641974165</v>
      </c>
      <c r="Q161" s="50">
        <v>55.014326647564467</v>
      </c>
      <c r="R161" s="34"/>
      <c r="S161" s="50"/>
      <c r="T161" s="51"/>
    </row>
    <row r="162" spans="5:20" x14ac:dyDescent="0.3">
      <c r="E162" s="44">
        <v>159</v>
      </c>
      <c r="F162" s="34">
        <v>1.1100000000000001</v>
      </c>
      <c r="G162" s="50">
        <f t="shared" si="16"/>
        <v>7.5062922154130653E-3</v>
      </c>
      <c r="H162" s="56">
        <f t="shared" si="17"/>
        <v>8.5360279736838313E-3</v>
      </c>
      <c r="I162" s="34">
        <v>0.5</v>
      </c>
      <c r="J162" s="58">
        <v>6.5434206190664197</v>
      </c>
      <c r="K162" s="58">
        <v>52.121212121212125</v>
      </c>
      <c r="L162" s="34">
        <v>4.3</v>
      </c>
      <c r="M162" s="50">
        <f t="shared" si="18"/>
        <v>1.1788918341972428E-2</v>
      </c>
      <c r="N162" s="50">
        <f t="shared" si="19"/>
        <v>1.3406157641974165E-2</v>
      </c>
      <c r="O162" s="34">
        <v>4.3</v>
      </c>
      <c r="P162" s="50">
        <v>13.406157641974165</v>
      </c>
      <c r="Q162" s="50">
        <v>54.727793696275072</v>
      </c>
      <c r="R162" s="34"/>
      <c r="S162" s="50"/>
      <c r="T162" s="51"/>
    </row>
    <row r="163" spans="5:20" x14ac:dyDescent="0.3">
      <c r="E163" s="44">
        <v>160</v>
      </c>
      <c r="F163" s="34">
        <v>0.2</v>
      </c>
      <c r="G163" s="50">
        <f t="shared" si="16"/>
        <v>4.2396285316499997E-3</v>
      </c>
      <c r="H163" s="56">
        <f t="shared" si="17"/>
        <v>4.8212335338987354E-3</v>
      </c>
      <c r="I163" s="34">
        <v>0.5</v>
      </c>
      <c r="J163" s="58">
        <v>6.5434206190664197</v>
      </c>
      <c r="K163" s="58">
        <v>51.81818181818182</v>
      </c>
      <c r="L163" s="34">
        <v>15.4</v>
      </c>
      <c r="M163" s="50">
        <f t="shared" si="18"/>
        <v>1.8036740122535484E-2</v>
      </c>
      <c r="N163" s="50">
        <f t="shared" si="19"/>
        <v>2.051107441885754E-2</v>
      </c>
      <c r="O163" s="34">
        <v>4.3</v>
      </c>
      <c r="P163" s="50">
        <v>13.406157641974165</v>
      </c>
      <c r="Q163" s="50">
        <v>54.441260744985676</v>
      </c>
      <c r="R163" s="34"/>
      <c r="S163" s="50"/>
      <c r="T163" s="51"/>
    </row>
    <row r="164" spans="5:20" x14ac:dyDescent="0.3">
      <c r="E164" s="44">
        <v>161</v>
      </c>
      <c r="F164" s="34">
        <v>0.3</v>
      </c>
      <c r="G164" s="50">
        <f t="shared" si="16"/>
        <v>4.8531631633152257E-3</v>
      </c>
      <c r="H164" s="56">
        <f t="shared" si="17"/>
        <v>5.5189346929296161E-3</v>
      </c>
      <c r="I164" s="34">
        <v>0.51</v>
      </c>
      <c r="J164" s="58">
        <v>6.5867557933561516</v>
      </c>
      <c r="K164" s="58">
        <v>51.515151515151516</v>
      </c>
      <c r="L164" s="34">
        <v>6.4</v>
      </c>
      <c r="M164" s="50">
        <f t="shared" si="18"/>
        <v>1.3459981582191199E-2</v>
      </c>
      <c r="N164" s="50">
        <f t="shared" si="19"/>
        <v>1.5306462366990419E-2</v>
      </c>
      <c r="O164" s="34">
        <v>4.3</v>
      </c>
      <c r="P164" s="50">
        <v>13.406157641974165</v>
      </c>
      <c r="Q164" s="50">
        <v>54.154727793696274</v>
      </c>
      <c r="R164" s="34"/>
      <c r="S164" s="50"/>
      <c r="T164" s="51"/>
    </row>
    <row r="165" spans="5:20" x14ac:dyDescent="0.3">
      <c r="E165" s="44">
        <v>162</v>
      </c>
      <c r="F165" s="34">
        <v>0.27</v>
      </c>
      <c r="G165" s="50">
        <f t="shared" si="16"/>
        <v>4.6856775159399289E-3</v>
      </c>
      <c r="H165" s="56">
        <f t="shared" si="17"/>
        <v>5.3284728603552756E-3</v>
      </c>
      <c r="I165" s="34">
        <v>0.51</v>
      </c>
      <c r="J165" s="58">
        <v>6.5867557933561516</v>
      </c>
      <c r="K165" s="58">
        <v>51.212121212121211</v>
      </c>
      <c r="L165" s="34">
        <v>6.1</v>
      </c>
      <c r="M165" s="50">
        <f t="shared" si="18"/>
        <v>1.3246294895725706E-2</v>
      </c>
      <c r="N165" s="50">
        <f t="shared" si="19"/>
        <v>1.5063461497729311E-2</v>
      </c>
      <c r="O165" s="34">
        <v>4.4000000000000004</v>
      </c>
      <c r="P165" s="50">
        <v>13.50928598425892</v>
      </c>
      <c r="Q165" s="50">
        <v>53.868194842406879</v>
      </c>
      <c r="R165" s="34"/>
      <c r="S165" s="50"/>
      <c r="T165" s="51"/>
    </row>
    <row r="166" spans="5:20" x14ac:dyDescent="0.3">
      <c r="E166" s="44">
        <v>163</v>
      </c>
      <c r="F166" s="34">
        <v>0.44</v>
      </c>
      <c r="G166" s="50">
        <f t="shared" si="16"/>
        <v>5.5140246060910942E-3</v>
      </c>
      <c r="H166" s="56">
        <f t="shared" si="17"/>
        <v>6.2704550974617811E-3</v>
      </c>
      <c r="I166" s="34">
        <v>0.51</v>
      </c>
      <c r="J166" s="58">
        <v>6.5867557933561516</v>
      </c>
      <c r="K166" s="58">
        <v>50.909090909090907</v>
      </c>
      <c r="L166" s="34">
        <v>2.4</v>
      </c>
      <c r="M166" s="50">
        <f t="shared" si="18"/>
        <v>9.7063263266304513E-3</v>
      </c>
      <c r="N166" s="50">
        <f t="shared" si="19"/>
        <v>1.1037869385859232E-2</v>
      </c>
      <c r="O166" s="34">
        <v>4.4000000000000004</v>
      </c>
      <c r="P166" s="50">
        <v>13.50928598425892</v>
      </c>
      <c r="Q166" s="50">
        <v>53.581661891117477</v>
      </c>
      <c r="R166" s="34"/>
      <c r="S166" s="50"/>
      <c r="T166" s="51"/>
    </row>
    <row r="167" spans="5:20" x14ac:dyDescent="0.3">
      <c r="E167" s="44">
        <v>164</v>
      </c>
      <c r="F167" s="34">
        <v>0.42</v>
      </c>
      <c r="G167" s="50">
        <f t="shared" si="16"/>
        <v>5.4291799649175097E-3</v>
      </c>
      <c r="H167" s="56">
        <f t="shared" si="17"/>
        <v>6.1739712130497448E-3</v>
      </c>
      <c r="I167" s="34">
        <v>0.52</v>
      </c>
      <c r="J167" s="58">
        <v>6.6295281333579901</v>
      </c>
      <c r="K167" s="58">
        <v>50.606060606060609</v>
      </c>
      <c r="L167" s="34">
        <v>4</v>
      </c>
      <c r="M167" s="50">
        <f t="shared" si="18"/>
        <v>1.1508122374129152E-2</v>
      </c>
      <c r="N167" s="50">
        <f t="shared" si="19"/>
        <v>1.308684123813284E-2</v>
      </c>
      <c r="O167" s="34">
        <v>4.4000000000000004</v>
      </c>
      <c r="P167" s="50">
        <v>13.50928598425892</v>
      </c>
      <c r="Q167" s="50">
        <v>53.295128939828082</v>
      </c>
      <c r="R167" s="34"/>
      <c r="S167" s="50"/>
      <c r="T167" s="51"/>
    </row>
    <row r="168" spans="5:20" x14ac:dyDescent="0.3">
      <c r="E168" s="44">
        <v>165</v>
      </c>
      <c r="F168" s="34">
        <v>0.73</v>
      </c>
      <c r="G168" s="50">
        <f t="shared" si="16"/>
        <v>6.5276785679899904E-3</v>
      </c>
      <c r="H168" s="56">
        <f t="shared" si="17"/>
        <v>7.4231651607121344E-3</v>
      </c>
      <c r="I168" s="34">
        <v>0.52</v>
      </c>
      <c r="J168" s="58">
        <v>6.6295281333579901</v>
      </c>
      <c r="K168" s="58">
        <v>50.303030303030305</v>
      </c>
      <c r="L168" s="34">
        <v>8.1</v>
      </c>
      <c r="M168" s="50">
        <f t="shared" si="18"/>
        <v>1.4559489489945669E-2</v>
      </c>
      <c r="N168" s="50">
        <f t="shared" si="19"/>
        <v>1.6556804078788841E-2</v>
      </c>
      <c r="O168" s="34">
        <v>4.5</v>
      </c>
      <c r="P168" s="50">
        <v>13.610863377144339</v>
      </c>
      <c r="Q168" s="50">
        <v>53.00859598853868</v>
      </c>
      <c r="R168" s="34"/>
      <c r="S168" s="50"/>
      <c r="T168" s="51"/>
    </row>
    <row r="169" spans="5:20" x14ac:dyDescent="0.3">
      <c r="E169" s="44">
        <v>166</v>
      </c>
      <c r="F169" s="34">
        <v>0.35</v>
      </c>
      <c r="G169" s="50">
        <f t="shared" si="16"/>
        <v>5.1090539542664182E-3</v>
      </c>
      <c r="H169" s="56">
        <f t="shared" si="17"/>
        <v>5.8099293527541221E-3</v>
      </c>
      <c r="I169" s="34">
        <v>0.52</v>
      </c>
      <c r="J169" s="58">
        <v>6.6295281333579901</v>
      </c>
      <c r="K169" s="58">
        <v>50</v>
      </c>
      <c r="L169" s="34">
        <v>9.4</v>
      </c>
      <c r="M169" s="50">
        <f t="shared" si="18"/>
        <v>1.5300082015118642E-2</v>
      </c>
      <c r="N169" s="50">
        <f t="shared" si="19"/>
        <v>1.7398993315573003E-2</v>
      </c>
      <c r="O169" s="34">
        <v>4.5</v>
      </c>
      <c r="P169" s="50">
        <v>13.610863377144339</v>
      </c>
      <c r="Q169" s="50">
        <v>52.722063037249285</v>
      </c>
      <c r="R169" s="34"/>
      <c r="S169" s="50"/>
      <c r="T169" s="51"/>
    </row>
    <row r="170" spans="5:20" x14ac:dyDescent="0.3">
      <c r="E170" s="44">
        <v>167</v>
      </c>
      <c r="F170" s="34">
        <v>0.46</v>
      </c>
      <c r="G170" s="50">
        <f t="shared" si="16"/>
        <v>5.5963356159186121E-3</v>
      </c>
      <c r="H170" s="56">
        <f t="shared" si="17"/>
        <v>6.3640577793540685E-3</v>
      </c>
      <c r="I170" s="34">
        <v>0.52</v>
      </c>
      <c r="J170" s="58">
        <v>6.6295281333579901</v>
      </c>
      <c r="K170" s="58">
        <v>49.696969696969695</v>
      </c>
      <c r="L170" s="34">
        <v>2.5</v>
      </c>
      <c r="M170" s="50">
        <f t="shared" si="18"/>
        <v>9.8393062255863906E-3</v>
      </c>
      <c r="N170" s="50">
        <f t="shared" si="19"/>
        <v>1.1189091867591924E-2</v>
      </c>
      <c r="O170" s="34">
        <v>4.5</v>
      </c>
      <c r="P170" s="50">
        <v>13.610863377144339</v>
      </c>
      <c r="Q170" s="50">
        <v>52.435530085959883</v>
      </c>
      <c r="R170" s="34"/>
      <c r="S170" s="50"/>
      <c r="T170" s="51"/>
    </row>
    <row r="171" spans="5:20" x14ac:dyDescent="0.3">
      <c r="E171" s="44">
        <v>168</v>
      </c>
      <c r="F171" s="34">
        <v>0.3</v>
      </c>
      <c r="G171" s="50">
        <f t="shared" si="16"/>
        <v>4.8531631633152257E-3</v>
      </c>
      <c r="H171" s="56">
        <f t="shared" si="17"/>
        <v>5.5189346929296161E-3</v>
      </c>
      <c r="I171" s="34">
        <v>0.52</v>
      </c>
      <c r="J171" s="58">
        <v>6.6295281333579901</v>
      </c>
      <c r="K171" s="58">
        <v>49.393939393939391</v>
      </c>
      <c r="L171" s="34">
        <v>8.4</v>
      </c>
      <c r="M171" s="50">
        <f t="shared" si="18"/>
        <v>1.4737061740436217E-2</v>
      </c>
      <c r="N171" s="50">
        <f t="shared" si="19"/>
        <v>1.6758736225052067E-2</v>
      </c>
      <c r="O171" s="34">
        <v>4.5</v>
      </c>
      <c r="P171" s="50">
        <v>13.610863377144339</v>
      </c>
      <c r="Q171" s="50">
        <v>52.148997134670488</v>
      </c>
      <c r="R171" s="34"/>
      <c r="S171" s="50"/>
      <c r="T171" s="51"/>
    </row>
    <row r="172" spans="5:20" x14ac:dyDescent="0.3">
      <c r="E172" s="44">
        <v>169</v>
      </c>
      <c r="F172" s="34">
        <v>0.47</v>
      </c>
      <c r="G172" s="50">
        <f t="shared" si="16"/>
        <v>5.6365984075478362E-3</v>
      </c>
      <c r="H172" s="56">
        <f t="shared" si="17"/>
        <v>6.4098439419204489E-3</v>
      </c>
      <c r="I172" s="34">
        <v>0.53</v>
      </c>
      <c r="J172" s="58">
        <v>6.6717555657020426</v>
      </c>
      <c r="K172" s="58">
        <v>49.090909090909093</v>
      </c>
      <c r="L172" s="34">
        <v>9.8000000000000007</v>
      </c>
      <c r="M172" s="50">
        <f t="shared" si="18"/>
        <v>1.5514096894243146E-2</v>
      </c>
      <c r="N172" s="50">
        <f t="shared" si="19"/>
        <v>1.7642367399949867E-2</v>
      </c>
      <c r="O172" s="34">
        <v>4.5</v>
      </c>
      <c r="P172" s="50">
        <v>13.610863377144339</v>
      </c>
      <c r="Q172" s="50">
        <v>51.862464183381086</v>
      </c>
      <c r="R172" s="34"/>
      <c r="S172" s="50"/>
      <c r="T172" s="51"/>
    </row>
    <row r="173" spans="5:20" x14ac:dyDescent="0.3">
      <c r="E173" s="44">
        <v>170</v>
      </c>
      <c r="F173" s="34">
        <v>0.52</v>
      </c>
      <c r="G173" s="50">
        <f t="shared" si="16"/>
        <v>5.8297812018311681E-3</v>
      </c>
      <c r="H173" s="56">
        <f t="shared" si="17"/>
        <v>6.6295281333579904E-3</v>
      </c>
      <c r="I173" s="34">
        <v>0.53</v>
      </c>
      <c r="J173" s="58">
        <v>6.6717555657020426</v>
      </c>
      <c r="K173" s="58">
        <v>48.787878787878789</v>
      </c>
      <c r="L173" s="34">
        <v>1.6</v>
      </c>
      <c r="M173" s="50">
        <f t="shared" si="18"/>
        <v>8.4792570632999994E-3</v>
      </c>
      <c r="N173" s="50">
        <f t="shared" si="19"/>
        <v>9.6424670677974708E-3</v>
      </c>
      <c r="O173" s="34">
        <v>4.5</v>
      </c>
      <c r="P173" s="50">
        <v>13.610863377144339</v>
      </c>
      <c r="Q173" s="50">
        <v>51.575931232091691</v>
      </c>
      <c r="R173" s="34"/>
      <c r="S173" s="50"/>
      <c r="T173" s="51"/>
    </row>
    <row r="174" spans="5:20" x14ac:dyDescent="0.3">
      <c r="E174" s="44">
        <v>171</v>
      </c>
      <c r="F174" s="34">
        <v>0.38</v>
      </c>
      <c r="G174" s="50">
        <f t="shared" si="16"/>
        <v>5.2510441909269616E-3</v>
      </c>
      <c r="H174" s="56">
        <f t="shared" si="17"/>
        <v>5.9713982374367163E-3</v>
      </c>
      <c r="I174" s="34">
        <v>0.53</v>
      </c>
      <c r="J174" s="58">
        <v>6.6717555657020426</v>
      </c>
      <c r="K174" s="58">
        <v>48.484848484848484</v>
      </c>
      <c r="L174" s="34">
        <v>3.5</v>
      </c>
      <c r="M174" s="50">
        <f t="shared" si="18"/>
        <v>1.100712307231614E-2</v>
      </c>
      <c r="N174" s="50">
        <f t="shared" si="19"/>
        <v>1.2517113344207969E-2</v>
      </c>
      <c r="O174" s="34">
        <v>4.5</v>
      </c>
      <c r="P174" s="50">
        <v>13.610863377144339</v>
      </c>
      <c r="Q174" s="50">
        <v>51.289398280802295</v>
      </c>
      <c r="R174" s="34"/>
      <c r="S174" s="50"/>
      <c r="T174" s="51"/>
    </row>
    <row r="175" spans="5:20" x14ac:dyDescent="0.3">
      <c r="E175" s="44">
        <v>172</v>
      </c>
      <c r="F175" s="34">
        <v>0.36</v>
      </c>
      <c r="G175" s="50">
        <f t="shared" si="16"/>
        <v>5.1572554231383095E-3</v>
      </c>
      <c r="H175" s="56">
        <f t="shared" si="17"/>
        <v>5.8647432442008561E-3</v>
      </c>
      <c r="I175" s="34">
        <v>0.53</v>
      </c>
      <c r="J175" s="58">
        <v>6.6717555657020426</v>
      </c>
      <c r="K175" s="58">
        <v>48.18181818181818</v>
      </c>
      <c r="L175" s="34">
        <v>4.0999999999999996</v>
      </c>
      <c r="M175" s="50">
        <f t="shared" si="18"/>
        <v>1.1603235136736429E-2</v>
      </c>
      <c r="N175" s="50">
        <f t="shared" si="19"/>
        <v>1.3195001855781456E-2</v>
      </c>
      <c r="O175" s="34">
        <v>4.5</v>
      </c>
      <c r="P175" s="50">
        <v>13.610863377144339</v>
      </c>
      <c r="Q175" s="50">
        <v>51.002865329512893</v>
      </c>
      <c r="R175" s="34"/>
      <c r="S175" s="50"/>
      <c r="T175" s="51"/>
    </row>
    <row r="176" spans="5:20" x14ac:dyDescent="0.3">
      <c r="E176" s="44">
        <v>173</v>
      </c>
      <c r="F176" s="34">
        <v>0.6</v>
      </c>
      <c r="G176" s="50">
        <f t="shared" si="16"/>
        <v>6.1146024280352412E-3</v>
      </c>
      <c r="H176" s="56">
        <f t="shared" si="17"/>
        <v>6.95342199261712E-3</v>
      </c>
      <c r="I176" s="34">
        <v>0.54</v>
      </c>
      <c r="J176" s="58">
        <v>6.7134551205551558</v>
      </c>
      <c r="K176" s="58">
        <v>47.878787878787875</v>
      </c>
      <c r="L176" s="34">
        <v>9.8000000000000007</v>
      </c>
      <c r="M176" s="50">
        <f t="shared" si="18"/>
        <v>1.5514096894243146E-2</v>
      </c>
      <c r="N176" s="50">
        <f t="shared" si="19"/>
        <v>1.7642367399949867E-2</v>
      </c>
      <c r="O176" s="34">
        <v>4.5</v>
      </c>
      <c r="P176" s="50">
        <v>13.610863377144339</v>
      </c>
      <c r="Q176" s="50">
        <v>50.716332378223498</v>
      </c>
      <c r="R176" s="34"/>
      <c r="S176" s="50"/>
      <c r="T176" s="51"/>
    </row>
    <row r="177" spans="5:20" x14ac:dyDescent="0.3">
      <c r="E177" s="44">
        <v>174</v>
      </c>
      <c r="F177" s="34">
        <v>0.39</v>
      </c>
      <c r="G177" s="50">
        <f t="shared" si="16"/>
        <v>5.2967077367765611E-3</v>
      </c>
      <c r="H177" s="56">
        <f t="shared" si="17"/>
        <v>6.0233260459424138E-3</v>
      </c>
      <c r="I177" s="34">
        <v>0.54</v>
      </c>
      <c r="J177" s="58">
        <v>6.7134551205551558</v>
      </c>
      <c r="K177" s="58">
        <v>47.575757575757578</v>
      </c>
      <c r="L177" s="34">
        <v>4.9000000000000004</v>
      </c>
      <c r="M177" s="50">
        <f t="shared" si="18"/>
        <v>1.2313546865129078E-2</v>
      </c>
      <c r="N177" s="50">
        <f t="shared" si="19"/>
        <v>1.4002756284944949E-2</v>
      </c>
      <c r="O177" s="34">
        <v>4.5999999999999996</v>
      </c>
      <c r="P177" s="50">
        <v>13.710946849207682</v>
      </c>
      <c r="Q177" s="50">
        <v>50.429799426934096</v>
      </c>
      <c r="R177" s="34"/>
      <c r="S177" s="50"/>
      <c r="T177" s="51"/>
    </row>
    <row r="178" spans="5:20" x14ac:dyDescent="0.3">
      <c r="E178" s="44">
        <v>175</v>
      </c>
      <c r="F178" s="34">
        <v>0.42</v>
      </c>
      <c r="G178" s="50">
        <f t="shared" si="16"/>
        <v>5.4291799649175097E-3</v>
      </c>
      <c r="H178" s="56">
        <f t="shared" si="17"/>
        <v>6.1739712130497448E-3</v>
      </c>
      <c r="I178" s="34">
        <v>0.54</v>
      </c>
      <c r="J178" s="58">
        <v>6.7134551205551558</v>
      </c>
      <c r="K178" s="58">
        <v>47.272727272727273</v>
      </c>
      <c r="L178" s="34">
        <v>5.5</v>
      </c>
      <c r="M178" s="50">
        <f t="shared" si="18"/>
        <v>1.2796917519949264E-2</v>
      </c>
      <c r="N178" s="50">
        <f t="shared" si="19"/>
        <v>1.4552437181024469E-2</v>
      </c>
      <c r="O178" s="34">
        <v>4.5999999999999996</v>
      </c>
      <c r="P178" s="50">
        <v>13.710946849207682</v>
      </c>
      <c r="Q178" s="50">
        <v>50.143266475644701</v>
      </c>
      <c r="R178" s="34"/>
      <c r="S178" s="50"/>
      <c r="T178" s="51"/>
    </row>
    <row r="179" spans="5:20" x14ac:dyDescent="0.3">
      <c r="E179" s="44">
        <v>176</v>
      </c>
      <c r="F179" s="34">
        <v>0.7</v>
      </c>
      <c r="G179" s="50">
        <f t="shared" si="16"/>
        <v>6.4370046220288968E-3</v>
      </c>
      <c r="H179" s="56">
        <f t="shared" si="17"/>
        <v>7.3200522899370124E-3</v>
      </c>
      <c r="I179" s="34">
        <v>0.54</v>
      </c>
      <c r="J179" s="58">
        <v>6.7134551205551558</v>
      </c>
      <c r="K179" s="58">
        <v>46.969696969696969</v>
      </c>
      <c r="L179" s="34">
        <v>12.4</v>
      </c>
      <c r="M179" s="50">
        <f t="shared" si="18"/>
        <v>1.6779990193579192E-2</v>
      </c>
      <c r="N179" s="50">
        <f t="shared" si="19"/>
        <v>1.9081919752127616E-2</v>
      </c>
      <c r="O179" s="34">
        <v>4.5999999999999996</v>
      </c>
      <c r="P179" s="50">
        <v>13.710946849207682</v>
      </c>
      <c r="Q179" s="50">
        <v>49.856733524355299</v>
      </c>
      <c r="R179" s="34"/>
      <c r="S179" s="50"/>
      <c r="T179" s="51"/>
    </row>
    <row r="180" spans="5:20" x14ac:dyDescent="0.3">
      <c r="E180" s="44">
        <v>177</v>
      </c>
      <c r="F180" s="34">
        <v>0.65</v>
      </c>
      <c r="G180" s="50">
        <f t="shared" si="16"/>
        <v>6.2799414282604174E-3</v>
      </c>
      <c r="H180" s="56">
        <f t="shared" si="17"/>
        <v>7.1414426945243872E-3</v>
      </c>
      <c r="I180" s="34">
        <v>0.55000000000000004</v>
      </c>
      <c r="J180" s="58">
        <v>6.75464299212946</v>
      </c>
      <c r="K180" s="58">
        <v>46.666666666666664</v>
      </c>
      <c r="L180" s="34">
        <v>3.7</v>
      </c>
      <c r="M180" s="50">
        <f t="shared" si="18"/>
        <v>1.1212911187732402E-2</v>
      </c>
      <c r="N180" s="50">
        <f t="shared" si="19"/>
        <v>1.2751132092670484E-2</v>
      </c>
      <c r="O180" s="34">
        <v>4.5999999999999996</v>
      </c>
      <c r="P180" s="50">
        <v>13.710946849207682</v>
      </c>
      <c r="Q180" s="50">
        <v>49.570200573065904</v>
      </c>
      <c r="R180" s="34"/>
      <c r="S180" s="50"/>
      <c r="T180" s="51"/>
    </row>
    <row r="181" spans="5:20" x14ac:dyDescent="0.3">
      <c r="E181" s="44">
        <v>178</v>
      </c>
      <c r="F181" s="34">
        <v>0.28999999999999998</v>
      </c>
      <c r="G181" s="50">
        <f t="shared" si="16"/>
        <v>4.7986286239866966E-3</v>
      </c>
      <c r="H181" s="56">
        <f t="shared" si="17"/>
        <v>5.456918941359962E-3</v>
      </c>
      <c r="I181" s="34">
        <v>0.55000000000000004</v>
      </c>
      <c r="J181" s="58">
        <v>6.75464299212946</v>
      </c>
      <c r="K181" s="58">
        <v>46.363636363636367</v>
      </c>
      <c r="L181" s="34">
        <v>4.5999999999999996</v>
      </c>
      <c r="M181" s="50">
        <f t="shared" si="18"/>
        <v>1.2056939587996007E-2</v>
      </c>
      <c r="N181" s="50">
        <f t="shared" si="19"/>
        <v>1.3710946849207682E-2</v>
      </c>
      <c r="O181" s="34">
        <v>4.5999999999999996</v>
      </c>
      <c r="P181" s="50">
        <v>13.710946849207682</v>
      </c>
      <c r="Q181" s="50">
        <v>49.283667621776502</v>
      </c>
      <c r="R181" s="34"/>
      <c r="S181" s="50"/>
      <c r="T181" s="51"/>
    </row>
    <row r="182" spans="5:20" x14ac:dyDescent="0.3">
      <c r="E182" s="44">
        <v>179</v>
      </c>
      <c r="F182" s="34">
        <v>0.54</v>
      </c>
      <c r="G182" s="50">
        <f t="shared" si="16"/>
        <v>5.9035837353518354E-3</v>
      </c>
      <c r="H182" s="56">
        <f t="shared" si="17"/>
        <v>6.7134551205551554E-3</v>
      </c>
      <c r="I182" s="34">
        <v>0.55000000000000004</v>
      </c>
      <c r="J182" s="58">
        <v>6.75464299212946</v>
      </c>
      <c r="K182" s="58">
        <v>46.060606060606062</v>
      </c>
      <c r="L182" s="34">
        <v>5</v>
      </c>
      <c r="M182" s="50">
        <f t="shared" si="18"/>
        <v>1.2396749029977963E-2</v>
      </c>
      <c r="N182" s="50">
        <f t="shared" si="19"/>
        <v>1.40973723731866E-2</v>
      </c>
      <c r="O182" s="34">
        <v>4.5999999999999996</v>
      </c>
      <c r="P182" s="50">
        <v>13.710946849207682</v>
      </c>
      <c r="Q182" s="50">
        <v>48.997134670487107</v>
      </c>
      <c r="R182" s="34"/>
      <c r="S182" s="50"/>
      <c r="T182" s="51"/>
    </row>
    <row r="183" spans="5:20" x14ac:dyDescent="0.3">
      <c r="E183" s="44">
        <v>180</v>
      </c>
      <c r="F183" s="34">
        <v>0.31</v>
      </c>
      <c r="G183" s="50">
        <f t="shared" si="16"/>
        <v>4.9064988973063521E-3</v>
      </c>
      <c r="H183" s="56">
        <f t="shared" si="17"/>
        <v>5.5795871834375633E-3</v>
      </c>
      <c r="I183" s="34">
        <v>0.55000000000000004</v>
      </c>
      <c r="J183" s="58">
        <v>6.75464299212946</v>
      </c>
      <c r="K183" s="58">
        <v>45.757575757575758</v>
      </c>
      <c r="L183" s="34">
        <v>4.9000000000000004</v>
      </c>
      <c r="M183" s="50">
        <f t="shared" si="18"/>
        <v>1.2313546865129078E-2</v>
      </c>
      <c r="N183" s="50">
        <f t="shared" si="19"/>
        <v>1.4002756284944949E-2</v>
      </c>
      <c r="O183" s="34">
        <v>4.7</v>
      </c>
      <c r="P183" s="50">
        <v>13.809590146164119</v>
      </c>
      <c r="Q183" s="50">
        <v>48.710601719197705</v>
      </c>
      <c r="R183" s="34"/>
      <c r="S183" s="50"/>
      <c r="T183" s="51"/>
    </row>
    <row r="184" spans="5:20" x14ac:dyDescent="0.3">
      <c r="E184" s="44">
        <v>181</v>
      </c>
      <c r="F184" s="34">
        <v>0.42</v>
      </c>
      <c r="G184" s="50">
        <f t="shared" si="16"/>
        <v>5.4291799649175097E-3</v>
      </c>
      <c r="H184" s="56">
        <f t="shared" si="17"/>
        <v>6.1739712130497448E-3</v>
      </c>
      <c r="I184" s="34">
        <v>0.56000000000000005</v>
      </c>
      <c r="J184" s="58">
        <v>6.7953345940866567</v>
      </c>
      <c r="K184" s="58">
        <v>45.454545454545453</v>
      </c>
      <c r="L184" s="34">
        <v>6.2</v>
      </c>
      <c r="M184" s="50">
        <f t="shared" si="18"/>
        <v>1.3318287042651844E-2</v>
      </c>
      <c r="N184" s="50">
        <f t="shared" si="19"/>
        <v>1.5145329744050076E-2</v>
      </c>
      <c r="O184" s="34">
        <v>4.7</v>
      </c>
      <c r="P184" s="50">
        <v>13.809590146164119</v>
      </c>
      <c r="Q184" s="50">
        <v>48.424068767908309</v>
      </c>
      <c r="R184" s="34"/>
      <c r="S184" s="50"/>
      <c r="T184" s="51"/>
    </row>
    <row r="185" spans="5:20" x14ac:dyDescent="0.3">
      <c r="E185" s="44">
        <v>182</v>
      </c>
      <c r="F185" s="34">
        <v>0.37</v>
      </c>
      <c r="G185" s="50">
        <f t="shared" si="16"/>
        <v>5.2045723361270517E-3</v>
      </c>
      <c r="H185" s="56">
        <f t="shared" si="17"/>
        <v>5.9185512337260864E-3</v>
      </c>
      <c r="I185" s="34">
        <v>0.56000000000000005</v>
      </c>
      <c r="J185" s="58">
        <v>6.7953345940866567</v>
      </c>
      <c r="K185" s="58">
        <v>45.151515151515149</v>
      </c>
      <c r="L185" s="34">
        <v>2</v>
      </c>
      <c r="M185" s="50">
        <f t="shared" si="18"/>
        <v>9.1340027814356978E-3</v>
      </c>
      <c r="N185" s="50">
        <f t="shared" si="19"/>
        <v>1.0387032774176446E-2</v>
      </c>
      <c r="O185" s="34">
        <v>4.7</v>
      </c>
      <c r="P185" s="50">
        <v>13.809590146164119</v>
      </c>
      <c r="Q185" s="50">
        <v>48.137535816618914</v>
      </c>
      <c r="R185" s="34"/>
      <c r="S185" s="50"/>
      <c r="T185" s="51"/>
    </row>
    <row r="186" spans="5:20" x14ac:dyDescent="0.3">
      <c r="E186" s="44">
        <v>183</v>
      </c>
      <c r="F186" s="34">
        <v>0.54</v>
      </c>
      <c r="G186" s="50">
        <f t="shared" si="16"/>
        <v>5.9035837353518354E-3</v>
      </c>
      <c r="H186" s="56">
        <f t="shared" si="17"/>
        <v>6.7134551205551554E-3</v>
      </c>
      <c r="I186" s="34">
        <v>0.56999999999999995</v>
      </c>
      <c r="J186" s="58">
        <v>6.8355446103516737</v>
      </c>
      <c r="K186" s="58">
        <v>44.848484848484851</v>
      </c>
      <c r="L186" s="34">
        <v>9.1</v>
      </c>
      <c r="M186" s="50">
        <f t="shared" si="18"/>
        <v>1.5135552252795391E-2</v>
      </c>
      <c r="N186" s="50">
        <f t="shared" si="19"/>
        <v>1.7211892865258663E-2</v>
      </c>
      <c r="O186" s="34">
        <v>4.7</v>
      </c>
      <c r="P186" s="50">
        <v>13.809590146164119</v>
      </c>
      <c r="Q186" s="50">
        <v>47.851002865329512</v>
      </c>
      <c r="R186" s="34"/>
      <c r="S186" s="50"/>
      <c r="T186" s="51"/>
    </row>
    <row r="187" spans="5:20" x14ac:dyDescent="0.3">
      <c r="E187" s="44">
        <v>184</v>
      </c>
      <c r="F187" s="34">
        <v>0.37</v>
      </c>
      <c r="G187" s="50">
        <f t="shared" si="16"/>
        <v>5.2045723361270517E-3</v>
      </c>
      <c r="H187" s="56">
        <f t="shared" si="17"/>
        <v>5.9185512337260864E-3</v>
      </c>
      <c r="I187" s="34">
        <v>0.56999999999999995</v>
      </c>
      <c r="J187" s="58">
        <v>6.8355446103516737</v>
      </c>
      <c r="K187" s="58">
        <v>44.545454545454547</v>
      </c>
      <c r="L187" s="34">
        <v>4.9000000000000004</v>
      </c>
      <c r="M187" s="50">
        <f t="shared" si="18"/>
        <v>1.2313546865129078E-2</v>
      </c>
      <c r="N187" s="50">
        <f t="shared" si="19"/>
        <v>1.4002756284944949E-2</v>
      </c>
      <c r="O187" s="34">
        <v>4.7</v>
      </c>
      <c r="P187" s="50">
        <v>13.809590146164119</v>
      </c>
      <c r="Q187" s="50">
        <v>47.564469914040117</v>
      </c>
      <c r="R187" s="34"/>
      <c r="S187" s="50"/>
      <c r="T187" s="51"/>
    </row>
    <row r="188" spans="5:20" x14ac:dyDescent="0.3">
      <c r="E188" s="44">
        <v>185</v>
      </c>
      <c r="F188" s="34">
        <v>0.95</v>
      </c>
      <c r="G188" s="50">
        <f t="shared" si="16"/>
        <v>7.1267634286852509E-3</v>
      </c>
      <c r="H188" s="56">
        <f t="shared" si="17"/>
        <v>8.1044342857010034E-3</v>
      </c>
      <c r="I188" s="34">
        <v>0.59</v>
      </c>
      <c r="J188" s="58">
        <v>6.9145752491470045</v>
      </c>
      <c r="K188" s="58">
        <v>44.242424242424242</v>
      </c>
      <c r="L188" s="34">
        <v>8.8000000000000007</v>
      </c>
      <c r="M188" s="50">
        <f t="shared" si="18"/>
        <v>1.4967365529111454E-2</v>
      </c>
      <c r="N188" s="50">
        <f t="shared" si="19"/>
        <v>1.7020633780617588E-2</v>
      </c>
      <c r="O188" s="34">
        <v>4.7</v>
      </c>
      <c r="P188" s="50">
        <v>13.809590146164119</v>
      </c>
      <c r="Q188" s="50">
        <v>47.277936962750715</v>
      </c>
      <c r="R188" s="34"/>
      <c r="S188" s="50"/>
      <c r="T188" s="51"/>
    </row>
    <row r="189" spans="5:20" x14ac:dyDescent="0.3">
      <c r="E189" s="44">
        <v>186</v>
      </c>
      <c r="F189" s="34">
        <v>0.51</v>
      </c>
      <c r="G189" s="50">
        <f t="shared" si="16"/>
        <v>5.7921686630976231E-3</v>
      </c>
      <c r="H189" s="56">
        <f t="shared" si="17"/>
        <v>6.5867557933561513E-3</v>
      </c>
      <c r="I189" s="34">
        <v>0.59</v>
      </c>
      <c r="J189" s="58">
        <v>6.9145752491470045</v>
      </c>
      <c r="K189" s="58">
        <v>43.939393939393938</v>
      </c>
      <c r="L189" s="34">
        <v>4.8</v>
      </c>
      <c r="M189" s="50">
        <f t="shared" si="18"/>
        <v>1.2229204856070484E-2</v>
      </c>
      <c r="N189" s="50">
        <f t="shared" si="19"/>
        <v>1.3906843985234242E-2</v>
      </c>
      <c r="O189" s="34">
        <v>4.7</v>
      </c>
      <c r="P189" s="50">
        <v>13.809590146164119</v>
      </c>
      <c r="Q189" s="50">
        <v>46.99140401146132</v>
      </c>
      <c r="R189" s="34"/>
      <c r="S189" s="50"/>
      <c r="T189" s="51"/>
    </row>
    <row r="190" spans="5:20" x14ac:dyDescent="0.3">
      <c r="E190" s="44">
        <v>187</v>
      </c>
      <c r="F190" s="34">
        <v>0.39</v>
      </c>
      <c r="G190" s="50">
        <f t="shared" si="16"/>
        <v>5.2967077367765611E-3</v>
      </c>
      <c r="H190" s="56">
        <f t="shared" si="17"/>
        <v>6.0233260459424138E-3</v>
      </c>
      <c r="I190" s="34">
        <v>0.59</v>
      </c>
      <c r="J190" s="58">
        <v>6.9145752491470045</v>
      </c>
      <c r="K190" s="58">
        <v>43.636363636363633</v>
      </c>
      <c r="L190" s="34">
        <v>10.5</v>
      </c>
      <c r="M190" s="50">
        <f t="shared" si="18"/>
        <v>1.5875018521368717E-2</v>
      </c>
      <c r="N190" s="50">
        <f t="shared" si="19"/>
        <v>1.8052801342173075E-2</v>
      </c>
      <c r="O190" s="34">
        <v>4.7</v>
      </c>
      <c r="P190" s="50">
        <v>13.809590146164119</v>
      </c>
      <c r="Q190" s="50">
        <v>46.704871060171918</v>
      </c>
      <c r="R190" s="34"/>
      <c r="S190" s="50"/>
      <c r="T190" s="51"/>
    </row>
    <row r="191" spans="5:20" x14ac:dyDescent="0.3">
      <c r="E191" s="44">
        <v>188</v>
      </c>
      <c r="F191" s="34">
        <v>0.41</v>
      </c>
      <c r="G191" s="50">
        <f t="shared" si="16"/>
        <v>5.385744664445925E-3</v>
      </c>
      <c r="H191" s="56">
        <f t="shared" si="17"/>
        <v>6.124577327329509E-3</v>
      </c>
      <c r="I191" s="34">
        <v>0.59</v>
      </c>
      <c r="J191" s="58">
        <v>6.9145752491470045</v>
      </c>
      <c r="K191" s="58">
        <v>43.333333333333336</v>
      </c>
      <c r="L191" s="34">
        <v>5.2</v>
      </c>
      <c r="M191" s="50">
        <f t="shared" si="18"/>
        <v>1.2559882856520835E-2</v>
      </c>
      <c r="N191" s="50">
        <f t="shared" si="19"/>
        <v>1.4282885389048774E-2</v>
      </c>
      <c r="O191" s="34">
        <v>4.7</v>
      </c>
      <c r="P191" s="50">
        <v>13.809590146164119</v>
      </c>
      <c r="Q191" s="50">
        <v>46.418338108882523</v>
      </c>
      <c r="R191" s="34"/>
      <c r="S191" s="50"/>
      <c r="T191" s="51"/>
    </row>
    <row r="192" spans="5:20" x14ac:dyDescent="0.3">
      <c r="E192" s="44">
        <v>189</v>
      </c>
      <c r="F192" s="34">
        <v>0.44</v>
      </c>
      <c r="G192" s="50">
        <f t="shared" si="16"/>
        <v>5.5140246060910942E-3</v>
      </c>
      <c r="H192" s="56">
        <f t="shared" si="17"/>
        <v>6.2704550974617811E-3</v>
      </c>
      <c r="I192" s="34">
        <v>0.6</v>
      </c>
      <c r="J192" s="58">
        <v>6.9534219926171197</v>
      </c>
      <c r="K192" s="58">
        <v>43.030303030303031</v>
      </c>
      <c r="L192" s="34">
        <v>3.3</v>
      </c>
      <c r="M192" s="50">
        <f t="shared" si="18"/>
        <v>1.0793338251497456E-2</v>
      </c>
      <c r="N192" s="50">
        <f t="shared" si="19"/>
        <v>1.2274000878227739E-2</v>
      </c>
      <c r="O192" s="34">
        <v>4.8</v>
      </c>
      <c r="P192" s="50">
        <v>13.906843985234241</v>
      </c>
      <c r="Q192" s="50">
        <v>46.131805157593121</v>
      </c>
      <c r="R192" s="34"/>
      <c r="S192" s="50"/>
      <c r="T192" s="51"/>
    </row>
    <row r="193" spans="5:20" x14ac:dyDescent="0.3">
      <c r="E193" s="44">
        <v>190</v>
      </c>
      <c r="F193" s="34">
        <v>0.3</v>
      </c>
      <c r="G193" s="50">
        <f t="shared" si="16"/>
        <v>4.8531631633152257E-3</v>
      </c>
      <c r="H193" s="56">
        <f t="shared" si="17"/>
        <v>5.5189346929296161E-3</v>
      </c>
      <c r="I193" s="34">
        <v>0.6</v>
      </c>
      <c r="J193" s="58">
        <v>6.9534219926171197</v>
      </c>
      <c r="K193" s="58">
        <v>42.727272727272727</v>
      </c>
      <c r="L193" s="34">
        <v>2.2000000000000002</v>
      </c>
      <c r="M193" s="50">
        <f t="shared" si="18"/>
        <v>9.4288494457992148E-3</v>
      </c>
      <c r="N193" s="50">
        <f t="shared" si="19"/>
        <v>1.0722327391375925E-2</v>
      </c>
      <c r="O193" s="34">
        <v>4.8</v>
      </c>
      <c r="P193" s="50">
        <v>13.906843985234241</v>
      </c>
      <c r="Q193" s="50">
        <v>45.845272206303726</v>
      </c>
      <c r="R193" s="34"/>
      <c r="S193" s="50"/>
      <c r="T193" s="51"/>
    </row>
    <row r="194" spans="5:20" x14ac:dyDescent="0.3">
      <c r="E194" s="44">
        <v>191</v>
      </c>
      <c r="F194" s="34">
        <v>0.28999999999999998</v>
      </c>
      <c r="G194" s="50">
        <f t="shared" si="16"/>
        <v>4.7986286239866966E-3</v>
      </c>
      <c r="H194" s="56">
        <f t="shared" si="17"/>
        <v>5.456918941359962E-3</v>
      </c>
      <c r="I194" s="34">
        <v>0.6</v>
      </c>
      <c r="J194" s="58">
        <v>6.9534219926171197</v>
      </c>
      <c r="K194" s="58">
        <v>42.424242424242422</v>
      </c>
      <c r="L194" s="34">
        <v>3.6</v>
      </c>
      <c r="M194" s="50">
        <f t="shared" si="18"/>
        <v>1.1110969988964237E-2</v>
      </c>
      <c r="N194" s="50">
        <f t="shared" si="19"/>
        <v>1.2635206293436457E-2</v>
      </c>
      <c r="O194" s="34">
        <v>4.8</v>
      </c>
      <c r="P194" s="50">
        <v>13.906843985234241</v>
      </c>
      <c r="Q194" s="50">
        <v>45.558739255014324</v>
      </c>
      <c r="R194" s="34"/>
      <c r="S194" s="50"/>
      <c r="T194" s="51"/>
    </row>
    <row r="195" spans="5:20" x14ac:dyDescent="0.3">
      <c r="E195" s="44">
        <v>192</v>
      </c>
      <c r="F195" s="34">
        <v>0.38</v>
      </c>
      <c r="G195" s="50">
        <f t="shared" si="16"/>
        <v>5.2510441909269616E-3</v>
      </c>
      <c r="H195" s="56">
        <f t="shared" si="17"/>
        <v>5.9713982374367163E-3</v>
      </c>
      <c r="I195" s="34">
        <v>0.6</v>
      </c>
      <c r="J195" s="58">
        <v>6.9534219926171197</v>
      </c>
      <c r="K195" s="58">
        <v>42.121212121212125</v>
      </c>
      <c r="L195" s="34">
        <v>3.2</v>
      </c>
      <c r="M195" s="50">
        <f t="shared" si="18"/>
        <v>1.0683194461521451E-2</v>
      </c>
      <c r="N195" s="50">
        <f t="shared" si="19"/>
        <v>1.2148747231636125E-2</v>
      </c>
      <c r="O195" s="34">
        <v>4.8</v>
      </c>
      <c r="P195" s="50">
        <v>13.906843985234241</v>
      </c>
      <c r="Q195" s="50">
        <v>45.272206303724928</v>
      </c>
      <c r="R195" s="34"/>
      <c r="S195" s="50"/>
      <c r="T195" s="51"/>
    </row>
    <row r="196" spans="5:20" x14ac:dyDescent="0.3">
      <c r="E196" s="44">
        <v>193</v>
      </c>
      <c r="F196" s="34">
        <v>0.4</v>
      </c>
      <c r="G196" s="50">
        <f t="shared" ref="G196:G259" si="20">((F196/1000)/$C$7)^(1/3)</f>
        <v>5.3415972307607256E-3</v>
      </c>
      <c r="H196" s="56">
        <f t="shared" ref="H196:H259" si="21">G196/($C$9^(1/3))</f>
        <v>6.0743736158180624E-3</v>
      </c>
      <c r="I196" s="34">
        <v>0.61</v>
      </c>
      <c r="J196" s="58">
        <v>6.9918394683416336</v>
      </c>
      <c r="K196" s="58">
        <v>41.81818181818182</v>
      </c>
      <c r="L196" s="34">
        <v>1.5</v>
      </c>
      <c r="M196" s="50">
        <f t="shared" ref="M196:M259" si="22">((L196/1000)/$C$7)^(1/3)</f>
        <v>8.298792274566421E-3</v>
      </c>
      <c r="N196" s="50">
        <f t="shared" ref="N196:N259" si="23">M196/($C$9^(1/3))</f>
        <v>9.4372455761891801E-3</v>
      </c>
      <c r="O196" s="34">
        <v>4.8</v>
      </c>
      <c r="P196" s="50">
        <v>13.906843985234241</v>
      </c>
      <c r="Q196" s="50">
        <v>44.985673352435533</v>
      </c>
      <c r="R196" s="34"/>
      <c r="S196" s="50"/>
      <c r="T196" s="51"/>
    </row>
    <row r="197" spans="5:20" x14ac:dyDescent="0.3">
      <c r="E197" s="44">
        <v>194</v>
      </c>
      <c r="F197" s="34">
        <v>1.36</v>
      </c>
      <c r="G197" s="50">
        <f t="shared" si="20"/>
        <v>8.0321308909983603E-3</v>
      </c>
      <c r="H197" s="56">
        <f t="shared" si="21"/>
        <v>9.1340027814356944E-3</v>
      </c>
      <c r="I197" s="34">
        <v>0.61</v>
      </c>
      <c r="J197" s="58">
        <v>6.9918394683416336</v>
      </c>
      <c r="K197" s="58">
        <v>41.515151515151516</v>
      </c>
      <c r="L197" s="34">
        <v>4.7</v>
      </c>
      <c r="M197" s="50">
        <f t="shared" si="22"/>
        <v>1.2143683142999523E-2</v>
      </c>
      <c r="N197" s="50">
        <f t="shared" si="23"/>
        <v>1.3809590146164119E-2</v>
      </c>
      <c r="O197" s="34">
        <v>4.9000000000000004</v>
      </c>
      <c r="P197" s="50">
        <v>14.002756284944949</v>
      </c>
      <c r="Q197" s="50">
        <v>44.699140401146131</v>
      </c>
      <c r="R197" s="34"/>
      <c r="S197" s="50"/>
      <c r="T197" s="51"/>
    </row>
    <row r="198" spans="5:20" x14ac:dyDescent="0.3">
      <c r="E198" s="44">
        <v>195</v>
      </c>
      <c r="F198" s="34">
        <v>0.13</v>
      </c>
      <c r="G198" s="50">
        <f t="shared" si="20"/>
        <v>3.6725320262342622E-3</v>
      </c>
      <c r="H198" s="56">
        <f t="shared" si="21"/>
        <v>4.1763410230440008E-3</v>
      </c>
      <c r="I198" s="34">
        <v>0.61</v>
      </c>
      <c r="J198" s="58">
        <v>6.9918394683416336</v>
      </c>
      <c r="K198" s="58">
        <v>41.212121212121211</v>
      </c>
      <c r="L198" s="34">
        <v>9.5</v>
      </c>
      <c r="M198" s="50">
        <f t="shared" si="22"/>
        <v>1.5354146358410073E-2</v>
      </c>
      <c r="N198" s="50">
        <f t="shared" si="23"/>
        <v>1.7460474368198014E-2</v>
      </c>
      <c r="O198" s="34">
        <v>4.9000000000000004</v>
      </c>
      <c r="P198" s="50">
        <v>14.002756284944949</v>
      </c>
      <c r="Q198" s="50">
        <v>44.412607449856736</v>
      </c>
      <c r="R198" s="34"/>
      <c r="S198" s="50"/>
      <c r="T198" s="51"/>
    </row>
    <row r="199" spans="5:20" x14ac:dyDescent="0.3">
      <c r="E199" s="44">
        <v>196</v>
      </c>
      <c r="F199" s="34">
        <v>0.3</v>
      </c>
      <c r="G199" s="50">
        <f t="shared" si="20"/>
        <v>4.8531631633152257E-3</v>
      </c>
      <c r="H199" s="56">
        <f t="shared" si="21"/>
        <v>5.5189346929296161E-3</v>
      </c>
      <c r="I199" s="34">
        <v>0.62</v>
      </c>
      <c r="J199" s="58">
        <v>7.0298393421366248</v>
      </c>
      <c r="K199" s="58">
        <v>40.909090909090907</v>
      </c>
      <c r="L199" s="34">
        <v>2.4</v>
      </c>
      <c r="M199" s="50">
        <f t="shared" si="22"/>
        <v>9.7063263266304513E-3</v>
      </c>
      <c r="N199" s="50">
        <f t="shared" si="23"/>
        <v>1.1037869385859232E-2</v>
      </c>
      <c r="O199" s="34">
        <v>4.9000000000000004</v>
      </c>
      <c r="P199" s="50">
        <v>14.002756284944949</v>
      </c>
      <c r="Q199" s="50">
        <v>44.126074498567334</v>
      </c>
      <c r="R199" s="34"/>
      <c r="S199" s="50"/>
      <c r="T199" s="51"/>
    </row>
    <row r="200" spans="5:20" x14ac:dyDescent="0.3">
      <c r="E200" s="44">
        <v>197</v>
      </c>
      <c r="F200" s="34">
        <v>0.84</v>
      </c>
      <c r="G200" s="50">
        <f t="shared" si="20"/>
        <v>6.8403381214670843E-3</v>
      </c>
      <c r="H200" s="56">
        <f t="shared" si="21"/>
        <v>7.7787162927663639E-3</v>
      </c>
      <c r="I200" s="34">
        <v>0.62</v>
      </c>
      <c r="J200" s="58">
        <v>7.0298393421366248</v>
      </c>
      <c r="K200" s="58">
        <v>40.606060606060609</v>
      </c>
      <c r="L200" s="34">
        <v>9.8000000000000007</v>
      </c>
      <c r="M200" s="50">
        <f t="shared" si="22"/>
        <v>1.5514096894243146E-2</v>
      </c>
      <c r="N200" s="50">
        <f t="shared" si="23"/>
        <v>1.7642367399949867E-2</v>
      </c>
      <c r="O200" s="34">
        <v>4.9000000000000004</v>
      </c>
      <c r="P200" s="50">
        <v>14.002756284944949</v>
      </c>
      <c r="Q200" s="50">
        <v>43.839541547277939</v>
      </c>
      <c r="R200" s="34"/>
      <c r="S200" s="50"/>
      <c r="T200" s="51"/>
    </row>
    <row r="201" spans="5:20" x14ac:dyDescent="0.3">
      <c r="E201" s="44">
        <v>198</v>
      </c>
      <c r="F201" s="34">
        <v>0.31</v>
      </c>
      <c r="G201" s="50">
        <f t="shared" si="20"/>
        <v>4.9064988973063521E-3</v>
      </c>
      <c r="H201" s="56">
        <f t="shared" si="21"/>
        <v>5.5795871834375633E-3</v>
      </c>
      <c r="I201" s="34">
        <v>0.63</v>
      </c>
      <c r="J201" s="58">
        <v>7.0674327806923172</v>
      </c>
      <c r="K201" s="58">
        <v>40.303030303030305</v>
      </c>
      <c r="L201" s="34">
        <v>5.3</v>
      </c>
      <c r="M201" s="50">
        <f t="shared" si="22"/>
        <v>1.2639884267315701E-2</v>
      </c>
      <c r="N201" s="50">
        <f t="shared" si="23"/>
        <v>1.4373861634161765E-2</v>
      </c>
      <c r="O201" s="34">
        <v>4.9000000000000004</v>
      </c>
      <c r="P201" s="50">
        <v>14.002756284944949</v>
      </c>
      <c r="Q201" s="50">
        <v>43.553008595988537</v>
      </c>
      <c r="R201" s="34"/>
      <c r="S201" s="50"/>
      <c r="T201" s="51"/>
    </row>
    <row r="202" spans="5:20" x14ac:dyDescent="0.3">
      <c r="E202" s="44">
        <v>199</v>
      </c>
      <c r="F202" s="34">
        <v>1.1000000000000001</v>
      </c>
      <c r="G202" s="50">
        <f t="shared" si="20"/>
        <v>7.4836827645557262E-3</v>
      </c>
      <c r="H202" s="56">
        <f t="shared" si="21"/>
        <v>8.5103168903087941E-3</v>
      </c>
      <c r="I202" s="34">
        <v>0.63</v>
      </c>
      <c r="J202" s="58">
        <v>7.0674327806923172</v>
      </c>
      <c r="K202" s="58">
        <v>40</v>
      </c>
      <c r="L202" s="34">
        <v>4.9000000000000004</v>
      </c>
      <c r="M202" s="50">
        <f t="shared" si="22"/>
        <v>1.2313546865129078E-2</v>
      </c>
      <c r="N202" s="50">
        <f t="shared" si="23"/>
        <v>1.4002756284944949E-2</v>
      </c>
      <c r="O202" s="34">
        <v>5</v>
      </c>
      <c r="P202" s="50">
        <v>14.0973723731866</v>
      </c>
      <c r="Q202" s="50">
        <v>43.266475644699142</v>
      </c>
      <c r="R202" s="34"/>
      <c r="S202" s="50"/>
      <c r="T202" s="51"/>
    </row>
    <row r="203" spans="5:20" x14ac:dyDescent="0.3">
      <c r="E203" s="44">
        <v>200</v>
      </c>
      <c r="F203" s="34">
        <v>0.44</v>
      </c>
      <c r="G203" s="50">
        <f t="shared" si="20"/>
        <v>5.5140246060910942E-3</v>
      </c>
      <c r="H203" s="56">
        <f t="shared" si="21"/>
        <v>6.2704550974617811E-3</v>
      </c>
      <c r="I203" s="34">
        <v>0.63</v>
      </c>
      <c r="J203" s="58">
        <v>7.0674327806923172</v>
      </c>
      <c r="K203" s="58">
        <v>39.696969696969695</v>
      </c>
      <c r="L203" s="34">
        <v>3.2</v>
      </c>
      <c r="M203" s="50">
        <f t="shared" si="22"/>
        <v>1.0683194461521451E-2</v>
      </c>
      <c r="N203" s="50">
        <f t="shared" si="23"/>
        <v>1.2148747231636125E-2</v>
      </c>
      <c r="O203" s="34">
        <v>5</v>
      </c>
      <c r="P203" s="50">
        <v>14.0973723731866</v>
      </c>
      <c r="Q203" s="50">
        <v>42.97994269340974</v>
      </c>
      <c r="R203" s="34"/>
      <c r="S203" s="50"/>
      <c r="T203" s="51"/>
    </row>
    <row r="204" spans="5:20" x14ac:dyDescent="0.3">
      <c r="E204" s="44">
        <v>201</v>
      </c>
      <c r="F204" s="34">
        <v>0.53</v>
      </c>
      <c r="G204" s="50">
        <f t="shared" si="20"/>
        <v>5.8669145673330451E-3</v>
      </c>
      <c r="H204" s="56">
        <f t="shared" si="21"/>
        <v>6.6717555657020431E-3</v>
      </c>
      <c r="I204" s="34">
        <v>0.64</v>
      </c>
      <c r="J204" s="58">
        <v>7.1046304804737002</v>
      </c>
      <c r="K204" s="58">
        <v>39.393939393939391</v>
      </c>
      <c r="L204" s="34">
        <v>5.3</v>
      </c>
      <c r="M204" s="50">
        <f t="shared" si="22"/>
        <v>1.2639884267315701E-2</v>
      </c>
      <c r="N204" s="50">
        <f t="shared" si="23"/>
        <v>1.4373861634161765E-2</v>
      </c>
      <c r="O204" s="34">
        <v>5.0999999999999996</v>
      </c>
      <c r="P204" s="50">
        <v>14.190735175974977</v>
      </c>
      <c r="Q204" s="50">
        <v>42.693409742120345</v>
      </c>
      <c r="R204" s="34"/>
      <c r="S204" s="50"/>
      <c r="T204" s="51"/>
    </row>
    <row r="205" spans="5:20" x14ac:dyDescent="0.3">
      <c r="E205" s="44">
        <v>202</v>
      </c>
      <c r="F205" s="34">
        <v>0.37</v>
      </c>
      <c r="G205" s="50">
        <f t="shared" si="20"/>
        <v>5.2045723361270517E-3</v>
      </c>
      <c r="H205" s="56">
        <f t="shared" si="21"/>
        <v>5.9185512337260864E-3</v>
      </c>
      <c r="I205" s="34">
        <v>0.64</v>
      </c>
      <c r="J205" s="58">
        <v>7.1046304804737002</v>
      </c>
      <c r="K205" s="58">
        <v>39.090909090909093</v>
      </c>
      <c r="L205" s="34">
        <v>4.5</v>
      </c>
      <c r="M205" s="50">
        <f t="shared" si="22"/>
        <v>1.1968929592063863E-2</v>
      </c>
      <c r="N205" s="50">
        <f t="shared" si="23"/>
        <v>1.3610863377144339E-2</v>
      </c>
      <c r="O205" s="34">
        <v>5.0999999999999996</v>
      </c>
      <c r="P205" s="50">
        <v>14.190735175974977</v>
      </c>
      <c r="Q205" s="50">
        <v>42.406876790830943</v>
      </c>
      <c r="R205" s="34"/>
      <c r="S205" s="50"/>
      <c r="T205" s="51"/>
    </row>
    <row r="206" spans="5:20" x14ac:dyDescent="0.3">
      <c r="E206" s="44">
        <v>203</v>
      </c>
      <c r="F206" s="34">
        <v>0.46</v>
      </c>
      <c r="G206" s="50">
        <f t="shared" si="20"/>
        <v>5.5963356159186121E-3</v>
      </c>
      <c r="H206" s="56">
        <f t="shared" si="21"/>
        <v>6.3640577793540685E-3</v>
      </c>
      <c r="I206" s="34">
        <v>0.64</v>
      </c>
      <c r="J206" s="58">
        <v>7.1046304804737002</v>
      </c>
      <c r="K206" s="58">
        <v>38.787878787878789</v>
      </c>
      <c r="L206" s="34">
        <v>4.0999999999999996</v>
      </c>
      <c r="M206" s="50">
        <f t="shared" si="22"/>
        <v>1.1603235136736429E-2</v>
      </c>
      <c r="N206" s="50">
        <f t="shared" si="23"/>
        <v>1.3195001855781456E-2</v>
      </c>
      <c r="O206" s="34">
        <v>5.0999999999999996</v>
      </c>
      <c r="P206" s="50">
        <v>14.190735175974977</v>
      </c>
      <c r="Q206" s="50">
        <v>42.120343839541547</v>
      </c>
      <c r="R206" s="34"/>
      <c r="S206" s="50"/>
      <c r="T206" s="51"/>
    </row>
    <row r="207" spans="5:20" x14ac:dyDescent="0.3">
      <c r="E207" s="44">
        <v>204</v>
      </c>
      <c r="F207" s="34">
        <v>0.47</v>
      </c>
      <c r="G207" s="50">
        <f t="shared" si="20"/>
        <v>5.6365984075478362E-3</v>
      </c>
      <c r="H207" s="56">
        <f t="shared" si="21"/>
        <v>6.4098439419204489E-3</v>
      </c>
      <c r="I207" s="34">
        <v>0.65</v>
      </c>
      <c r="J207" s="58">
        <v>7.141442694524387</v>
      </c>
      <c r="K207" s="58">
        <v>38.484848484848484</v>
      </c>
      <c r="L207" s="34">
        <v>6</v>
      </c>
      <c r="M207" s="50">
        <f t="shared" si="22"/>
        <v>1.317351158671231E-2</v>
      </c>
      <c r="N207" s="50">
        <f t="shared" si="23"/>
        <v>1.4980693555324949E-2</v>
      </c>
      <c r="O207" s="34">
        <v>5.0999999999999996</v>
      </c>
      <c r="P207" s="50">
        <v>14.190735175974977</v>
      </c>
      <c r="Q207" s="50">
        <v>41.833810888252152</v>
      </c>
      <c r="R207" s="34"/>
      <c r="S207" s="50"/>
      <c r="T207" s="51"/>
    </row>
    <row r="208" spans="5:20" x14ac:dyDescent="0.3">
      <c r="E208" s="44">
        <v>205</v>
      </c>
      <c r="F208" s="34">
        <v>0.44</v>
      </c>
      <c r="G208" s="50">
        <f t="shared" si="20"/>
        <v>5.5140246060910942E-3</v>
      </c>
      <c r="H208" s="56">
        <f t="shared" si="21"/>
        <v>6.2704550974617811E-3</v>
      </c>
      <c r="I208" s="34">
        <v>0.65</v>
      </c>
      <c r="J208" s="58">
        <v>7.141442694524387</v>
      </c>
      <c r="K208" s="58">
        <v>38.18181818181818</v>
      </c>
      <c r="L208" s="34">
        <v>2.4</v>
      </c>
      <c r="M208" s="50">
        <f t="shared" si="22"/>
        <v>9.7063263266304513E-3</v>
      </c>
      <c r="N208" s="50">
        <f t="shared" si="23"/>
        <v>1.1037869385859232E-2</v>
      </c>
      <c r="O208" s="34">
        <v>5.0999999999999996</v>
      </c>
      <c r="P208" s="50">
        <v>14.190735175974977</v>
      </c>
      <c r="Q208" s="50">
        <v>41.54727793696275</v>
      </c>
      <c r="R208" s="34"/>
      <c r="S208" s="50"/>
      <c r="T208" s="51"/>
    </row>
    <row r="209" spans="5:20" x14ac:dyDescent="0.3">
      <c r="E209" s="44">
        <v>206</v>
      </c>
      <c r="F209" s="34">
        <v>0.47</v>
      </c>
      <c r="G209" s="50">
        <f t="shared" si="20"/>
        <v>5.6365984075478362E-3</v>
      </c>
      <c r="H209" s="56">
        <f t="shared" si="21"/>
        <v>6.4098439419204489E-3</v>
      </c>
      <c r="I209" s="34">
        <v>0.65</v>
      </c>
      <c r="J209" s="58">
        <v>7.141442694524387</v>
      </c>
      <c r="K209" s="58">
        <v>37.878787878787875</v>
      </c>
      <c r="L209" s="34">
        <v>4</v>
      </c>
      <c r="M209" s="50">
        <f t="shared" si="22"/>
        <v>1.1508122374129152E-2</v>
      </c>
      <c r="N209" s="50">
        <f t="shared" si="23"/>
        <v>1.308684123813284E-2</v>
      </c>
      <c r="O209" s="34">
        <v>5.0999999999999996</v>
      </c>
      <c r="P209" s="50">
        <v>14.190735175974977</v>
      </c>
      <c r="Q209" s="50">
        <v>41.260744985673355</v>
      </c>
      <c r="R209" s="34"/>
      <c r="S209" s="50"/>
      <c r="T209" s="51"/>
    </row>
    <row r="210" spans="5:20" x14ac:dyDescent="0.3">
      <c r="E210" s="44">
        <v>207</v>
      </c>
      <c r="F210" s="34">
        <v>0.31</v>
      </c>
      <c r="G210" s="50">
        <f t="shared" si="20"/>
        <v>4.9064988973063521E-3</v>
      </c>
      <c r="H210" s="56">
        <f t="shared" si="21"/>
        <v>5.5795871834375633E-3</v>
      </c>
      <c r="I210" s="34">
        <v>0.65</v>
      </c>
      <c r="J210" s="58">
        <v>7.141442694524387</v>
      </c>
      <c r="K210" s="58">
        <v>37.575757575757578</v>
      </c>
      <c r="L210" s="34">
        <v>2.1</v>
      </c>
      <c r="M210" s="50">
        <f t="shared" si="22"/>
        <v>9.2837671501879784E-3</v>
      </c>
      <c r="N210" s="50">
        <f t="shared" si="23"/>
        <v>1.0557342269789417E-2</v>
      </c>
      <c r="O210" s="34">
        <v>5.0999999999999996</v>
      </c>
      <c r="P210" s="50">
        <v>14.190735175974977</v>
      </c>
      <c r="Q210" s="50">
        <v>40.974212034383953</v>
      </c>
      <c r="R210" s="34"/>
      <c r="S210" s="50"/>
      <c r="T210" s="51"/>
    </row>
    <row r="211" spans="5:20" x14ac:dyDescent="0.3">
      <c r="E211" s="44">
        <v>208</v>
      </c>
      <c r="F211" s="34">
        <v>0.4</v>
      </c>
      <c r="G211" s="50">
        <f t="shared" si="20"/>
        <v>5.3415972307607256E-3</v>
      </c>
      <c r="H211" s="56">
        <f t="shared" si="21"/>
        <v>6.0743736158180624E-3</v>
      </c>
      <c r="I211" s="34">
        <v>0.66</v>
      </c>
      <c r="J211" s="58">
        <v>7.177879257355638</v>
      </c>
      <c r="K211" s="58">
        <v>37.272727272727273</v>
      </c>
      <c r="L211" s="34">
        <v>8.4</v>
      </c>
      <c r="M211" s="50">
        <f t="shared" si="22"/>
        <v>1.4737061740436217E-2</v>
      </c>
      <c r="N211" s="50">
        <f t="shared" si="23"/>
        <v>1.6758736225052067E-2</v>
      </c>
      <c r="O211" s="34">
        <v>5.2</v>
      </c>
      <c r="P211" s="50">
        <v>14.282885389048774</v>
      </c>
      <c r="Q211" s="50">
        <v>40.687679083094558</v>
      </c>
      <c r="R211" s="34"/>
      <c r="S211" s="50"/>
      <c r="T211" s="51"/>
    </row>
    <row r="212" spans="5:20" x14ac:dyDescent="0.3">
      <c r="E212" s="44">
        <v>209</v>
      </c>
      <c r="F212" s="34">
        <v>0.42</v>
      </c>
      <c r="G212" s="50">
        <f t="shared" si="20"/>
        <v>5.4291799649175097E-3</v>
      </c>
      <c r="H212" s="56">
        <f t="shared" si="21"/>
        <v>6.1739712130497448E-3</v>
      </c>
      <c r="I212" s="34">
        <v>0.67</v>
      </c>
      <c r="J212" s="58">
        <v>7.2139496080841088</v>
      </c>
      <c r="K212" s="58">
        <v>36.969696969696969</v>
      </c>
      <c r="L212" s="34">
        <v>2.8</v>
      </c>
      <c r="M212" s="50">
        <f t="shared" si="22"/>
        <v>1.0218107908532836E-2</v>
      </c>
      <c r="N212" s="50">
        <f t="shared" si="23"/>
        <v>1.1619858705508244E-2</v>
      </c>
      <c r="O212" s="34">
        <v>5.2</v>
      </c>
      <c r="P212" s="50">
        <v>14.282885389048774</v>
      </c>
      <c r="Q212" s="50">
        <v>40.401146131805156</v>
      </c>
      <c r="R212" s="34"/>
      <c r="S212" s="50"/>
      <c r="T212" s="51"/>
    </row>
    <row r="213" spans="5:20" x14ac:dyDescent="0.3">
      <c r="E213" s="44">
        <v>210</v>
      </c>
      <c r="F213" s="34">
        <v>0.6</v>
      </c>
      <c r="G213" s="50">
        <f t="shared" si="20"/>
        <v>6.1146024280352412E-3</v>
      </c>
      <c r="H213" s="56">
        <f t="shared" si="21"/>
        <v>6.95342199261712E-3</v>
      </c>
      <c r="I213" s="34">
        <v>0.67</v>
      </c>
      <c r="J213" s="58">
        <v>7.2139496080841088</v>
      </c>
      <c r="K213" s="58">
        <v>36.666666666666664</v>
      </c>
      <c r="L213" s="34">
        <v>6.6</v>
      </c>
      <c r="M213" s="50">
        <f t="shared" si="22"/>
        <v>1.3598754061697176E-2</v>
      </c>
      <c r="N213" s="50">
        <f t="shared" si="23"/>
        <v>1.5464272072907296E-2</v>
      </c>
      <c r="O213" s="34">
        <v>5.2</v>
      </c>
      <c r="P213" s="50">
        <v>14.282885389048774</v>
      </c>
      <c r="Q213" s="50">
        <v>40.114613180515761</v>
      </c>
      <c r="R213" s="34"/>
      <c r="S213" s="50"/>
      <c r="T213" s="51"/>
    </row>
    <row r="214" spans="5:20" x14ac:dyDescent="0.3">
      <c r="E214" s="44">
        <v>211</v>
      </c>
      <c r="F214" s="34">
        <v>0.28000000000000003</v>
      </c>
      <c r="G214" s="50">
        <f t="shared" si="20"/>
        <v>4.7428255568896438E-3</v>
      </c>
      <c r="H214" s="56">
        <f t="shared" si="21"/>
        <v>5.3934606415645308E-3</v>
      </c>
      <c r="I214" s="34">
        <v>0.68</v>
      </c>
      <c r="J214" s="58">
        <v>7.2496628119657425</v>
      </c>
      <c r="K214" s="58">
        <v>36.363636363636367</v>
      </c>
      <c r="L214" s="34">
        <v>1.7</v>
      </c>
      <c r="M214" s="50">
        <f t="shared" si="22"/>
        <v>8.6523507132217851E-3</v>
      </c>
      <c r="N214" s="50">
        <f t="shared" si="23"/>
        <v>9.8393062255863854E-3</v>
      </c>
      <c r="O214" s="34">
        <v>5.2</v>
      </c>
      <c r="P214" s="50">
        <v>14.282885389048774</v>
      </c>
      <c r="Q214" s="50">
        <v>39.828080229226359</v>
      </c>
      <c r="R214" s="34"/>
      <c r="S214" s="50"/>
      <c r="T214" s="51"/>
    </row>
    <row r="215" spans="5:20" x14ac:dyDescent="0.3">
      <c r="E215" s="44">
        <v>212</v>
      </c>
      <c r="F215" s="34">
        <v>0.38</v>
      </c>
      <c r="G215" s="50">
        <f t="shared" si="20"/>
        <v>5.2510441909269616E-3</v>
      </c>
      <c r="H215" s="56">
        <f t="shared" si="21"/>
        <v>5.9713982374367163E-3</v>
      </c>
      <c r="I215" s="34">
        <v>0.7</v>
      </c>
      <c r="J215" s="58">
        <v>7.3200522899370126</v>
      </c>
      <c r="K215" s="58">
        <v>36.060606060606062</v>
      </c>
      <c r="L215" s="34">
        <v>3.7</v>
      </c>
      <c r="M215" s="50">
        <f t="shared" si="22"/>
        <v>1.1212911187732402E-2</v>
      </c>
      <c r="N215" s="50">
        <f t="shared" si="23"/>
        <v>1.2751132092670484E-2</v>
      </c>
      <c r="O215" s="34">
        <v>5.3</v>
      </c>
      <c r="P215" s="50">
        <v>14.373861634161765</v>
      </c>
      <c r="Q215" s="50">
        <v>39.541547277936964</v>
      </c>
      <c r="R215" s="34"/>
      <c r="S215" s="50"/>
      <c r="T215" s="51"/>
    </row>
    <row r="216" spans="5:20" x14ac:dyDescent="0.3">
      <c r="E216" s="44">
        <v>213</v>
      </c>
      <c r="F216" s="34">
        <v>0.38</v>
      </c>
      <c r="G216" s="50">
        <f t="shared" si="20"/>
        <v>5.2510441909269616E-3</v>
      </c>
      <c r="H216" s="56">
        <f t="shared" si="21"/>
        <v>5.9713982374367163E-3</v>
      </c>
      <c r="I216" s="34">
        <v>0.7</v>
      </c>
      <c r="J216" s="58">
        <v>7.3200522899370126</v>
      </c>
      <c r="K216" s="58">
        <v>35.757575757575758</v>
      </c>
      <c r="L216" s="34">
        <v>7.5</v>
      </c>
      <c r="M216" s="50">
        <f t="shared" si="22"/>
        <v>1.4190735175974981E-2</v>
      </c>
      <c r="N216" s="50">
        <f t="shared" si="23"/>
        <v>1.6137462938164572E-2</v>
      </c>
      <c r="O216" s="34">
        <v>5.3</v>
      </c>
      <c r="P216" s="50">
        <v>14.373861634161765</v>
      </c>
      <c r="Q216" s="50">
        <v>39.255014326647562</v>
      </c>
      <c r="R216" s="34"/>
      <c r="S216" s="50"/>
      <c r="T216" s="51"/>
    </row>
    <row r="217" spans="5:20" x14ac:dyDescent="0.3">
      <c r="E217" s="44">
        <v>214</v>
      </c>
      <c r="F217" s="34">
        <v>0.59</v>
      </c>
      <c r="G217" s="50">
        <f t="shared" si="20"/>
        <v>6.0804419251640172E-3</v>
      </c>
      <c r="H217" s="56">
        <f t="shared" si="21"/>
        <v>6.9145752491470043E-3</v>
      </c>
      <c r="I217" s="34">
        <v>0.7</v>
      </c>
      <c r="J217" s="58">
        <v>7.3200522899370126</v>
      </c>
      <c r="K217" s="58">
        <v>35.454545454545453</v>
      </c>
      <c r="L217" s="34">
        <v>9.6</v>
      </c>
      <c r="M217" s="50">
        <f t="shared" si="22"/>
        <v>1.54078326216398E-2</v>
      </c>
      <c r="N217" s="50">
        <f t="shared" si="23"/>
        <v>1.7521525474600522E-2</v>
      </c>
      <c r="O217" s="34">
        <v>5.3</v>
      </c>
      <c r="P217" s="50">
        <v>14.373861634161765</v>
      </c>
      <c r="Q217" s="50">
        <v>38.968481375358166</v>
      </c>
      <c r="R217" s="34"/>
      <c r="S217" s="50"/>
      <c r="T217" s="51"/>
    </row>
    <row r="218" spans="5:20" x14ac:dyDescent="0.3">
      <c r="E218" s="44">
        <v>215</v>
      </c>
      <c r="F218" s="34">
        <v>0.49</v>
      </c>
      <c r="G218" s="50">
        <f t="shared" si="20"/>
        <v>5.715442163135076E-3</v>
      </c>
      <c r="H218" s="56">
        <f t="shared" si="21"/>
        <v>6.4995037212001632E-3</v>
      </c>
      <c r="I218" s="34">
        <v>0.71</v>
      </c>
      <c r="J218" s="58">
        <v>7.3547449991590206</v>
      </c>
      <c r="K218" s="58">
        <v>35.151515151515149</v>
      </c>
      <c r="L218" s="34">
        <v>12.8</v>
      </c>
      <c r="M218" s="50">
        <f t="shared" si="22"/>
        <v>1.6958514126600002E-2</v>
      </c>
      <c r="N218" s="50">
        <f t="shared" si="23"/>
        <v>1.9284934135594945E-2</v>
      </c>
      <c r="O218" s="34">
        <v>5.3</v>
      </c>
      <c r="P218" s="50">
        <v>14.373861634161765</v>
      </c>
      <c r="Q218" s="50">
        <v>38.681948424068771</v>
      </c>
      <c r="R218" s="34"/>
      <c r="S218" s="50"/>
      <c r="T218" s="51"/>
    </row>
    <row r="219" spans="5:20" x14ac:dyDescent="0.3">
      <c r="E219" s="44">
        <v>216</v>
      </c>
      <c r="F219" s="34">
        <v>0.28999999999999998</v>
      </c>
      <c r="G219" s="50">
        <f t="shared" si="20"/>
        <v>4.7986286239866966E-3</v>
      </c>
      <c r="H219" s="56">
        <f t="shared" si="21"/>
        <v>5.456918941359962E-3</v>
      </c>
      <c r="I219" s="34">
        <v>0.72</v>
      </c>
      <c r="J219" s="58">
        <v>7.3891134655974113</v>
      </c>
      <c r="K219" s="58">
        <v>34.848484848484851</v>
      </c>
      <c r="L219" s="34">
        <v>9.6</v>
      </c>
      <c r="M219" s="50">
        <f t="shared" si="22"/>
        <v>1.54078326216398E-2</v>
      </c>
      <c r="N219" s="50">
        <f t="shared" si="23"/>
        <v>1.7521525474600522E-2</v>
      </c>
      <c r="O219" s="34">
        <v>5.4</v>
      </c>
      <c r="P219" s="50">
        <v>14.463700601696198</v>
      </c>
      <c r="Q219" s="50">
        <v>38.395415472779369</v>
      </c>
      <c r="R219" s="34"/>
      <c r="S219" s="50"/>
      <c r="T219" s="51"/>
    </row>
    <row r="220" spans="5:20" x14ac:dyDescent="0.3">
      <c r="E220" s="44">
        <v>217</v>
      </c>
      <c r="F220" s="34">
        <v>0.19</v>
      </c>
      <c r="G220" s="50">
        <f t="shared" si="20"/>
        <v>4.1677565363044816E-3</v>
      </c>
      <c r="H220" s="56">
        <f t="shared" si="21"/>
        <v>4.7395019219140487E-3</v>
      </c>
      <c r="I220" s="34">
        <v>0.73</v>
      </c>
      <c r="J220" s="58">
        <v>7.4231651607121343</v>
      </c>
      <c r="K220" s="58">
        <v>34.545454545454547</v>
      </c>
      <c r="L220" s="34">
        <v>1.4</v>
      </c>
      <c r="M220" s="50">
        <f t="shared" si="22"/>
        <v>8.1101176215647962E-3</v>
      </c>
      <c r="N220" s="50">
        <f t="shared" si="23"/>
        <v>9.2226879664228083E-3</v>
      </c>
      <c r="O220" s="34">
        <v>5.4</v>
      </c>
      <c r="P220" s="50">
        <v>14.463700601696198</v>
      </c>
      <c r="Q220" s="50">
        <v>38.108882521489974</v>
      </c>
      <c r="R220" s="34"/>
      <c r="S220" s="50"/>
      <c r="T220" s="51"/>
    </row>
    <row r="221" spans="5:20" x14ac:dyDescent="0.3">
      <c r="E221" s="44">
        <v>218</v>
      </c>
      <c r="F221" s="34">
        <v>0.22</v>
      </c>
      <c r="G221" s="50">
        <f t="shared" si="20"/>
        <v>4.3764842301437668E-3</v>
      </c>
      <c r="H221" s="56">
        <f t="shared" si="21"/>
        <v>4.976863509015092E-3</v>
      </c>
      <c r="I221" s="34">
        <v>0.73</v>
      </c>
      <c r="J221" s="58">
        <v>7.4231651607121343</v>
      </c>
      <c r="K221" s="58">
        <v>34.242424242424242</v>
      </c>
      <c r="L221" s="34">
        <v>2.1</v>
      </c>
      <c r="M221" s="50">
        <f t="shared" si="22"/>
        <v>9.2837671501879784E-3</v>
      </c>
      <c r="N221" s="50">
        <f t="shared" si="23"/>
        <v>1.0557342269789417E-2</v>
      </c>
      <c r="O221" s="34">
        <v>5.4</v>
      </c>
      <c r="P221" s="50">
        <v>14.463700601696198</v>
      </c>
      <c r="Q221" s="50">
        <v>37.822349570200572</v>
      </c>
      <c r="R221" s="34"/>
      <c r="S221" s="50"/>
      <c r="T221" s="51"/>
    </row>
    <row r="222" spans="5:20" x14ac:dyDescent="0.3">
      <c r="E222" s="44">
        <v>219</v>
      </c>
      <c r="F222" s="34">
        <v>1.59</v>
      </c>
      <c r="G222" s="50">
        <f t="shared" si="20"/>
        <v>8.4615550137663517E-3</v>
      </c>
      <c r="H222" s="56">
        <f t="shared" si="21"/>
        <v>9.6223365978298243E-3</v>
      </c>
      <c r="I222" s="34">
        <v>0.74</v>
      </c>
      <c r="J222" s="58">
        <v>7.4569072842527646</v>
      </c>
      <c r="K222" s="58">
        <v>33.939393939393938</v>
      </c>
      <c r="L222" s="34">
        <v>5.5</v>
      </c>
      <c r="M222" s="50">
        <f t="shared" si="22"/>
        <v>1.2796917519949264E-2</v>
      </c>
      <c r="N222" s="50">
        <f t="shared" si="23"/>
        <v>1.4552437181024469E-2</v>
      </c>
      <c r="O222" s="34">
        <v>5.4</v>
      </c>
      <c r="P222" s="50">
        <v>14.463700601696198</v>
      </c>
      <c r="Q222" s="50">
        <v>37.535816618911177</v>
      </c>
      <c r="R222" s="34"/>
      <c r="S222" s="50"/>
      <c r="T222" s="51"/>
    </row>
    <row r="223" spans="5:20" x14ac:dyDescent="0.3">
      <c r="E223" s="44">
        <v>220</v>
      </c>
      <c r="F223" s="34">
        <v>0.18</v>
      </c>
      <c r="G223" s="50">
        <f t="shared" si="20"/>
        <v>4.0933163419792249E-3</v>
      </c>
      <c r="H223" s="56">
        <f t="shared" si="21"/>
        <v>4.6548497976839119E-3</v>
      </c>
      <c r="I223" s="34">
        <v>0.74</v>
      </c>
      <c r="J223" s="58">
        <v>7.4569072842527646</v>
      </c>
      <c r="K223" s="58">
        <v>33.636363636363633</v>
      </c>
      <c r="L223" s="34">
        <v>7.2</v>
      </c>
      <c r="M223" s="50">
        <f t="shared" si="22"/>
        <v>1.3998944973846244E-2</v>
      </c>
      <c r="N223" s="50">
        <f t="shared" si="23"/>
        <v>1.5919362378864765E-2</v>
      </c>
      <c r="O223" s="34">
        <v>5.4</v>
      </c>
      <c r="P223" s="50">
        <v>14.463700601696198</v>
      </c>
      <c r="Q223" s="50">
        <v>37.249283667621775</v>
      </c>
      <c r="R223" s="34"/>
      <c r="S223" s="50"/>
      <c r="T223" s="51"/>
    </row>
    <row r="224" spans="5:20" x14ac:dyDescent="0.3">
      <c r="E224" s="44">
        <v>221</v>
      </c>
      <c r="F224" s="34">
        <v>0.53</v>
      </c>
      <c r="G224" s="50">
        <f t="shared" si="20"/>
        <v>5.8669145673330451E-3</v>
      </c>
      <c r="H224" s="56">
        <f t="shared" si="21"/>
        <v>6.6717555657020431E-3</v>
      </c>
      <c r="I224" s="34">
        <v>0.75</v>
      </c>
      <c r="J224" s="58">
        <v>7.4903467776624737</v>
      </c>
      <c r="K224" s="58">
        <v>33.333333333333336</v>
      </c>
      <c r="L224" s="34">
        <v>8.3000000000000007</v>
      </c>
      <c r="M224" s="50">
        <f t="shared" si="22"/>
        <v>1.4678347724499627E-2</v>
      </c>
      <c r="N224" s="50">
        <f t="shared" si="23"/>
        <v>1.6691967643694024E-2</v>
      </c>
      <c r="O224" s="34">
        <v>5.4</v>
      </c>
      <c r="P224" s="50">
        <v>14.463700601696198</v>
      </c>
      <c r="Q224" s="50">
        <v>36.96275071633238</v>
      </c>
      <c r="R224" s="34"/>
      <c r="S224" s="50"/>
      <c r="T224" s="51"/>
    </row>
    <row r="225" spans="5:20" x14ac:dyDescent="0.3">
      <c r="E225" s="44">
        <v>222</v>
      </c>
      <c r="F225" s="34">
        <v>0.55000000000000004</v>
      </c>
      <c r="G225" s="50">
        <f t="shared" si="20"/>
        <v>5.9398029465260235E-3</v>
      </c>
      <c r="H225" s="56">
        <f t="shared" si="21"/>
        <v>6.7546429921294601E-3</v>
      </c>
      <c r="I225" s="34">
        <v>0.75</v>
      </c>
      <c r="J225" s="58">
        <v>7.4903467776624737</v>
      </c>
      <c r="K225" s="58">
        <v>33.030303030303031</v>
      </c>
      <c r="L225" s="34">
        <v>1.7</v>
      </c>
      <c r="M225" s="50">
        <f t="shared" si="22"/>
        <v>8.6523507132217851E-3</v>
      </c>
      <c r="N225" s="50">
        <f t="shared" si="23"/>
        <v>9.8393062255863854E-3</v>
      </c>
      <c r="O225" s="34">
        <v>5.5</v>
      </c>
      <c r="P225" s="50">
        <v>14.552437181024469</v>
      </c>
      <c r="Q225" s="50">
        <v>36.676217765042978</v>
      </c>
      <c r="R225" s="34"/>
      <c r="S225" s="50"/>
      <c r="T225" s="51"/>
    </row>
    <row r="226" spans="5:20" x14ac:dyDescent="0.3">
      <c r="E226" s="44">
        <v>223</v>
      </c>
      <c r="F226" s="34">
        <v>0.52</v>
      </c>
      <c r="G226" s="50">
        <f t="shared" si="20"/>
        <v>5.8297812018311681E-3</v>
      </c>
      <c r="H226" s="56">
        <f t="shared" si="21"/>
        <v>6.6295281333579904E-3</v>
      </c>
      <c r="I226" s="34">
        <v>0.75</v>
      </c>
      <c r="J226" s="58">
        <v>7.4903467776624737</v>
      </c>
      <c r="K226" s="58">
        <v>32.727272727272727</v>
      </c>
      <c r="L226" s="34">
        <v>2.9</v>
      </c>
      <c r="M226" s="50">
        <f t="shared" si="22"/>
        <v>1.0338331972096914E-2</v>
      </c>
      <c r="N226" s="50">
        <f t="shared" si="23"/>
        <v>1.1756575467957978E-2</v>
      </c>
      <c r="O226" s="34">
        <v>5.5</v>
      </c>
      <c r="P226" s="50">
        <v>14.552437181024469</v>
      </c>
      <c r="Q226" s="50">
        <v>36.389684813753583</v>
      </c>
      <c r="R226" s="34"/>
      <c r="S226" s="50"/>
      <c r="T226" s="51"/>
    </row>
    <row r="227" spans="5:20" x14ac:dyDescent="0.3">
      <c r="E227" s="44">
        <v>224</v>
      </c>
      <c r="F227" s="34">
        <v>0.45</v>
      </c>
      <c r="G227" s="50">
        <f t="shared" si="20"/>
        <v>5.5554849944821176E-3</v>
      </c>
      <c r="H227" s="56">
        <f t="shared" si="21"/>
        <v>6.3176031467182276E-3</v>
      </c>
      <c r="I227" s="34">
        <v>0.76</v>
      </c>
      <c r="J227" s="58">
        <v>7.5234903366516672</v>
      </c>
      <c r="K227" s="58">
        <v>32.424242424242422</v>
      </c>
      <c r="L227" s="34">
        <v>2.2000000000000002</v>
      </c>
      <c r="M227" s="50">
        <f t="shared" si="22"/>
        <v>9.4288494457992148E-3</v>
      </c>
      <c r="N227" s="50">
        <f t="shared" si="23"/>
        <v>1.0722327391375925E-2</v>
      </c>
      <c r="O227" s="34">
        <v>5.5</v>
      </c>
      <c r="P227" s="50">
        <v>14.552437181024469</v>
      </c>
      <c r="Q227" s="50">
        <v>36.103151862464181</v>
      </c>
      <c r="R227" s="34"/>
      <c r="S227" s="50"/>
      <c r="T227" s="51"/>
    </row>
    <row r="228" spans="5:20" x14ac:dyDescent="0.3">
      <c r="E228" s="44">
        <v>225</v>
      </c>
      <c r="F228" s="34">
        <v>0.23</v>
      </c>
      <c r="G228" s="50">
        <f t="shared" si="20"/>
        <v>4.441814521938159E-3</v>
      </c>
      <c r="H228" s="56">
        <f t="shared" si="21"/>
        <v>5.0511560068665327E-3</v>
      </c>
      <c r="I228" s="34">
        <v>0.76</v>
      </c>
      <c r="J228" s="58">
        <v>7.5234903366516672</v>
      </c>
      <c r="K228" s="58">
        <v>32.121212121212125</v>
      </c>
      <c r="L228" s="34">
        <v>3.1</v>
      </c>
      <c r="M228" s="50">
        <f t="shared" si="22"/>
        <v>1.0570731430959981E-2</v>
      </c>
      <c r="N228" s="50">
        <f t="shared" si="23"/>
        <v>1.2020856184055167E-2</v>
      </c>
      <c r="O228" s="34">
        <v>5.5</v>
      </c>
      <c r="P228" s="50">
        <v>14.552437181024469</v>
      </c>
      <c r="Q228" s="50">
        <v>35.816618911174785</v>
      </c>
      <c r="R228" s="34"/>
      <c r="S228" s="50"/>
      <c r="T228" s="51"/>
    </row>
    <row r="229" spans="5:20" x14ac:dyDescent="0.3">
      <c r="E229" s="44">
        <v>226</v>
      </c>
      <c r="F229" s="34">
        <v>0.68</v>
      </c>
      <c r="G229" s="50">
        <f t="shared" si="20"/>
        <v>6.3751065129585361E-3</v>
      </c>
      <c r="H229" s="56">
        <f t="shared" si="21"/>
        <v>7.2496628119657425E-3</v>
      </c>
      <c r="I229" s="34">
        <v>0.78</v>
      </c>
      <c r="J229" s="58">
        <v>7.5889152756628988</v>
      </c>
      <c r="K229" s="58">
        <v>31.818181818181817</v>
      </c>
      <c r="L229" s="34">
        <v>3.4</v>
      </c>
      <c r="M229" s="50">
        <f t="shared" si="22"/>
        <v>1.0901278794661053E-2</v>
      </c>
      <c r="N229" s="50">
        <f t="shared" si="23"/>
        <v>1.2396749029977968E-2</v>
      </c>
      <c r="O229" s="34">
        <v>5.5</v>
      </c>
      <c r="P229" s="50">
        <v>14.552437181024469</v>
      </c>
      <c r="Q229" s="50">
        <v>35.530085959885383</v>
      </c>
      <c r="R229" s="34"/>
      <c r="S229" s="50"/>
      <c r="T229" s="51"/>
    </row>
    <row r="230" spans="5:20" x14ac:dyDescent="0.3">
      <c r="E230" s="44">
        <v>227</v>
      </c>
      <c r="F230" s="34">
        <v>1.21</v>
      </c>
      <c r="G230" s="50">
        <f t="shared" si="20"/>
        <v>7.7252569082344119E-3</v>
      </c>
      <c r="H230" s="56">
        <f t="shared" si="21"/>
        <v>8.7850309020982356E-3</v>
      </c>
      <c r="I230" s="34">
        <v>0.78</v>
      </c>
      <c r="J230" s="58">
        <v>7.5889152756628988</v>
      </c>
      <c r="K230" s="58">
        <v>31.515151515151516</v>
      </c>
      <c r="L230" s="34">
        <v>6.8</v>
      </c>
      <c r="M230" s="50">
        <f t="shared" si="22"/>
        <v>1.3734750624166068E-2</v>
      </c>
      <c r="N230" s="50">
        <f t="shared" si="23"/>
        <v>1.561892505313309E-2</v>
      </c>
      <c r="O230" s="34">
        <v>5.6</v>
      </c>
      <c r="P230" s="50">
        <v>14.640104579874027</v>
      </c>
      <c r="Q230" s="50">
        <v>35.243553008595988</v>
      </c>
      <c r="R230" s="34"/>
      <c r="S230" s="50"/>
      <c r="T230" s="51"/>
    </row>
    <row r="231" spans="5:20" x14ac:dyDescent="0.3">
      <c r="E231" s="44">
        <v>228</v>
      </c>
      <c r="F231" s="34">
        <v>0.28999999999999998</v>
      </c>
      <c r="G231" s="50">
        <f t="shared" si="20"/>
        <v>4.7986286239866966E-3</v>
      </c>
      <c r="H231" s="56">
        <f t="shared" si="21"/>
        <v>5.456918941359962E-3</v>
      </c>
      <c r="I231" s="34">
        <v>0.78</v>
      </c>
      <c r="J231" s="58">
        <v>7.5889152756628988</v>
      </c>
      <c r="K231" s="58">
        <v>31.212121212121211</v>
      </c>
      <c r="L231" s="34">
        <v>13.6</v>
      </c>
      <c r="M231" s="50">
        <f t="shared" si="22"/>
        <v>1.7304701426443574E-2</v>
      </c>
      <c r="N231" s="50">
        <f t="shared" si="23"/>
        <v>1.9678612451172778E-2</v>
      </c>
      <c r="O231" s="34">
        <v>5.6</v>
      </c>
      <c r="P231" s="50">
        <v>14.640104579874027</v>
      </c>
      <c r="Q231" s="50">
        <v>34.957020057306593</v>
      </c>
      <c r="R231" s="34"/>
      <c r="S231" s="50"/>
      <c r="T231" s="51"/>
    </row>
    <row r="232" spans="5:20" x14ac:dyDescent="0.3">
      <c r="E232" s="44">
        <v>229</v>
      </c>
      <c r="F232" s="34">
        <v>0.5</v>
      </c>
      <c r="G232" s="50">
        <f t="shared" si="20"/>
        <v>5.7540611870645761E-3</v>
      </c>
      <c r="H232" s="56">
        <f t="shared" si="21"/>
        <v>6.54342061906642E-3</v>
      </c>
      <c r="I232" s="34">
        <v>0.78</v>
      </c>
      <c r="J232" s="58">
        <v>7.5889152756628988</v>
      </c>
      <c r="K232" s="58">
        <v>30.90909090909091</v>
      </c>
      <c r="L232" s="34">
        <v>8.1</v>
      </c>
      <c r="M232" s="50">
        <f t="shared" si="22"/>
        <v>1.4559489489945669E-2</v>
      </c>
      <c r="N232" s="50">
        <f t="shared" si="23"/>
        <v>1.6556804078788841E-2</v>
      </c>
      <c r="O232" s="34">
        <v>5.6</v>
      </c>
      <c r="P232" s="50">
        <v>14.640104579874027</v>
      </c>
      <c r="Q232" s="50">
        <v>34.670487106017191</v>
      </c>
      <c r="R232" s="34"/>
      <c r="S232" s="50"/>
      <c r="T232" s="51"/>
    </row>
    <row r="233" spans="5:20" x14ac:dyDescent="0.3">
      <c r="E233" s="44">
        <v>230</v>
      </c>
      <c r="F233" s="34">
        <v>0.3</v>
      </c>
      <c r="G233" s="50">
        <f t="shared" si="20"/>
        <v>4.8531631633152257E-3</v>
      </c>
      <c r="H233" s="56">
        <f t="shared" si="21"/>
        <v>5.5189346929296161E-3</v>
      </c>
      <c r="I233" s="34">
        <v>0.79</v>
      </c>
      <c r="J233" s="58">
        <v>7.6212089211747909</v>
      </c>
      <c r="K233" s="58">
        <v>30.606060606060606</v>
      </c>
      <c r="L233" s="34">
        <v>2.1</v>
      </c>
      <c r="M233" s="50">
        <f t="shared" si="22"/>
        <v>9.2837671501879784E-3</v>
      </c>
      <c r="N233" s="50">
        <f t="shared" si="23"/>
        <v>1.0557342269789417E-2</v>
      </c>
      <c r="O233" s="34">
        <v>5.7</v>
      </c>
      <c r="P233" s="50">
        <v>14.726734433802124</v>
      </c>
      <c r="Q233" s="50">
        <v>34.383954154727796</v>
      </c>
      <c r="R233" s="34"/>
      <c r="S233" s="50"/>
      <c r="T233" s="51"/>
    </row>
    <row r="234" spans="5:20" x14ac:dyDescent="0.3">
      <c r="E234" s="44">
        <v>231</v>
      </c>
      <c r="F234" s="34">
        <v>0.6</v>
      </c>
      <c r="G234" s="50">
        <f t="shared" si="20"/>
        <v>6.1146024280352412E-3</v>
      </c>
      <c r="H234" s="56">
        <f t="shared" si="21"/>
        <v>6.95342199261712E-3</v>
      </c>
      <c r="I234" s="34">
        <v>0.8</v>
      </c>
      <c r="J234" s="58">
        <v>7.6532311834952083</v>
      </c>
      <c r="K234" s="58">
        <v>30.303030303030305</v>
      </c>
      <c r="L234" s="34">
        <v>2.5</v>
      </c>
      <c r="M234" s="50">
        <f t="shared" si="22"/>
        <v>9.8393062255863906E-3</v>
      </c>
      <c r="N234" s="50">
        <f t="shared" si="23"/>
        <v>1.1189091867591924E-2</v>
      </c>
      <c r="O234" s="34">
        <v>5.7</v>
      </c>
      <c r="P234" s="50">
        <v>14.726734433802124</v>
      </c>
      <c r="Q234" s="50">
        <v>34.097421203438394</v>
      </c>
      <c r="R234" s="34"/>
      <c r="S234" s="50"/>
      <c r="T234" s="51"/>
    </row>
    <row r="235" spans="5:20" x14ac:dyDescent="0.3">
      <c r="E235" s="44">
        <v>232</v>
      </c>
      <c r="F235" s="34">
        <v>0.75</v>
      </c>
      <c r="G235" s="50">
        <f t="shared" si="20"/>
        <v>6.5867557933561539E-3</v>
      </c>
      <c r="H235" s="56">
        <f t="shared" si="21"/>
        <v>7.4903467776624736E-3</v>
      </c>
      <c r="I235" s="34">
        <v>0.8</v>
      </c>
      <c r="J235" s="58">
        <v>7.6532311834952083</v>
      </c>
      <c r="K235" s="58">
        <v>30</v>
      </c>
      <c r="L235" s="34">
        <v>2.2999999999999998</v>
      </c>
      <c r="M235" s="50">
        <f t="shared" si="22"/>
        <v>9.5695992927509483E-3</v>
      </c>
      <c r="N235" s="50">
        <f t="shared" si="23"/>
        <v>1.0882385725956175E-2</v>
      </c>
      <c r="O235" s="34">
        <v>5.7</v>
      </c>
      <c r="P235" s="50">
        <v>14.726734433802124</v>
      </c>
      <c r="Q235" s="50">
        <v>33.810888252148999</v>
      </c>
      <c r="R235" s="34"/>
      <c r="S235" s="50"/>
      <c r="T235" s="51"/>
    </row>
    <row r="236" spans="5:20" x14ac:dyDescent="0.3">
      <c r="E236" s="44">
        <v>233</v>
      </c>
      <c r="F236" s="34">
        <v>0.32</v>
      </c>
      <c r="G236" s="50">
        <f t="shared" si="20"/>
        <v>4.9586996119911856E-3</v>
      </c>
      <c r="H236" s="56">
        <f t="shared" si="21"/>
        <v>5.6389489492746402E-3</v>
      </c>
      <c r="I236" s="34">
        <v>0.8</v>
      </c>
      <c r="J236" s="58">
        <v>7.6532311834952083</v>
      </c>
      <c r="K236" s="58">
        <v>29.696969696969695</v>
      </c>
      <c r="L236" s="34">
        <v>2.1</v>
      </c>
      <c r="M236" s="50">
        <f t="shared" si="22"/>
        <v>9.2837671501879784E-3</v>
      </c>
      <c r="N236" s="50">
        <f t="shared" si="23"/>
        <v>1.0557342269789417E-2</v>
      </c>
      <c r="O236" s="34">
        <v>5.8</v>
      </c>
      <c r="P236" s="50">
        <v>14.812356906757921</v>
      </c>
      <c r="Q236" s="50">
        <v>33.524355300859597</v>
      </c>
      <c r="R236" s="34"/>
      <c r="S236" s="50"/>
      <c r="T236" s="51"/>
    </row>
    <row r="237" spans="5:20" x14ac:dyDescent="0.3">
      <c r="E237" s="44">
        <v>234</v>
      </c>
      <c r="F237" s="34">
        <v>0.39</v>
      </c>
      <c r="G237" s="50">
        <f t="shared" si="20"/>
        <v>5.2967077367765611E-3</v>
      </c>
      <c r="H237" s="56">
        <f t="shared" si="21"/>
        <v>6.0233260459424138E-3</v>
      </c>
      <c r="I237" s="34">
        <v>0.81</v>
      </c>
      <c r="J237" s="58">
        <v>7.6849876932420793</v>
      </c>
      <c r="K237" s="58">
        <v>29.393939393939394</v>
      </c>
      <c r="L237" s="34">
        <v>3.3</v>
      </c>
      <c r="M237" s="50">
        <f t="shared" si="22"/>
        <v>1.0793338251497456E-2</v>
      </c>
      <c r="N237" s="50">
        <f t="shared" si="23"/>
        <v>1.2274000878227739E-2</v>
      </c>
      <c r="O237" s="34">
        <v>5.8</v>
      </c>
      <c r="P237" s="50">
        <v>14.812356906757921</v>
      </c>
      <c r="Q237" s="50">
        <v>33.237822349570202</v>
      </c>
      <c r="R237" s="34"/>
      <c r="S237" s="50"/>
      <c r="T237" s="51"/>
    </row>
    <row r="238" spans="5:20" x14ac:dyDescent="0.3">
      <c r="E238" s="44">
        <v>235</v>
      </c>
      <c r="F238" s="34">
        <v>0.25</v>
      </c>
      <c r="G238" s="50">
        <f t="shared" si="20"/>
        <v>4.5670013907178481E-3</v>
      </c>
      <c r="H238" s="56">
        <f t="shared" si="21"/>
        <v>5.1935163870882222E-3</v>
      </c>
      <c r="I238" s="34">
        <v>0.81</v>
      </c>
      <c r="J238" s="58">
        <v>7.6849876932420793</v>
      </c>
      <c r="K238" s="58">
        <v>29.09090909090909</v>
      </c>
      <c r="L238" s="34">
        <v>2.4</v>
      </c>
      <c r="M238" s="50">
        <f t="shared" si="22"/>
        <v>9.7063263266304513E-3</v>
      </c>
      <c r="N238" s="50">
        <f t="shared" si="23"/>
        <v>1.1037869385859232E-2</v>
      </c>
      <c r="O238" s="34">
        <v>5.9</v>
      </c>
      <c r="P238" s="50">
        <v>14.897000783598164</v>
      </c>
      <c r="Q238" s="50">
        <v>32.9512893982808</v>
      </c>
      <c r="R238" s="34"/>
      <c r="S238" s="50"/>
      <c r="T238" s="51"/>
    </row>
    <row r="239" spans="5:20" x14ac:dyDescent="0.3">
      <c r="E239" s="44">
        <v>236</v>
      </c>
      <c r="F239" s="34">
        <v>0.41</v>
      </c>
      <c r="G239" s="50">
        <f t="shared" si="20"/>
        <v>5.385744664445925E-3</v>
      </c>
      <c r="H239" s="56">
        <f t="shared" si="21"/>
        <v>6.124577327329509E-3</v>
      </c>
      <c r="I239" s="34">
        <v>0.81</v>
      </c>
      <c r="J239" s="58">
        <v>7.6849876932420793</v>
      </c>
      <c r="K239" s="58">
        <v>28.787878787878789</v>
      </c>
      <c r="L239" s="34">
        <v>1.7</v>
      </c>
      <c r="M239" s="50">
        <f t="shared" si="22"/>
        <v>8.6523507132217851E-3</v>
      </c>
      <c r="N239" s="50">
        <f t="shared" si="23"/>
        <v>9.8393062255863854E-3</v>
      </c>
      <c r="O239" s="34">
        <v>5.9</v>
      </c>
      <c r="P239" s="50">
        <v>14.897000783598164</v>
      </c>
      <c r="Q239" s="50">
        <v>32.664756446991404</v>
      </c>
      <c r="R239" s="34"/>
      <c r="S239" s="50"/>
      <c r="T239" s="51"/>
    </row>
    <row r="240" spans="5:20" x14ac:dyDescent="0.3">
      <c r="E240" s="44">
        <v>237</v>
      </c>
      <c r="F240" s="34">
        <v>0.22</v>
      </c>
      <c r="G240" s="50">
        <f t="shared" si="20"/>
        <v>4.3764842301437668E-3</v>
      </c>
      <c r="H240" s="56">
        <f t="shared" si="21"/>
        <v>4.976863509015092E-3</v>
      </c>
      <c r="I240" s="34">
        <v>0.82</v>
      </c>
      <c r="J240" s="58">
        <v>7.7164838964113303</v>
      </c>
      <c r="K240" s="58">
        <v>28.484848484848484</v>
      </c>
      <c r="L240" s="34">
        <v>4.5</v>
      </c>
      <c r="M240" s="50">
        <f t="shared" si="22"/>
        <v>1.1968929592063863E-2</v>
      </c>
      <c r="N240" s="50">
        <f t="shared" si="23"/>
        <v>1.3610863377144339E-2</v>
      </c>
      <c r="O240" s="34">
        <v>5.9</v>
      </c>
      <c r="P240" s="50">
        <v>14.897000783598164</v>
      </c>
      <c r="Q240" s="50">
        <v>32.378223495702002</v>
      </c>
      <c r="R240" s="34"/>
      <c r="S240" s="50"/>
      <c r="T240" s="51"/>
    </row>
    <row r="241" spans="5:20" x14ac:dyDescent="0.3">
      <c r="E241" s="44">
        <v>238</v>
      </c>
      <c r="F241" s="34">
        <v>0.63</v>
      </c>
      <c r="G241" s="50">
        <f t="shared" si="20"/>
        <v>6.2148596312262749E-3</v>
      </c>
      <c r="H241" s="56">
        <f t="shared" si="21"/>
        <v>7.0674327806923174E-3</v>
      </c>
      <c r="I241" s="34">
        <v>0.84</v>
      </c>
      <c r="J241" s="58">
        <v>7.7787162927663642</v>
      </c>
      <c r="K241" s="58">
        <v>28.181818181818183</v>
      </c>
      <c r="L241" s="34">
        <v>5.7</v>
      </c>
      <c r="M241" s="50">
        <f t="shared" si="22"/>
        <v>1.2950188586506952E-2</v>
      </c>
      <c r="N241" s="50">
        <f t="shared" si="23"/>
        <v>1.4726734433802123E-2</v>
      </c>
      <c r="O241" s="34">
        <v>6</v>
      </c>
      <c r="P241" s="50">
        <v>14.980693555324949</v>
      </c>
      <c r="Q241" s="50">
        <v>32.091690544412607</v>
      </c>
      <c r="R241" s="34"/>
      <c r="S241" s="50"/>
      <c r="T241" s="51"/>
    </row>
    <row r="242" spans="5:20" x14ac:dyDescent="0.3">
      <c r="E242" s="44">
        <v>239</v>
      </c>
      <c r="F242" s="34">
        <v>0.26</v>
      </c>
      <c r="G242" s="50">
        <f t="shared" si="20"/>
        <v>4.6271004062656161E-3</v>
      </c>
      <c r="H242" s="56">
        <f t="shared" si="21"/>
        <v>5.2618599664726248E-3</v>
      </c>
      <c r="I242" s="34">
        <v>0.84</v>
      </c>
      <c r="J242" s="58">
        <v>7.7787162927663642</v>
      </c>
      <c r="K242" s="58">
        <v>27.878787878787879</v>
      </c>
      <c r="L242" s="34">
        <v>5.3</v>
      </c>
      <c r="M242" s="50">
        <f t="shared" si="22"/>
        <v>1.2639884267315701E-2</v>
      </c>
      <c r="N242" s="50">
        <f t="shared" si="23"/>
        <v>1.4373861634161765E-2</v>
      </c>
      <c r="O242" s="34">
        <v>6</v>
      </c>
      <c r="P242" s="50">
        <v>14.980693555324949</v>
      </c>
      <c r="Q242" s="50">
        <v>31.805157593123209</v>
      </c>
      <c r="R242" s="34"/>
      <c r="S242" s="50"/>
      <c r="T242" s="51"/>
    </row>
    <row r="243" spans="5:20" x14ac:dyDescent="0.3">
      <c r="E243" s="44">
        <v>240</v>
      </c>
      <c r="F243" s="34">
        <v>0.35</v>
      </c>
      <c r="G243" s="50">
        <f t="shared" si="20"/>
        <v>5.1090539542664182E-3</v>
      </c>
      <c r="H243" s="56">
        <f t="shared" si="21"/>
        <v>5.8099293527541221E-3</v>
      </c>
      <c r="I243" s="34">
        <v>0.86</v>
      </c>
      <c r="J243" s="58">
        <v>7.8399685492820845</v>
      </c>
      <c r="K243" s="58">
        <v>27.575757575757574</v>
      </c>
      <c r="L243" s="34">
        <v>5.0999999999999996</v>
      </c>
      <c r="M243" s="50">
        <f t="shared" si="22"/>
        <v>1.247884909829312E-2</v>
      </c>
      <c r="N243" s="50">
        <f t="shared" si="23"/>
        <v>1.4190735175974977E-2</v>
      </c>
      <c r="O243" s="34">
        <v>6</v>
      </c>
      <c r="P243" s="50">
        <v>14.980693555324949</v>
      </c>
      <c r="Q243" s="50">
        <v>31.51862464183381</v>
      </c>
      <c r="R243" s="34"/>
      <c r="S243" s="50"/>
      <c r="T243" s="51"/>
    </row>
    <row r="244" spans="5:20" x14ac:dyDescent="0.3">
      <c r="E244" s="44">
        <v>241</v>
      </c>
      <c r="F244" s="34">
        <v>0.37</v>
      </c>
      <c r="G244" s="50">
        <f t="shared" si="20"/>
        <v>5.2045723361270517E-3</v>
      </c>
      <c r="H244" s="56">
        <f t="shared" si="21"/>
        <v>5.9185512337260864E-3</v>
      </c>
      <c r="I244" s="34">
        <v>0.87</v>
      </c>
      <c r="J244" s="58">
        <v>7.8702389983787722</v>
      </c>
      <c r="K244" s="58">
        <v>27.272727272727273</v>
      </c>
      <c r="L244" s="34">
        <v>8</v>
      </c>
      <c r="M244" s="50">
        <f t="shared" si="22"/>
        <v>1.4499325623931492E-2</v>
      </c>
      <c r="N244" s="50">
        <f t="shared" si="23"/>
        <v>1.6488386752555862E-2</v>
      </c>
      <c r="O244" s="34">
        <v>6.1</v>
      </c>
      <c r="P244" s="50">
        <v>15.06346149772931</v>
      </c>
      <c r="Q244" s="50">
        <v>31.232091690544411</v>
      </c>
      <c r="R244" s="34"/>
      <c r="S244" s="50"/>
      <c r="T244" s="51"/>
    </row>
    <row r="245" spans="5:20" x14ac:dyDescent="0.3">
      <c r="E245" s="44">
        <v>242</v>
      </c>
      <c r="F245" s="34">
        <v>0.32</v>
      </c>
      <c r="G245" s="50">
        <f t="shared" si="20"/>
        <v>4.9586996119911856E-3</v>
      </c>
      <c r="H245" s="56">
        <f t="shared" si="21"/>
        <v>5.6389489492746402E-3</v>
      </c>
      <c r="I245" s="34">
        <v>0.88</v>
      </c>
      <c r="J245" s="58">
        <v>7.900278369712705</v>
      </c>
      <c r="K245" s="58">
        <v>26.969696969696969</v>
      </c>
      <c r="L245" s="34">
        <v>6.6</v>
      </c>
      <c r="M245" s="50">
        <f t="shared" si="22"/>
        <v>1.3598754061697176E-2</v>
      </c>
      <c r="N245" s="50">
        <f t="shared" si="23"/>
        <v>1.5464272072907296E-2</v>
      </c>
      <c r="O245" s="34">
        <v>6.1</v>
      </c>
      <c r="P245" s="50">
        <v>15.06346149772931</v>
      </c>
      <c r="Q245" s="50">
        <v>30.945558739255013</v>
      </c>
      <c r="R245" s="34"/>
      <c r="S245" s="50"/>
      <c r="T245" s="51"/>
    </row>
    <row r="246" spans="5:20" x14ac:dyDescent="0.3">
      <c r="E246" s="44">
        <v>243</v>
      </c>
      <c r="F246" s="34">
        <v>0.64</v>
      </c>
      <c r="G246" s="50">
        <f t="shared" si="20"/>
        <v>6.2475700212532379E-3</v>
      </c>
      <c r="H246" s="56">
        <f t="shared" si="21"/>
        <v>7.1046304804737006E-3</v>
      </c>
      <c r="I246" s="34">
        <v>0.89</v>
      </c>
      <c r="J246" s="58">
        <v>7.9300910234088358</v>
      </c>
      <c r="K246" s="58">
        <v>26.666666666666668</v>
      </c>
      <c r="L246" s="34">
        <v>3.1</v>
      </c>
      <c r="M246" s="50">
        <f t="shared" si="22"/>
        <v>1.0570731430959981E-2</v>
      </c>
      <c r="N246" s="50">
        <f t="shared" si="23"/>
        <v>1.2020856184055167E-2</v>
      </c>
      <c r="O246" s="34">
        <v>6.2</v>
      </c>
      <c r="P246" s="50">
        <v>15.145329744050075</v>
      </c>
      <c r="Q246" s="50">
        <v>30.659025787965614</v>
      </c>
      <c r="R246" s="34"/>
      <c r="S246" s="50"/>
      <c r="T246" s="51"/>
    </row>
    <row r="247" spans="5:20" x14ac:dyDescent="0.3">
      <c r="E247" s="44">
        <v>244</v>
      </c>
      <c r="F247" s="34">
        <v>0.46</v>
      </c>
      <c r="G247" s="50">
        <f t="shared" si="20"/>
        <v>5.5963356159186121E-3</v>
      </c>
      <c r="H247" s="56">
        <f t="shared" si="21"/>
        <v>6.3640577793540685E-3</v>
      </c>
      <c r="I247" s="34">
        <v>0.9</v>
      </c>
      <c r="J247" s="58">
        <v>7.9596811894323807</v>
      </c>
      <c r="K247" s="58">
        <v>26.363636363636363</v>
      </c>
      <c r="L247" s="34">
        <v>2.7</v>
      </c>
      <c r="M247" s="50">
        <f t="shared" si="22"/>
        <v>1.0094986186643401E-2</v>
      </c>
      <c r="N247" s="50">
        <f t="shared" si="23"/>
        <v>1.1479846775242816E-2</v>
      </c>
      <c r="O247" s="34">
        <v>6.2</v>
      </c>
      <c r="P247" s="50">
        <v>15.145329744050075</v>
      </c>
      <c r="Q247" s="50">
        <v>30.372492836676219</v>
      </c>
      <c r="R247" s="34"/>
      <c r="S247" s="50"/>
      <c r="T247" s="51"/>
    </row>
    <row r="248" spans="5:20" x14ac:dyDescent="0.3">
      <c r="E248" s="44">
        <v>245</v>
      </c>
      <c r="F248" s="34">
        <v>0.22</v>
      </c>
      <c r="G248" s="50">
        <f t="shared" si="20"/>
        <v>4.3764842301437668E-3</v>
      </c>
      <c r="H248" s="56">
        <f t="shared" si="21"/>
        <v>4.976863509015092E-3</v>
      </c>
      <c r="I248" s="34">
        <v>0.91</v>
      </c>
      <c r="J248" s="58">
        <v>7.9890529728724058</v>
      </c>
      <c r="K248" s="58">
        <v>26.060606060606062</v>
      </c>
      <c r="L248" s="34">
        <v>2.1</v>
      </c>
      <c r="M248" s="50">
        <f t="shared" si="22"/>
        <v>9.2837671501879784E-3</v>
      </c>
      <c r="N248" s="50">
        <f t="shared" si="23"/>
        <v>1.0557342269789417E-2</v>
      </c>
      <c r="O248" s="34">
        <v>6.2</v>
      </c>
      <c r="P248" s="50">
        <v>15.145329744050075</v>
      </c>
      <c r="Q248" s="50">
        <v>30.085959885386821</v>
      </c>
      <c r="R248" s="34"/>
      <c r="S248" s="50"/>
      <c r="T248" s="51"/>
    </row>
    <row r="249" spans="5:20" x14ac:dyDescent="0.3">
      <c r="E249" s="44">
        <v>246</v>
      </c>
      <c r="F249" s="34">
        <v>0.36</v>
      </c>
      <c r="G249" s="50">
        <f t="shared" si="20"/>
        <v>5.1572554231383095E-3</v>
      </c>
      <c r="H249" s="56">
        <f t="shared" si="21"/>
        <v>5.8647432442008561E-3</v>
      </c>
      <c r="I249" s="34">
        <v>0.91</v>
      </c>
      <c r="J249" s="58">
        <v>7.9890529728724058</v>
      </c>
      <c r="K249" s="58">
        <v>25.757575757575758</v>
      </c>
      <c r="L249" s="34">
        <v>5.9</v>
      </c>
      <c r="M249" s="50">
        <f t="shared" si="22"/>
        <v>1.3099915014297612E-2</v>
      </c>
      <c r="N249" s="50">
        <f t="shared" si="23"/>
        <v>1.4897000783598164E-2</v>
      </c>
      <c r="O249" s="34">
        <v>6.2</v>
      </c>
      <c r="P249" s="50">
        <v>15.145329744050075</v>
      </c>
      <c r="Q249" s="50">
        <v>29.799426934097422</v>
      </c>
      <c r="R249" s="34"/>
      <c r="S249" s="50"/>
      <c r="T249" s="51"/>
    </row>
    <row r="250" spans="5:20" x14ac:dyDescent="0.3">
      <c r="E250" s="44">
        <v>247</v>
      </c>
      <c r="F250" s="34">
        <v>0.25</v>
      </c>
      <c r="G250" s="50">
        <f t="shared" si="20"/>
        <v>4.5670013907178481E-3</v>
      </c>
      <c r="H250" s="56">
        <f t="shared" si="21"/>
        <v>5.1935163870882222E-3</v>
      </c>
      <c r="I250" s="34">
        <v>0.91</v>
      </c>
      <c r="J250" s="58">
        <v>7.9890529728724058</v>
      </c>
      <c r="K250" s="58">
        <v>25.454545454545453</v>
      </c>
      <c r="L250" s="34">
        <v>4.5999999999999996</v>
      </c>
      <c r="M250" s="50">
        <f t="shared" si="22"/>
        <v>1.2056939587996007E-2</v>
      </c>
      <c r="N250" s="50">
        <f t="shared" si="23"/>
        <v>1.3710946849207682E-2</v>
      </c>
      <c r="O250" s="34">
        <v>6.2</v>
      </c>
      <c r="P250" s="50">
        <v>15.145329744050075</v>
      </c>
      <c r="Q250" s="50">
        <v>29.512893982808023</v>
      </c>
      <c r="R250" s="34"/>
      <c r="S250" s="50"/>
      <c r="T250" s="51"/>
    </row>
    <row r="251" spans="5:20" x14ac:dyDescent="0.3">
      <c r="E251" s="44">
        <v>248</v>
      </c>
      <c r="F251" s="34">
        <v>0.51</v>
      </c>
      <c r="G251" s="50">
        <f t="shared" si="20"/>
        <v>5.7921686630976231E-3</v>
      </c>
      <c r="H251" s="56">
        <f t="shared" si="21"/>
        <v>6.5867557933561513E-3</v>
      </c>
      <c r="I251" s="34">
        <v>0.91</v>
      </c>
      <c r="J251" s="58">
        <v>7.9890529728724058</v>
      </c>
      <c r="K251" s="58">
        <v>25.151515151515152</v>
      </c>
      <c r="L251" s="34">
        <v>5.2</v>
      </c>
      <c r="M251" s="50">
        <f t="shared" si="22"/>
        <v>1.2559882856520835E-2</v>
      </c>
      <c r="N251" s="50">
        <f t="shared" si="23"/>
        <v>1.4282885389048774E-2</v>
      </c>
      <c r="O251" s="34">
        <v>6.3</v>
      </c>
      <c r="P251" s="50">
        <v>15.226322352192028</v>
      </c>
      <c r="Q251" s="50">
        <v>29.226361031518625</v>
      </c>
      <c r="R251" s="34"/>
      <c r="S251" s="50"/>
      <c r="T251" s="51"/>
    </row>
    <row r="252" spans="5:20" x14ac:dyDescent="0.3">
      <c r="E252" s="44">
        <v>249</v>
      </c>
      <c r="F252" s="34">
        <v>0.37</v>
      </c>
      <c r="G252" s="50">
        <f t="shared" si="20"/>
        <v>5.2045723361270517E-3</v>
      </c>
      <c r="H252" s="56">
        <f t="shared" si="21"/>
        <v>5.9185512337260864E-3</v>
      </c>
      <c r="I252" s="34">
        <v>0.93</v>
      </c>
      <c r="J252" s="58">
        <v>8.0471572178055411</v>
      </c>
      <c r="K252" s="58">
        <v>24.848484848484848</v>
      </c>
      <c r="L252" s="34">
        <v>8.1</v>
      </c>
      <c r="M252" s="50">
        <f t="shared" si="22"/>
        <v>1.4559489489945669E-2</v>
      </c>
      <c r="N252" s="50">
        <f t="shared" si="23"/>
        <v>1.6556804078788841E-2</v>
      </c>
      <c r="O252" s="34">
        <v>6.3</v>
      </c>
      <c r="P252" s="50">
        <v>15.226322352192028</v>
      </c>
      <c r="Q252" s="50">
        <v>28.939828080229226</v>
      </c>
      <c r="R252" s="34"/>
      <c r="S252" s="50"/>
      <c r="T252" s="51"/>
    </row>
    <row r="253" spans="5:20" x14ac:dyDescent="0.3">
      <c r="E253" s="44">
        <v>250</v>
      </c>
      <c r="F253" s="34">
        <v>0.34</v>
      </c>
      <c r="G253" s="50">
        <f t="shared" si="20"/>
        <v>5.0599253925398468E-3</v>
      </c>
      <c r="H253" s="56">
        <f t="shared" si="21"/>
        <v>5.7540611870645735E-3</v>
      </c>
      <c r="I253" s="34">
        <v>0.93</v>
      </c>
      <c r="J253" s="58">
        <v>8.0471572178055411</v>
      </c>
      <c r="K253" s="58">
        <v>24.545454545454547</v>
      </c>
      <c r="L253" s="34">
        <v>3.2</v>
      </c>
      <c r="M253" s="50">
        <f t="shared" si="22"/>
        <v>1.0683194461521451E-2</v>
      </c>
      <c r="N253" s="50">
        <f t="shared" si="23"/>
        <v>1.2148747231636125E-2</v>
      </c>
      <c r="O253" s="34">
        <v>6.4</v>
      </c>
      <c r="P253" s="50">
        <v>15.306462366990418</v>
      </c>
      <c r="Q253" s="50">
        <v>28.653295128939828</v>
      </c>
      <c r="R253" s="34"/>
      <c r="S253" s="50"/>
      <c r="T253" s="51"/>
    </row>
    <row r="254" spans="5:20" x14ac:dyDescent="0.3">
      <c r="E254" s="44">
        <v>251</v>
      </c>
      <c r="F254" s="34">
        <v>0.53</v>
      </c>
      <c r="G254" s="50">
        <f t="shared" si="20"/>
        <v>5.8669145673330451E-3</v>
      </c>
      <c r="H254" s="56">
        <f t="shared" si="21"/>
        <v>6.6717555657020431E-3</v>
      </c>
      <c r="I254" s="34">
        <v>0.93</v>
      </c>
      <c r="J254" s="58">
        <v>8.0471572178055411</v>
      </c>
      <c r="K254" s="58">
        <v>24.242424242424242</v>
      </c>
      <c r="L254" s="34">
        <v>3.3</v>
      </c>
      <c r="M254" s="50">
        <f t="shared" si="22"/>
        <v>1.0793338251497456E-2</v>
      </c>
      <c r="N254" s="50">
        <f t="shared" si="23"/>
        <v>1.2274000878227739E-2</v>
      </c>
      <c r="O254" s="34">
        <v>6.4</v>
      </c>
      <c r="P254" s="50">
        <v>15.306462366990418</v>
      </c>
      <c r="Q254" s="50">
        <v>28.366762177650429</v>
      </c>
      <c r="R254" s="34"/>
      <c r="S254" s="50"/>
      <c r="T254" s="51"/>
    </row>
    <row r="255" spans="5:20" x14ac:dyDescent="0.3">
      <c r="E255" s="44">
        <v>252</v>
      </c>
      <c r="F255" s="34">
        <v>0.22</v>
      </c>
      <c r="G255" s="50">
        <f t="shared" si="20"/>
        <v>4.3764842301437668E-3</v>
      </c>
      <c r="H255" s="56">
        <f t="shared" si="21"/>
        <v>4.976863509015092E-3</v>
      </c>
      <c r="I255" s="34">
        <v>0.93</v>
      </c>
      <c r="J255" s="58">
        <v>8.0471572178055411</v>
      </c>
      <c r="K255" s="58">
        <v>23.939393939393938</v>
      </c>
      <c r="L255" s="34">
        <v>4.7</v>
      </c>
      <c r="M255" s="50">
        <f t="shared" si="22"/>
        <v>1.2143683142999523E-2</v>
      </c>
      <c r="N255" s="50">
        <f t="shared" si="23"/>
        <v>1.3809590146164119E-2</v>
      </c>
      <c r="O255" s="34">
        <v>6.4</v>
      </c>
      <c r="P255" s="50">
        <v>15.306462366990418</v>
      </c>
      <c r="Q255" s="50">
        <v>28.08022922636103</v>
      </c>
      <c r="R255" s="34"/>
      <c r="S255" s="50"/>
      <c r="T255" s="51"/>
    </row>
    <row r="256" spans="5:20" x14ac:dyDescent="0.3">
      <c r="E256" s="44">
        <v>253</v>
      </c>
      <c r="F256" s="34">
        <v>0.46</v>
      </c>
      <c r="G256" s="50">
        <f t="shared" si="20"/>
        <v>5.5963356159186121E-3</v>
      </c>
      <c r="H256" s="56">
        <f t="shared" si="21"/>
        <v>6.3640577793540685E-3</v>
      </c>
      <c r="I256" s="34">
        <v>0.94</v>
      </c>
      <c r="J256" s="58">
        <v>8.0758973089667023</v>
      </c>
      <c r="K256" s="58">
        <v>23.636363636363637</v>
      </c>
      <c r="L256" s="34">
        <v>2.2000000000000002</v>
      </c>
      <c r="M256" s="50">
        <f t="shared" si="22"/>
        <v>9.4288494457992148E-3</v>
      </c>
      <c r="N256" s="50">
        <f t="shared" si="23"/>
        <v>1.0722327391375925E-2</v>
      </c>
      <c r="O256" s="34">
        <v>6.4</v>
      </c>
      <c r="P256" s="50">
        <v>15.306462366990418</v>
      </c>
      <c r="Q256" s="50">
        <v>27.793696275071632</v>
      </c>
      <c r="R256" s="34"/>
      <c r="S256" s="50"/>
      <c r="T256" s="51"/>
    </row>
    <row r="257" spans="5:20" x14ac:dyDescent="0.3">
      <c r="E257" s="44">
        <v>254</v>
      </c>
      <c r="F257" s="34">
        <v>0.34</v>
      </c>
      <c r="G257" s="50">
        <f t="shared" si="20"/>
        <v>5.0599253925398468E-3</v>
      </c>
      <c r="H257" s="56">
        <f t="shared" si="21"/>
        <v>5.7540611870645735E-3</v>
      </c>
      <c r="I257" s="34">
        <v>0.95</v>
      </c>
      <c r="J257" s="58">
        <v>8.1044342857010037</v>
      </c>
      <c r="K257" s="58">
        <v>23.333333333333332</v>
      </c>
      <c r="L257" s="34">
        <v>4.7</v>
      </c>
      <c r="M257" s="50">
        <f t="shared" si="22"/>
        <v>1.2143683142999523E-2</v>
      </c>
      <c r="N257" s="50">
        <f t="shared" si="23"/>
        <v>1.3809590146164119E-2</v>
      </c>
      <c r="O257" s="34">
        <v>6.6</v>
      </c>
      <c r="P257" s="50">
        <v>15.464272072907296</v>
      </c>
      <c r="Q257" s="50">
        <v>27.507163323782233</v>
      </c>
      <c r="R257" s="34"/>
      <c r="S257" s="50"/>
      <c r="T257" s="51"/>
    </row>
    <row r="258" spans="5:20" x14ac:dyDescent="0.3">
      <c r="E258" s="44">
        <v>255</v>
      </c>
      <c r="F258" s="34">
        <v>0.38</v>
      </c>
      <c r="G258" s="50">
        <f t="shared" si="20"/>
        <v>5.2510441909269616E-3</v>
      </c>
      <c r="H258" s="56">
        <f t="shared" si="21"/>
        <v>5.9713982374367163E-3</v>
      </c>
      <c r="I258" s="34">
        <v>0.96</v>
      </c>
      <c r="J258" s="58">
        <v>8.1327716990767627</v>
      </c>
      <c r="K258" s="58">
        <v>23.030303030303031</v>
      </c>
      <c r="L258" s="34">
        <v>7.3</v>
      </c>
      <c r="M258" s="50">
        <f t="shared" si="22"/>
        <v>1.40634571522553E-2</v>
      </c>
      <c r="N258" s="50">
        <f t="shared" si="23"/>
        <v>1.5992724532074343E-2</v>
      </c>
      <c r="O258" s="34">
        <v>6.6</v>
      </c>
      <c r="P258" s="50">
        <v>15.464272072907296</v>
      </c>
      <c r="Q258" s="50">
        <v>27.220630372492838</v>
      </c>
      <c r="R258" s="34"/>
      <c r="S258" s="50"/>
      <c r="T258" s="51"/>
    </row>
    <row r="259" spans="5:20" x14ac:dyDescent="0.3">
      <c r="E259" s="44">
        <v>256</v>
      </c>
      <c r="F259" s="34">
        <v>0.39</v>
      </c>
      <c r="G259" s="50">
        <f t="shared" si="20"/>
        <v>5.2967077367765611E-3</v>
      </c>
      <c r="H259" s="56">
        <f t="shared" si="21"/>
        <v>6.0233260459424138E-3</v>
      </c>
      <c r="I259" s="34">
        <v>0.97</v>
      </c>
      <c r="J259" s="58">
        <v>8.1609130018584608</v>
      </c>
      <c r="K259" s="58">
        <v>22.727272727272727</v>
      </c>
      <c r="L259" s="34">
        <v>7.5</v>
      </c>
      <c r="M259" s="50">
        <f t="shared" si="22"/>
        <v>1.4190735175974981E-2</v>
      </c>
      <c r="N259" s="50">
        <f t="shared" si="23"/>
        <v>1.6137462938164572E-2</v>
      </c>
      <c r="O259" s="34">
        <v>6.6</v>
      </c>
      <c r="P259" s="50">
        <v>15.464272072907296</v>
      </c>
      <c r="Q259" s="50">
        <v>26.93409742120344</v>
      </c>
      <c r="R259" s="34"/>
      <c r="S259" s="50"/>
      <c r="T259" s="51"/>
    </row>
    <row r="260" spans="5:20" x14ac:dyDescent="0.3">
      <c r="E260" s="44">
        <v>257</v>
      </c>
      <c r="F260" s="34">
        <v>0.32</v>
      </c>
      <c r="G260" s="50">
        <f t="shared" ref="G260:G323" si="24">((F260/1000)/$C$7)^(1/3)</f>
        <v>4.9586996119911856E-3</v>
      </c>
      <c r="H260" s="56">
        <f t="shared" ref="H260:H323" si="25">G260/($C$9^(1/3))</f>
        <v>5.6389489492746402E-3</v>
      </c>
      <c r="I260" s="34">
        <v>0.97</v>
      </c>
      <c r="J260" s="58">
        <v>8.1609130018584608</v>
      </c>
      <c r="K260" s="58">
        <v>22.424242424242426</v>
      </c>
      <c r="L260" s="34">
        <v>5.6</v>
      </c>
      <c r="M260" s="50">
        <f t="shared" ref="M260:M323" si="26">((L260/1000)/$C$7)^(1/3)</f>
        <v>1.2874009244057795E-2</v>
      </c>
      <c r="N260" s="50">
        <f t="shared" ref="N260:N323" si="27">M260/($C$9^(1/3))</f>
        <v>1.4640104579874027E-2</v>
      </c>
      <c r="O260" s="34">
        <v>6.6</v>
      </c>
      <c r="P260" s="50">
        <v>15.464272072907296</v>
      </c>
      <c r="Q260" s="50">
        <v>26.647564469914041</v>
      </c>
      <c r="R260" s="34"/>
      <c r="S260" s="50"/>
      <c r="T260" s="51"/>
    </row>
    <row r="261" spans="5:20" x14ac:dyDescent="0.3">
      <c r="E261" s="44">
        <v>258</v>
      </c>
      <c r="F261" s="34">
        <v>0.43</v>
      </c>
      <c r="G261" s="50">
        <f t="shared" si="24"/>
        <v>5.4719311736472044E-3</v>
      </c>
      <c r="H261" s="56">
        <f t="shared" si="25"/>
        <v>6.2225871612639847E-3</v>
      </c>
      <c r="I261" s="34">
        <v>0.97</v>
      </c>
      <c r="J261" s="58">
        <v>8.1609130018584608</v>
      </c>
      <c r="K261" s="58">
        <v>22.121212121212121</v>
      </c>
      <c r="L261" s="34">
        <v>9.1</v>
      </c>
      <c r="M261" s="50">
        <f t="shared" si="26"/>
        <v>1.5135552252795391E-2</v>
      </c>
      <c r="N261" s="50">
        <f t="shared" si="27"/>
        <v>1.7211892865258663E-2</v>
      </c>
      <c r="O261" s="34">
        <v>6.6</v>
      </c>
      <c r="P261" s="50">
        <v>15.464272072907296</v>
      </c>
      <c r="Q261" s="50">
        <v>26.361031518624642</v>
      </c>
      <c r="R261" s="34"/>
      <c r="S261" s="50"/>
      <c r="T261" s="51"/>
    </row>
    <row r="262" spans="5:20" x14ac:dyDescent="0.3">
      <c r="E262" s="44">
        <v>259</v>
      </c>
      <c r="F262" s="34">
        <v>0.22</v>
      </c>
      <c r="G262" s="50">
        <f t="shared" si="24"/>
        <v>4.3764842301437668E-3</v>
      </c>
      <c r="H262" s="56">
        <f t="shared" si="25"/>
        <v>4.976863509015092E-3</v>
      </c>
      <c r="I262" s="34">
        <v>0.98</v>
      </c>
      <c r="J262" s="58">
        <v>8.1888615522101418</v>
      </c>
      <c r="K262" s="58">
        <v>21.818181818181817</v>
      </c>
      <c r="L262" s="34">
        <v>5.0999999999999996</v>
      </c>
      <c r="M262" s="50">
        <f t="shared" si="26"/>
        <v>1.247884909829312E-2</v>
      </c>
      <c r="N262" s="50">
        <f t="shared" si="27"/>
        <v>1.4190735175974977E-2</v>
      </c>
      <c r="O262" s="34">
        <v>6.8</v>
      </c>
      <c r="P262" s="50">
        <v>15.61892505313309</v>
      </c>
      <c r="Q262" s="50">
        <v>26.074498567335244</v>
      </c>
      <c r="R262" s="34"/>
      <c r="S262" s="50"/>
      <c r="T262" s="51"/>
    </row>
    <row r="263" spans="5:20" x14ac:dyDescent="0.3">
      <c r="E263" s="44">
        <v>260</v>
      </c>
      <c r="F263" s="34">
        <v>0.5</v>
      </c>
      <c r="G263" s="50">
        <f t="shared" si="24"/>
        <v>5.7540611870645761E-3</v>
      </c>
      <c r="H263" s="56">
        <f t="shared" si="25"/>
        <v>6.54342061906642E-3</v>
      </c>
      <c r="I263" s="34">
        <v>1</v>
      </c>
      <c r="J263" s="58">
        <v>8.2441933762779289</v>
      </c>
      <c r="K263" s="58">
        <v>21.515151515151516</v>
      </c>
      <c r="L263" s="34">
        <v>2.8</v>
      </c>
      <c r="M263" s="50">
        <f t="shared" si="26"/>
        <v>1.0218107908532836E-2</v>
      </c>
      <c r="N263" s="50">
        <f t="shared" si="27"/>
        <v>1.1619858705508244E-2</v>
      </c>
      <c r="O263" s="34">
        <v>6.8</v>
      </c>
      <c r="P263" s="50">
        <v>15.61892505313309</v>
      </c>
      <c r="Q263" s="50">
        <v>25.787965616045845</v>
      </c>
      <c r="R263" s="34"/>
      <c r="S263" s="50"/>
      <c r="T263" s="51"/>
    </row>
    <row r="264" spans="5:20" x14ac:dyDescent="0.3">
      <c r="E264" s="44">
        <v>261</v>
      </c>
      <c r="F264" s="34">
        <v>0.66</v>
      </c>
      <c r="G264" s="50">
        <f t="shared" si="24"/>
        <v>6.3119825003819978E-3</v>
      </c>
      <c r="H264" s="56">
        <f t="shared" si="25"/>
        <v>7.1778792573556384E-3</v>
      </c>
      <c r="I264" s="34">
        <v>1</v>
      </c>
      <c r="J264" s="58">
        <v>8.2441933762779289</v>
      </c>
      <c r="K264" s="58">
        <v>21.212121212121211</v>
      </c>
      <c r="L264" s="34">
        <v>3.6</v>
      </c>
      <c r="M264" s="50">
        <f t="shared" si="26"/>
        <v>1.1110969988964237E-2</v>
      </c>
      <c r="N264" s="50">
        <f t="shared" si="27"/>
        <v>1.2635206293436457E-2</v>
      </c>
      <c r="O264" s="34">
        <v>6.8</v>
      </c>
      <c r="P264" s="50">
        <v>15.61892505313309</v>
      </c>
      <c r="Q264" s="50">
        <v>25.501432664756447</v>
      </c>
      <c r="R264" s="34"/>
      <c r="S264" s="50"/>
      <c r="T264" s="51"/>
    </row>
    <row r="265" spans="5:20" x14ac:dyDescent="0.3">
      <c r="E265" s="44">
        <v>262</v>
      </c>
      <c r="F265" s="34">
        <v>0.23</v>
      </c>
      <c r="G265" s="50">
        <f t="shared" si="24"/>
        <v>4.441814521938159E-3</v>
      </c>
      <c r="H265" s="56">
        <f t="shared" si="25"/>
        <v>5.0511560068665327E-3</v>
      </c>
      <c r="I265" s="34">
        <v>1</v>
      </c>
      <c r="J265" s="58">
        <v>8.2441933762779289</v>
      </c>
      <c r="K265" s="58">
        <v>20.90909090909091</v>
      </c>
      <c r="L265" s="34">
        <v>8.1</v>
      </c>
      <c r="M265" s="50">
        <f t="shared" si="26"/>
        <v>1.4559489489945669E-2</v>
      </c>
      <c r="N265" s="50">
        <f t="shared" si="27"/>
        <v>1.6556804078788841E-2</v>
      </c>
      <c r="O265" s="34">
        <v>6.8</v>
      </c>
      <c r="P265" s="50">
        <v>15.61892505313309</v>
      </c>
      <c r="Q265" s="50">
        <v>25.214899713467048</v>
      </c>
      <c r="R265" s="34"/>
      <c r="S265" s="50"/>
      <c r="T265" s="51"/>
    </row>
    <row r="266" spans="5:20" x14ac:dyDescent="0.3">
      <c r="E266" s="44">
        <v>263</v>
      </c>
      <c r="F266" s="34">
        <v>0.33</v>
      </c>
      <c r="G266" s="50">
        <f t="shared" si="24"/>
        <v>5.0098238305556261E-3</v>
      </c>
      <c r="H266" s="56">
        <f t="shared" si="25"/>
        <v>5.6970865420135309E-3</v>
      </c>
      <c r="I266" s="34">
        <v>1</v>
      </c>
      <c r="J266" s="58">
        <v>8.2441933762779289</v>
      </c>
      <c r="K266" s="58">
        <v>20.606060606060606</v>
      </c>
      <c r="L266" s="34">
        <v>4.8</v>
      </c>
      <c r="M266" s="50">
        <f t="shared" si="26"/>
        <v>1.2229204856070484E-2</v>
      </c>
      <c r="N266" s="50">
        <f t="shared" si="27"/>
        <v>1.3906843985234242E-2</v>
      </c>
      <c r="O266" s="34">
        <v>6.9</v>
      </c>
      <c r="P266" s="50">
        <v>15.69511613717977</v>
      </c>
      <c r="Q266" s="50">
        <v>24.928366762177649</v>
      </c>
      <c r="R266" s="34"/>
      <c r="S266" s="50"/>
      <c r="T266" s="51"/>
    </row>
    <row r="267" spans="5:20" x14ac:dyDescent="0.3">
      <c r="E267" s="44">
        <v>264</v>
      </c>
      <c r="F267" s="34">
        <v>0.21</v>
      </c>
      <c r="G267" s="50">
        <f t="shared" si="24"/>
        <v>4.3091429938173689E-3</v>
      </c>
      <c r="H267" s="56">
        <f t="shared" si="25"/>
        <v>4.9002841992082788E-3</v>
      </c>
      <c r="I267" s="34">
        <v>1</v>
      </c>
      <c r="J267" s="58">
        <v>8.2441933762779289</v>
      </c>
      <c r="K267" s="58">
        <v>20.303030303030305</v>
      </c>
      <c r="L267" s="34">
        <v>8.4</v>
      </c>
      <c r="M267" s="50">
        <f t="shared" si="26"/>
        <v>1.4737061740436217E-2</v>
      </c>
      <c r="N267" s="50">
        <f t="shared" si="27"/>
        <v>1.6758736225052067E-2</v>
      </c>
      <c r="O267" s="34">
        <v>7.1</v>
      </c>
      <c r="P267" s="50">
        <v>15.845317762526728</v>
      </c>
      <c r="Q267" s="50">
        <v>24.641833810888251</v>
      </c>
      <c r="R267" s="34"/>
      <c r="S267" s="50"/>
      <c r="T267" s="51"/>
    </row>
    <row r="268" spans="5:20" x14ac:dyDescent="0.3">
      <c r="E268" s="44">
        <v>265</v>
      </c>
      <c r="F268" s="34">
        <v>0.48</v>
      </c>
      <c r="G268" s="50">
        <f t="shared" si="24"/>
        <v>5.6762940703899926E-3</v>
      </c>
      <c r="H268" s="56">
        <f t="shared" si="25"/>
        <v>6.4549851752658286E-3</v>
      </c>
      <c r="I268" s="34">
        <v>1.01</v>
      </c>
      <c r="J268" s="58">
        <v>8.2715829242497332</v>
      </c>
      <c r="K268" s="58">
        <v>20</v>
      </c>
      <c r="L268" s="34">
        <v>1.7</v>
      </c>
      <c r="M268" s="50">
        <f t="shared" si="26"/>
        <v>8.6523507132217851E-3</v>
      </c>
      <c r="N268" s="50">
        <f t="shared" si="27"/>
        <v>9.8393062255863854E-3</v>
      </c>
      <c r="O268" s="34">
        <v>7.1</v>
      </c>
      <c r="P268" s="50">
        <v>15.845317762526728</v>
      </c>
      <c r="Q268" s="50">
        <v>24.355300859598852</v>
      </c>
      <c r="R268" s="34"/>
      <c r="S268" s="50"/>
      <c r="T268" s="51"/>
    </row>
    <row r="269" spans="5:20" x14ac:dyDescent="0.3">
      <c r="E269" s="44">
        <v>266</v>
      </c>
      <c r="F269" s="34">
        <v>0.45</v>
      </c>
      <c r="G269" s="50">
        <f t="shared" si="24"/>
        <v>5.5554849944821176E-3</v>
      </c>
      <c r="H269" s="56">
        <f t="shared" si="25"/>
        <v>6.3176031467182276E-3</v>
      </c>
      <c r="I269" s="34">
        <v>1.01</v>
      </c>
      <c r="J269" s="58">
        <v>8.2715829242497332</v>
      </c>
      <c r="K269" s="58">
        <v>19.696969696969695</v>
      </c>
      <c r="L269" s="34">
        <v>2.9</v>
      </c>
      <c r="M269" s="50">
        <f t="shared" si="26"/>
        <v>1.0338331972096914E-2</v>
      </c>
      <c r="N269" s="50">
        <f t="shared" si="27"/>
        <v>1.1756575467957978E-2</v>
      </c>
      <c r="O269" s="34">
        <v>7.2</v>
      </c>
      <c r="P269" s="50">
        <v>15.919362378864765</v>
      </c>
      <c r="Q269" s="50">
        <v>24.068767908309457</v>
      </c>
      <c r="R269" s="34"/>
      <c r="S269" s="50"/>
      <c r="T269" s="51"/>
    </row>
    <row r="270" spans="5:20" x14ac:dyDescent="0.3">
      <c r="E270" s="44">
        <v>267</v>
      </c>
      <c r="F270" s="34">
        <v>0.37</v>
      </c>
      <c r="G270" s="50">
        <f t="shared" si="24"/>
        <v>5.2045723361270517E-3</v>
      </c>
      <c r="H270" s="56">
        <f t="shared" si="25"/>
        <v>5.9185512337260864E-3</v>
      </c>
      <c r="I270" s="34">
        <v>1.02</v>
      </c>
      <c r="J270" s="58">
        <v>8.2987922745664253</v>
      </c>
      <c r="K270" s="58">
        <v>19.393939393939394</v>
      </c>
      <c r="L270" s="34">
        <v>3.5</v>
      </c>
      <c r="M270" s="50">
        <f t="shared" si="26"/>
        <v>1.100712307231614E-2</v>
      </c>
      <c r="N270" s="50">
        <f t="shared" si="27"/>
        <v>1.2517113344207969E-2</v>
      </c>
      <c r="O270" s="34">
        <v>7.3</v>
      </c>
      <c r="P270" s="50">
        <v>15.992724532074343</v>
      </c>
      <c r="Q270" s="50">
        <v>23.782234957020059</v>
      </c>
      <c r="R270" s="34"/>
      <c r="S270" s="50"/>
      <c r="T270" s="51"/>
    </row>
    <row r="271" spans="5:20" x14ac:dyDescent="0.3">
      <c r="E271" s="44">
        <v>268</v>
      </c>
      <c r="F271" s="34">
        <v>0.38</v>
      </c>
      <c r="G271" s="50">
        <f t="shared" si="24"/>
        <v>5.2510441909269616E-3</v>
      </c>
      <c r="H271" s="56">
        <f t="shared" si="25"/>
        <v>5.9713982374367163E-3</v>
      </c>
      <c r="I271" s="34">
        <v>1.04</v>
      </c>
      <c r="J271" s="58">
        <v>8.3526820460879954</v>
      </c>
      <c r="K271" s="58">
        <v>19.09090909090909</v>
      </c>
      <c r="L271" s="34">
        <v>3.1</v>
      </c>
      <c r="M271" s="50">
        <f t="shared" si="26"/>
        <v>1.0570731430959981E-2</v>
      </c>
      <c r="N271" s="50">
        <f t="shared" si="27"/>
        <v>1.2020856184055167E-2</v>
      </c>
      <c r="O271" s="34">
        <v>7.3</v>
      </c>
      <c r="P271" s="50">
        <v>15.992724532074343</v>
      </c>
      <c r="Q271" s="50">
        <v>23.49570200573066</v>
      </c>
      <c r="R271" s="34"/>
      <c r="S271" s="50"/>
      <c r="T271" s="51"/>
    </row>
    <row r="272" spans="5:20" x14ac:dyDescent="0.3">
      <c r="E272" s="44">
        <v>269</v>
      </c>
      <c r="F272" s="34">
        <v>0.26</v>
      </c>
      <c r="G272" s="50">
        <f t="shared" si="24"/>
        <v>4.6271004062656161E-3</v>
      </c>
      <c r="H272" s="56">
        <f t="shared" si="25"/>
        <v>5.2618599664726248E-3</v>
      </c>
      <c r="I272" s="34">
        <v>1.04</v>
      </c>
      <c r="J272" s="58">
        <v>8.3526820460879954</v>
      </c>
      <c r="K272" s="58">
        <v>18.787878787878789</v>
      </c>
      <c r="L272" s="34">
        <v>10.3</v>
      </c>
      <c r="M272" s="50">
        <f t="shared" si="26"/>
        <v>1.5773577933262971E-2</v>
      </c>
      <c r="N272" s="50">
        <f t="shared" si="27"/>
        <v>1.7937444828878855E-2</v>
      </c>
      <c r="O272" s="34">
        <v>7.5</v>
      </c>
      <c r="P272" s="50">
        <v>16.137462938164571</v>
      </c>
      <c r="Q272" s="50">
        <v>23.209169054441261</v>
      </c>
      <c r="R272" s="34"/>
      <c r="S272" s="50"/>
      <c r="T272" s="51"/>
    </row>
    <row r="273" spans="5:20" x14ac:dyDescent="0.3">
      <c r="E273" s="44">
        <v>270</v>
      </c>
      <c r="F273" s="34">
        <v>0.32</v>
      </c>
      <c r="G273" s="50">
        <f t="shared" si="24"/>
        <v>4.9586996119911856E-3</v>
      </c>
      <c r="H273" s="56">
        <f t="shared" si="25"/>
        <v>5.6389489492746402E-3</v>
      </c>
      <c r="I273" s="34">
        <v>1.05</v>
      </c>
      <c r="J273" s="58">
        <v>8.3793681125260324</v>
      </c>
      <c r="K273" s="58">
        <v>18.484848484848484</v>
      </c>
      <c r="L273" s="34">
        <v>4.7</v>
      </c>
      <c r="M273" s="50">
        <f t="shared" si="26"/>
        <v>1.2143683142999523E-2</v>
      </c>
      <c r="N273" s="50">
        <f t="shared" si="27"/>
        <v>1.3809590146164119E-2</v>
      </c>
      <c r="O273" s="34">
        <v>7.5</v>
      </c>
      <c r="P273" s="50">
        <v>16.137462938164571</v>
      </c>
      <c r="Q273" s="50">
        <v>22.922636103151863</v>
      </c>
      <c r="R273" s="34"/>
      <c r="S273" s="50"/>
      <c r="T273" s="51"/>
    </row>
    <row r="274" spans="5:20" x14ac:dyDescent="0.3">
      <c r="E274" s="44">
        <v>271</v>
      </c>
      <c r="F274" s="34">
        <v>0.32</v>
      </c>
      <c r="G274" s="50">
        <f t="shared" si="24"/>
        <v>4.9586996119911856E-3</v>
      </c>
      <c r="H274" s="56">
        <f t="shared" si="25"/>
        <v>5.6389489492746402E-3</v>
      </c>
      <c r="I274" s="34">
        <v>1.05</v>
      </c>
      <c r="J274" s="58">
        <v>8.3793681125260324</v>
      </c>
      <c r="K274" s="58">
        <v>18.181818181818183</v>
      </c>
      <c r="L274" s="34">
        <v>2.4</v>
      </c>
      <c r="M274" s="50">
        <f t="shared" si="26"/>
        <v>9.7063263266304513E-3</v>
      </c>
      <c r="N274" s="50">
        <f t="shared" si="27"/>
        <v>1.1037869385859232E-2</v>
      </c>
      <c r="O274" s="34">
        <v>7.6</v>
      </c>
      <c r="P274" s="50">
        <v>16.208868571401993</v>
      </c>
      <c r="Q274" s="50">
        <v>22.636103151862464</v>
      </c>
      <c r="R274" s="34"/>
      <c r="S274" s="50"/>
      <c r="T274" s="51"/>
    </row>
    <row r="275" spans="5:20" x14ac:dyDescent="0.3">
      <c r="E275" s="44">
        <v>272</v>
      </c>
      <c r="F275" s="34">
        <v>0.28000000000000003</v>
      </c>
      <c r="G275" s="50">
        <f t="shared" si="24"/>
        <v>4.7428255568896438E-3</v>
      </c>
      <c r="H275" s="56">
        <f t="shared" si="25"/>
        <v>5.3934606415645308E-3</v>
      </c>
      <c r="I275" s="34">
        <v>1.06</v>
      </c>
      <c r="J275" s="58">
        <v>8.4058852769812802</v>
      </c>
      <c r="K275" s="58">
        <v>17.878787878787879</v>
      </c>
      <c r="L275" s="34">
        <v>3.6</v>
      </c>
      <c r="M275" s="50">
        <f t="shared" si="26"/>
        <v>1.1110969988964237E-2</v>
      </c>
      <c r="N275" s="50">
        <f t="shared" si="27"/>
        <v>1.2635206293436457E-2</v>
      </c>
      <c r="O275" s="34">
        <v>7.6</v>
      </c>
      <c r="P275" s="50">
        <v>16.208868571401993</v>
      </c>
      <c r="Q275" s="50">
        <v>22.349570200573066</v>
      </c>
      <c r="R275" s="34"/>
      <c r="S275" s="50"/>
      <c r="T275" s="51"/>
    </row>
    <row r="276" spans="5:20" x14ac:dyDescent="0.3">
      <c r="E276" s="44">
        <v>273</v>
      </c>
      <c r="F276" s="34">
        <v>0.25</v>
      </c>
      <c r="G276" s="50">
        <f t="shared" si="24"/>
        <v>4.5670013907178481E-3</v>
      </c>
      <c r="H276" s="56">
        <f t="shared" si="25"/>
        <v>5.1935163870882222E-3</v>
      </c>
      <c r="I276" s="34">
        <v>1.07</v>
      </c>
      <c r="J276" s="58">
        <v>8.4322361868901705</v>
      </c>
      <c r="K276" s="58">
        <v>17.575757575757574</v>
      </c>
      <c r="L276" s="34">
        <v>3.7</v>
      </c>
      <c r="M276" s="50">
        <f t="shared" si="26"/>
        <v>1.1212911187732402E-2</v>
      </c>
      <c r="N276" s="50">
        <f t="shared" si="27"/>
        <v>1.2751132092670484E-2</v>
      </c>
      <c r="O276" s="34">
        <v>7.7</v>
      </c>
      <c r="P276" s="50">
        <v>16.279650554746244</v>
      </c>
      <c r="Q276" s="50">
        <v>22.063037249283667</v>
      </c>
      <c r="R276" s="34"/>
      <c r="S276" s="50"/>
      <c r="T276" s="51"/>
    </row>
    <row r="277" spans="5:20" x14ac:dyDescent="0.3">
      <c r="E277" s="44">
        <v>274</v>
      </c>
      <c r="F277" s="34">
        <v>0.32</v>
      </c>
      <c r="G277" s="50">
        <f t="shared" si="24"/>
        <v>4.9586996119911856E-3</v>
      </c>
      <c r="H277" s="56">
        <f t="shared" si="25"/>
        <v>5.6389489492746402E-3</v>
      </c>
      <c r="I277" s="34">
        <v>1.07</v>
      </c>
      <c r="J277" s="58">
        <v>8.4322361868901705</v>
      </c>
      <c r="K277" s="58">
        <v>17.272727272727273</v>
      </c>
      <c r="L277" s="34">
        <v>3.4</v>
      </c>
      <c r="M277" s="50">
        <f t="shared" si="26"/>
        <v>1.0901278794661053E-2</v>
      </c>
      <c r="N277" s="50">
        <f t="shared" si="27"/>
        <v>1.2396749029977968E-2</v>
      </c>
      <c r="O277" s="34">
        <v>7.7</v>
      </c>
      <c r="P277" s="50">
        <v>16.279650554746244</v>
      </c>
      <c r="Q277" s="50">
        <v>21.776504297994268</v>
      </c>
      <c r="R277" s="34"/>
      <c r="S277" s="50"/>
      <c r="T277" s="51"/>
    </row>
    <row r="278" spans="5:20" x14ac:dyDescent="0.3">
      <c r="E278" s="44">
        <v>275</v>
      </c>
      <c r="F278" s="34">
        <v>0.27</v>
      </c>
      <c r="G278" s="50">
        <f t="shared" si="24"/>
        <v>4.6856775159399289E-3</v>
      </c>
      <c r="H278" s="56">
        <f t="shared" si="25"/>
        <v>5.3284728603552756E-3</v>
      </c>
      <c r="I278" s="34">
        <v>1.08</v>
      </c>
      <c r="J278" s="58">
        <v>8.4584234239119613</v>
      </c>
      <c r="K278" s="58">
        <v>16.969696969696969</v>
      </c>
      <c r="L278" s="34">
        <v>8.1</v>
      </c>
      <c r="M278" s="50">
        <f t="shared" si="26"/>
        <v>1.4559489489945669E-2</v>
      </c>
      <c r="N278" s="50">
        <f t="shared" si="27"/>
        <v>1.6556804078788841E-2</v>
      </c>
      <c r="O278" s="34">
        <v>7.7</v>
      </c>
      <c r="P278" s="50">
        <v>16.279650554746244</v>
      </c>
      <c r="Q278" s="50">
        <v>21.48997134670487</v>
      </c>
      <c r="R278" s="34"/>
      <c r="S278" s="50"/>
      <c r="T278" s="51"/>
    </row>
    <row r="279" spans="5:20" x14ac:dyDescent="0.3">
      <c r="E279" s="44">
        <v>276</v>
      </c>
      <c r="F279" s="34">
        <v>0.38</v>
      </c>
      <c r="G279" s="50">
        <f t="shared" si="24"/>
        <v>5.2510441909269616E-3</v>
      </c>
      <c r="H279" s="56">
        <f t="shared" si="25"/>
        <v>5.9713982374367163E-3</v>
      </c>
      <c r="I279" s="34">
        <v>1.0900000000000001</v>
      </c>
      <c r="J279" s="58">
        <v>8.4844495061551406</v>
      </c>
      <c r="K279" s="58">
        <v>16.666666666666668</v>
      </c>
      <c r="L279" s="34">
        <v>6.2</v>
      </c>
      <c r="M279" s="50">
        <f t="shared" si="26"/>
        <v>1.3318287042651844E-2</v>
      </c>
      <c r="N279" s="50">
        <f t="shared" si="27"/>
        <v>1.5145329744050076E-2</v>
      </c>
      <c r="O279" s="34">
        <v>8</v>
      </c>
      <c r="P279" s="50">
        <v>16.488386752555861</v>
      </c>
      <c r="Q279" s="50">
        <v>21.203438395415471</v>
      </c>
      <c r="R279" s="34"/>
      <c r="S279" s="50"/>
      <c r="T279" s="51"/>
    </row>
    <row r="280" spans="5:20" x14ac:dyDescent="0.3">
      <c r="E280" s="44">
        <v>277</v>
      </c>
      <c r="F280" s="34">
        <v>0.35</v>
      </c>
      <c r="G280" s="50">
        <f t="shared" si="24"/>
        <v>5.1090539542664182E-3</v>
      </c>
      <c r="H280" s="56">
        <f t="shared" si="25"/>
        <v>5.8099293527541221E-3</v>
      </c>
      <c r="I280" s="34">
        <v>1.1000000000000001</v>
      </c>
      <c r="J280" s="58">
        <v>8.5103168903087933</v>
      </c>
      <c r="K280" s="58">
        <v>16.363636363636363</v>
      </c>
      <c r="L280" s="34">
        <v>7.3</v>
      </c>
      <c r="M280" s="50">
        <f t="shared" si="26"/>
        <v>1.40634571522553E-2</v>
      </c>
      <c r="N280" s="50">
        <f t="shared" si="27"/>
        <v>1.5992724532074343E-2</v>
      </c>
      <c r="O280" s="34">
        <v>8</v>
      </c>
      <c r="P280" s="50">
        <v>16.488386752555861</v>
      </c>
      <c r="Q280" s="50">
        <v>20.916905444126076</v>
      </c>
      <c r="R280" s="34"/>
      <c r="S280" s="50"/>
      <c r="T280" s="51"/>
    </row>
    <row r="281" spans="5:20" x14ac:dyDescent="0.3">
      <c r="E281" s="44">
        <v>278</v>
      </c>
      <c r="F281" s="34">
        <v>0.31</v>
      </c>
      <c r="G281" s="50">
        <f t="shared" si="24"/>
        <v>4.9064988973063521E-3</v>
      </c>
      <c r="H281" s="56">
        <f t="shared" si="25"/>
        <v>5.5795871834375633E-3</v>
      </c>
      <c r="I281" s="34">
        <v>1.1000000000000001</v>
      </c>
      <c r="J281" s="58">
        <v>8.5103168903087933</v>
      </c>
      <c r="K281" s="58">
        <v>16.060606060606062</v>
      </c>
      <c r="L281" s="34">
        <v>2.9</v>
      </c>
      <c r="M281" s="50">
        <f t="shared" si="26"/>
        <v>1.0338331972096914E-2</v>
      </c>
      <c r="N281" s="50">
        <f t="shared" si="27"/>
        <v>1.1756575467957978E-2</v>
      </c>
      <c r="O281" s="34">
        <v>8</v>
      </c>
      <c r="P281" s="50">
        <v>16.488386752555861</v>
      </c>
      <c r="Q281" s="50">
        <v>20.630372492836678</v>
      </c>
      <c r="R281" s="34"/>
      <c r="S281" s="50"/>
      <c r="T281" s="51"/>
    </row>
    <row r="282" spans="5:20" x14ac:dyDescent="0.3">
      <c r="E282" s="44">
        <v>279</v>
      </c>
      <c r="F282" s="34">
        <v>0.42</v>
      </c>
      <c r="G282" s="50">
        <f t="shared" si="24"/>
        <v>5.4291799649175097E-3</v>
      </c>
      <c r="H282" s="56">
        <f t="shared" si="25"/>
        <v>6.1739712130497448E-3</v>
      </c>
      <c r="I282" s="34">
        <v>1.1100000000000001</v>
      </c>
      <c r="J282" s="58">
        <v>8.5360279736838311</v>
      </c>
      <c r="K282" s="58">
        <v>15.757575757575758</v>
      </c>
      <c r="L282" s="34">
        <v>2.2000000000000002</v>
      </c>
      <c r="M282" s="50">
        <f t="shared" si="26"/>
        <v>9.4288494457992148E-3</v>
      </c>
      <c r="N282" s="50">
        <f t="shared" si="27"/>
        <v>1.0722327391375925E-2</v>
      </c>
      <c r="O282" s="34">
        <v>8</v>
      </c>
      <c r="P282" s="50">
        <v>16.488386752555861</v>
      </c>
      <c r="Q282" s="50">
        <v>20.343839541547279</v>
      </c>
      <c r="R282" s="34"/>
      <c r="S282" s="50"/>
      <c r="T282" s="51"/>
    </row>
    <row r="283" spans="5:20" x14ac:dyDescent="0.3">
      <c r="E283" s="44">
        <v>280</v>
      </c>
      <c r="F283" s="34">
        <v>0.28999999999999998</v>
      </c>
      <c r="G283" s="50">
        <f t="shared" si="24"/>
        <v>4.7986286239866966E-3</v>
      </c>
      <c r="H283" s="56">
        <f t="shared" si="25"/>
        <v>5.456918941359962E-3</v>
      </c>
      <c r="I283" s="34">
        <v>1.1100000000000001</v>
      </c>
      <c r="J283" s="58">
        <v>8.5360279736838311</v>
      </c>
      <c r="K283" s="58">
        <v>15.454545454545455</v>
      </c>
      <c r="L283" s="34">
        <v>8.8000000000000007</v>
      </c>
      <c r="M283" s="50">
        <f t="shared" si="26"/>
        <v>1.4967365529111454E-2</v>
      </c>
      <c r="N283" s="50">
        <f t="shared" si="27"/>
        <v>1.7020633780617588E-2</v>
      </c>
      <c r="O283" s="34">
        <v>8.1</v>
      </c>
      <c r="P283" s="50">
        <v>16.55680407878884</v>
      </c>
      <c r="Q283" s="50">
        <v>20.05730659025788</v>
      </c>
      <c r="R283" s="34"/>
      <c r="S283" s="50"/>
      <c r="T283" s="51"/>
    </row>
    <row r="284" spans="5:20" x14ac:dyDescent="0.3">
      <c r="E284" s="44">
        <v>281</v>
      </c>
      <c r="F284" s="34">
        <v>0.45</v>
      </c>
      <c r="G284" s="50">
        <f t="shared" si="24"/>
        <v>5.5554849944821176E-3</v>
      </c>
      <c r="H284" s="56">
        <f t="shared" si="25"/>
        <v>6.3176031467182276E-3</v>
      </c>
      <c r="I284" s="34">
        <v>1.1200000000000001</v>
      </c>
      <c r="J284" s="58">
        <v>8.5615850961686188</v>
      </c>
      <c r="K284" s="58">
        <v>15.151515151515152</v>
      </c>
      <c r="L284" s="34">
        <v>2.5</v>
      </c>
      <c r="M284" s="50">
        <f t="shared" si="26"/>
        <v>9.8393062255863906E-3</v>
      </c>
      <c r="N284" s="50">
        <f t="shared" si="27"/>
        <v>1.1189091867591924E-2</v>
      </c>
      <c r="O284" s="34">
        <v>8.1</v>
      </c>
      <c r="P284" s="50">
        <v>16.55680407878884</v>
      </c>
      <c r="Q284" s="50">
        <v>19.770773638968482</v>
      </c>
      <c r="R284" s="34"/>
      <c r="S284" s="50"/>
      <c r="T284" s="51"/>
    </row>
    <row r="285" spans="5:20" x14ac:dyDescent="0.3">
      <c r="E285" s="44">
        <v>282</v>
      </c>
      <c r="F285" s="34">
        <v>0.35</v>
      </c>
      <c r="G285" s="50">
        <f t="shared" si="24"/>
        <v>5.1090539542664182E-3</v>
      </c>
      <c r="H285" s="56">
        <f t="shared" si="25"/>
        <v>5.8099293527541221E-3</v>
      </c>
      <c r="I285" s="34">
        <v>1.1299999999999999</v>
      </c>
      <c r="J285" s="58">
        <v>8.586990542103397</v>
      </c>
      <c r="K285" s="58">
        <v>14.848484848484848</v>
      </c>
      <c r="L285" s="34">
        <v>4.4000000000000004</v>
      </c>
      <c r="M285" s="50">
        <f t="shared" si="26"/>
        <v>1.1879605893052047E-2</v>
      </c>
      <c r="N285" s="50">
        <f t="shared" si="27"/>
        <v>1.350928598425892E-2</v>
      </c>
      <c r="O285" s="34">
        <v>8.1</v>
      </c>
      <c r="P285" s="50">
        <v>16.55680407878884</v>
      </c>
      <c r="Q285" s="50">
        <v>19.484240687679083</v>
      </c>
      <c r="R285" s="34"/>
      <c r="S285" s="50"/>
      <c r="T285" s="51"/>
    </row>
    <row r="286" spans="5:20" x14ac:dyDescent="0.3">
      <c r="E286" s="44">
        <v>283</v>
      </c>
      <c r="F286" s="34">
        <v>0.28999999999999998</v>
      </c>
      <c r="G286" s="50">
        <f t="shared" si="24"/>
        <v>4.7986286239866966E-3</v>
      </c>
      <c r="H286" s="56">
        <f t="shared" si="25"/>
        <v>5.456918941359962E-3</v>
      </c>
      <c r="I286" s="34">
        <v>1.1299999999999999</v>
      </c>
      <c r="J286" s="58">
        <v>8.586990542103397</v>
      </c>
      <c r="K286" s="58">
        <v>14.545454545454545</v>
      </c>
      <c r="L286" s="34">
        <v>2.7</v>
      </c>
      <c r="M286" s="50">
        <f t="shared" si="26"/>
        <v>1.0094986186643401E-2</v>
      </c>
      <c r="N286" s="50">
        <f t="shared" si="27"/>
        <v>1.1479846775242816E-2</v>
      </c>
      <c r="O286" s="34">
        <v>8.1</v>
      </c>
      <c r="P286" s="50">
        <v>16.55680407878884</v>
      </c>
      <c r="Q286" s="50">
        <v>19.197707736389685</v>
      </c>
      <c r="R286" s="34"/>
      <c r="S286" s="50"/>
      <c r="T286" s="51"/>
    </row>
    <row r="287" spans="5:20" x14ac:dyDescent="0.3">
      <c r="E287" s="44">
        <v>284</v>
      </c>
      <c r="F287" s="34">
        <v>0.26</v>
      </c>
      <c r="G287" s="50">
        <f t="shared" si="24"/>
        <v>4.6271004062656161E-3</v>
      </c>
      <c r="H287" s="56">
        <f t="shared" si="25"/>
        <v>5.2618599664726248E-3</v>
      </c>
      <c r="I287" s="34">
        <v>1.1499999999999999</v>
      </c>
      <c r="J287" s="58">
        <v>8.6373552746532773</v>
      </c>
      <c r="K287" s="58">
        <v>14.242424242424242</v>
      </c>
      <c r="L287" s="34">
        <v>2.8</v>
      </c>
      <c r="M287" s="50">
        <f t="shared" si="26"/>
        <v>1.0218107908532836E-2</v>
      </c>
      <c r="N287" s="50">
        <f t="shared" si="27"/>
        <v>1.1619858705508244E-2</v>
      </c>
      <c r="O287" s="34">
        <v>8.1</v>
      </c>
      <c r="P287" s="50">
        <v>16.55680407878884</v>
      </c>
      <c r="Q287" s="50">
        <v>18.911174785100286</v>
      </c>
      <c r="R287" s="34"/>
      <c r="S287" s="50"/>
      <c r="T287" s="51"/>
    </row>
    <row r="288" spans="5:20" x14ac:dyDescent="0.3">
      <c r="E288" s="44">
        <v>285</v>
      </c>
      <c r="F288" s="34">
        <v>0.23</v>
      </c>
      <c r="G288" s="50">
        <f t="shared" si="24"/>
        <v>4.441814521938159E-3</v>
      </c>
      <c r="H288" s="56">
        <f t="shared" si="25"/>
        <v>5.0511560068665327E-3</v>
      </c>
      <c r="I288" s="34">
        <v>1.1499999999999999</v>
      </c>
      <c r="J288" s="58">
        <v>8.6373552746532773</v>
      </c>
      <c r="K288" s="58">
        <v>13.939393939393939</v>
      </c>
      <c r="L288" s="34">
        <v>4</v>
      </c>
      <c r="M288" s="50">
        <f t="shared" si="26"/>
        <v>1.1508122374129152E-2</v>
      </c>
      <c r="N288" s="50">
        <f t="shared" si="27"/>
        <v>1.308684123813284E-2</v>
      </c>
      <c r="O288" s="34">
        <v>8.1999999999999993</v>
      </c>
      <c r="P288" s="50">
        <v>16.624660591500984</v>
      </c>
      <c r="Q288" s="50">
        <v>18.624641833810887</v>
      </c>
      <c r="R288" s="34"/>
      <c r="S288" s="50"/>
      <c r="T288" s="51"/>
    </row>
    <row r="289" spans="5:20" x14ac:dyDescent="0.3">
      <c r="E289" s="44">
        <v>286</v>
      </c>
      <c r="F289" s="34">
        <v>0.25</v>
      </c>
      <c r="G289" s="50">
        <f t="shared" si="24"/>
        <v>4.5670013907178481E-3</v>
      </c>
      <c r="H289" s="56">
        <f t="shared" si="25"/>
        <v>5.1935163870882222E-3</v>
      </c>
      <c r="I289" s="34">
        <v>1.1499999999999999</v>
      </c>
      <c r="J289" s="58">
        <v>8.6373552746532773</v>
      </c>
      <c r="K289" s="58">
        <v>13.636363636363637</v>
      </c>
      <c r="L289" s="34">
        <v>4.8</v>
      </c>
      <c r="M289" s="50">
        <f t="shared" si="26"/>
        <v>1.2229204856070484E-2</v>
      </c>
      <c r="N289" s="50">
        <f t="shared" si="27"/>
        <v>1.3906843985234242E-2</v>
      </c>
      <c r="O289" s="34">
        <v>8.3000000000000007</v>
      </c>
      <c r="P289" s="50">
        <v>16.691967643694024</v>
      </c>
      <c r="Q289" s="50">
        <v>18.338108882521489</v>
      </c>
      <c r="R289" s="34"/>
      <c r="S289" s="50"/>
      <c r="T289" s="51"/>
    </row>
    <row r="290" spans="5:20" x14ac:dyDescent="0.3">
      <c r="E290" s="44">
        <v>287</v>
      </c>
      <c r="F290" s="34">
        <v>0.26</v>
      </c>
      <c r="G290" s="50">
        <f t="shared" si="24"/>
        <v>4.6271004062656161E-3</v>
      </c>
      <c r="H290" s="56">
        <f t="shared" si="25"/>
        <v>5.2618599664726248E-3</v>
      </c>
      <c r="I290" s="34">
        <v>1.17</v>
      </c>
      <c r="J290" s="58">
        <v>8.6871394015818595</v>
      </c>
      <c r="K290" s="58">
        <v>13.333333333333334</v>
      </c>
      <c r="L290" s="34">
        <v>5.0999999999999996</v>
      </c>
      <c r="M290" s="50">
        <f t="shared" si="26"/>
        <v>1.247884909829312E-2</v>
      </c>
      <c r="N290" s="50">
        <f t="shared" si="27"/>
        <v>1.4190735175974977E-2</v>
      </c>
      <c r="O290" s="34">
        <v>8.4</v>
      </c>
      <c r="P290" s="50">
        <v>16.758736225052068</v>
      </c>
      <c r="Q290" s="50">
        <v>18.05157593123209</v>
      </c>
      <c r="R290" s="34"/>
      <c r="S290" s="50"/>
      <c r="T290" s="51"/>
    </row>
    <row r="291" spans="5:20" x14ac:dyDescent="0.3">
      <c r="E291" s="44">
        <v>288</v>
      </c>
      <c r="F291" s="34">
        <v>0.61</v>
      </c>
      <c r="G291" s="50">
        <f t="shared" si="24"/>
        <v>6.1483854474742331E-3</v>
      </c>
      <c r="H291" s="56">
        <f t="shared" si="25"/>
        <v>6.9918394683416334E-3</v>
      </c>
      <c r="I291" s="34">
        <v>1.19</v>
      </c>
      <c r="J291" s="58">
        <v>8.7363593720690389</v>
      </c>
      <c r="K291" s="58">
        <v>13.030303030303031</v>
      </c>
      <c r="L291" s="34">
        <v>8.1999999999999993</v>
      </c>
      <c r="M291" s="50">
        <f t="shared" si="26"/>
        <v>1.4619160195654055E-2</v>
      </c>
      <c r="N291" s="50">
        <f t="shared" si="27"/>
        <v>1.6624660591500983E-2</v>
      </c>
      <c r="O291" s="34">
        <v>8.4</v>
      </c>
      <c r="P291" s="50">
        <v>16.758736225052068</v>
      </c>
      <c r="Q291" s="50">
        <v>17.765042979942692</v>
      </c>
      <c r="R291" s="34"/>
      <c r="S291" s="50"/>
      <c r="T291" s="51"/>
    </row>
    <row r="292" spans="5:20" x14ac:dyDescent="0.3">
      <c r="E292" s="44">
        <v>289</v>
      </c>
      <c r="F292" s="34">
        <v>0.5</v>
      </c>
      <c r="G292" s="50">
        <f t="shared" si="24"/>
        <v>5.7540611870645761E-3</v>
      </c>
      <c r="H292" s="56">
        <f t="shared" si="25"/>
        <v>6.54342061906642E-3</v>
      </c>
      <c r="I292" s="34">
        <v>1.2</v>
      </c>
      <c r="J292" s="58">
        <v>8.7607627373002614</v>
      </c>
      <c r="K292" s="58">
        <v>12.727272727272727</v>
      </c>
      <c r="L292" s="34">
        <v>3.3</v>
      </c>
      <c r="M292" s="50">
        <f t="shared" si="26"/>
        <v>1.0793338251497456E-2</v>
      </c>
      <c r="N292" s="50">
        <f t="shared" si="27"/>
        <v>1.2274000878227739E-2</v>
      </c>
      <c r="O292" s="34">
        <v>8.4</v>
      </c>
      <c r="P292" s="50">
        <v>16.758736225052068</v>
      </c>
      <c r="Q292" s="50">
        <v>17.478510028653297</v>
      </c>
      <c r="R292" s="34"/>
      <c r="S292" s="50"/>
      <c r="T292" s="51"/>
    </row>
    <row r="293" spans="5:20" x14ac:dyDescent="0.3">
      <c r="E293" s="44">
        <v>290</v>
      </c>
      <c r="F293" s="34">
        <v>0.28999999999999998</v>
      </c>
      <c r="G293" s="50">
        <f t="shared" si="24"/>
        <v>4.7986286239866966E-3</v>
      </c>
      <c r="H293" s="56">
        <f t="shared" si="25"/>
        <v>5.456918941359962E-3</v>
      </c>
      <c r="I293" s="34">
        <v>1.21</v>
      </c>
      <c r="J293" s="58">
        <v>8.7850309020982351</v>
      </c>
      <c r="K293" s="58">
        <v>12.424242424242424</v>
      </c>
      <c r="L293" s="34">
        <v>3.9</v>
      </c>
      <c r="M293" s="50">
        <f t="shared" si="26"/>
        <v>1.1411410891071682E-2</v>
      </c>
      <c r="N293" s="50">
        <f t="shared" si="27"/>
        <v>1.2976862582750905E-2</v>
      </c>
      <c r="O293" s="34">
        <v>8.5</v>
      </c>
      <c r="P293" s="50">
        <v>16.824976977739006</v>
      </c>
      <c r="Q293" s="50">
        <v>17.191977077363898</v>
      </c>
      <c r="R293" s="34"/>
      <c r="S293" s="50"/>
      <c r="T293" s="51"/>
    </row>
    <row r="294" spans="5:20" x14ac:dyDescent="0.3">
      <c r="E294" s="44">
        <v>291</v>
      </c>
      <c r="F294" s="34">
        <v>0.48</v>
      </c>
      <c r="G294" s="50">
        <f t="shared" si="24"/>
        <v>5.6762940703899926E-3</v>
      </c>
      <c r="H294" s="56">
        <f t="shared" si="25"/>
        <v>6.4549851752658286E-3</v>
      </c>
      <c r="I294" s="34">
        <v>1.23</v>
      </c>
      <c r="J294" s="58">
        <v>8.8331690186554823</v>
      </c>
      <c r="K294" s="58">
        <v>12.121212121212121</v>
      </c>
      <c r="L294" s="34">
        <v>4</v>
      </c>
      <c r="M294" s="50">
        <f t="shared" si="26"/>
        <v>1.1508122374129152E-2</v>
      </c>
      <c r="N294" s="50">
        <f t="shared" si="27"/>
        <v>1.308684123813284E-2</v>
      </c>
      <c r="O294" s="34">
        <v>8.5</v>
      </c>
      <c r="P294" s="50">
        <v>16.824976977739006</v>
      </c>
      <c r="Q294" s="50">
        <v>16.905444126074499</v>
      </c>
      <c r="R294" s="34"/>
      <c r="S294" s="50"/>
      <c r="T294" s="51"/>
    </row>
    <row r="295" spans="5:20" x14ac:dyDescent="0.3">
      <c r="E295" s="44">
        <v>292</v>
      </c>
      <c r="F295" s="34">
        <v>0.36</v>
      </c>
      <c r="G295" s="50">
        <f t="shared" si="24"/>
        <v>5.1572554231383095E-3</v>
      </c>
      <c r="H295" s="56">
        <f t="shared" si="25"/>
        <v>5.8647432442008561E-3</v>
      </c>
      <c r="I295" s="34">
        <v>1.23</v>
      </c>
      <c r="J295" s="58">
        <v>8.8331690186554823</v>
      </c>
      <c r="K295" s="58">
        <v>11.818181818181818</v>
      </c>
      <c r="L295" s="34">
        <v>5.4</v>
      </c>
      <c r="M295" s="50">
        <f t="shared" si="26"/>
        <v>1.2718885594949991E-2</v>
      </c>
      <c r="N295" s="50">
        <f t="shared" si="27"/>
        <v>1.4463700601696198E-2</v>
      </c>
      <c r="O295" s="34">
        <v>8.5</v>
      </c>
      <c r="P295" s="50">
        <v>16.824976977739006</v>
      </c>
      <c r="Q295" s="50">
        <v>16.618911174785101</v>
      </c>
      <c r="R295" s="34"/>
      <c r="S295" s="50"/>
      <c r="T295" s="51"/>
    </row>
    <row r="296" spans="5:20" x14ac:dyDescent="0.3">
      <c r="E296" s="44">
        <v>293</v>
      </c>
      <c r="F296" s="34">
        <v>0.3</v>
      </c>
      <c r="G296" s="50">
        <f t="shared" si="24"/>
        <v>4.8531631633152257E-3</v>
      </c>
      <c r="H296" s="56">
        <f t="shared" si="25"/>
        <v>5.5189346929296161E-3</v>
      </c>
      <c r="I296" s="34">
        <v>1.25</v>
      </c>
      <c r="J296" s="58">
        <v>8.8807881005921168</v>
      </c>
      <c r="K296" s="58">
        <v>11.515151515151516</v>
      </c>
      <c r="L296" s="34">
        <v>5.8</v>
      </c>
      <c r="M296" s="50">
        <f t="shared" si="26"/>
        <v>1.3025482072446075E-2</v>
      </c>
      <c r="N296" s="50">
        <f t="shared" si="27"/>
        <v>1.4812356906757921E-2</v>
      </c>
      <c r="O296" s="34">
        <v>8.6</v>
      </c>
      <c r="P296" s="50">
        <v>16.890700211332263</v>
      </c>
      <c r="Q296" s="50">
        <v>16.332378223495702</v>
      </c>
      <c r="R296" s="34"/>
      <c r="S296" s="50"/>
      <c r="T296" s="51"/>
    </row>
    <row r="297" spans="5:20" x14ac:dyDescent="0.3">
      <c r="E297" s="44">
        <v>294</v>
      </c>
      <c r="F297" s="34">
        <v>0.23</v>
      </c>
      <c r="G297" s="50">
        <f t="shared" si="24"/>
        <v>4.441814521938159E-3</v>
      </c>
      <c r="H297" s="56">
        <f t="shared" si="25"/>
        <v>5.0511560068665327E-3</v>
      </c>
      <c r="I297" s="34">
        <v>1.26</v>
      </c>
      <c r="J297" s="58">
        <v>8.9044073291113133</v>
      </c>
      <c r="K297" s="58">
        <v>11.212121212121213</v>
      </c>
      <c r="L297" s="34">
        <v>2.2999999999999998</v>
      </c>
      <c r="M297" s="50">
        <f t="shared" si="26"/>
        <v>9.5695992927509483E-3</v>
      </c>
      <c r="N297" s="50">
        <f t="shared" si="27"/>
        <v>1.0882385725956175E-2</v>
      </c>
      <c r="O297" s="34">
        <v>8.6</v>
      </c>
      <c r="P297" s="50">
        <v>16.890700211332263</v>
      </c>
      <c r="Q297" s="50">
        <v>16.045845272206304</v>
      </c>
      <c r="R297" s="34"/>
      <c r="S297" s="50"/>
      <c r="T297" s="51"/>
    </row>
    <row r="298" spans="5:20" x14ac:dyDescent="0.3">
      <c r="E298" s="44">
        <v>295</v>
      </c>
      <c r="F298" s="34">
        <v>0.37</v>
      </c>
      <c r="G298" s="50">
        <f t="shared" si="24"/>
        <v>5.2045723361270517E-3</v>
      </c>
      <c r="H298" s="56">
        <f t="shared" si="25"/>
        <v>5.9185512337260864E-3</v>
      </c>
      <c r="I298" s="34">
        <v>1.28</v>
      </c>
      <c r="J298" s="58">
        <v>8.9512734940735381</v>
      </c>
      <c r="K298" s="58">
        <v>10.909090909090908</v>
      </c>
      <c r="L298" s="34">
        <v>3.1</v>
      </c>
      <c r="M298" s="50">
        <f t="shared" si="26"/>
        <v>1.0570731430959981E-2</v>
      </c>
      <c r="N298" s="50">
        <f t="shared" si="27"/>
        <v>1.2020856184055167E-2</v>
      </c>
      <c r="O298" s="34">
        <v>8.6</v>
      </c>
      <c r="P298" s="50">
        <v>16.890700211332263</v>
      </c>
      <c r="Q298" s="50">
        <v>15.759312320916905</v>
      </c>
      <c r="R298" s="34"/>
      <c r="S298" s="50"/>
      <c r="T298" s="51"/>
    </row>
    <row r="299" spans="5:20" x14ac:dyDescent="0.3">
      <c r="E299" s="44">
        <v>296</v>
      </c>
      <c r="F299" s="34">
        <v>0.38</v>
      </c>
      <c r="G299" s="50">
        <f t="shared" si="24"/>
        <v>5.2510441909269616E-3</v>
      </c>
      <c r="H299" s="56">
        <f t="shared" si="25"/>
        <v>5.9713982374367163E-3</v>
      </c>
      <c r="I299" s="34">
        <v>1.28</v>
      </c>
      <c r="J299" s="58">
        <v>8.9512734940735381</v>
      </c>
      <c r="K299" s="58">
        <v>10.606060606060606</v>
      </c>
      <c r="L299" s="34">
        <v>5.8</v>
      </c>
      <c r="M299" s="50">
        <f t="shared" si="26"/>
        <v>1.3025482072446075E-2</v>
      </c>
      <c r="N299" s="50">
        <f t="shared" si="27"/>
        <v>1.4812356906757921E-2</v>
      </c>
      <c r="O299" s="34">
        <v>8.8000000000000007</v>
      </c>
      <c r="P299" s="50">
        <v>17.020633780617587</v>
      </c>
      <c r="Q299" s="50">
        <v>15.472779369627506</v>
      </c>
      <c r="R299" s="34"/>
      <c r="S299" s="50"/>
      <c r="T299" s="51"/>
    </row>
    <row r="300" spans="5:20" x14ac:dyDescent="0.3">
      <c r="E300" s="44">
        <v>297</v>
      </c>
      <c r="F300" s="34">
        <v>0.41</v>
      </c>
      <c r="G300" s="50">
        <f t="shared" si="24"/>
        <v>5.385744664445925E-3</v>
      </c>
      <c r="H300" s="56">
        <f t="shared" si="25"/>
        <v>6.124577327329509E-3</v>
      </c>
      <c r="I300" s="34">
        <v>1.3</v>
      </c>
      <c r="J300" s="58">
        <v>8.997653977449243</v>
      </c>
      <c r="K300" s="58">
        <v>10.303030303030303</v>
      </c>
      <c r="L300" s="34">
        <v>1.7</v>
      </c>
      <c r="M300" s="50">
        <f t="shared" si="26"/>
        <v>8.6523507132217851E-3</v>
      </c>
      <c r="N300" s="50">
        <f t="shared" si="27"/>
        <v>9.8393062255863854E-3</v>
      </c>
      <c r="O300" s="34">
        <v>8.8000000000000007</v>
      </c>
      <c r="P300" s="50">
        <v>17.020633780617587</v>
      </c>
      <c r="Q300" s="50">
        <v>15.18624641833811</v>
      </c>
      <c r="R300" s="34"/>
      <c r="S300" s="50"/>
      <c r="T300" s="51"/>
    </row>
    <row r="301" spans="5:20" x14ac:dyDescent="0.3">
      <c r="E301" s="44">
        <v>298</v>
      </c>
      <c r="F301" s="34">
        <v>0.38</v>
      </c>
      <c r="G301" s="50">
        <f t="shared" si="24"/>
        <v>5.2510441909269616E-3</v>
      </c>
      <c r="H301" s="56">
        <f t="shared" si="25"/>
        <v>5.9713982374367163E-3</v>
      </c>
      <c r="I301" s="34">
        <v>1.31</v>
      </c>
      <c r="J301" s="58">
        <v>9.0206659804252975</v>
      </c>
      <c r="K301" s="58">
        <v>10</v>
      </c>
      <c r="L301" s="34">
        <v>2.5</v>
      </c>
      <c r="M301" s="50">
        <f t="shared" si="26"/>
        <v>9.8393062255863906E-3</v>
      </c>
      <c r="N301" s="50">
        <f t="shared" si="27"/>
        <v>1.1189091867591924E-2</v>
      </c>
      <c r="O301" s="34">
        <v>8.9</v>
      </c>
      <c r="P301" s="50">
        <v>17.084863195942457</v>
      </c>
      <c r="Q301" s="50">
        <v>14.899713467048711</v>
      </c>
      <c r="R301" s="34"/>
      <c r="S301" s="50"/>
      <c r="T301" s="51"/>
    </row>
    <row r="302" spans="5:20" x14ac:dyDescent="0.3">
      <c r="E302" s="44">
        <v>299</v>
      </c>
      <c r="F302" s="34">
        <v>0.08</v>
      </c>
      <c r="G302" s="50">
        <f t="shared" si="24"/>
        <v>3.123785010626619E-3</v>
      </c>
      <c r="H302" s="56">
        <f t="shared" si="25"/>
        <v>3.5523152402368503E-3</v>
      </c>
      <c r="I302" s="34">
        <v>1.31</v>
      </c>
      <c r="J302" s="58">
        <v>9.0206659804252975</v>
      </c>
      <c r="K302" s="58">
        <v>9.6969696969696972</v>
      </c>
      <c r="L302" s="34">
        <v>3.1</v>
      </c>
      <c r="M302" s="50">
        <f t="shared" si="26"/>
        <v>1.0570731430959981E-2</v>
      </c>
      <c r="N302" s="50">
        <f t="shared" si="27"/>
        <v>1.2020856184055167E-2</v>
      </c>
      <c r="O302" s="34">
        <v>8.9</v>
      </c>
      <c r="P302" s="50">
        <v>17.084863195942457</v>
      </c>
      <c r="Q302" s="50">
        <v>14.613180515759312</v>
      </c>
      <c r="R302" s="34"/>
      <c r="S302" s="50"/>
      <c r="T302" s="51"/>
    </row>
    <row r="303" spans="5:20" x14ac:dyDescent="0.3">
      <c r="E303" s="44">
        <v>300</v>
      </c>
      <c r="F303" s="34">
        <v>0.32</v>
      </c>
      <c r="G303" s="50">
        <f t="shared" si="24"/>
        <v>4.9586996119911856E-3</v>
      </c>
      <c r="H303" s="56">
        <f t="shared" si="25"/>
        <v>5.6389489492746402E-3</v>
      </c>
      <c r="I303" s="34">
        <v>1.32</v>
      </c>
      <c r="J303" s="58">
        <v>9.0435611699461553</v>
      </c>
      <c r="K303" s="58">
        <v>9.3939393939393945</v>
      </c>
      <c r="L303" s="34">
        <v>2.9</v>
      </c>
      <c r="M303" s="50">
        <f t="shared" si="26"/>
        <v>1.0338331972096914E-2</v>
      </c>
      <c r="N303" s="50">
        <f t="shared" si="27"/>
        <v>1.1756575467957978E-2</v>
      </c>
      <c r="O303" s="34">
        <v>9.1</v>
      </c>
      <c r="P303" s="50">
        <v>17.211892865258662</v>
      </c>
      <c r="Q303" s="50">
        <v>14.326647564469914</v>
      </c>
      <c r="R303" s="34"/>
      <c r="S303" s="50"/>
      <c r="T303" s="51"/>
    </row>
    <row r="304" spans="5:20" x14ac:dyDescent="0.3">
      <c r="E304" s="44">
        <v>301</v>
      </c>
      <c r="F304" s="34">
        <v>0.26</v>
      </c>
      <c r="G304" s="50">
        <f t="shared" si="24"/>
        <v>4.6271004062656161E-3</v>
      </c>
      <c r="H304" s="56">
        <f t="shared" si="25"/>
        <v>5.2618599664726248E-3</v>
      </c>
      <c r="I304" s="34">
        <v>1.32</v>
      </c>
      <c r="J304" s="58">
        <v>9.0435611699461553</v>
      </c>
      <c r="K304" s="58">
        <v>9.0909090909090917</v>
      </c>
      <c r="L304" s="34">
        <v>3.7</v>
      </c>
      <c r="M304" s="50">
        <f t="shared" si="26"/>
        <v>1.1212911187732402E-2</v>
      </c>
      <c r="N304" s="50">
        <f t="shared" si="27"/>
        <v>1.2751132092670484E-2</v>
      </c>
      <c r="O304" s="34">
        <v>9.1</v>
      </c>
      <c r="P304" s="50">
        <v>17.211892865258662</v>
      </c>
      <c r="Q304" s="50">
        <v>14.040114613180515</v>
      </c>
      <c r="R304" s="34"/>
      <c r="S304" s="50"/>
      <c r="T304" s="51"/>
    </row>
    <row r="305" spans="5:20" x14ac:dyDescent="0.3">
      <c r="E305" s="44">
        <v>302</v>
      </c>
      <c r="F305" s="34">
        <v>0.26</v>
      </c>
      <c r="G305" s="50">
        <f t="shared" si="24"/>
        <v>4.6271004062656161E-3</v>
      </c>
      <c r="H305" s="56">
        <f t="shared" si="25"/>
        <v>5.2618599664726248E-3</v>
      </c>
      <c r="I305" s="34">
        <v>1.33</v>
      </c>
      <c r="J305" s="58">
        <v>9.0663410172390559</v>
      </c>
      <c r="K305" s="58">
        <v>8.7878787878787872</v>
      </c>
      <c r="L305" s="34">
        <v>3</v>
      </c>
      <c r="M305" s="50">
        <f t="shared" si="26"/>
        <v>1.0455823075431185E-2</v>
      </c>
      <c r="N305" s="50">
        <f t="shared" si="27"/>
        <v>1.1890184354468017E-2</v>
      </c>
      <c r="O305" s="34">
        <v>9.1</v>
      </c>
      <c r="P305" s="50">
        <v>17.211892865258662</v>
      </c>
      <c r="Q305" s="50">
        <v>13.753581661891117</v>
      </c>
      <c r="R305" s="34"/>
      <c r="S305" s="50"/>
      <c r="T305" s="51"/>
    </row>
    <row r="306" spans="5:20" x14ac:dyDescent="0.3">
      <c r="E306" s="44">
        <v>303</v>
      </c>
      <c r="F306" s="34">
        <v>0.21</v>
      </c>
      <c r="G306" s="50">
        <f t="shared" si="24"/>
        <v>4.3091429938173689E-3</v>
      </c>
      <c r="H306" s="56">
        <f t="shared" si="25"/>
        <v>4.9002841992082788E-3</v>
      </c>
      <c r="I306" s="34">
        <v>1.33</v>
      </c>
      <c r="J306" s="58">
        <v>9.0663410172390559</v>
      </c>
      <c r="K306" s="58">
        <v>8.4848484848484844</v>
      </c>
      <c r="L306" s="34">
        <v>2.2000000000000002</v>
      </c>
      <c r="M306" s="50">
        <f t="shared" si="26"/>
        <v>9.4288494457992148E-3</v>
      </c>
      <c r="N306" s="50">
        <f t="shared" si="27"/>
        <v>1.0722327391375925E-2</v>
      </c>
      <c r="O306" s="34">
        <v>9.1999999999999993</v>
      </c>
      <c r="P306" s="50">
        <v>17.27471054930654</v>
      </c>
      <c r="Q306" s="50">
        <v>13.46704871060172</v>
      </c>
      <c r="R306" s="34"/>
      <c r="S306" s="50"/>
      <c r="T306" s="51"/>
    </row>
    <row r="307" spans="5:20" x14ac:dyDescent="0.3">
      <c r="E307" s="44">
        <v>304</v>
      </c>
      <c r="F307" s="34">
        <v>0.35</v>
      </c>
      <c r="G307" s="50">
        <f t="shared" si="24"/>
        <v>5.1090539542664182E-3</v>
      </c>
      <c r="H307" s="56">
        <f t="shared" si="25"/>
        <v>5.8099293527541221E-3</v>
      </c>
      <c r="I307" s="34">
        <v>1.35</v>
      </c>
      <c r="J307" s="58">
        <v>9.1115604237270968</v>
      </c>
      <c r="K307" s="58">
        <v>8.1818181818181817</v>
      </c>
      <c r="L307" s="34">
        <v>6.8</v>
      </c>
      <c r="M307" s="50">
        <f t="shared" si="26"/>
        <v>1.3734750624166068E-2</v>
      </c>
      <c r="N307" s="50">
        <f t="shared" si="27"/>
        <v>1.561892505313309E-2</v>
      </c>
      <c r="O307" s="34">
        <v>9.3000000000000007</v>
      </c>
      <c r="P307" s="50">
        <v>17.337074666180719</v>
      </c>
      <c r="Q307" s="50">
        <v>13.180515759312321</v>
      </c>
      <c r="R307" s="34"/>
      <c r="S307" s="50"/>
      <c r="T307" s="51"/>
    </row>
    <row r="308" spans="5:20" x14ac:dyDescent="0.3">
      <c r="E308" s="44">
        <v>305</v>
      </c>
      <c r="F308" s="34">
        <v>0.28000000000000003</v>
      </c>
      <c r="G308" s="50">
        <f t="shared" si="24"/>
        <v>4.7428255568896438E-3</v>
      </c>
      <c r="H308" s="56">
        <f t="shared" si="25"/>
        <v>5.3934606415645308E-3</v>
      </c>
      <c r="I308" s="34">
        <v>1.36</v>
      </c>
      <c r="J308" s="58">
        <v>9.1340027814356937</v>
      </c>
      <c r="K308" s="58">
        <v>7.8787878787878789</v>
      </c>
      <c r="L308" s="34">
        <v>4.5</v>
      </c>
      <c r="M308" s="50">
        <f t="shared" si="26"/>
        <v>1.1968929592063863E-2</v>
      </c>
      <c r="N308" s="50">
        <f t="shared" si="27"/>
        <v>1.3610863377144339E-2</v>
      </c>
      <c r="O308" s="34">
        <v>9.3000000000000007</v>
      </c>
      <c r="P308" s="50">
        <v>17.337074666180719</v>
      </c>
      <c r="Q308" s="50">
        <v>12.893982808022923</v>
      </c>
      <c r="R308" s="34"/>
      <c r="S308" s="50"/>
      <c r="T308" s="51"/>
    </row>
    <row r="309" spans="5:20" x14ac:dyDescent="0.3">
      <c r="E309" s="44">
        <v>306</v>
      </c>
      <c r="F309" s="34">
        <v>0.62</v>
      </c>
      <c r="G309" s="50">
        <f t="shared" si="24"/>
        <v>6.1818012420022496E-3</v>
      </c>
      <c r="H309" s="56">
        <f t="shared" si="25"/>
        <v>7.029839342136625E-3</v>
      </c>
      <c r="I309" s="34">
        <v>1.36</v>
      </c>
      <c r="J309" s="58">
        <v>9.1340027814356937</v>
      </c>
      <c r="K309" s="58">
        <v>7.5757575757575761</v>
      </c>
      <c r="L309" s="34">
        <v>3.2</v>
      </c>
      <c r="M309" s="50">
        <f t="shared" si="26"/>
        <v>1.0683194461521451E-2</v>
      </c>
      <c r="N309" s="50">
        <f t="shared" si="27"/>
        <v>1.2148747231636125E-2</v>
      </c>
      <c r="O309" s="34">
        <v>9.4</v>
      </c>
      <c r="P309" s="50">
        <v>17.398993315573005</v>
      </c>
      <c r="Q309" s="50">
        <v>12.607449856733524</v>
      </c>
      <c r="R309" s="34"/>
      <c r="S309" s="50"/>
      <c r="T309" s="51"/>
    </row>
    <row r="310" spans="5:20" x14ac:dyDescent="0.3">
      <c r="E310" s="44">
        <v>307</v>
      </c>
      <c r="F310" s="34">
        <v>0.37</v>
      </c>
      <c r="G310" s="50">
        <f t="shared" si="24"/>
        <v>5.2045723361270517E-3</v>
      </c>
      <c r="H310" s="56">
        <f t="shared" si="25"/>
        <v>5.9185512337260864E-3</v>
      </c>
      <c r="I310" s="34">
        <v>1.36</v>
      </c>
      <c r="J310" s="58">
        <v>9.1340027814356937</v>
      </c>
      <c r="K310" s="58">
        <v>7.2727272727272725</v>
      </c>
      <c r="L310" s="34">
        <v>7.1</v>
      </c>
      <c r="M310" s="50">
        <f t="shared" si="26"/>
        <v>1.3933832660610513E-2</v>
      </c>
      <c r="N310" s="50">
        <f t="shared" si="27"/>
        <v>1.5845317762526727E-2</v>
      </c>
      <c r="O310" s="34">
        <v>9.4</v>
      </c>
      <c r="P310" s="50">
        <v>17.398993315573005</v>
      </c>
      <c r="Q310" s="50">
        <v>12.320916905444125</v>
      </c>
      <c r="R310" s="34"/>
      <c r="S310" s="50"/>
      <c r="T310" s="51"/>
    </row>
    <row r="311" spans="5:20" x14ac:dyDescent="0.3">
      <c r="E311" s="44">
        <v>308</v>
      </c>
      <c r="F311" s="34">
        <v>0.61</v>
      </c>
      <c r="G311" s="50">
        <f t="shared" si="24"/>
        <v>6.1483854474742331E-3</v>
      </c>
      <c r="H311" s="56">
        <f t="shared" si="25"/>
        <v>6.9918394683416334E-3</v>
      </c>
      <c r="I311" s="34">
        <v>1.38</v>
      </c>
      <c r="J311" s="58">
        <v>9.1785595976849255</v>
      </c>
      <c r="K311" s="58">
        <v>6.9696969696969697</v>
      </c>
      <c r="L311" s="34">
        <v>4.8</v>
      </c>
      <c r="M311" s="50">
        <f t="shared" si="26"/>
        <v>1.2229204856070484E-2</v>
      </c>
      <c r="N311" s="50">
        <f t="shared" si="27"/>
        <v>1.3906843985234242E-2</v>
      </c>
      <c r="O311" s="34">
        <v>9.5</v>
      </c>
      <c r="P311" s="50">
        <v>17.460474368198014</v>
      </c>
      <c r="Q311" s="50">
        <v>12.034383954154729</v>
      </c>
      <c r="R311" s="34"/>
      <c r="S311" s="50"/>
      <c r="T311" s="51"/>
    </row>
    <row r="312" spans="5:20" x14ac:dyDescent="0.3">
      <c r="E312" s="44">
        <v>309</v>
      </c>
      <c r="F312" s="34">
        <v>0.11</v>
      </c>
      <c r="G312" s="50">
        <f t="shared" si="24"/>
        <v>3.4736178354262269E-3</v>
      </c>
      <c r="H312" s="56">
        <f t="shared" si="25"/>
        <v>3.9501391848563525E-3</v>
      </c>
      <c r="I312" s="34">
        <v>1.39</v>
      </c>
      <c r="J312" s="58">
        <v>9.2006766942741347</v>
      </c>
      <c r="K312" s="58">
        <v>6.666666666666667</v>
      </c>
      <c r="L312" s="34">
        <v>11</v>
      </c>
      <c r="M312" s="50">
        <f t="shared" si="26"/>
        <v>1.6123105757152568E-2</v>
      </c>
      <c r="N312" s="50">
        <f t="shared" si="27"/>
        <v>1.8334921931645532E-2</v>
      </c>
      <c r="O312" s="34">
        <v>9.6</v>
      </c>
      <c r="P312" s="50">
        <v>17.521525474600523</v>
      </c>
      <c r="Q312" s="50">
        <v>11.74785100286533</v>
      </c>
      <c r="R312" s="34"/>
      <c r="S312" s="50"/>
      <c r="T312" s="51"/>
    </row>
    <row r="313" spans="5:20" x14ac:dyDescent="0.3">
      <c r="E313" s="44">
        <v>310</v>
      </c>
      <c r="F313" s="34">
        <v>0.27</v>
      </c>
      <c r="G313" s="50">
        <f t="shared" si="24"/>
        <v>4.6856775159399289E-3</v>
      </c>
      <c r="H313" s="56">
        <f t="shared" si="25"/>
        <v>5.3284728603552756E-3</v>
      </c>
      <c r="I313" s="34">
        <v>1.4</v>
      </c>
      <c r="J313" s="58">
        <v>9.222687966422809</v>
      </c>
      <c r="K313" s="58">
        <v>6.3636363636363633</v>
      </c>
      <c r="L313" s="34">
        <v>1.7</v>
      </c>
      <c r="M313" s="50">
        <f t="shared" si="26"/>
        <v>8.6523507132217851E-3</v>
      </c>
      <c r="N313" s="50">
        <f t="shared" si="27"/>
        <v>9.8393062255863854E-3</v>
      </c>
      <c r="O313" s="34">
        <v>9.6</v>
      </c>
      <c r="P313" s="50">
        <v>17.521525474600523</v>
      </c>
      <c r="Q313" s="50">
        <v>11.461318051575931</v>
      </c>
      <c r="R313" s="34"/>
      <c r="S313" s="50"/>
      <c r="T313" s="51"/>
    </row>
    <row r="314" spans="5:20" x14ac:dyDescent="0.3">
      <c r="E314" s="44">
        <v>311</v>
      </c>
      <c r="F314" s="34">
        <v>0.44</v>
      </c>
      <c r="G314" s="50">
        <f t="shared" si="24"/>
        <v>5.5140246060910942E-3</v>
      </c>
      <c r="H314" s="56">
        <f t="shared" si="25"/>
        <v>6.2704550974617811E-3</v>
      </c>
      <c r="I314" s="34">
        <v>1.41</v>
      </c>
      <c r="J314" s="58">
        <v>9.2445946709723064</v>
      </c>
      <c r="K314" s="58">
        <v>6.0606060606060606</v>
      </c>
      <c r="L314" s="34">
        <v>4</v>
      </c>
      <c r="M314" s="50">
        <f t="shared" si="26"/>
        <v>1.1508122374129152E-2</v>
      </c>
      <c r="N314" s="50">
        <f t="shared" si="27"/>
        <v>1.308684123813284E-2</v>
      </c>
      <c r="O314" s="34">
        <v>9.8000000000000007</v>
      </c>
      <c r="P314" s="50">
        <v>17.642367399949869</v>
      </c>
      <c r="Q314" s="50">
        <v>11.174785100286533</v>
      </c>
      <c r="R314" s="34"/>
      <c r="S314" s="50"/>
      <c r="T314" s="51"/>
    </row>
    <row r="315" spans="5:20" x14ac:dyDescent="0.3">
      <c r="E315" s="44">
        <v>312</v>
      </c>
      <c r="F315" s="34">
        <v>0.22</v>
      </c>
      <c r="G315" s="50">
        <f t="shared" si="24"/>
        <v>4.3764842301437668E-3</v>
      </c>
      <c r="H315" s="56">
        <f t="shared" si="25"/>
        <v>4.976863509015092E-3</v>
      </c>
      <c r="I315" s="34">
        <v>1.42</v>
      </c>
      <c r="J315" s="58">
        <v>9.2663980410495057</v>
      </c>
      <c r="K315" s="58">
        <v>5.7575757575757578</v>
      </c>
      <c r="L315" s="34">
        <v>2</v>
      </c>
      <c r="M315" s="50">
        <f t="shared" si="26"/>
        <v>9.1340027814356978E-3</v>
      </c>
      <c r="N315" s="50">
        <f t="shared" si="27"/>
        <v>1.0387032774176446E-2</v>
      </c>
      <c r="O315" s="34">
        <v>9.8000000000000007</v>
      </c>
      <c r="P315" s="50">
        <v>17.642367399949869</v>
      </c>
      <c r="Q315" s="50">
        <v>10.888252148997134</v>
      </c>
      <c r="R315" s="34"/>
      <c r="S315" s="50"/>
      <c r="T315" s="51"/>
    </row>
    <row r="316" spans="5:20" x14ac:dyDescent="0.3">
      <c r="E316" s="44">
        <v>313</v>
      </c>
      <c r="F316" s="34">
        <v>0.22</v>
      </c>
      <c r="G316" s="50">
        <f t="shared" si="24"/>
        <v>4.3764842301437668E-3</v>
      </c>
      <c r="H316" s="56">
        <f t="shared" si="25"/>
        <v>4.976863509015092E-3</v>
      </c>
      <c r="I316" s="34">
        <v>1.43</v>
      </c>
      <c r="J316" s="58">
        <v>9.2880992866777401</v>
      </c>
      <c r="K316" s="58">
        <v>5.4545454545454541</v>
      </c>
      <c r="L316" s="34">
        <v>2.7</v>
      </c>
      <c r="M316" s="50">
        <f t="shared" si="26"/>
        <v>1.0094986186643401E-2</v>
      </c>
      <c r="N316" s="50">
        <f t="shared" si="27"/>
        <v>1.1479846775242816E-2</v>
      </c>
      <c r="O316" s="34">
        <v>9.8000000000000007</v>
      </c>
      <c r="P316" s="50">
        <v>17.642367399949869</v>
      </c>
      <c r="Q316" s="50">
        <v>10.601719197707736</v>
      </c>
      <c r="R316" s="34"/>
      <c r="S316" s="50"/>
      <c r="T316" s="51"/>
    </row>
    <row r="317" spans="5:20" x14ac:dyDescent="0.3">
      <c r="E317" s="44">
        <v>314</v>
      </c>
      <c r="F317" s="34">
        <v>0.32</v>
      </c>
      <c r="G317" s="50">
        <f t="shared" si="24"/>
        <v>4.9586996119911856E-3</v>
      </c>
      <c r="H317" s="56">
        <f t="shared" si="25"/>
        <v>5.6389489492746402E-3</v>
      </c>
      <c r="I317" s="34">
        <v>1.46</v>
      </c>
      <c r="J317" s="58">
        <v>9.3526020428274848</v>
      </c>
      <c r="K317" s="58">
        <v>5.1515151515151514</v>
      </c>
      <c r="L317" s="34">
        <v>0.8</v>
      </c>
      <c r="M317" s="50">
        <f t="shared" si="26"/>
        <v>6.7299907910955987E-3</v>
      </c>
      <c r="N317" s="50">
        <f t="shared" si="27"/>
        <v>7.6532311834952085E-3</v>
      </c>
      <c r="O317" s="34">
        <v>10</v>
      </c>
      <c r="P317" s="50">
        <v>17.761576201184237</v>
      </c>
      <c r="Q317" s="50">
        <v>10.315186246418339</v>
      </c>
      <c r="R317" s="34"/>
      <c r="S317" s="50"/>
      <c r="T317" s="51"/>
    </row>
    <row r="318" spans="5:20" x14ac:dyDescent="0.3">
      <c r="E318" s="44">
        <v>315</v>
      </c>
      <c r="F318" s="34">
        <v>0.3</v>
      </c>
      <c r="G318" s="50">
        <f t="shared" si="24"/>
        <v>4.8531631633152257E-3</v>
      </c>
      <c r="H318" s="56">
        <f t="shared" si="25"/>
        <v>5.5189346929296161E-3</v>
      </c>
      <c r="I318" s="34">
        <v>1.46</v>
      </c>
      <c r="J318" s="58">
        <v>9.3526020428274848</v>
      </c>
      <c r="K318" s="58">
        <v>4.8484848484848486</v>
      </c>
      <c r="L318" s="34">
        <v>5.3</v>
      </c>
      <c r="M318" s="50">
        <f t="shared" si="26"/>
        <v>1.2639884267315701E-2</v>
      </c>
      <c r="N318" s="50">
        <f t="shared" si="27"/>
        <v>1.4373861634161765E-2</v>
      </c>
      <c r="O318" s="34">
        <v>10.1</v>
      </c>
      <c r="P318" s="50">
        <v>17.820585193478998</v>
      </c>
      <c r="Q318" s="50">
        <v>10.02865329512894</v>
      </c>
      <c r="R318" s="34"/>
      <c r="S318" s="50"/>
      <c r="T318" s="51"/>
    </row>
    <row r="319" spans="5:20" x14ac:dyDescent="0.3">
      <c r="E319" s="44">
        <v>316</v>
      </c>
      <c r="F319" s="34">
        <v>0.39</v>
      </c>
      <c r="G319" s="50">
        <f t="shared" si="24"/>
        <v>5.2967077367765611E-3</v>
      </c>
      <c r="H319" s="56">
        <f t="shared" si="25"/>
        <v>6.0233260459424138E-3</v>
      </c>
      <c r="I319" s="34">
        <v>1.47</v>
      </c>
      <c r="J319" s="58">
        <v>9.3739064491123365</v>
      </c>
      <c r="K319" s="58">
        <v>4.5454545454545459</v>
      </c>
      <c r="L319" s="34">
        <v>5.5</v>
      </c>
      <c r="M319" s="50">
        <f t="shared" si="26"/>
        <v>1.2796917519949264E-2</v>
      </c>
      <c r="N319" s="50">
        <f t="shared" si="27"/>
        <v>1.4552437181024469E-2</v>
      </c>
      <c r="O319" s="34">
        <v>10.199999999999999</v>
      </c>
      <c r="P319" s="50">
        <v>17.879205961694492</v>
      </c>
      <c r="Q319" s="50">
        <v>9.7421203438395416</v>
      </c>
      <c r="R319" s="34"/>
      <c r="S319" s="50"/>
      <c r="T319" s="51"/>
    </row>
    <row r="320" spans="5:20" x14ac:dyDescent="0.3">
      <c r="E320" s="44">
        <v>317</v>
      </c>
      <c r="F320" s="34">
        <v>0.28999999999999998</v>
      </c>
      <c r="G320" s="50">
        <f t="shared" si="24"/>
        <v>4.7986286239866966E-3</v>
      </c>
      <c r="H320" s="56">
        <f t="shared" si="25"/>
        <v>5.456918941359962E-3</v>
      </c>
      <c r="I320" s="34">
        <v>1.49</v>
      </c>
      <c r="J320" s="58">
        <v>9.416227142294213</v>
      </c>
      <c r="K320" s="58">
        <v>4.2424242424242422</v>
      </c>
      <c r="L320" s="34">
        <v>8.5</v>
      </c>
      <c r="M320" s="50">
        <f t="shared" si="26"/>
        <v>1.4795311601820222E-2</v>
      </c>
      <c r="N320" s="50">
        <f t="shared" si="27"/>
        <v>1.6824976977739006E-2</v>
      </c>
      <c r="O320" s="34">
        <v>10.3</v>
      </c>
      <c r="P320" s="50">
        <v>17.937444828878856</v>
      </c>
      <c r="Q320" s="50">
        <v>9.455587392550143</v>
      </c>
      <c r="R320" s="34"/>
      <c r="S320" s="50"/>
      <c r="T320" s="51"/>
    </row>
    <row r="321" spans="5:20" x14ac:dyDescent="0.3">
      <c r="E321" s="44">
        <v>318</v>
      </c>
      <c r="F321" s="34">
        <v>0.26</v>
      </c>
      <c r="G321" s="50">
        <f t="shared" si="24"/>
        <v>4.6271004062656161E-3</v>
      </c>
      <c r="H321" s="56">
        <f t="shared" si="25"/>
        <v>5.2618599664726248E-3</v>
      </c>
      <c r="I321" s="34">
        <v>1.5</v>
      </c>
      <c r="J321" s="58">
        <v>9.4372455761891807</v>
      </c>
      <c r="K321" s="58">
        <v>3.9393939393939394</v>
      </c>
      <c r="L321" s="34">
        <v>4.0999999999999996</v>
      </c>
      <c r="M321" s="50">
        <f t="shared" si="26"/>
        <v>1.1603235136736429E-2</v>
      </c>
      <c r="N321" s="50">
        <f t="shared" si="27"/>
        <v>1.3195001855781456E-2</v>
      </c>
      <c r="O321" s="34">
        <v>10.5</v>
      </c>
      <c r="P321" s="50">
        <v>18.052801342173076</v>
      </c>
      <c r="Q321" s="50">
        <v>9.1690544412607444</v>
      </c>
      <c r="R321" s="34"/>
      <c r="S321" s="50"/>
      <c r="T321" s="51"/>
    </row>
    <row r="322" spans="5:20" x14ac:dyDescent="0.3">
      <c r="E322" s="44">
        <v>319</v>
      </c>
      <c r="F322" s="34">
        <v>0.16</v>
      </c>
      <c r="G322" s="50">
        <f t="shared" si="24"/>
        <v>3.9357224902345526E-3</v>
      </c>
      <c r="H322" s="56">
        <f t="shared" si="25"/>
        <v>4.4756367470367656E-3</v>
      </c>
      <c r="I322" s="34">
        <v>1.52</v>
      </c>
      <c r="J322" s="58">
        <v>9.4790038438280995</v>
      </c>
      <c r="K322" s="58">
        <v>3.6363636363636362</v>
      </c>
      <c r="L322" s="34">
        <v>5.9</v>
      </c>
      <c r="M322" s="50">
        <f t="shared" si="26"/>
        <v>1.3099915014297612E-2</v>
      </c>
      <c r="N322" s="50">
        <f t="shared" si="27"/>
        <v>1.4897000783598164E-2</v>
      </c>
      <c r="O322" s="34">
        <v>10.6</v>
      </c>
      <c r="P322" s="50">
        <v>18.109930841156739</v>
      </c>
      <c r="Q322" s="50">
        <v>8.8825214899713458</v>
      </c>
      <c r="R322" s="34"/>
      <c r="S322" s="50"/>
      <c r="T322" s="51"/>
    </row>
    <row r="323" spans="5:20" x14ac:dyDescent="0.3">
      <c r="E323" s="44">
        <v>320</v>
      </c>
      <c r="F323" s="34">
        <v>0.43</v>
      </c>
      <c r="G323" s="50">
        <f t="shared" si="24"/>
        <v>5.4719311736472044E-3</v>
      </c>
      <c r="H323" s="56">
        <f t="shared" si="25"/>
        <v>6.2225871612639847E-3</v>
      </c>
      <c r="I323" s="34">
        <v>1.52</v>
      </c>
      <c r="J323" s="58">
        <v>9.4790038438280995</v>
      </c>
      <c r="K323" s="58">
        <v>3.3333333333333335</v>
      </c>
      <c r="L323" s="34">
        <v>6.4</v>
      </c>
      <c r="M323" s="50">
        <f t="shared" si="26"/>
        <v>1.3459981582191199E-2</v>
      </c>
      <c r="N323" s="50">
        <f t="shared" si="27"/>
        <v>1.5306462366990419E-2</v>
      </c>
      <c r="O323" s="34">
        <v>10.6</v>
      </c>
      <c r="P323" s="50">
        <v>18.109930841156739</v>
      </c>
      <c r="Q323" s="50">
        <v>8.595988538681949</v>
      </c>
      <c r="R323" s="34"/>
      <c r="S323" s="50"/>
      <c r="T323" s="51"/>
    </row>
    <row r="324" spans="5:20" x14ac:dyDescent="0.3">
      <c r="E324" s="44">
        <v>321</v>
      </c>
      <c r="F324" s="34">
        <v>0.21</v>
      </c>
      <c r="G324" s="50">
        <f t="shared" ref="G324:G333" si="28">((F324/1000)/$C$7)^(1/3)</f>
        <v>4.3091429938173689E-3</v>
      </c>
      <c r="H324" s="56">
        <f t="shared" ref="H324:H333" si="29">G324/($C$9^(1/3))</f>
        <v>4.9002841992082788E-3</v>
      </c>
      <c r="I324" s="34">
        <v>1.59</v>
      </c>
      <c r="J324" s="58">
        <v>9.6223365978298236</v>
      </c>
      <c r="K324" s="58">
        <v>3.0303030303030303</v>
      </c>
      <c r="L324" s="34">
        <v>6.2</v>
      </c>
      <c r="M324" s="50">
        <f t="shared" ref="M324:M352" si="30">((L324/1000)/$C$7)^(1/3)</f>
        <v>1.3318287042651844E-2</v>
      </c>
      <c r="N324" s="50">
        <f t="shared" ref="N324:N352" si="31">M324/($C$9^(1/3))</f>
        <v>1.5145329744050076E-2</v>
      </c>
      <c r="O324" s="34">
        <v>10.7</v>
      </c>
      <c r="P324" s="50">
        <v>18.16670215557836</v>
      </c>
      <c r="Q324" s="50">
        <v>8.3094555873925504</v>
      </c>
      <c r="R324" s="34"/>
      <c r="S324" s="50"/>
      <c r="T324" s="51"/>
    </row>
    <row r="325" spans="5:20" x14ac:dyDescent="0.3">
      <c r="E325" s="44">
        <v>322</v>
      </c>
      <c r="F325" s="34">
        <v>0.28000000000000003</v>
      </c>
      <c r="G325" s="50">
        <f t="shared" si="28"/>
        <v>4.7428255568896438E-3</v>
      </c>
      <c r="H325" s="56">
        <f t="shared" si="29"/>
        <v>5.3934606415645308E-3</v>
      </c>
      <c r="I325" s="34">
        <v>1.65</v>
      </c>
      <c r="J325" s="58">
        <v>9.7418809529786614</v>
      </c>
      <c r="K325" s="58">
        <v>2.7272727272727271</v>
      </c>
      <c r="L325" s="34">
        <v>0.7</v>
      </c>
      <c r="M325" s="50">
        <f t="shared" si="30"/>
        <v>6.4370046220288968E-3</v>
      </c>
      <c r="N325" s="50">
        <f t="shared" si="31"/>
        <v>7.3200522899370124E-3</v>
      </c>
      <c r="O325" s="34">
        <v>10.9</v>
      </c>
      <c r="P325" s="50">
        <v>18.279192341884521</v>
      </c>
      <c r="Q325" s="50">
        <v>8.0229226361031518</v>
      </c>
      <c r="R325" s="34"/>
      <c r="S325" s="50"/>
      <c r="T325" s="51"/>
    </row>
    <row r="326" spans="5:20" x14ac:dyDescent="0.3">
      <c r="E326" s="44">
        <v>323</v>
      </c>
      <c r="F326" s="34">
        <v>0.14000000000000001</v>
      </c>
      <c r="G326" s="50">
        <f t="shared" si="28"/>
        <v>3.7643831391541384E-3</v>
      </c>
      <c r="H326" s="56">
        <f t="shared" si="29"/>
        <v>4.2807925480843048E-3</v>
      </c>
      <c r="I326" s="34">
        <v>1.68</v>
      </c>
      <c r="J326" s="58">
        <v>9.8005683984165497</v>
      </c>
      <c r="K326" s="58">
        <v>2.4242424242424243</v>
      </c>
      <c r="L326" s="34">
        <v>2.7</v>
      </c>
      <c r="M326" s="50">
        <f t="shared" si="30"/>
        <v>1.0094986186643401E-2</v>
      </c>
      <c r="N326" s="50">
        <f t="shared" si="31"/>
        <v>1.1479846775242816E-2</v>
      </c>
      <c r="O326" s="34">
        <v>11</v>
      </c>
      <c r="P326" s="50">
        <v>18.334921931645532</v>
      </c>
      <c r="Q326" s="50">
        <v>7.7363896848137532</v>
      </c>
      <c r="R326" s="34"/>
      <c r="S326" s="50"/>
      <c r="T326" s="51"/>
    </row>
    <row r="327" spans="5:20" x14ac:dyDescent="0.3">
      <c r="E327" s="44">
        <v>324</v>
      </c>
      <c r="F327" s="34">
        <v>0.28999999999999998</v>
      </c>
      <c r="G327" s="50">
        <f t="shared" si="28"/>
        <v>4.7986286239866966E-3</v>
      </c>
      <c r="H327" s="56">
        <f t="shared" si="29"/>
        <v>5.456918941359962E-3</v>
      </c>
      <c r="I327" s="34">
        <v>1.73</v>
      </c>
      <c r="J327" s="58">
        <v>9.8968473361583715</v>
      </c>
      <c r="K327" s="58">
        <v>2.1212121212121211</v>
      </c>
      <c r="L327" s="34">
        <v>2.6</v>
      </c>
      <c r="M327" s="50">
        <f t="shared" si="30"/>
        <v>9.9687856295192674E-3</v>
      </c>
      <c r="N327" s="50">
        <f t="shared" si="31"/>
        <v>1.1336333645858629E-2</v>
      </c>
      <c r="O327" s="34">
        <v>11.1</v>
      </c>
      <c r="P327" s="50">
        <v>18.390314781587012</v>
      </c>
      <c r="Q327" s="50">
        <v>7.4498567335243555</v>
      </c>
      <c r="R327" s="34"/>
      <c r="S327" s="50"/>
      <c r="T327" s="51"/>
    </row>
    <row r="328" spans="5:20" x14ac:dyDescent="0.3">
      <c r="E328" s="44">
        <v>325</v>
      </c>
      <c r="F328" s="34">
        <v>0.26</v>
      </c>
      <c r="G328" s="50">
        <f t="shared" si="28"/>
        <v>4.6271004062656161E-3</v>
      </c>
      <c r="H328" s="56">
        <f t="shared" si="29"/>
        <v>5.2618599664726248E-3</v>
      </c>
      <c r="I328" s="34">
        <v>1.82</v>
      </c>
      <c r="J328" s="58">
        <v>10.065576009247156</v>
      </c>
      <c r="K328" s="58">
        <v>1.8181818181818181</v>
      </c>
      <c r="L328" s="34">
        <v>5.7</v>
      </c>
      <c r="M328" s="50">
        <f t="shared" si="30"/>
        <v>1.2950188586506952E-2</v>
      </c>
      <c r="N328" s="50">
        <f t="shared" si="31"/>
        <v>1.4726734433802123E-2</v>
      </c>
      <c r="O328" s="34">
        <v>11.1</v>
      </c>
      <c r="P328" s="50">
        <v>18.390314781587012</v>
      </c>
      <c r="Q328" s="50">
        <v>7.1633237822349569</v>
      </c>
      <c r="R328" s="34"/>
      <c r="S328" s="50"/>
      <c r="T328" s="51"/>
    </row>
    <row r="329" spans="5:20" x14ac:dyDescent="0.3">
      <c r="E329" s="44">
        <v>326</v>
      </c>
      <c r="F329" s="34">
        <v>0.15</v>
      </c>
      <c r="G329" s="50">
        <f t="shared" si="28"/>
        <v>3.8519581554099496E-3</v>
      </c>
      <c r="H329" s="56">
        <f t="shared" si="29"/>
        <v>4.3803813686501296E-3</v>
      </c>
      <c r="I329" s="34">
        <v>1.83</v>
      </c>
      <c r="J329" s="58">
        <v>10.08397746887411</v>
      </c>
      <c r="K329" s="58">
        <v>1.5151515151515151</v>
      </c>
      <c r="L329" s="34">
        <v>3.2</v>
      </c>
      <c r="M329" s="50">
        <f t="shared" si="30"/>
        <v>1.0683194461521451E-2</v>
      </c>
      <c r="N329" s="50">
        <f t="shared" si="31"/>
        <v>1.2148747231636125E-2</v>
      </c>
      <c r="O329" s="34">
        <v>11.2</v>
      </c>
      <c r="P329" s="50">
        <v>18.445375932845621</v>
      </c>
      <c r="Q329" s="50">
        <v>6.8767908309455583</v>
      </c>
      <c r="R329" s="34"/>
      <c r="S329" s="50"/>
      <c r="T329" s="51"/>
    </row>
    <row r="330" spans="5:20" x14ac:dyDescent="0.3">
      <c r="E330" s="44">
        <v>327</v>
      </c>
      <c r="F330" s="34">
        <v>0.18</v>
      </c>
      <c r="G330" s="50">
        <f t="shared" si="28"/>
        <v>4.0933163419792249E-3</v>
      </c>
      <c r="H330" s="56">
        <f t="shared" si="29"/>
        <v>4.6548497976839119E-3</v>
      </c>
      <c r="I330" s="34">
        <v>1.87</v>
      </c>
      <c r="J330" s="58">
        <v>10.156920166558871</v>
      </c>
      <c r="K330" s="58">
        <v>1.2121212121212122</v>
      </c>
      <c r="L330" s="34">
        <v>4.5</v>
      </c>
      <c r="M330" s="50">
        <f t="shared" si="30"/>
        <v>1.1968929592063863E-2</v>
      </c>
      <c r="N330" s="50">
        <f t="shared" si="31"/>
        <v>1.3610863377144339E-2</v>
      </c>
      <c r="O330" s="34">
        <v>11.3</v>
      </c>
      <c r="P330" s="50">
        <v>18.500110306883251</v>
      </c>
      <c r="Q330" s="50">
        <v>6.5902578796561606</v>
      </c>
      <c r="R330" s="34"/>
      <c r="S330" s="50"/>
      <c r="T330" s="51"/>
    </row>
    <row r="331" spans="5:20" x14ac:dyDescent="0.3">
      <c r="E331" s="44">
        <v>328</v>
      </c>
      <c r="F331" s="34">
        <v>0.16</v>
      </c>
      <c r="G331" s="50">
        <f t="shared" si="28"/>
        <v>3.9357224902345526E-3</v>
      </c>
      <c r="H331" s="56">
        <f t="shared" si="29"/>
        <v>4.4756367470367656E-3</v>
      </c>
      <c r="I331" s="34">
        <v>2.13</v>
      </c>
      <c r="J331" s="58">
        <v>10.607377814757669</v>
      </c>
      <c r="K331" s="58">
        <v>0.90909090909090906</v>
      </c>
      <c r="L331" s="34">
        <v>3.6</v>
      </c>
      <c r="M331" s="50">
        <f t="shared" si="30"/>
        <v>1.1110969988964237E-2</v>
      </c>
      <c r="N331" s="50">
        <f t="shared" si="31"/>
        <v>1.2635206293436457E-2</v>
      </c>
      <c r="O331" s="34">
        <v>11.4</v>
      </c>
      <c r="P331" s="50">
        <v>18.554522709358945</v>
      </c>
      <c r="Q331" s="50">
        <v>6.303724928366762</v>
      </c>
      <c r="R331" s="34"/>
      <c r="S331" s="50"/>
      <c r="T331" s="51"/>
    </row>
    <row r="332" spans="5:20" x14ac:dyDescent="0.3">
      <c r="E332" s="44">
        <v>329</v>
      </c>
      <c r="F332" s="34">
        <v>0.28000000000000003</v>
      </c>
      <c r="G332" s="50">
        <f t="shared" si="28"/>
        <v>4.7428255568896438E-3</v>
      </c>
      <c r="H332" s="56">
        <f t="shared" si="29"/>
        <v>5.3934606415645308E-3</v>
      </c>
      <c r="I332" s="34">
        <v>2.38</v>
      </c>
      <c r="J332" s="58">
        <v>11.007123072316137</v>
      </c>
      <c r="K332" s="58">
        <v>0.60606060606060608</v>
      </c>
      <c r="L332" s="34">
        <v>3.8</v>
      </c>
      <c r="M332" s="50">
        <f t="shared" si="30"/>
        <v>1.1313031763823454E-2</v>
      </c>
      <c r="N332" s="50">
        <f t="shared" si="31"/>
        <v>1.286498751072891E-2</v>
      </c>
      <c r="O332" s="34">
        <v>11.4</v>
      </c>
      <c r="P332" s="50">
        <v>18.554522709358945</v>
      </c>
      <c r="Q332" s="50">
        <v>6.0171919770773643</v>
      </c>
      <c r="R332" s="34"/>
      <c r="S332" s="50"/>
      <c r="T332" s="51"/>
    </row>
    <row r="333" spans="5:20" x14ac:dyDescent="0.3">
      <c r="E333" s="44">
        <v>330</v>
      </c>
      <c r="F333" s="34">
        <v>0.19</v>
      </c>
      <c r="G333" s="50">
        <f t="shared" si="28"/>
        <v>4.1677565363044816E-3</v>
      </c>
      <c r="H333" s="56">
        <f t="shared" si="29"/>
        <v>4.7395019219140487E-3</v>
      </c>
      <c r="I333" s="34">
        <v>2.5</v>
      </c>
      <c r="J333" s="58">
        <v>11.189091867591923</v>
      </c>
      <c r="K333" s="58">
        <v>0.30303030303030304</v>
      </c>
      <c r="L333" s="34">
        <v>2.1</v>
      </c>
      <c r="M333" s="50">
        <f t="shared" si="30"/>
        <v>9.2837671501879784E-3</v>
      </c>
      <c r="N333" s="50">
        <f t="shared" si="31"/>
        <v>1.0557342269789417E-2</v>
      </c>
      <c r="O333" s="34">
        <v>11.7</v>
      </c>
      <c r="P333" s="50">
        <v>18.715874483910781</v>
      </c>
      <c r="Q333" s="50">
        <v>5.7306590257879657</v>
      </c>
      <c r="R333" s="34"/>
      <c r="S333" s="50"/>
      <c r="T333" s="51"/>
    </row>
    <row r="334" spans="5:20" x14ac:dyDescent="0.3">
      <c r="E334" s="44">
        <v>331</v>
      </c>
      <c r="F334" s="34"/>
      <c r="G334" s="50"/>
      <c r="H334" s="50"/>
      <c r="I334" s="50"/>
      <c r="J334" s="50"/>
      <c r="K334" s="50"/>
      <c r="L334" s="34">
        <v>3</v>
      </c>
      <c r="M334" s="50">
        <f t="shared" si="30"/>
        <v>1.0455823075431185E-2</v>
      </c>
      <c r="N334" s="50">
        <f t="shared" si="31"/>
        <v>1.1890184354468017E-2</v>
      </c>
      <c r="O334" s="34">
        <v>12</v>
      </c>
      <c r="P334" s="50">
        <v>18.874491152378365</v>
      </c>
      <c r="Q334" s="50">
        <v>5.4441260744985671</v>
      </c>
      <c r="R334" s="34"/>
      <c r="S334" s="50"/>
      <c r="T334" s="51"/>
    </row>
    <row r="335" spans="5:20" x14ac:dyDescent="0.3">
      <c r="E335" s="44">
        <v>332</v>
      </c>
      <c r="F335" s="34"/>
      <c r="G335" s="50"/>
      <c r="H335" s="50"/>
      <c r="I335" s="50"/>
      <c r="J335" s="50"/>
      <c r="K335" s="50"/>
      <c r="L335" s="34">
        <v>2.7</v>
      </c>
      <c r="M335" s="50">
        <f t="shared" si="30"/>
        <v>1.0094986186643401E-2</v>
      </c>
      <c r="N335" s="50">
        <f t="shared" si="31"/>
        <v>1.1479846775242816E-2</v>
      </c>
      <c r="O335" s="34">
        <v>12.3</v>
      </c>
      <c r="P335" s="50">
        <v>19.030485756706263</v>
      </c>
      <c r="Q335" s="50">
        <v>5.1575931232091694</v>
      </c>
      <c r="R335" s="34"/>
      <c r="S335" s="50"/>
      <c r="T335" s="51"/>
    </row>
    <row r="336" spans="5:20" x14ac:dyDescent="0.3">
      <c r="E336" s="44">
        <v>333</v>
      </c>
      <c r="F336" s="34"/>
      <c r="G336" s="50"/>
      <c r="H336" s="50"/>
      <c r="I336" s="50"/>
      <c r="J336" s="50"/>
      <c r="K336" s="50"/>
      <c r="L336" s="34">
        <v>10</v>
      </c>
      <c r="M336" s="50">
        <f t="shared" si="30"/>
        <v>1.5618925053133082E-2</v>
      </c>
      <c r="N336" s="50">
        <f t="shared" si="31"/>
        <v>1.7761576201184237E-2</v>
      </c>
      <c r="O336" s="34">
        <v>12.4</v>
      </c>
      <c r="P336" s="50">
        <v>19.081919752127618</v>
      </c>
      <c r="Q336" s="50">
        <v>4.8710601719197708</v>
      </c>
      <c r="R336" s="34"/>
      <c r="S336" s="50"/>
      <c r="T336" s="51"/>
    </row>
    <row r="337" spans="5:20" x14ac:dyDescent="0.3">
      <c r="E337" s="44">
        <v>334</v>
      </c>
      <c r="F337" s="34"/>
      <c r="G337" s="50"/>
      <c r="H337" s="50"/>
      <c r="I337" s="50"/>
      <c r="J337" s="50"/>
      <c r="K337" s="50"/>
      <c r="L337" s="34">
        <v>4.3</v>
      </c>
      <c r="M337" s="50">
        <f t="shared" si="30"/>
        <v>1.1788918341972428E-2</v>
      </c>
      <c r="N337" s="50">
        <f t="shared" si="31"/>
        <v>1.3406157641974165E-2</v>
      </c>
      <c r="O337" s="34">
        <v>12.5</v>
      </c>
      <c r="P337" s="50">
        <v>19.133077958738038</v>
      </c>
      <c r="Q337" s="50">
        <v>4.5845272206303722</v>
      </c>
      <c r="R337" s="34"/>
      <c r="S337" s="50"/>
      <c r="T337" s="51"/>
    </row>
    <row r="338" spans="5:20" x14ac:dyDescent="0.3">
      <c r="E338" s="44">
        <v>335</v>
      </c>
      <c r="F338" s="34"/>
      <c r="G338" s="50"/>
      <c r="H338" s="50"/>
      <c r="I338" s="50"/>
      <c r="J338" s="50"/>
      <c r="K338" s="50"/>
      <c r="L338" s="34">
        <v>4.5</v>
      </c>
      <c r="M338" s="50">
        <f t="shared" si="30"/>
        <v>1.1968929592063863E-2</v>
      </c>
      <c r="N338" s="50">
        <f t="shared" si="31"/>
        <v>1.3610863377144339E-2</v>
      </c>
      <c r="O338" s="34">
        <v>12.6</v>
      </c>
      <c r="P338" s="50">
        <v>19.18396404401155</v>
      </c>
      <c r="Q338" s="50">
        <v>4.2979942693409745</v>
      </c>
      <c r="R338" s="34"/>
      <c r="S338" s="50"/>
      <c r="T338" s="51"/>
    </row>
    <row r="339" spans="5:20" x14ac:dyDescent="0.3">
      <c r="E339" s="44">
        <v>336</v>
      </c>
      <c r="F339" s="34"/>
      <c r="G339" s="50"/>
      <c r="H339" s="50"/>
      <c r="I339" s="50"/>
      <c r="J339" s="50"/>
      <c r="K339" s="50"/>
      <c r="L339" s="34">
        <v>4.5999999999999996</v>
      </c>
      <c r="M339" s="50">
        <f t="shared" si="30"/>
        <v>1.2056939587996007E-2</v>
      </c>
      <c r="N339" s="50">
        <f t="shared" si="31"/>
        <v>1.3710946849207682E-2</v>
      </c>
      <c r="O339" s="34">
        <v>12.8</v>
      </c>
      <c r="P339" s="50">
        <v>19.284934135594945</v>
      </c>
      <c r="Q339" s="50">
        <v>4.0114613180515759</v>
      </c>
      <c r="R339" s="34"/>
      <c r="S339" s="50"/>
      <c r="T339" s="51"/>
    </row>
    <row r="340" spans="5:20" x14ac:dyDescent="0.3">
      <c r="E340" s="44">
        <v>337</v>
      </c>
      <c r="F340" s="34"/>
      <c r="G340" s="50"/>
      <c r="H340" s="50"/>
      <c r="I340" s="50"/>
      <c r="J340" s="50"/>
      <c r="K340" s="50"/>
      <c r="L340" s="34">
        <v>2.1</v>
      </c>
      <c r="M340" s="50">
        <f t="shared" si="30"/>
        <v>9.2837671501879784E-3</v>
      </c>
      <c r="N340" s="50">
        <f t="shared" si="31"/>
        <v>1.0557342269789417E-2</v>
      </c>
      <c r="O340" s="34">
        <v>12.8</v>
      </c>
      <c r="P340" s="50">
        <v>19.284934135594945</v>
      </c>
      <c r="Q340" s="50">
        <v>3.7249283667621778</v>
      </c>
      <c r="R340" s="34"/>
      <c r="S340" s="50"/>
      <c r="T340" s="51"/>
    </row>
    <row r="341" spans="5:20" x14ac:dyDescent="0.3">
      <c r="E341" s="44">
        <v>338</v>
      </c>
      <c r="F341" s="34"/>
      <c r="G341" s="50"/>
      <c r="H341" s="50"/>
      <c r="I341" s="50"/>
      <c r="J341" s="50"/>
      <c r="K341" s="50"/>
      <c r="L341" s="34">
        <v>2.2000000000000002</v>
      </c>
      <c r="M341" s="50">
        <f t="shared" si="30"/>
        <v>9.4288494457992148E-3</v>
      </c>
      <c r="N341" s="50">
        <f t="shared" si="31"/>
        <v>1.0722327391375925E-2</v>
      </c>
      <c r="O341" s="34">
        <v>13</v>
      </c>
      <c r="P341" s="50">
        <v>19.384857857919989</v>
      </c>
      <c r="Q341" s="50">
        <v>3.4383954154727792</v>
      </c>
      <c r="R341" s="34"/>
      <c r="S341" s="50"/>
      <c r="T341" s="51"/>
    </row>
    <row r="342" spans="5:20" x14ac:dyDescent="0.3">
      <c r="E342" s="44">
        <v>339</v>
      </c>
      <c r="F342" s="34"/>
      <c r="G342" s="50"/>
      <c r="H342" s="50"/>
      <c r="I342" s="50"/>
      <c r="J342" s="50"/>
      <c r="K342" s="50"/>
      <c r="L342" s="34">
        <v>0.5</v>
      </c>
      <c r="M342" s="50">
        <f t="shared" si="30"/>
        <v>5.7540611870645761E-3</v>
      </c>
      <c r="N342" s="50">
        <f t="shared" si="31"/>
        <v>6.54342061906642E-3</v>
      </c>
      <c r="O342" s="34">
        <v>13</v>
      </c>
      <c r="P342" s="50">
        <v>19.384857857919989</v>
      </c>
      <c r="Q342" s="50">
        <v>3.151862464183381</v>
      </c>
      <c r="R342" s="34"/>
      <c r="S342" s="50"/>
      <c r="T342" s="51"/>
    </row>
    <row r="343" spans="5:20" x14ac:dyDescent="0.3">
      <c r="E343" s="44">
        <v>340</v>
      </c>
      <c r="F343" s="34"/>
      <c r="G343" s="50"/>
      <c r="H343" s="50"/>
      <c r="I343" s="50"/>
      <c r="J343" s="50"/>
      <c r="K343" s="50"/>
      <c r="L343" s="34">
        <v>2.2000000000000002</v>
      </c>
      <c r="M343" s="50">
        <f t="shared" si="30"/>
        <v>9.4288494457992148E-3</v>
      </c>
      <c r="N343" s="50">
        <f t="shared" si="31"/>
        <v>1.0722327391375925E-2</v>
      </c>
      <c r="O343" s="34">
        <v>13.3</v>
      </c>
      <c r="P343" s="50">
        <v>19.53283959919878</v>
      </c>
      <c r="Q343" s="50">
        <v>2.8653295128939829</v>
      </c>
      <c r="R343" s="34"/>
      <c r="S343" s="50"/>
      <c r="T343" s="51"/>
    </row>
    <row r="344" spans="5:20" x14ac:dyDescent="0.3">
      <c r="E344" s="44">
        <v>341</v>
      </c>
      <c r="F344" s="34"/>
      <c r="G344" s="50"/>
      <c r="H344" s="50"/>
      <c r="I344" s="50"/>
      <c r="J344" s="50"/>
      <c r="K344" s="50"/>
      <c r="L344" s="34">
        <v>5.2</v>
      </c>
      <c r="M344" s="50">
        <f t="shared" si="30"/>
        <v>1.2559882856520835E-2</v>
      </c>
      <c r="N344" s="50">
        <f t="shared" si="31"/>
        <v>1.4282885389048774E-2</v>
      </c>
      <c r="O344" s="34">
        <v>13.6</v>
      </c>
      <c r="P344" s="50">
        <v>19.678612451172778</v>
      </c>
      <c r="Q344" s="50">
        <v>2.5787965616045847</v>
      </c>
      <c r="R344" s="34"/>
      <c r="S344" s="50"/>
      <c r="T344" s="51"/>
    </row>
    <row r="345" spans="5:20" x14ac:dyDescent="0.3">
      <c r="E345" s="44">
        <v>342</v>
      </c>
      <c r="F345" s="34"/>
      <c r="G345" s="50"/>
      <c r="H345" s="50"/>
      <c r="I345" s="50"/>
      <c r="J345" s="50"/>
      <c r="K345" s="50"/>
      <c r="L345" s="34">
        <v>4.2</v>
      </c>
      <c r="M345" s="50">
        <f t="shared" si="30"/>
        <v>1.169681365484438E-2</v>
      </c>
      <c r="N345" s="50">
        <f t="shared" si="31"/>
        <v>1.3301417756652615E-2</v>
      </c>
      <c r="O345" s="34">
        <v>13.7</v>
      </c>
      <c r="P345" s="50">
        <v>19.726726609562448</v>
      </c>
      <c r="Q345" s="50">
        <v>2.2922636103151861</v>
      </c>
      <c r="R345" s="34"/>
      <c r="S345" s="50"/>
      <c r="T345" s="51"/>
    </row>
    <row r="346" spans="5:20" x14ac:dyDescent="0.3">
      <c r="E346" s="44">
        <v>343</v>
      </c>
      <c r="F346" s="34"/>
      <c r="G346" s="50"/>
      <c r="H346" s="50"/>
      <c r="I346" s="50"/>
      <c r="J346" s="50"/>
      <c r="K346" s="50"/>
      <c r="L346" s="34">
        <v>2.5</v>
      </c>
      <c r="M346" s="50">
        <f t="shared" si="30"/>
        <v>9.8393062255863906E-3</v>
      </c>
      <c r="N346" s="50">
        <f t="shared" si="31"/>
        <v>1.1189091867591924E-2</v>
      </c>
      <c r="O346" s="34">
        <v>14.2</v>
      </c>
      <c r="P346" s="50">
        <v>19.963849391280547</v>
      </c>
      <c r="Q346" s="50">
        <v>2.005730659025788</v>
      </c>
      <c r="R346" s="34"/>
      <c r="S346" s="50"/>
      <c r="T346" s="51"/>
    </row>
    <row r="347" spans="5:20" x14ac:dyDescent="0.3">
      <c r="E347" s="44">
        <v>344</v>
      </c>
      <c r="F347" s="34"/>
      <c r="G347" s="50"/>
      <c r="H347" s="50"/>
      <c r="I347" s="50"/>
      <c r="J347" s="50"/>
      <c r="K347" s="50"/>
      <c r="L347" s="34">
        <v>3.3</v>
      </c>
      <c r="M347" s="50">
        <f t="shared" si="30"/>
        <v>1.0793338251497456E-2</v>
      </c>
      <c r="N347" s="50">
        <f t="shared" si="31"/>
        <v>1.2274000878227739E-2</v>
      </c>
      <c r="O347" s="34">
        <v>14.6</v>
      </c>
      <c r="P347" s="50">
        <v>20.149570283130576</v>
      </c>
      <c r="Q347" s="50">
        <v>1.7191977077363896</v>
      </c>
      <c r="R347" s="34"/>
      <c r="S347" s="50"/>
      <c r="T347" s="51"/>
    </row>
    <row r="348" spans="5:20" x14ac:dyDescent="0.3">
      <c r="E348" s="44">
        <v>345</v>
      </c>
      <c r="F348" s="34"/>
      <c r="G348" s="50"/>
      <c r="H348" s="50"/>
      <c r="I348" s="50"/>
      <c r="J348" s="50"/>
      <c r="K348" s="50"/>
      <c r="L348" s="34">
        <v>4.2</v>
      </c>
      <c r="M348" s="50">
        <f t="shared" si="30"/>
        <v>1.169681365484438E-2</v>
      </c>
      <c r="N348" s="50">
        <f t="shared" si="31"/>
        <v>1.3301417756652615E-2</v>
      </c>
      <c r="O348" s="34">
        <v>15</v>
      </c>
      <c r="P348" s="50">
        <v>20.331929247691903</v>
      </c>
      <c r="Q348" s="50">
        <v>1.4326647564469914</v>
      </c>
      <c r="R348" s="34"/>
      <c r="S348" s="50"/>
      <c r="T348" s="51"/>
    </row>
    <row r="349" spans="5:20" x14ac:dyDescent="0.3">
      <c r="E349" s="44">
        <v>346</v>
      </c>
      <c r="F349" s="34"/>
      <c r="G349" s="50"/>
      <c r="H349" s="50"/>
      <c r="I349" s="50"/>
      <c r="J349" s="50"/>
      <c r="K349" s="50"/>
      <c r="L349" s="34">
        <v>4.5999999999999996</v>
      </c>
      <c r="M349" s="50">
        <f t="shared" si="30"/>
        <v>1.2056939587996007E-2</v>
      </c>
      <c r="N349" s="50">
        <f t="shared" si="31"/>
        <v>1.3710946849207682E-2</v>
      </c>
      <c r="O349" s="34">
        <v>15.4</v>
      </c>
      <c r="P349" s="50">
        <v>20.51107441885754</v>
      </c>
      <c r="Q349" s="50">
        <v>1.1461318051575931</v>
      </c>
      <c r="R349" s="34"/>
      <c r="S349" s="50"/>
      <c r="T349" s="51"/>
    </row>
    <row r="350" spans="5:20" x14ac:dyDescent="0.3">
      <c r="E350" s="44">
        <v>347</v>
      </c>
      <c r="F350" s="34"/>
      <c r="G350" s="50"/>
      <c r="H350" s="50"/>
      <c r="I350" s="50"/>
      <c r="J350" s="50"/>
      <c r="K350" s="50"/>
      <c r="L350" s="34">
        <v>2.7</v>
      </c>
      <c r="M350" s="50">
        <f t="shared" si="30"/>
        <v>1.0094986186643401E-2</v>
      </c>
      <c r="N350" s="50">
        <f t="shared" si="31"/>
        <v>1.1479846775242816E-2</v>
      </c>
      <c r="O350" s="34">
        <v>16.899999999999999</v>
      </c>
      <c r="P350" s="50">
        <v>21.156495905285031</v>
      </c>
      <c r="Q350" s="50">
        <v>0.85959885386819479</v>
      </c>
      <c r="R350" s="34"/>
      <c r="S350" s="50"/>
      <c r="T350" s="51"/>
    </row>
    <row r="351" spans="5:20" x14ac:dyDescent="0.3">
      <c r="E351" s="44">
        <v>348</v>
      </c>
      <c r="F351" s="34"/>
      <c r="G351" s="50"/>
      <c r="H351" s="50"/>
      <c r="I351" s="50"/>
      <c r="J351" s="50"/>
      <c r="K351" s="50"/>
      <c r="L351" s="34">
        <v>4.3</v>
      </c>
      <c r="M351" s="50">
        <f t="shared" si="30"/>
        <v>1.1788918341972428E-2</v>
      </c>
      <c r="N351" s="50">
        <f t="shared" si="31"/>
        <v>1.3406157641974165E-2</v>
      </c>
      <c r="O351" s="34">
        <v>17.100000000000001</v>
      </c>
      <c r="P351" s="50">
        <v>21.239626409182417</v>
      </c>
      <c r="Q351" s="50">
        <v>0.57306590257879653</v>
      </c>
      <c r="R351" s="34"/>
      <c r="S351" s="50"/>
      <c r="T351" s="51"/>
    </row>
    <row r="352" spans="5:20" x14ac:dyDescent="0.3">
      <c r="E352" s="44">
        <v>349</v>
      </c>
      <c r="F352" s="34"/>
      <c r="G352" s="50"/>
      <c r="H352" s="50"/>
      <c r="I352" s="50"/>
      <c r="J352" s="50"/>
      <c r="K352" s="50"/>
      <c r="L352" s="34">
        <v>0.9</v>
      </c>
      <c r="M352" s="50">
        <f t="shared" si="30"/>
        <v>6.9994724869231213E-3</v>
      </c>
      <c r="N352" s="50">
        <f t="shared" si="31"/>
        <v>7.9596811894323809E-3</v>
      </c>
      <c r="O352" s="34">
        <v>18</v>
      </c>
      <c r="P352" s="50">
        <v>21.605898843074353</v>
      </c>
      <c r="Q352" s="50">
        <v>0.28653295128939826</v>
      </c>
      <c r="R352" s="34"/>
      <c r="S352" s="50"/>
      <c r="T352" s="51"/>
    </row>
    <row r="353" spans="5:20" x14ac:dyDescent="0.3"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</row>
    <row r="354" spans="5:20" x14ac:dyDescent="0.3"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</row>
    <row r="355" spans="5:20" x14ac:dyDescent="0.3"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</row>
    <row r="356" spans="5:20" x14ac:dyDescent="0.3"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</row>
    <row r="357" spans="5:20" x14ac:dyDescent="0.3"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</row>
    <row r="358" spans="5:20" x14ac:dyDescent="0.3"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</row>
    <row r="359" spans="5:20" x14ac:dyDescent="0.3"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</row>
    <row r="360" spans="5:20" x14ac:dyDescent="0.3"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</row>
    <row r="361" spans="5:20" x14ac:dyDescent="0.3"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</row>
    <row r="362" spans="5:20" x14ac:dyDescent="0.3"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</row>
    <row r="363" spans="5:20" x14ac:dyDescent="0.3"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</row>
    <row r="364" spans="5:20" x14ac:dyDescent="0.3"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</row>
    <row r="365" spans="5:20" x14ac:dyDescent="0.3"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</row>
    <row r="366" spans="5:20" x14ac:dyDescent="0.3"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</row>
    <row r="367" spans="5:20" x14ac:dyDescent="0.3"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</row>
    <row r="368" spans="5:20" x14ac:dyDescent="0.3"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</row>
    <row r="369" spans="5:20" x14ac:dyDescent="0.3"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</row>
    <row r="370" spans="5:20" x14ac:dyDescent="0.3"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</row>
    <row r="371" spans="5:20" x14ac:dyDescent="0.3"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</row>
    <row r="372" spans="5:20" x14ac:dyDescent="0.3"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</row>
    <row r="373" spans="5:20" x14ac:dyDescent="0.3"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</row>
    <row r="374" spans="5:20" x14ac:dyDescent="0.3"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</row>
    <row r="375" spans="5:20" x14ac:dyDescent="0.3"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</row>
    <row r="376" spans="5:20" x14ac:dyDescent="0.3"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</row>
  </sheetData>
  <sortState ref="AB6:AB13">
    <sortCondition ref="AB6"/>
  </sortState>
  <pageMargins left="0.7" right="0.7" top="0.75" bottom="0.75" header="0.3" footer="0.3"/>
  <pageSetup paperSize="9" orientation="portrait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5"/>
  <sheetViews>
    <sheetView workbookViewId="0">
      <selection activeCell="L28" sqref="L28"/>
    </sheetView>
  </sheetViews>
  <sheetFormatPr defaultRowHeight="14.4" x14ac:dyDescent="0.3"/>
  <cols>
    <col min="1" max="1" width="20.88671875" bestFit="1" customWidth="1"/>
    <col min="2" max="5" width="9.44140625" bestFit="1" customWidth="1"/>
    <col min="6" max="6" width="11.6640625" bestFit="1" customWidth="1"/>
    <col min="7" max="8" width="9.44140625" bestFit="1" customWidth="1"/>
    <col min="9" max="9" width="10.44140625" bestFit="1" customWidth="1"/>
  </cols>
  <sheetData>
    <row r="1" spans="1:21" x14ac:dyDescent="0.3">
      <c r="B1" t="s">
        <v>90</v>
      </c>
      <c r="C1" t="s">
        <v>91</v>
      </c>
      <c r="D1" t="s">
        <v>92</v>
      </c>
      <c r="E1" t="s">
        <v>93</v>
      </c>
      <c r="F1" t="s">
        <v>96</v>
      </c>
      <c r="G1" t="s">
        <v>94</v>
      </c>
      <c r="H1" t="s">
        <v>95</v>
      </c>
      <c r="I1" t="s">
        <v>97</v>
      </c>
    </row>
    <row r="2" spans="1:21" x14ac:dyDescent="0.3">
      <c r="A2" s="25" t="s">
        <v>390</v>
      </c>
      <c r="B2" s="28">
        <f>AVERAGE(B3:B22)</f>
        <v>1.6833333333333333</v>
      </c>
      <c r="C2" s="28">
        <f t="shared" ref="C2:I2" si="0">AVERAGE(C3:C22)</f>
        <v>1.6944444444444444</v>
      </c>
      <c r="D2" s="28">
        <f t="shared" si="0"/>
        <v>2.8000000000000003</v>
      </c>
      <c r="E2" s="28">
        <f t="shared" si="0"/>
        <v>5.715789473684211</v>
      </c>
      <c r="F2" s="28">
        <f t="shared" si="0"/>
        <v>5.931578947368422</v>
      </c>
      <c r="G2" s="28">
        <f t="shared" si="0"/>
        <v>9.6166666666666654</v>
      </c>
      <c r="H2" s="28">
        <f t="shared" si="0"/>
        <v>9.34</v>
      </c>
      <c r="I2" s="28">
        <f t="shared" si="0"/>
        <v>14.664705882352939</v>
      </c>
    </row>
    <row r="3" spans="1:21" x14ac:dyDescent="0.3">
      <c r="A3" t="s">
        <v>70</v>
      </c>
      <c r="B3" s="26">
        <v>1.5</v>
      </c>
      <c r="C3" s="26">
        <v>2.2000000000000002</v>
      </c>
      <c r="D3" s="26">
        <v>3.2</v>
      </c>
      <c r="E3" s="26">
        <v>6</v>
      </c>
      <c r="F3" s="26">
        <v>5.9</v>
      </c>
      <c r="G3" s="26">
        <v>9</v>
      </c>
      <c r="H3" s="26">
        <v>9.6999999999999993</v>
      </c>
      <c r="I3" s="26">
        <v>14.3</v>
      </c>
      <c r="J3" s="26"/>
      <c r="K3" s="26"/>
      <c r="L3" s="26"/>
      <c r="M3" s="26"/>
      <c r="N3" s="26"/>
      <c r="O3" s="26"/>
      <c r="P3" s="26"/>
      <c r="Q3" s="26"/>
      <c r="R3" s="21"/>
      <c r="S3" s="21"/>
      <c r="T3" s="21"/>
      <c r="U3" s="21"/>
    </row>
    <row r="4" spans="1:21" x14ac:dyDescent="0.3">
      <c r="A4" t="s">
        <v>71</v>
      </c>
      <c r="B4" s="26">
        <v>2</v>
      </c>
      <c r="C4" s="26">
        <v>1.3</v>
      </c>
      <c r="D4" s="26">
        <v>3.7</v>
      </c>
      <c r="E4" s="26">
        <v>6.3</v>
      </c>
      <c r="F4" s="26">
        <v>6.2</v>
      </c>
      <c r="G4" s="26">
        <v>8.9</v>
      </c>
      <c r="H4" s="26">
        <v>8.9</v>
      </c>
      <c r="I4" s="26">
        <v>15</v>
      </c>
      <c r="J4" s="26"/>
      <c r="K4" s="26"/>
      <c r="L4" s="26"/>
      <c r="M4" s="26"/>
      <c r="N4" s="26"/>
      <c r="O4" s="26"/>
      <c r="P4" s="26"/>
      <c r="Q4" s="26"/>
    </row>
    <row r="5" spans="1:21" x14ac:dyDescent="0.3">
      <c r="A5" s="15" t="s">
        <v>72</v>
      </c>
      <c r="B5" s="26">
        <v>1.6</v>
      </c>
      <c r="C5" s="26">
        <v>1.7</v>
      </c>
      <c r="D5" s="26">
        <v>2.8</v>
      </c>
      <c r="E5" s="26">
        <v>5.5</v>
      </c>
      <c r="F5" s="26">
        <v>6.4</v>
      </c>
      <c r="G5" s="26">
        <v>10</v>
      </c>
      <c r="H5" s="26">
        <v>8.5</v>
      </c>
      <c r="I5" s="26">
        <v>13.3</v>
      </c>
      <c r="J5" s="26"/>
      <c r="K5" s="26"/>
      <c r="L5" s="26"/>
      <c r="M5" s="26"/>
      <c r="N5" s="26"/>
      <c r="O5" s="26"/>
      <c r="P5" s="27"/>
      <c r="Q5" s="27"/>
      <c r="R5" s="22"/>
      <c r="S5" s="22"/>
      <c r="T5" s="22"/>
      <c r="U5" s="22"/>
    </row>
    <row r="6" spans="1:21" x14ac:dyDescent="0.3">
      <c r="A6" s="15" t="s">
        <v>73</v>
      </c>
      <c r="B6" s="26">
        <v>1.8</v>
      </c>
      <c r="C6" s="26">
        <v>1.6</v>
      </c>
      <c r="D6" s="26">
        <v>2.7</v>
      </c>
      <c r="E6" s="26">
        <v>5.2</v>
      </c>
      <c r="F6" s="26">
        <v>6</v>
      </c>
      <c r="G6" s="26">
        <v>9.6999999999999993</v>
      </c>
      <c r="H6" s="26">
        <v>8.6999999999999993</v>
      </c>
      <c r="I6" s="26">
        <v>14</v>
      </c>
      <c r="J6" s="26"/>
      <c r="K6" s="26"/>
      <c r="L6" s="26"/>
      <c r="M6" s="26"/>
      <c r="N6" s="26"/>
      <c r="O6" s="26"/>
      <c r="P6" s="26"/>
      <c r="Q6" s="26"/>
    </row>
    <row r="7" spans="1:21" x14ac:dyDescent="0.3">
      <c r="A7" s="15" t="s">
        <v>74</v>
      </c>
      <c r="B7" s="26">
        <v>1.4</v>
      </c>
      <c r="C7" s="26">
        <v>2</v>
      </c>
      <c r="D7" s="26">
        <v>3</v>
      </c>
      <c r="E7" s="26">
        <v>5.7</v>
      </c>
      <c r="F7" s="26">
        <v>6.6</v>
      </c>
      <c r="G7" s="26">
        <v>9.1999999999999993</v>
      </c>
      <c r="H7" s="26">
        <v>10.5</v>
      </c>
      <c r="I7" s="26">
        <v>15.6</v>
      </c>
      <c r="J7" s="26"/>
      <c r="K7" s="26"/>
      <c r="L7" s="26"/>
      <c r="M7" s="26"/>
      <c r="N7" s="26"/>
      <c r="O7" s="26"/>
      <c r="P7" s="26"/>
      <c r="Q7" s="26"/>
    </row>
    <row r="8" spans="1:21" x14ac:dyDescent="0.3">
      <c r="A8" s="15" t="s">
        <v>75</v>
      </c>
      <c r="B8" s="26">
        <v>2</v>
      </c>
      <c r="C8" s="26">
        <v>2</v>
      </c>
      <c r="D8" s="26">
        <v>2.9</v>
      </c>
      <c r="E8" s="26">
        <v>5.8</v>
      </c>
      <c r="F8" s="26">
        <v>5.8</v>
      </c>
      <c r="G8" s="26">
        <v>9.6999999999999993</v>
      </c>
      <c r="H8" s="26">
        <v>10</v>
      </c>
      <c r="I8" s="26">
        <v>14</v>
      </c>
      <c r="J8" s="26"/>
      <c r="K8" s="26"/>
      <c r="L8" s="26"/>
      <c r="M8" s="26"/>
      <c r="N8" s="26"/>
      <c r="O8" s="26"/>
      <c r="P8" s="26"/>
      <c r="Q8" s="26"/>
    </row>
    <row r="9" spans="1:21" x14ac:dyDescent="0.3">
      <c r="A9" s="15" t="s">
        <v>76</v>
      </c>
      <c r="B9" s="26">
        <v>1.8</v>
      </c>
      <c r="C9" s="26">
        <v>2</v>
      </c>
      <c r="D9" s="26">
        <v>3</v>
      </c>
      <c r="E9" s="26">
        <v>6.1</v>
      </c>
      <c r="F9" s="26">
        <v>6.1</v>
      </c>
      <c r="G9" s="26">
        <v>9.3000000000000007</v>
      </c>
      <c r="H9" s="26">
        <v>10.5</v>
      </c>
      <c r="I9" s="26">
        <v>15.3</v>
      </c>
      <c r="J9" s="26"/>
      <c r="K9" s="26"/>
      <c r="L9" s="26"/>
      <c r="M9" s="26"/>
      <c r="N9" s="26"/>
      <c r="O9" s="26"/>
      <c r="P9" s="26"/>
      <c r="Q9" s="26"/>
    </row>
    <row r="10" spans="1:21" x14ac:dyDescent="0.3">
      <c r="A10" s="15" t="s">
        <v>77</v>
      </c>
      <c r="B10" s="26">
        <v>1.8</v>
      </c>
      <c r="C10" s="26">
        <v>2.2999999999999998</v>
      </c>
      <c r="D10" s="26">
        <v>2.1</v>
      </c>
      <c r="E10" s="26">
        <v>6.2</v>
      </c>
      <c r="F10" s="26">
        <v>5.9</v>
      </c>
      <c r="G10" s="26">
        <v>9.1999999999999993</v>
      </c>
      <c r="H10" s="26">
        <v>9.5</v>
      </c>
      <c r="I10" s="26">
        <v>15.6</v>
      </c>
      <c r="J10" s="26"/>
      <c r="K10" s="26"/>
      <c r="L10" s="26"/>
      <c r="M10" s="26"/>
      <c r="N10" s="26"/>
      <c r="O10" s="26"/>
      <c r="P10" s="26"/>
      <c r="Q10" s="26"/>
    </row>
    <row r="11" spans="1:21" x14ac:dyDescent="0.3">
      <c r="A11" s="15" t="s">
        <v>78</v>
      </c>
      <c r="B11" s="26">
        <v>1</v>
      </c>
      <c r="C11" s="26">
        <v>1.3</v>
      </c>
      <c r="D11" s="26">
        <v>2.9</v>
      </c>
      <c r="E11" s="26">
        <v>6</v>
      </c>
      <c r="F11" s="26">
        <v>6.5</v>
      </c>
      <c r="G11" s="26">
        <v>9.1999999999999993</v>
      </c>
      <c r="H11" s="26">
        <v>9.6</v>
      </c>
      <c r="I11" s="27">
        <v>14.7</v>
      </c>
      <c r="J11" s="26"/>
      <c r="K11" s="26"/>
      <c r="L11" s="26"/>
      <c r="M11" s="26"/>
      <c r="N11" s="26"/>
      <c r="O11" s="26"/>
      <c r="P11" s="26"/>
      <c r="Q11" s="26"/>
    </row>
    <row r="12" spans="1:21" x14ac:dyDescent="0.3">
      <c r="A12" s="15" t="s">
        <v>79</v>
      </c>
      <c r="B12" s="26">
        <v>2</v>
      </c>
      <c r="C12" s="26">
        <v>1.6</v>
      </c>
      <c r="D12" s="26">
        <v>2</v>
      </c>
      <c r="E12" s="26">
        <v>5.7</v>
      </c>
      <c r="F12" s="26">
        <v>6</v>
      </c>
      <c r="G12" s="26">
        <v>10</v>
      </c>
      <c r="H12" s="27">
        <v>9.9</v>
      </c>
      <c r="I12" s="27">
        <v>14.6</v>
      </c>
      <c r="J12" s="26"/>
      <c r="K12" s="26"/>
      <c r="L12" s="26"/>
      <c r="M12" s="26"/>
      <c r="N12" s="26"/>
      <c r="O12" s="26"/>
      <c r="P12" s="26"/>
      <c r="Q12" s="26"/>
    </row>
    <row r="13" spans="1:21" x14ac:dyDescent="0.3">
      <c r="A13" s="15" t="s">
        <v>80</v>
      </c>
      <c r="B13" s="26">
        <v>1.6</v>
      </c>
      <c r="C13" s="26">
        <v>1.6</v>
      </c>
      <c r="D13" s="26">
        <v>3.6</v>
      </c>
      <c r="E13" s="26">
        <v>5.5</v>
      </c>
      <c r="F13" s="27">
        <v>6</v>
      </c>
      <c r="G13" s="27">
        <v>10.8</v>
      </c>
      <c r="H13" s="27">
        <v>8.9</v>
      </c>
      <c r="I13" s="27">
        <v>15.6</v>
      </c>
      <c r="J13" s="26"/>
      <c r="K13" s="26"/>
      <c r="L13" s="26"/>
      <c r="M13" s="26"/>
      <c r="N13" s="26"/>
      <c r="O13" s="26"/>
      <c r="P13" s="26"/>
      <c r="Q13" s="26"/>
    </row>
    <row r="14" spans="1:21" x14ac:dyDescent="0.3">
      <c r="A14" s="15" t="s">
        <v>81</v>
      </c>
      <c r="B14" s="26">
        <v>1.6</v>
      </c>
      <c r="C14" s="26">
        <v>1.7</v>
      </c>
      <c r="D14" s="26">
        <v>3.5</v>
      </c>
      <c r="E14" s="26">
        <v>5.9</v>
      </c>
      <c r="F14" s="27">
        <v>5.7</v>
      </c>
      <c r="G14" s="27">
        <v>10.3</v>
      </c>
      <c r="H14" s="27">
        <v>9</v>
      </c>
      <c r="I14" s="27">
        <v>15</v>
      </c>
      <c r="J14" s="26"/>
      <c r="K14" s="26"/>
      <c r="L14" s="26"/>
      <c r="M14" s="26"/>
      <c r="N14" s="26"/>
      <c r="O14" s="26"/>
      <c r="P14" s="26"/>
      <c r="Q14" s="26"/>
    </row>
    <row r="15" spans="1:21" x14ac:dyDescent="0.3">
      <c r="A15" s="15" t="s">
        <v>82</v>
      </c>
      <c r="B15" s="27">
        <v>1.7</v>
      </c>
      <c r="C15" s="27">
        <v>1</v>
      </c>
      <c r="D15" s="27">
        <v>3</v>
      </c>
      <c r="E15" s="27">
        <v>5</v>
      </c>
      <c r="F15" s="27">
        <v>5.3</v>
      </c>
      <c r="G15" s="27">
        <v>9.8000000000000007</v>
      </c>
      <c r="H15" s="27">
        <v>7.6</v>
      </c>
      <c r="I15" s="27">
        <v>14.7</v>
      </c>
      <c r="J15" s="26"/>
      <c r="K15" s="26"/>
      <c r="L15" s="26"/>
      <c r="M15" s="26"/>
      <c r="N15" s="26"/>
      <c r="O15" s="26"/>
      <c r="P15" s="26"/>
      <c r="Q15" s="26"/>
    </row>
    <row r="16" spans="1:21" x14ac:dyDescent="0.3">
      <c r="A16" s="15" t="s">
        <v>83</v>
      </c>
      <c r="B16" s="27">
        <v>1.7</v>
      </c>
      <c r="C16" s="27">
        <v>1.7</v>
      </c>
      <c r="D16" s="27">
        <v>3.4</v>
      </c>
      <c r="E16" s="27">
        <v>6</v>
      </c>
      <c r="F16" s="27">
        <v>5.9</v>
      </c>
      <c r="G16" s="27">
        <v>9.1999999999999993</v>
      </c>
      <c r="H16" s="27">
        <v>9.6</v>
      </c>
      <c r="I16" s="27">
        <v>14.2</v>
      </c>
      <c r="J16" s="26"/>
      <c r="K16" s="26"/>
      <c r="L16" s="26"/>
      <c r="M16" s="26"/>
      <c r="N16" s="26"/>
      <c r="O16" s="26"/>
      <c r="P16" s="26"/>
      <c r="Q16" s="26"/>
    </row>
    <row r="17" spans="1:28" x14ac:dyDescent="0.3">
      <c r="A17" s="15" t="s">
        <v>84</v>
      </c>
      <c r="B17" s="27">
        <v>2</v>
      </c>
      <c r="C17" s="27">
        <v>1.4</v>
      </c>
      <c r="D17" s="27">
        <v>2.8</v>
      </c>
      <c r="E17" s="27">
        <v>5</v>
      </c>
      <c r="F17" s="27">
        <v>5.8</v>
      </c>
      <c r="G17" s="27">
        <v>10.199999999999999</v>
      </c>
      <c r="H17" s="27">
        <v>9</v>
      </c>
      <c r="I17" s="27">
        <v>13.4</v>
      </c>
      <c r="J17" s="26"/>
      <c r="K17" s="26"/>
      <c r="L17" s="26"/>
      <c r="M17" s="26"/>
      <c r="N17" s="26"/>
      <c r="O17" s="26"/>
      <c r="P17" s="26"/>
      <c r="Q17" s="26"/>
      <c r="R17" s="27"/>
      <c r="S17" s="27"/>
      <c r="T17" s="27"/>
      <c r="U17" s="27"/>
      <c r="V17" s="27"/>
      <c r="W17" s="27"/>
      <c r="X17" s="27"/>
      <c r="Y17" s="27"/>
      <c r="Z17" s="27"/>
      <c r="AA17" s="23"/>
      <c r="AB17" s="23"/>
    </row>
    <row r="18" spans="1:28" x14ac:dyDescent="0.3">
      <c r="A18" s="15" t="s">
        <v>85</v>
      </c>
      <c r="B18" s="27">
        <v>1.3</v>
      </c>
      <c r="C18" s="27">
        <v>2.2000000000000002</v>
      </c>
      <c r="D18" s="27">
        <v>2.2000000000000002</v>
      </c>
      <c r="E18" s="27">
        <v>6.2</v>
      </c>
      <c r="F18" s="27">
        <v>5.6</v>
      </c>
      <c r="G18" s="27">
        <v>9.8000000000000007</v>
      </c>
      <c r="H18" s="27">
        <v>9.1999999999999993</v>
      </c>
      <c r="I18" s="27">
        <v>14.8</v>
      </c>
      <c r="J18" s="26"/>
      <c r="K18" s="26"/>
      <c r="L18" s="26"/>
      <c r="M18" s="26"/>
      <c r="N18" s="26"/>
      <c r="O18" s="26"/>
      <c r="P18" s="26"/>
      <c r="Q18" s="26"/>
    </row>
    <row r="19" spans="1:28" x14ac:dyDescent="0.3">
      <c r="A19" s="15" t="s">
        <v>86</v>
      </c>
      <c r="B19" s="27">
        <v>1.7</v>
      </c>
      <c r="C19" s="27">
        <v>1.2</v>
      </c>
      <c r="D19" s="27">
        <v>2</v>
      </c>
      <c r="E19" s="27">
        <v>5.5</v>
      </c>
      <c r="F19" s="27">
        <v>5.2</v>
      </c>
      <c r="G19" s="27">
        <v>9.6</v>
      </c>
      <c r="H19" s="27">
        <v>8.9</v>
      </c>
      <c r="I19" s="27">
        <v>15.2</v>
      </c>
      <c r="J19" s="26"/>
      <c r="K19" s="26"/>
      <c r="L19" s="26"/>
      <c r="M19" s="26"/>
      <c r="N19" s="26"/>
      <c r="O19" s="26"/>
      <c r="P19" s="26"/>
      <c r="Q19" s="26"/>
    </row>
    <row r="20" spans="1:28" x14ac:dyDescent="0.3">
      <c r="A20" s="15" t="s">
        <v>87</v>
      </c>
      <c r="B20" s="27">
        <v>1.8</v>
      </c>
      <c r="C20" s="27">
        <v>1.7</v>
      </c>
      <c r="D20" s="27">
        <v>2.2000000000000002</v>
      </c>
      <c r="E20" s="27">
        <v>5.5</v>
      </c>
      <c r="F20" s="27">
        <v>5.9</v>
      </c>
      <c r="G20" s="27">
        <v>9.1999999999999993</v>
      </c>
      <c r="H20" s="27">
        <v>9.4</v>
      </c>
      <c r="I20" s="26"/>
      <c r="J20" s="26"/>
      <c r="K20" s="26"/>
      <c r="L20" s="26"/>
      <c r="M20" s="26"/>
      <c r="N20" s="26"/>
      <c r="O20" s="26"/>
      <c r="P20" s="26"/>
      <c r="Q20" s="26"/>
    </row>
    <row r="21" spans="1:28" x14ac:dyDescent="0.3">
      <c r="A21" s="15" t="s">
        <v>88</v>
      </c>
      <c r="B21" s="26"/>
      <c r="C21" s="26"/>
      <c r="D21" s="27">
        <v>2.2000000000000002</v>
      </c>
      <c r="E21" s="27">
        <v>5.5</v>
      </c>
      <c r="F21" s="27">
        <v>5.9</v>
      </c>
      <c r="G21" s="26"/>
      <c r="H21" s="27">
        <v>9.6999999999999993</v>
      </c>
      <c r="I21" s="26"/>
      <c r="J21" s="26"/>
      <c r="K21" s="26"/>
      <c r="L21" s="26"/>
      <c r="M21" s="26"/>
      <c r="N21" s="26"/>
      <c r="O21" s="26"/>
      <c r="P21" s="26"/>
      <c r="Q21" s="26"/>
    </row>
    <row r="22" spans="1:28" x14ac:dyDescent="0.3">
      <c r="A22" s="15" t="s">
        <v>89</v>
      </c>
      <c r="B22" s="26"/>
      <c r="C22" s="26"/>
      <c r="D22" s="26"/>
      <c r="E22" s="26"/>
      <c r="F22" s="26"/>
      <c r="G22" s="26"/>
      <c r="H22" s="27">
        <v>9.6999999999999993</v>
      </c>
      <c r="I22" s="26"/>
      <c r="J22" s="26"/>
      <c r="K22" s="26"/>
      <c r="L22" s="26"/>
      <c r="M22" s="26"/>
      <c r="N22" s="26"/>
      <c r="O22" s="26"/>
      <c r="P22" s="26"/>
      <c r="Q22" s="26"/>
    </row>
    <row r="23" spans="1:28" x14ac:dyDescent="0.3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28" x14ac:dyDescent="0.3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1:28" x14ac:dyDescent="0.3">
      <c r="A25" s="45" t="s">
        <v>388</v>
      </c>
      <c r="B25">
        <f>_xlfn.STDEV.P(B3:B22)</f>
        <v>0.25873624493766806</v>
      </c>
      <c r="C25" s="61">
        <f t="shared" ref="C25:I25" si="1">_xlfn.STDEV.P(C3:C22)</f>
        <v>0.35819334044033119</v>
      </c>
      <c r="D25" s="61">
        <f t="shared" si="1"/>
        <v>0.53606755269521045</v>
      </c>
      <c r="E25" s="61">
        <f t="shared" si="1"/>
        <v>0.38149726893516051</v>
      </c>
      <c r="F25" s="61">
        <f t="shared" si="1"/>
        <v>0.34343869686474632</v>
      </c>
      <c r="G25" s="61">
        <f t="shared" si="1"/>
        <v>0.49693505052918613</v>
      </c>
      <c r="H25" s="61">
        <f t="shared" si="1"/>
        <v>0.66962676171132829</v>
      </c>
      <c r="I25" s="61">
        <f t="shared" si="1"/>
        <v>0.69700297616934681</v>
      </c>
    </row>
    <row r="26" spans="1:28" x14ac:dyDescent="0.3">
      <c r="A26" t="s">
        <v>389</v>
      </c>
      <c r="B26">
        <v>0.66300000000000003</v>
      </c>
      <c r="C26">
        <v>0.66300000000000003</v>
      </c>
      <c r="D26" s="21">
        <v>1.371</v>
      </c>
      <c r="E26" s="27"/>
      <c r="F26" s="27">
        <v>1.371</v>
      </c>
      <c r="G26" s="27">
        <v>1.371</v>
      </c>
      <c r="H26" s="27">
        <v>2.5019999999999998</v>
      </c>
      <c r="I26" s="27">
        <v>2.5019999999999998</v>
      </c>
      <c r="L26" s="45" t="s">
        <v>391</v>
      </c>
      <c r="R26" s="45" t="s">
        <v>392</v>
      </c>
    </row>
    <row r="27" spans="1:28" x14ac:dyDescent="0.3">
      <c r="D27" s="21"/>
      <c r="L27">
        <v>-0.27652086475615889</v>
      </c>
      <c r="R27">
        <v>-1.5</v>
      </c>
    </row>
    <row r="28" spans="1:28" x14ac:dyDescent="0.3">
      <c r="B28">
        <f>(B3-B$2)/B$26</f>
        <v>-0.27652086475615889</v>
      </c>
      <c r="C28" s="61">
        <f t="shared" ref="C28:I28" si="2">(C3-C$2)/C$26</f>
        <v>0.76252723311546866</v>
      </c>
      <c r="D28" s="61">
        <f t="shared" si="2"/>
        <v>0.2917578409919766</v>
      </c>
      <c r="E28" s="61"/>
      <c r="F28" s="61">
        <f t="shared" si="2"/>
        <v>-2.3033513762524868E-2</v>
      </c>
      <c r="G28" s="61">
        <f t="shared" si="2"/>
        <v>-0.44979333819596307</v>
      </c>
      <c r="H28" s="61">
        <f t="shared" si="2"/>
        <v>0.14388489208633073</v>
      </c>
      <c r="I28" s="61">
        <f t="shared" si="2"/>
        <v>-0.14576574034889614</v>
      </c>
      <c r="L28">
        <v>0.47762694821518348</v>
      </c>
      <c r="R28">
        <v>-1.4</v>
      </c>
    </row>
    <row r="29" spans="1:28" x14ac:dyDescent="0.3">
      <c r="B29" s="61">
        <f t="shared" ref="B29:I29" si="3">(B4-B$2)/B$26</f>
        <v>0.47762694821518348</v>
      </c>
      <c r="C29" s="61">
        <f t="shared" si="3"/>
        <v>-0.59493883023294769</v>
      </c>
      <c r="D29" s="61">
        <f t="shared" si="3"/>
        <v>0.65645514223194745</v>
      </c>
      <c r="E29" s="61"/>
      <c r="F29" s="61">
        <f t="shared" si="3"/>
        <v>0.1957848669814575</v>
      </c>
      <c r="G29" s="61">
        <f t="shared" si="3"/>
        <v>-0.52273279844395693</v>
      </c>
      <c r="H29" s="61">
        <f t="shared" si="3"/>
        <v>-0.17585931254995985</v>
      </c>
      <c r="I29" s="61">
        <f t="shared" si="3"/>
        <v>0.1340104387078582</v>
      </c>
      <c r="L29">
        <v>-0.12569130216189028</v>
      </c>
      <c r="R29" s="61">
        <v>-1.3</v>
      </c>
    </row>
    <row r="30" spans="1:28" x14ac:dyDescent="0.3">
      <c r="B30" s="61">
        <f t="shared" ref="B30:I30" si="4">(B5-B$2)/B$26</f>
        <v>-0.12569130216189028</v>
      </c>
      <c r="C30" s="61">
        <f t="shared" si="4"/>
        <v>8.3794201441259961E-3</v>
      </c>
      <c r="D30" s="61">
        <f t="shared" si="4"/>
        <v>-3.2391627268421783E-16</v>
      </c>
      <c r="E30" s="61"/>
      <c r="F30" s="61">
        <f t="shared" si="4"/>
        <v>0.34166378747744597</v>
      </c>
      <c r="G30" s="61">
        <f t="shared" si="4"/>
        <v>0.27960126428397858</v>
      </c>
      <c r="H30" s="61">
        <f t="shared" si="4"/>
        <v>-0.33573141486810548</v>
      </c>
      <c r="I30" s="61">
        <f t="shared" si="4"/>
        <v>-0.54544599614425993</v>
      </c>
      <c r="L30">
        <v>0.1759678230266466</v>
      </c>
      <c r="R30" s="61">
        <v>-1.2</v>
      </c>
    </row>
    <row r="31" spans="1:28" ht="15" thickBot="1" x14ac:dyDescent="0.35">
      <c r="B31" s="61">
        <f t="shared" ref="B31:I31" si="5">(B6-B$2)/B$26</f>
        <v>0.1759678230266466</v>
      </c>
      <c r="C31" s="61">
        <f t="shared" si="5"/>
        <v>-0.14245014245014226</v>
      </c>
      <c r="D31" s="61">
        <f t="shared" si="5"/>
        <v>-7.2939460247994234E-2</v>
      </c>
      <c r="E31" s="61"/>
      <c r="F31" s="61">
        <f t="shared" si="5"/>
        <v>4.990594648546904E-2</v>
      </c>
      <c r="G31" s="61">
        <f t="shared" si="5"/>
        <v>6.0782883539995572E-2</v>
      </c>
      <c r="H31" s="61">
        <f t="shared" si="5"/>
        <v>-0.255795363709033</v>
      </c>
      <c r="I31" s="61">
        <f t="shared" si="5"/>
        <v>-0.26566981708750553</v>
      </c>
      <c r="L31">
        <v>-0.4273504273504275</v>
      </c>
      <c r="R31" s="61">
        <v>-1.1499999999999999</v>
      </c>
    </row>
    <row r="32" spans="1:28" x14ac:dyDescent="0.3">
      <c r="B32" s="61">
        <f t="shared" ref="B32:I32" si="6">(B7-B$2)/B$26</f>
        <v>-0.4273504273504275</v>
      </c>
      <c r="C32" s="61">
        <f t="shared" si="6"/>
        <v>0.46086810792693145</v>
      </c>
      <c r="D32" s="61">
        <f t="shared" si="6"/>
        <v>0.14587892049598813</v>
      </c>
      <c r="E32" s="61"/>
      <c r="F32" s="61">
        <f t="shared" si="6"/>
        <v>0.48754270797343374</v>
      </c>
      <c r="G32" s="61">
        <f t="shared" si="6"/>
        <v>-0.30391441769997524</v>
      </c>
      <c r="H32" s="61">
        <f t="shared" si="6"/>
        <v>0.46362909672262198</v>
      </c>
      <c r="I32" s="61">
        <f t="shared" si="6"/>
        <v>0.37381859218507629</v>
      </c>
      <c r="L32">
        <v>0.47762694821518348</v>
      </c>
      <c r="R32" s="61">
        <v>-1.05</v>
      </c>
      <c r="U32" s="68" t="s">
        <v>392</v>
      </c>
      <c r="V32" s="68" t="s">
        <v>395</v>
      </c>
    </row>
    <row r="33" spans="2:23" x14ac:dyDescent="0.3">
      <c r="B33" s="61">
        <f t="shared" ref="B33:I33" si="7">(B8-B$2)/B$26</f>
        <v>0.47762694821518348</v>
      </c>
      <c r="C33" s="61">
        <f t="shared" si="7"/>
        <v>0.46086810792693145</v>
      </c>
      <c r="D33" s="61">
        <f t="shared" si="7"/>
        <v>7.2939460247993901E-2</v>
      </c>
      <c r="E33" s="61"/>
      <c r="F33" s="61">
        <f t="shared" si="7"/>
        <v>-9.5972974010519421E-2</v>
      </c>
      <c r="G33" s="61">
        <f t="shared" si="7"/>
        <v>6.0782883539995572E-2</v>
      </c>
      <c r="H33" s="61">
        <f t="shared" si="7"/>
        <v>0.26378896882494013</v>
      </c>
      <c r="I33" s="61">
        <f t="shared" si="7"/>
        <v>-0.26566981708750553</v>
      </c>
      <c r="L33">
        <v>0.1759678230266466</v>
      </c>
      <c r="R33" s="61">
        <v>-0.95</v>
      </c>
      <c r="U33" s="65">
        <v>-1.5</v>
      </c>
      <c r="V33" s="66">
        <v>0</v>
      </c>
    </row>
    <row r="34" spans="2:23" x14ac:dyDescent="0.3">
      <c r="B34" s="61">
        <f t="shared" ref="B34:I34" si="8">(B9-B$2)/B$26</f>
        <v>0.1759678230266466</v>
      </c>
      <c r="C34" s="61">
        <f t="shared" si="8"/>
        <v>0.46086810792693145</v>
      </c>
      <c r="D34" s="61">
        <f t="shared" si="8"/>
        <v>0.14587892049598813</v>
      </c>
      <c r="E34" s="61"/>
      <c r="F34" s="61">
        <f t="shared" si="8"/>
        <v>0.12284540673346295</v>
      </c>
      <c r="G34" s="61">
        <f t="shared" si="8"/>
        <v>-0.23097495745198005</v>
      </c>
      <c r="H34" s="61">
        <f t="shared" si="8"/>
        <v>0.46362909672262198</v>
      </c>
      <c r="I34" s="61">
        <f t="shared" si="8"/>
        <v>0.25391451544646759</v>
      </c>
      <c r="L34">
        <v>0.1759678230266466</v>
      </c>
      <c r="R34" s="61">
        <v>-0.85</v>
      </c>
      <c r="U34" s="65">
        <v>-1.4</v>
      </c>
      <c r="V34" s="66">
        <v>0</v>
      </c>
      <c r="W34" s="61"/>
    </row>
    <row r="35" spans="2:23" x14ac:dyDescent="0.3">
      <c r="B35" s="61">
        <f t="shared" ref="B35:I35" si="9">(B10-B$2)/B$26</f>
        <v>0.1759678230266466</v>
      </c>
      <c r="C35" s="61">
        <f t="shared" si="9"/>
        <v>0.9133567957097366</v>
      </c>
      <c r="D35" s="61">
        <f t="shared" si="9"/>
        <v>-0.51057622173595929</v>
      </c>
      <c r="E35" s="61"/>
      <c r="F35" s="61">
        <f t="shared" si="9"/>
        <v>-2.3033513762524868E-2</v>
      </c>
      <c r="G35" s="61">
        <f t="shared" si="9"/>
        <v>-0.30391441769997524</v>
      </c>
      <c r="H35" s="61">
        <f t="shared" si="9"/>
        <v>6.3948840927258249E-2</v>
      </c>
      <c r="I35" s="61">
        <f t="shared" si="9"/>
        <v>0.37381859218507629</v>
      </c>
      <c r="L35">
        <v>-1.0306686777275011</v>
      </c>
      <c r="R35" s="61">
        <v>-0.75</v>
      </c>
      <c r="U35" s="65">
        <v>-1.3</v>
      </c>
      <c r="V35" s="66">
        <v>0</v>
      </c>
      <c r="W35" s="61"/>
    </row>
    <row r="36" spans="2:23" ht="15" thickBot="1" x14ac:dyDescent="0.35">
      <c r="B36" s="61">
        <f t="shared" ref="B36:I36" si="10">(B11-B$2)/B$26</f>
        <v>-1.0306686777275011</v>
      </c>
      <c r="C36" s="61">
        <f t="shared" si="10"/>
        <v>-0.59493883023294769</v>
      </c>
      <c r="D36" s="61">
        <f t="shared" si="10"/>
        <v>7.2939460247993901E-2</v>
      </c>
      <c r="E36" s="61"/>
      <c r="F36" s="61">
        <f t="shared" si="10"/>
        <v>0.41460324772543988</v>
      </c>
      <c r="G36" s="61">
        <f t="shared" si="10"/>
        <v>-0.30391441769997524</v>
      </c>
      <c r="H36" s="61">
        <f t="shared" si="10"/>
        <v>0.10391686650679449</v>
      </c>
      <c r="I36" s="61">
        <f t="shared" si="10"/>
        <v>1.4106361969248792E-2</v>
      </c>
      <c r="L36">
        <v>0.47762694821518348</v>
      </c>
      <c r="R36" s="61">
        <v>-0.65000000000000102</v>
      </c>
      <c r="U36" s="65">
        <v>-1.2</v>
      </c>
      <c r="V36" s="66">
        <v>0</v>
      </c>
      <c r="W36" s="61"/>
    </row>
    <row r="37" spans="2:23" x14ac:dyDescent="0.3">
      <c r="B37" s="61">
        <f t="shared" ref="B37:I37" si="11">(B12-B$2)/B$26</f>
        <v>0.47762694821518348</v>
      </c>
      <c r="C37" s="61">
        <f t="shared" si="11"/>
        <v>-0.14245014245014226</v>
      </c>
      <c r="D37" s="61">
        <f t="shared" si="11"/>
        <v>-0.58351568198395354</v>
      </c>
      <c r="E37" s="61"/>
      <c r="F37" s="61">
        <f t="shared" si="11"/>
        <v>4.990594648546904E-2</v>
      </c>
      <c r="G37" s="61">
        <f t="shared" si="11"/>
        <v>0.27960126428397858</v>
      </c>
      <c r="H37" s="61">
        <f t="shared" si="11"/>
        <v>0.22382094324540389</v>
      </c>
      <c r="I37" s="61">
        <f t="shared" si="11"/>
        <v>-2.5861663610287442E-2</v>
      </c>
      <c r="L37">
        <v>-0.12569130216189028</v>
      </c>
      <c r="O37" s="68" t="s">
        <v>392</v>
      </c>
      <c r="P37" s="68" t="s">
        <v>395</v>
      </c>
      <c r="R37" s="61">
        <v>-0.55000000000000104</v>
      </c>
      <c r="U37" s="69" t="s">
        <v>417</v>
      </c>
      <c r="V37" s="66">
        <v>0</v>
      </c>
      <c r="W37" s="61"/>
    </row>
    <row r="38" spans="2:23" x14ac:dyDescent="0.3">
      <c r="B38" s="61">
        <f t="shared" ref="B38:I38" si="12">(B13-B$2)/B$26</f>
        <v>-0.12569130216189028</v>
      </c>
      <c r="C38" s="61">
        <f t="shared" si="12"/>
        <v>-0.14245014245014226</v>
      </c>
      <c r="D38" s="61">
        <f t="shared" si="12"/>
        <v>0.5835156819839532</v>
      </c>
      <c r="E38" s="61"/>
      <c r="F38" s="61">
        <f t="shared" si="12"/>
        <v>4.990594648546904E-2</v>
      </c>
      <c r="G38" s="61">
        <f t="shared" si="12"/>
        <v>0.86311694626793245</v>
      </c>
      <c r="H38" s="61">
        <f t="shared" si="12"/>
        <v>-0.17585931254995985</v>
      </c>
      <c r="I38" s="61">
        <f t="shared" si="12"/>
        <v>0.37381859218507629</v>
      </c>
      <c r="L38">
        <v>-0.12569130216189028</v>
      </c>
      <c r="O38" s="65">
        <v>-1.5</v>
      </c>
      <c r="P38" s="66">
        <v>0</v>
      </c>
      <c r="R38" s="61">
        <v>-0.45000000000000101</v>
      </c>
      <c r="U38" s="69" t="s">
        <v>393</v>
      </c>
      <c r="V38" s="66">
        <v>1.5625E-2</v>
      </c>
      <c r="W38" s="61"/>
    </row>
    <row r="39" spans="2:23" x14ac:dyDescent="0.3">
      <c r="B39" s="61">
        <f t="shared" ref="B39:I39" si="13">(B14-B$2)/B$26</f>
        <v>-0.12569130216189028</v>
      </c>
      <c r="C39" s="61">
        <f t="shared" si="13"/>
        <v>8.3794201441259961E-3</v>
      </c>
      <c r="D39" s="61">
        <f t="shared" si="13"/>
        <v>0.51057622173595896</v>
      </c>
      <c r="E39" s="61"/>
      <c r="F39" s="61">
        <f t="shared" si="13"/>
        <v>-0.16891243425851332</v>
      </c>
      <c r="G39" s="61">
        <f t="shared" si="13"/>
        <v>0.4984196450279616</v>
      </c>
      <c r="H39" s="61">
        <f t="shared" si="13"/>
        <v>-0.1358912869704236</v>
      </c>
      <c r="I39" s="61">
        <f t="shared" si="13"/>
        <v>0.1340104387078582</v>
      </c>
      <c r="L39">
        <v>2.513826043237799E-2</v>
      </c>
      <c r="O39" s="65">
        <v>-1.4</v>
      </c>
      <c r="P39" s="66">
        <v>0</v>
      </c>
      <c r="Q39" s="61"/>
      <c r="R39" s="61">
        <v>-0.35000000000000098</v>
      </c>
      <c r="U39" s="69" t="s">
        <v>413</v>
      </c>
      <c r="V39" s="66">
        <v>0</v>
      </c>
      <c r="W39" s="61"/>
    </row>
    <row r="40" spans="2:23" x14ac:dyDescent="0.3">
      <c r="B40" s="61">
        <f t="shared" ref="B40:I40" si="14">(B15-B$2)/B$26</f>
        <v>2.513826043237799E-2</v>
      </c>
      <c r="C40" s="61">
        <f t="shared" si="14"/>
        <v>-1.0474275180157533</v>
      </c>
      <c r="D40" s="61">
        <f t="shared" si="14"/>
        <v>0.14587892049598813</v>
      </c>
      <c r="E40" s="61"/>
      <c r="F40" s="61">
        <f t="shared" si="14"/>
        <v>-0.46067027525049026</v>
      </c>
      <c r="G40" s="61">
        <f t="shared" si="14"/>
        <v>0.13372234378799078</v>
      </c>
      <c r="H40" s="61">
        <f t="shared" si="14"/>
        <v>-0.69544364508393297</v>
      </c>
      <c r="I40" s="61">
        <f t="shared" si="14"/>
        <v>1.4106361969248792E-2</v>
      </c>
      <c r="L40">
        <v>2.513826043237799E-2</v>
      </c>
      <c r="O40" s="65">
        <v>-1.3</v>
      </c>
      <c r="P40" s="66">
        <v>0</v>
      </c>
      <c r="Q40" s="61"/>
      <c r="R40" s="61">
        <v>-0.250000000000001</v>
      </c>
      <c r="U40" s="69" t="s">
        <v>416</v>
      </c>
      <c r="V40" s="66">
        <v>0</v>
      </c>
      <c r="W40" s="61"/>
    </row>
    <row r="41" spans="2:23" x14ac:dyDescent="0.3">
      <c r="B41" s="61">
        <f t="shared" ref="B41:I41" si="15">(B16-B$2)/B$26</f>
        <v>2.513826043237799E-2</v>
      </c>
      <c r="C41" s="61">
        <f t="shared" si="15"/>
        <v>8.3794201441259961E-3</v>
      </c>
      <c r="D41" s="61">
        <f t="shared" si="15"/>
        <v>0.43763676148796471</v>
      </c>
      <c r="E41" s="61"/>
      <c r="F41" s="61">
        <f t="shared" si="15"/>
        <v>-2.3033513762524868E-2</v>
      </c>
      <c r="G41" s="61">
        <f t="shared" si="15"/>
        <v>-0.30391441769997524</v>
      </c>
      <c r="H41" s="61">
        <f t="shared" si="15"/>
        <v>0.10391686650679449</v>
      </c>
      <c r="I41" s="61">
        <f t="shared" si="15"/>
        <v>-0.18573376592843308</v>
      </c>
      <c r="L41">
        <v>0.47762694821518348</v>
      </c>
      <c r="O41" s="65">
        <v>-1.2</v>
      </c>
      <c r="P41" s="66">
        <v>0</v>
      </c>
      <c r="Q41" s="61"/>
      <c r="R41" s="61">
        <v>-0.15000000000000099</v>
      </c>
      <c r="U41" s="69" t="s">
        <v>414</v>
      </c>
      <c r="V41" s="66">
        <v>1.5625E-2</v>
      </c>
      <c r="W41" s="61"/>
    </row>
    <row r="42" spans="2:23" x14ac:dyDescent="0.3">
      <c r="B42" s="61">
        <f t="shared" ref="B42:I42" si="16">(B17-B$2)/B$26</f>
        <v>0.47762694821518348</v>
      </c>
      <c r="C42" s="61">
        <f t="shared" si="16"/>
        <v>-0.44410926763867947</v>
      </c>
      <c r="D42" s="61">
        <f t="shared" si="16"/>
        <v>-3.2391627268421783E-16</v>
      </c>
      <c r="E42" s="61"/>
      <c r="F42" s="61">
        <f t="shared" si="16"/>
        <v>-9.5972974010519421E-2</v>
      </c>
      <c r="G42" s="61">
        <f t="shared" si="16"/>
        <v>0.42548018477996641</v>
      </c>
      <c r="H42" s="61">
        <f t="shared" si="16"/>
        <v>-0.1358912869704236</v>
      </c>
      <c r="I42" s="61">
        <f t="shared" si="16"/>
        <v>-0.50547797056472366</v>
      </c>
      <c r="L42">
        <v>-0.57817998994469577</v>
      </c>
      <c r="O42" s="65">
        <v>-1.1499999999999999</v>
      </c>
      <c r="P42" s="66">
        <v>0</v>
      </c>
      <c r="Q42" s="61"/>
      <c r="R42" s="61">
        <v>-4.9999999999999802E-2</v>
      </c>
      <c r="U42" s="69" t="s">
        <v>415</v>
      </c>
      <c r="V42" s="66">
        <v>3.90625E-2</v>
      </c>
      <c r="W42" s="61"/>
    </row>
    <row r="43" spans="2:23" x14ac:dyDescent="0.3">
      <c r="B43" s="61">
        <f t="shared" ref="B43:I43" si="17">(B18-B$2)/B$26</f>
        <v>-0.57817998994469577</v>
      </c>
      <c r="C43" s="61">
        <f t="shared" si="17"/>
        <v>0.76252723311546866</v>
      </c>
      <c r="D43" s="61">
        <f t="shared" si="17"/>
        <v>-0.43763676148796504</v>
      </c>
      <c r="E43" s="61"/>
      <c r="F43" s="61">
        <f t="shared" si="17"/>
        <v>-0.24185189450650788</v>
      </c>
      <c r="G43" s="61">
        <f t="shared" si="17"/>
        <v>0.13372234378799078</v>
      </c>
      <c r="H43" s="61">
        <f t="shared" si="17"/>
        <v>-5.5955235811351152E-2</v>
      </c>
      <c r="I43" s="61">
        <f t="shared" si="17"/>
        <v>5.4074387548785734E-2</v>
      </c>
      <c r="L43">
        <v>2.513826043237799E-2</v>
      </c>
      <c r="O43" s="65">
        <v>-1.05</v>
      </c>
      <c r="P43" s="66">
        <v>0</v>
      </c>
      <c r="Q43" s="61"/>
      <c r="R43" s="61">
        <v>0.05</v>
      </c>
      <c r="U43" s="69" t="s">
        <v>396</v>
      </c>
      <c r="V43" s="66">
        <v>4.6875E-2</v>
      </c>
      <c r="W43" s="61"/>
    </row>
    <row r="44" spans="2:23" x14ac:dyDescent="0.3">
      <c r="B44" s="61">
        <f t="shared" ref="B44:I44" si="18">(B19-B$2)/B$26</f>
        <v>2.513826043237799E-2</v>
      </c>
      <c r="C44" s="61">
        <f t="shared" si="18"/>
        <v>-0.7457683928272163</v>
      </c>
      <c r="D44" s="61">
        <f t="shared" si="18"/>
        <v>-0.58351568198395354</v>
      </c>
      <c r="E44" s="61"/>
      <c r="F44" s="61">
        <f t="shared" si="18"/>
        <v>-0.53360973549848412</v>
      </c>
      <c r="G44" s="61">
        <f t="shared" si="18"/>
        <v>-1.2156576707998336E-2</v>
      </c>
      <c r="H44" s="61">
        <f t="shared" si="18"/>
        <v>-0.17585931254995985</v>
      </c>
      <c r="I44" s="61">
        <f t="shared" si="18"/>
        <v>0.21394648986693066</v>
      </c>
      <c r="L44">
        <v>0.1759678230266466</v>
      </c>
      <c r="O44" s="69" t="s">
        <v>393</v>
      </c>
      <c r="P44" s="66">
        <v>1.5625E-2</v>
      </c>
      <c r="Q44" s="61"/>
      <c r="R44" s="61">
        <v>0.15</v>
      </c>
      <c r="U44" s="69" t="s">
        <v>397</v>
      </c>
      <c r="V44" s="66">
        <v>4.6875E-2</v>
      </c>
      <c r="W44" s="61"/>
    </row>
    <row r="45" spans="2:23" x14ac:dyDescent="0.3">
      <c r="B45" s="61">
        <f t="shared" ref="B45:H45" si="19">(B20-B$2)/B$26</f>
        <v>0.1759678230266466</v>
      </c>
      <c r="C45" s="61">
        <f t="shared" si="19"/>
        <v>8.3794201441259961E-3</v>
      </c>
      <c r="D45" s="61">
        <f t="shared" si="19"/>
        <v>-0.43763676148796504</v>
      </c>
      <c r="E45" s="61"/>
      <c r="F45" s="61">
        <f t="shared" si="19"/>
        <v>-2.3033513762524868E-2</v>
      </c>
      <c r="G45" s="61">
        <f t="shared" si="19"/>
        <v>-0.30391441769997524</v>
      </c>
      <c r="H45" s="61">
        <f t="shared" si="19"/>
        <v>2.3980815347722024E-2</v>
      </c>
      <c r="I45" s="61"/>
      <c r="L45">
        <v>0.76252723311546866</v>
      </c>
      <c r="O45" s="69" t="s">
        <v>413</v>
      </c>
      <c r="P45" s="66">
        <v>0</v>
      </c>
      <c r="Q45" s="61"/>
      <c r="R45" s="61">
        <v>0.25</v>
      </c>
      <c r="U45" s="69" t="s">
        <v>398</v>
      </c>
      <c r="V45" s="66">
        <v>7.03125E-2</v>
      </c>
      <c r="W45" s="61"/>
    </row>
    <row r="46" spans="2:23" x14ac:dyDescent="0.3">
      <c r="B46" s="61"/>
      <c r="C46" s="61"/>
      <c r="D46" s="61">
        <f t="shared" ref="D46:H46" si="20">(D21-D$2)/D$26</f>
        <v>-0.43763676148796504</v>
      </c>
      <c r="E46" s="61"/>
      <c r="F46" s="61">
        <f t="shared" si="20"/>
        <v>-2.3033513762524868E-2</v>
      </c>
      <c r="G46" s="61"/>
      <c r="H46" s="61">
        <f t="shared" si="20"/>
        <v>0.14388489208633073</v>
      </c>
      <c r="I46" s="61"/>
      <c r="L46">
        <v>-0.59493883023294769</v>
      </c>
      <c r="O46" s="69" t="s">
        <v>416</v>
      </c>
      <c r="P46" s="66">
        <v>0</v>
      </c>
      <c r="Q46" s="61"/>
      <c r="R46" s="61">
        <v>0.35</v>
      </c>
      <c r="U46" s="69" t="s">
        <v>399</v>
      </c>
      <c r="V46" s="66">
        <v>5.46875E-2</v>
      </c>
      <c r="W46" s="61"/>
    </row>
    <row r="47" spans="2:23" x14ac:dyDescent="0.3">
      <c r="B47" s="61"/>
      <c r="C47" s="61"/>
      <c r="D47" s="61"/>
      <c r="E47" s="61"/>
      <c r="F47" s="61"/>
      <c r="G47" s="61"/>
      <c r="H47" s="61">
        <f t="shared" ref="H47" si="21">(H22-H$2)/H$26</f>
        <v>0.14388489208633073</v>
      </c>
      <c r="I47" s="61"/>
      <c r="L47">
        <v>8.3794201441259961E-3</v>
      </c>
      <c r="O47" s="69" t="s">
        <v>414</v>
      </c>
      <c r="P47" s="66">
        <v>1.5625E-2</v>
      </c>
      <c r="Q47" s="61"/>
      <c r="R47" s="61">
        <v>0.45</v>
      </c>
      <c r="U47" s="69" t="s">
        <v>400</v>
      </c>
      <c r="V47" s="66">
        <v>0.1015625</v>
      </c>
      <c r="W47" s="61"/>
    </row>
    <row r="48" spans="2:23" x14ac:dyDescent="0.3">
      <c r="B48" s="61"/>
      <c r="C48" s="61"/>
      <c r="D48" s="61"/>
      <c r="E48" s="61"/>
      <c r="F48" s="61"/>
      <c r="G48" s="61"/>
      <c r="H48" s="61"/>
      <c r="I48" s="61"/>
      <c r="L48">
        <v>-0.14245014245014226</v>
      </c>
      <c r="O48" s="69" t="s">
        <v>415</v>
      </c>
      <c r="P48" s="66">
        <v>3.90625E-2</v>
      </c>
      <c r="Q48" s="61"/>
      <c r="R48" s="61">
        <v>0.55000000000000004</v>
      </c>
      <c r="U48" s="69" t="s">
        <v>401</v>
      </c>
      <c r="V48" s="66">
        <v>0.171875</v>
      </c>
      <c r="W48" s="61"/>
    </row>
    <row r="49" spans="1:23" x14ac:dyDescent="0.3">
      <c r="B49" s="61"/>
      <c r="C49" s="61"/>
      <c r="D49" s="61"/>
      <c r="E49" s="61"/>
      <c r="F49" s="61"/>
      <c r="G49" s="61"/>
      <c r="H49" s="61"/>
      <c r="I49" s="61"/>
      <c r="L49">
        <v>0.46086810792693145</v>
      </c>
      <c r="O49" s="69" t="s">
        <v>396</v>
      </c>
      <c r="P49" s="66">
        <v>4.6875E-2</v>
      </c>
      <c r="Q49" s="61"/>
      <c r="R49" s="61">
        <v>0.65</v>
      </c>
      <c r="U49" s="69" t="s">
        <v>402</v>
      </c>
      <c r="V49" s="66">
        <v>0.1484375</v>
      </c>
      <c r="W49" s="61"/>
    </row>
    <row r="50" spans="1:23" x14ac:dyDescent="0.3">
      <c r="B50" s="61"/>
      <c r="C50" s="61"/>
      <c r="D50" s="61"/>
      <c r="E50" s="61"/>
      <c r="F50" s="61"/>
      <c r="G50" s="61"/>
      <c r="H50" s="61"/>
      <c r="I50" s="61"/>
      <c r="L50">
        <v>0.46086810792693145</v>
      </c>
      <c r="O50" s="69" t="s">
        <v>397</v>
      </c>
      <c r="P50" s="66">
        <v>4.6875E-2</v>
      </c>
      <c r="Q50" s="61"/>
      <c r="R50" s="61">
        <v>0.75</v>
      </c>
      <c r="U50" s="69" t="s">
        <v>403</v>
      </c>
      <c r="V50" s="66">
        <v>5.46875E-2</v>
      </c>
      <c r="W50" s="61"/>
    </row>
    <row r="51" spans="1:23" x14ac:dyDescent="0.3">
      <c r="A51">
        <f>AVERAGE(B28:I47)</f>
        <v>1.4716909861310214E-16</v>
      </c>
      <c r="B51" s="61"/>
      <c r="C51" s="61"/>
      <c r="D51" s="61"/>
      <c r="E51" s="61"/>
      <c r="F51" s="61"/>
      <c r="G51" s="61"/>
      <c r="H51" s="61"/>
      <c r="I51" s="61"/>
      <c r="L51">
        <v>0.46086810792693145</v>
      </c>
      <c r="O51" s="69" t="s">
        <v>398</v>
      </c>
      <c r="P51" s="66">
        <v>7.03125E-2</v>
      </c>
      <c r="Q51" s="61"/>
      <c r="R51" s="61">
        <v>0.85</v>
      </c>
      <c r="U51" s="69" t="s">
        <v>404</v>
      </c>
      <c r="V51" s="66">
        <v>4.6875E-2</v>
      </c>
      <c r="W51" s="61"/>
    </row>
    <row r="52" spans="1:23" x14ac:dyDescent="0.3">
      <c r="A52">
        <f>_xlfn.STDEV.P(B28:I47)</f>
        <v>0.36524381397192524</v>
      </c>
      <c r="B52" s="61"/>
      <c r="C52" s="61"/>
      <c r="D52" s="61"/>
      <c r="E52" s="61"/>
      <c r="F52" s="61"/>
      <c r="G52" s="61"/>
      <c r="H52" s="61"/>
      <c r="I52" s="61"/>
      <c r="L52">
        <v>0.9133567957097366</v>
      </c>
      <c r="O52" s="69" t="s">
        <v>399</v>
      </c>
      <c r="P52" s="66">
        <v>5.46875E-2</v>
      </c>
      <c r="Q52" s="61"/>
      <c r="R52" s="61">
        <v>0.95</v>
      </c>
      <c r="U52" s="69" t="s">
        <v>405</v>
      </c>
      <c r="V52" s="66">
        <v>4.6875E-2</v>
      </c>
      <c r="W52" s="61"/>
    </row>
    <row r="53" spans="1:23" x14ac:dyDescent="0.3">
      <c r="B53" s="61"/>
      <c r="C53" s="61"/>
      <c r="D53" s="61"/>
      <c r="E53" s="61"/>
      <c r="F53" s="61"/>
      <c r="G53" s="61"/>
      <c r="H53" s="61"/>
      <c r="I53" s="61"/>
      <c r="L53">
        <v>-0.59493883023294769</v>
      </c>
      <c r="O53" s="69" t="s">
        <v>400</v>
      </c>
      <c r="P53" s="66">
        <v>0.1015625</v>
      </c>
      <c r="Q53" s="61"/>
      <c r="R53" s="61">
        <v>1.05</v>
      </c>
      <c r="U53" s="69" t="s">
        <v>406</v>
      </c>
      <c r="V53" s="66">
        <v>9.375E-2</v>
      </c>
      <c r="W53" s="61"/>
    </row>
    <row r="54" spans="1:23" x14ac:dyDescent="0.3">
      <c r="B54" s="61"/>
      <c r="C54" s="61"/>
      <c r="D54" s="61"/>
      <c r="E54" s="61"/>
      <c r="F54" s="61"/>
      <c r="G54" s="61"/>
      <c r="H54" s="61"/>
      <c r="I54" s="61"/>
      <c r="L54">
        <v>-0.14245014245014226</v>
      </c>
      <c r="O54" s="69" t="s">
        <v>401</v>
      </c>
      <c r="P54" s="66">
        <v>0.171875</v>
      </c>
      <c r="Q54" s="61"/>
      <c r="R54" s="61">
        <v>1.1499999999999999</v>
      </c>
      <c r="U54" s="69" t="s">
        <v>407</v>
      </c>
      <c r="V54" s="66">
        <v>7.8125E-3</v>
      </c>
      <c r="W54" s="61"/>
    </row>
    <row r="55" spans="1:23" x14ac:dyDescent="0.3">
      <c r="B55" s="61"/>
      <c r="C55" s="61"/>
      <c r="D55" s="61"/>
      <c r="E55" s="61"/>
      <c r="F55" s="61"/>
      <c r="G55" s="61"/>
      <c r="H55" s="61"/>
      <c r="I55" s="61"/>
      <c r="L55">
        <v>-0.14245014245014226</v>
      </c>
      <c r="O55" s="69" t="s">
        <v>402</v>
      </c>
      <c r="P55" s="66">
        <v>0.1484375</v>
      </c>
      <c r="Q55" s="61"/>
      <c r="R55" s="61">
        <v>1.3</v>
      </c>
      <c r="U55" s="69" t="s">
        <v>408</v>
      </c>
      <c r="V55" s="66">
        <v>7.8125E-3</v>
      </c>
      <c r="W55" s="61"/>
    </row>
    <row r="56" spans="1:23" x14ac:dyDescent="0.3">
      <c r="B56" s="61"/>
      <c r="C56" s="61"/>
      <c r="D56" s="61"/>
      <c r="E56" s="61"/>
      <c r="F56" s="61"/>
      <c r="G56" s="61"/>
      <c r="H56" s="61"/>
      <c r="I56" s="61"/>
      <c r="L56">
        <v>8.3794201441259961E-3</v>
      </c>
      <c r="O56" s="69" t="s">
        <v>403</v>
      </c>
      <c r="P56" s="66">
        <v>5.46875E-2</v>
      </c>
      <c r="Q56" s="61"/>
      <c r="R56" s="61">
        <v>1.4</v>
      </c>
      <c r="U56" s="69" t="s">
        <v>409</v>
      </c>
      <c r="V56" s="66">
        <v>1.5625E-2</v>
      </c>
      <c r="W56" s="61"/>
    </row>
    <row r="57" spans="1:23" x14ac:dyDescent="0.3">
      <c r="B57" s="61"/>
      <c r="C57" s="61"/>
      <c r="D57" s="61"/>
      <c r="E57" s="61"/>
      <c r="F57" s="61"/>
      <c r="G57" s="61"/>
      <c r="H57" s="61"/>
      <c r="I57" s="61"/>
      <c r="L57">
        <v>-1.0474275180157533</v>
      </c>
      <c r="O57" s="69" t="s">
        <v>404</v>
      </c>
      <c r="P57" s="66">
        <v>4.6875E-2</v>
      </c>
      <c r="Q57" s="61"/>
      <c r="U57" s="69" t="s">
        <v>410</v>
      </c>
      <c r="V57" s="66">
        <v>1.5625E-2</v>
      </c>
      <c r="W57" s="61"/>
    </row>
    <row r="58" spans="1:23" x14ac:dyDescent="0.3">
      <c r="B58" s="61"/>
      <c r="C58" s="61"/>
      <c r="D58" s="61"/>
      <c r="E58" s="61"/>
      <c r="F58" s="61"/>
      <c r="G58" s="61"/>
      <c r="H58" s="61"/>
      <c r="I58" s="61"/>
      <c r="L58">
        <v>8.3794201441259961E-3</v>
      </c>
      <c r="O58" s="69" t="s">
        <v>405</v>
      </c>
      <c r="P58" s="66">
        <v>4.6875E-2</v>
      </c>
      <c r="Q58" s="61"/>
      <c r="U58" s="69" t="s">
        <v>411</v>
      </c>
      <c r="V58" s="66">
        <v>7.8125E-3</v>
      </c>
      <c r="W58" s="61"/>
    </row>
    <row r="59" spans="1:23" x14ac:dyDescent="0.3">
      <c r="B59" s="61"/>
      <c r="C59" s="61"/>
      <c r="D59" s="61"/>
      <c r="E59" s="61"/>
      <c r="F59" s="61"/>
      <c r="G59" s="61"/>
      <c r="H59" s="61"/>
      <c r="I59" s="61"/>
      <c r="L59">
        <v>-0.44410926763867947</v>
      </c>
      <c r="O59" s="69" t="s">
        <v>406</v>
      </c>
      <c r="P59" s="66">
        <v>9.375E-2</v>
      </c>
      <c r="Q59" s="61"/>
      <c r="U59" s="69" t="s">
        <v>412</v>
      </c>
      <c r="V59" s="66">
        <v>0</v>
      </c>
      <c r="W59" s="61"/>
    </row>
    <row r="60" spans="1:23" x14ac:dyDescent="0.3">
      <c r="B60" s="61"/>
      <c r="C60" s="61"/>
      <c r="D60" s="61"/>
      <c r="E60" s="61"/>
      <c r="F60" s="61"/>
      <c r="G60" s="61"/>
      <c r="H60" s="61"/>
      <c r="I60" s="61"/>
      <c r="L60">
        <v>0.76252723311546866</v>
      </c>
      <c r="O60" s="69" t="s">
        <v>407</v>
      </c>
      <c r="P60" s="66">
        <v>7.8125E-3</v>
      </c>
      <c r="Q60" s="61"/>
      <c r="U60" s="65">
        <v>1.2</v>
      </c>
      <c r="V60" s="66">
        <v>0</v>
      </c>
      <c r="W60" s="61"/>
    </row>
    <row r="61" spans="1:23" x14ac:dyDescent="0.3">
      <c r="B61" s="61"/>
      <c r="C61" s="61"/>
      <c r="D61" s="61"/>
      <c r="E61" s="61"/>
      <c r="F61" s="61"/>
      <c r="G61" s="61"/>
      <c r="H61" s="61"/>
      <c r="I61" s="61"/>
      <c r="L61">
        <v>-0.7457683928272163</v>
      </c>
      <c r="O61" s="69" t="s">
        <v>408</v>
      </c>
      <c r="P61" s="66">
        <v>7.8125E-3</v>
      </c>
      <c r="Q61" s="61"/>
      <c r="U61" s="65">
        <v>1.3</v>
      </c>
      <c r="V61" s="66">
        <v>0</v>
      </c>
      <c r="W61" s="61"/>
    </row>
    <row r="62" spans="1:23" x14ac:dyDescent="0.3">
      <c r="B62" s="61"/>
      <c r="C62" s="61"/>
      <c r="D62" s="61"/>
      <c r="E62" s="61"/>
      <c r="F62" s="61"/>
      <c r="G62" s="61"/>
      <c r="H62" s="61"/>
      <c r="I62" s="61"/>
      <c r="L62">
        <v>8.3794201441259961E-3</v>
      </c>
      <c r="O62" s="69" t="s">
        <v>409</v>
      </c>
      <c r="P62" s="66">
        <v>1.5625E-2</v>
      </c>
      <c r="Q62" s="61"/>
      <c r="U62" s="65">
        <v>1.4</v>
      </c>
      <c r="V62" s="66">
        <v>0</v>
      </c>
      <c r="W62" s="61"/>
    </row>
    <row r="63" spans="1:23" ht="15" thickBot="1" x14ac:dyDescent="0.35">
      <c r="B63" s="61"/>
      <c r="C63" s="61"/>
      <c r="D63" s="61"/>
      <c r="E63" s="61"/>
      <c r="F63" s="61"/>
      <c r="G63" s="61"/>
      <c r="H63" s="61"/>
      <c r="I63" s="61"/>
      <c r="L63">
        <v>0.2917578409919766</v>
      </c>
      <c r="O63" s="69" t="s">
        <v>410</v>
      </c>
      <c r="P63" s="66">
        <v>1.5625E-2</v>
      </c>
      <c r="Q63" s="61"/>
      <c r="U63" s="67" t="s">
        <v>394</v>
      </c>
      <c r="V63" s="67">
        <v>0</v>
      </c>
    </row>
    <row r="64" spans="1:23" x14ac:dyDescent="0.3">
      <c r="B64" s="61"/>
      <c r="C64" s="61"/>
      <c r="D64" s="61"/>
      <c r="E64" s="61"/>
      <c r="F64" s="61"/>
      <c r="G64" s="61"/>
      <c r="H64" s="61"/>
      <c r="I64" s="61"/>
      <c r="L64">
        <v>0.65645514223194745</v>
      </c>
      <c r="O64" s="69" t="s">
        <v>411</v>
      </c>
      <c r="P64" s="66">
        <v>0</v>
      </c>
      <c r="Q64" s="61"/>
      <c r="V64">
        <f>SUM(V43:V53)</f>
        <v>0.8828125</v>
      </c>
    </row>
    <row r="65" spans="2:17" x14ac:dyDescent="0.3">
      <c r="B65" s="61"/>
      <c r="C65" s="61"/>
      <c r="D65" s="61"/>
      <c r="E65" s="61"/>
      <c r="F65" s="61"/>
      <c r="G65" s="61"/>
      <c r="H65" s="61"/>
      <c r="I65" s="61"/>
      <c r="L65">
        <v>-3.2391627268421783E-16</v>
      </c>
      <c r="O65" s="69" t="s">
        <v>412</v>
      </c>
      <c r="P65" s="66">
        <v>0</v>
      </c>
      <c r="Q65" s="61"/>
    </row>
    <row r="66" spans="2:17" x14ac:dyDescent="0.3">
      <c r="B66" s="61"/>
      <c r="C66" s="61"/>
      <c r="D66" s="61"/>
      <c r="E66" s="61"/>
      <c r="F66" s="61"/>
      <c r="G66" s="61"/>
      <c r="H66" s="61"/>
      <c r="I66" s="61"/>
      <c r="L66">
        <v>-7.2939460247994234E-2</v>
      </c>
      <c r="O66" s="65">
        <v>1.3</v>
      </c>
      <c r="P66" s="66">
        <v>0</v>
      </c>
      <c r="Q66" s="61"/>
    </row>
    <row r="67" spans="2:17" x14ac:dyDescent="0.3">
      <c r="B67" s="61"/>
      <c r="C67" s="61"/>
      <c r="D67" s="61"/>
      <c r="E67" s="61"/>
      <c r="F67" s="61"/>
      <c r="G67" s="61"/>
      <c r="H67" s="61"/>
      <c r="I67" s="61"/>
      <c r="L67">
        <v>0.14587892049598813</v>
      </c>
      <c r="O67" s="65">
        <v>1.4</v>
      </c>
      <c r="P67" s="66">
        <v>0</v>
      </c>
      <c r="Q67" s="61"/>
    </row>
    <row r="68" spans="2:17" ht="15" thickBot="1" x14ac:dyDescent="0.35">
      <c r="B68" s="61"/>
      <c r="C68" s="61"/>
      <c r="D68" s="61"/>
      <c r="E68" s="61"/>
      <c r="F68" s="61"/>
      <c r="G68" s="61"/>
      <c r="H68" s="61"/>
      <c r="I68" s="61"/>
      <c r="L68">
        <v>7.2939460247993901E-2</v>
      </c>
      <c r="O68" s="67" t="s">
        <v>394</v>
      </c>
      <c r="P68" s="67">
        <v>0</v>
      </c>
      <c r="Q68" s="61"/>
    </row>
    <row r="69" spans="2:17" x14ac:dyDescent="0.3">
      <c r="B69" s="61"/>
      <c r="C69" s="61"/>
      <c r="D69" s="61"/>
      <c r="E69" s="61"/>
      <c r="F69" s="61"/>
      <c r="G69" s="61"/>
      <c r="H69" s="61"/>
      <c r="I69" s="61"/>
      <c r="L69">
        <v>0.14587892049598813</v>
      </c>
      <c r="P69">
        <f>SUM(P38:P68)</f>
        <v>1</v>
      </c>
    </row>
    <row r="70" spans="2:17" x14ac:dyDescent="0.3">
      <c r="B70" s="61"/>
      <c r="C70" s="61"/>
      <c r="D70" s="61"/>
      <c r="E70" s="61"/>
      <c r="F70" s="61"/>
      <c r="G70" s="61"/>
      <c r="H70" s="61"/>
      <c r="I70" s="61"/>
      <c r="L70">
        <v>-0.51057622173595929</v>
      </c>
    </row>
    <row r="71" spans="2:17" x14ac:dyDescent="0.3">
      <c r="B71" s="61"/>
      <c r="C71" s="61"/>
      <c r="D71" s="61"/>
      <c r="E71" s="61"/>
      <c r="F71" s="61"/>
      <c r="G71" s="61"/>
      <c r="H71" s="61"/>
      <c r="I71" s="61"/>
      <c r="L71">
        <v>7.2939460247993901E-2</v>
      </c>
    </row>
    <row r="72" spans="2:17" x14ac:dyDescent="0.3">
      <c r="B72" s="61"/>
      <c r="C72" s="61"/>
      <c r="D72" s="61"/>
      <c r="E72" s="61"/>
      <c r="F72" s="61"/>
      <c r="G72" s="61"/>
      <c r="H72" s="61"/>
      <c r="I72" s="61"/>
      <c r="L72">
        <v>-0.58351568198395354</v>
      </c>
    </row>
    <row r="73" spans="2:17" x14ac:dyDescent="0.3">
      <c r="B73" s="61"/>
      <c r="C73" s="61"/>
      <c r="D73" s="61"/>
      <c r="E73" s="61"/>
      <c r="F73" s="61"/>
      <c r="G73" s="61"/>
      <c r="H73" s="61"/>
      <c r="I73" s="61"/>
      <c r="L73">
        <v>0.5835156819839532</v>
      </c>
    </row>
    <row r="74" spans="2:17" x14ac:dyDescent="0.3">
      <c r="B74" s="61"/>
      <c r="C74" s="61"/>
      <c r="D74" s="61"/>
      <c r="E74" s="61"/>
      <c r="F74" s="61"/>
      <c r="G74" s="61"/>
      <c r="H74" s="61"/>
      <c r="I74" s="61"/>
      <c r="L74">
        <v>0.51057622173595896</v>
      </c>
    </row>
    <row r="75" spans="2:17" x14ac:dyDescent="0.3">
      <c r="B75" s="61"/>
      <c r="C75" s="61"/>
      <c r="D75" s="61"/>
      <c r="E75" s="61"/>
      <c r="F75" s="61"/>
      <c r="G75" s="61"/>
      <c r="H75" s="61"/>
      <c r="I75" s="61"/>
      <c r="L75">
        <v>0.14587892049598813</v>
      </c>
    </row>
    <row r="76" spans="2:17" x14ac:dyDescent="0.3">
      <c r="B76" s="61"/>
      <c r="C76" s="61"/>
      <c r="D76" s="61"/>
      <c r="E76" s="61"/>
      <c r="F76" s="61"/>
      <c r="G76" s="61"/>
      <c r="H76" s="61"/>
      <c r="I76" s="61"/>
      <c r="L76">
        <v>0.43763676148796471</v>
      </c>
    </row>
    <row r="77" spans="2:17" x14ac:dyDescent="0.3">
      <c r="B77" s="61"/>
      <c r="C77" s="61"/>
      <c r="D77" s="61"/>
      <c r="E77" s="61"/>
      <c r="F77" s="61"/>
      <c r="G77" s="61"/>
      <c r="H77" s="61"/>
      <c r="I77" s="61"/>
      <c r="L77">
        <v>-3.2391627268421783E-16</v>
      </c>
    </row>
    <row r="78" spans="2:17" x14ac:dyDescent="0.3">
      <c r="B78" s="61"/>
      <c r="C78" s="61"/>
      <c r="D78" s="61"/>
      <c r="E78" s="61"/>
      <c r="F78" s="61"/>
      <c r="G78" s="61"/>
      <c r="H78" s="61"/>
      <c r="I78" s="61"/>
      <c r="L78">
        <v>-0.43763676148796504</v>
      </c>
    </row>
    <row r="79" spans="2:17" x14ac:dyDescent="0.3">
      <c r="B79" s="61"/>
      <c r="C79" s="61"/>
      <c r="D79" s="61"/>
      <c r="E79" s="61"/>
      <c r="F79" s="61"/>
      <c r="G79" s="61"/>
      <c r="H79" s="61"/>
      <c r="I79" s="61"/>
      <c r="L79">
        <v>-0.58351568198395354</v>
      </c>
    </row>
    <row r="80" spans="2:17" x14ac:dyDescent="0.3">
      <c r="B80" s="61"/>
      <c r="C80" s="61"/>
      <c r="D80" s="61"/>
      <c r="E80" s="61"/>
      <c r="F80" s="61"/>
      <c r="G80" s="61"/>
      <c r="H80" s="61"/>
      <c r="I80" s="61"/>
      <c r="L80">
        <v>-0.43763676148796504</v>
      </c>
    </row>
    <row r="81" spans="2:12" x14ac:dyDescent="0.3">
      <c r="B81" s="61"/>
      <c r="C81" s="61"/>
      <c r="D81" s="61"/>
      <c r="E81" s="61"/>
      <c r="F81" s="61"/>
      <c r="G81" s="61"/>
      <c r="H81" s="61"/>
      <c r="I81" s="61"/>
      <c r="L81">
        <v>-0.43763676148796504</v>
      </c>
    </row>
    <row r="82" spans="2:12" x14ac:dyDescent="0.3">
      <c r="B82" s="61"/>
      <c r="C82" s="61"/>
      <c r="D82" s="61"/>
      <c r="E82" s="61"/>
      <c r="F82" s="61"/>
      <c r="G82" s="61"/>
      <c r="H82" s="61"/>
      <c r="I82" s="61"/>
      <c r="L82">
        <v>-2.3033513762524868E-2</v>
      </c>
    </row>
    <row r="83" spans="2:12" x14ac:dyDescent="0.3">
      <c r="B83" s="61"/>
      <c r="C83" s="61"/>
      <c r="D83" s="61"/>
      <c r="E83" s="61"/>
      <c r="F83" s="61"/>
      <c r="G83" s="61"/>
      <c r="H83" s="61"/>
      <c r="I83" s="61"/>
      <c r="L83">
        <v>0.1957848669814575</v>
      </c>
    </row>
    <row r="84" spans="2:12" x14ac:dyDescent="0.3">
      <c r="L84">
        <v>0.34166378747744597</v>
      </c>
    </row>
    <row r="85" spans="2:12" x14ac:dyDescent="0.3">
      <c r="L85">
        <v>4.990594648546904E-2</v>
      </c>
    </row>
    <row r="86" spans="2:12" x14ac:dyDescent="0.3">
      <c r="L86">
        <v>0.48754270797343374</v>
      </c>
    </row>
    <row r="87" spans="2:12" x14ac:dyDescent="0.3">
      <c r="L87">
        <v>-9.5972974010519421E-2</v>
      </c>
    </row>
    <row r="88" spans="2:12" x14ac:dyDescent="0.3">
      <c r="L88">
        <v>0.12284540673346295</v>
      </c>
    </row>
    <row r="89" spans="2:12" x14ac:dyDescent="0.3">
      <c r="L89">
        <v>-2.3033513762524868E-2</v>
      </c>
    </row>
    <row r="90" spans="2:12" x14ac:dyDescent="0.3">
      <c r="L90">
        <v>0.41460324772543988</v>
      </c>
    </row>
    <row r="91" spans="2:12" x14ac:dyDescent="0.3">
      <c r="L91">
        <v>4.990594648546904E-2</v>
      </c>
    </row>
    <row r="92" spans="2:12" x14ac:dyDescent="0.3">
      <c r="L92">
        <v>4.990594648546904E-2</v>
      </c>
    </row>
    <row r="93" spans="2:12" x14ac:dyDescent="0.3">
      <c r="L93">
        <v>-0.16891243425851332</v>
      </c>
    </row>
    <row r="94" spans="2:12" x14ac:dyDescent="0.3">
      <c r="L94">
        <v>-0.46067027525049026</v>
      </c>
    </row>
    <row r="95" spans="2:12" x14ac:dyDescent="0.3">
      <c r="L95">
        <v>-2.3033513762524868E-2</v>
      </c>
    </row>
    <row r="96" spans="2:12" x14ac:dyDescent="0.3">
      <c r="L96">
        <v>-9.5972974010519421E-2</v>
      </c>
    </row>
    <row r="97" spans="12:12" x14ac:dyDescent="0.3">
      <c r="L97">
        <v>-0.24185189450650788</v>
      </c>
    </row>
    <row r="98" spans="12:12" x14ac:dyDescent="0.3">
      <c r="L98">
        <v>-0.53360973549848412</v>
      </c>
    </row>
    <row r="99" spans="12:12" x14ac:dyDescent="0.3">
      <c r="L99">
        <v>-2.3033513762524868E-2</v>
      </c>
    </row>
    <row r="100" spans="12:12" x14ac:dyDescent="0.3">
      <c r="L100">
        <v>-2.3033513762524868E-2</v>
      </c>
    </row>
    <row r="101" spans="12:12" x14ac:dyDescent="0.3">
      <c r="L101">
        <v>-0.44979333819596307</v>
      </c>
    </row>
    <row r="102" spans="12:12" x14ac:dyDescent="0.3">
      <c r="L102">
        <v>-0.52273279844395693</v>
      </c>
    </row>
    <row r="103" spans="12:12" x14ac:dyDescent="0.3">
      <c r="L103">
        <v>0.27960126428397858</v>
      </c>
    </row>
    <row r="104" spans="12:12" x14ac:dyDescent="0.3">
      <c r="L104">
        <v>6.0782883539995572E-2</v>
      </c>
    </row>
    <row r="105" spans="12:12" x14ac:dyDescent="0.3">
      <c r="L105">
        <v>-0.30391441769997524</v>
      </c>
    </row>
    <row r="106" spans="12:12" x14ac:dyDescent="0.3">
      <c r="L106">
        <v>6.0782883539995572E-2</v>
      </c>
    </row>
    <row r="107" spans="12:12" x14ac:dyDescent="0.3">
      <c r="L107">
        <v>-0.23097495745198005</v>
      </c>
    </row>
    <row r="108" spans="12:12" x14ac:dyDescent="0.3">
      <c r="L108">
        <v>-0.30391441769997524</v>
      </c>
    </row>
    <row r="109" spans="12:12" x14ac:dyDescent="0.3">
      <c r="L109">
        <v>-0.30391441769997524</v>
      </c>
    </row>
    <row r="110" spans="12:12" x14ac:dyDescent="0.3">
      <c r="L110">
        <v>0.27960126428397858</v>
      </c>
    </row>
    <row r="111" spans="12:12" x14ac:dyDescent="0.3">
      <c r="L111">
        <v>0.86311694626793245</v>
      </c>
    </row>
    <row r="112" spans="12:12" x14ac:dyDescent="0.3">
      <c r="L112">
        <v>0.4984196450279616</v>
      </c>
    </row>
    <row r="113" spans="12:12" x14ac:dyDescent="0.3">
      <c r="L113">
        <v>0.13372234378799078</v>
      </c>
    </row>
    <row r="114" spans="12:12" x14ac:dyDescent="0.3">
      <c r="L114">
        <v>-0.30391441769997524</v>
      </c>
    </row>
    <row r="115" spans="12:12" x14ac:dyDescent="0.3">
      <c r="L115">
        <v>0.42548018477996641</v>
      </c>
    </row>
    <row r="116" spans="12:12" x14ac:dyDescent="0.3">
      <c r="L116">
        <v>0.13372234378799078</v>
      </c>
    </row>
    <row r="117" spans="12:12" x14ac:dyDescent="0.3">
      <c r="L117">
        <v>-1.2156576707998336E-2</v>
      </c>
    </row>
    <row r="118" spans="12:12" x14ac:dyDescent="0.3">
      <c r="L118">
        <v>-0.30391441769997524</v>
      </c>
    </row>
    <row r="119" spans="12:12" x14ac:dyDescent="0.3">
      <c r="L119">
        <v>0.14388489208633073</v>
      </c>
    </row>
    <row r="120" spans="12:12" x14ac:dyDescent="0.3">
      <c r="L120">
        <v>-0.17585931254995985</v>
      </c>
    </row>
    <row r="121" spans="12:12" x14ac:dyDescent="0.3">
      <c r="L121">
        <v>-0.33573141486810548</v>
      </c>
    </row>
    <row r="122" spans="12:12" x14ac:dyDescent="0.3">
      <c r="L122">
        <v>-0.255795363709033</v>
      </c>
    </row>
    <row r="123" spans="12:12" x14ac:dyDescent="0.3">
      <c r="L123">
        <v>0.46362909672262198</v>
      </c>
    </row>
    <row r="124" spans="12:12" x14ac:dyDescent="0.3">
      <c r="L124">
        <v>0.26378896882494013</v>
      </c>
    </row>
    <row r="125" spans="12:12" x14ac:dyDescent="0.3">
      <c r="L125">
        <v>0.46362909672262198</v>
      </c>
    </row>
    <row r="126" spans="12:12" x14ac:dyDescent="0.3">
      <c r="L126">
        <v>6.3948840927258249E-2</v>
      </c>
    </row>
    <row r="127" spans="12:12" x14ac:dyDescent="0.3">
      <c r="L127">
        <v>0.10391686650679449</v>
      </c>
    </row>
    <row r="128" spans="12:12" x14ac:dyDescent="0.3">
      <c r="L128">
        <v>0.22382094324540389</v>
      </c>
    </row>
    <row r="129" spans="12:12" x14ac:dyDescent="0.3">
      <c r="L129">
        <v>-0.17585931254995985</v>
      </c>
    </row>
    <row r="130" spans="12:12" x14ac:dyDescent="0.3">
      <c r="L130">
        <v>-0.1358912869704236</v>
      </c>
    </row>
    <row r="131" spans="12:12" x14ac:dyDescent="0.3">
      <c r="L131">
        <v>-0.69544364508393297</v>
      </c>
    </row>
    <row r="132" spans="12:12" x14ac:dyDescent="0.3">
      <c r="L132">
        <v>0.10391686650679449</v>
      </c>
    </row>
    <row r="133" spans="12:12" x14ac:dyDescent="0.3">
      <c r="L133">
        <v>-0.1358912869704236</v>
      </c>
    </row>
    <row r="134" spans="12:12" x14ac:dyDescent="0.3">
      <c r="L134">
        <v>-5.5955235811351152E-2</v>
      </c>
    </row>
    <row r="135" spans="12:12" x14ac:dyDescent="0.3">
      <c r="L135">
        <v>-0.17585931254995985</v>
      </c>
    </row>
    <row r="136" spans="12:12" x14ac:dyDescent="0.3">
      <c r="L136">
        <v>2.3980815347722024E-2</v>
      </c>
    </row>
    <row r="137" spans="12:12" x14ac:dyDescent="0.3">
      <c r="L137">
        <v>0.14388489208633073</v>
      </c>
    </row>
    <row r="138" spans="12:12" x14ac:dyDescent="0.3">
      <c r="L138">
        <v>0.14388489208633073</v>
      </c>
    </row>
    <row r="139" spans="12:12" x14ac:dyDescent="0.3">
      <c r="L139">
        <v>-0.14576574034889614</v>
      </c>
    </row>
    <row r="140" spans="12:12" x14ac:dyDescent="0.3">
      <c r="L140">
        <v>0.1340104387078582</v>
      </c>
    </row>
    <row r="141" spans="12:12" x14ac:dyDescent="0.3">
      <c r="L141">
        <v>-0.54544599614425993</v>
      </c>
    </row>
    <row r="142" spans="12:12" x14ac:dyDescent="0.3">
      <c r="L142">
        <v>-0.26566981708750553</v>
      </c>
    </row>
    <row r="143" spans="12:12" x14ac:dyDescent="0.3">
      <c r="L143">
        <v>0.37381859218507629</v>
      </c>
    </row>
    <row r="144" spans="12:12" x14ac:dyDescent="0.3">
      <c r="L144">
        <v>-0.26566981708750553</v>
      </c>
    </row>
    <row r="145" spans="12:12" x14ac:dyDescent="0.3">
      <c r="L145">
        <v>0.25391451544646759</v>
      </c>
    </row>
    <row r="146" spans="12:12" x14ac:dyDescent="0.3">
      <c r="L146">
        <v>0.37381859218507629</v>
      </c>
    </row>
    <row r="147" spans="12:12" x14ac:dyDescent="0.3">
      <c r="L147">
        <v>1.4106361969248792E-2</v>
      </c>
    </row>
    <row r="148" spans="12:12" x14ac:dyDescent="0.3">
      <c r="L148">
        <v>-2.5861663610287442E-2</v>
      </c>
    </row>
    <row r="149" spans="12:12" x14ac:dyDescent="0.3">
      <c r="L149">
        <v>0.37381859218507629</v>
      </c>
    </row>
    <row r="150" spans="12:12" x14ac:dyDescent="0.3">
      <c r="L150">
        <v>0.1340104387078582</v>
      </c>
    </row>
    <row r="151" spans="12:12" x14ac:dyDescent="0.3">
      <c r="L151">
        <v>1.4106361969248792E-2</v>
      </c>
    </row>
    <row r="152" spans="12:12" x14ac:dyDescent="0.3">
      <c r="L152">
        <v>-0.18573376592843308</v>
      </c>
    </row>
    <row r="153" spans="12:12" x14ac:dyDescent="0.3">
      <c r="L153">
        <v>-0.50547797056472366</v>
      </c>
    </row>
    <row r="154" spans="12:12" x14ac:dyDescent="0.3">
      <c r="L154">
        <v>5.4074387548785734E-2</v>
      </c>
    </row>
    <row r="155" spans="12:12" x14ac:dyDescent="0.3">
      <c r="L155">
        <v>0.21394648986693066</v>
      </c>
    </row>
  </sheetData>
  <sortState ref="O38:O67">
    <sortCondition ref="O38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testoverview</vt:lpstr>
      <vt:lpstr>calibration sets</vt:lpstr>
      <vt:lpstr>material properties</vt:lpstr>
      <vt:lpstr>layer thickness measurements</vt:lpstr>
    </vt:vector>
  </TitlesOfParts>
  <Company>BAM Infraconsult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Hollander, Wessel</dc:creator>
  <cp:lastModifiedBy>Hollander, Wessel</cp:lastModifiedBy>
  <dcterms:created xsi:type="dcterms:W3CDTF">2014-11-18T14:52:58Z</dcterms:created>
  <dcterms:modified xsi:type="dcterms:W3CDTF">2014-12-30T13:44:20Z</dcterms:modified>
</cp:coreProperties>
</file>