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jbannenberg\Documents\Reflectometry\Solar Cells\Data for Publication\"/>
    </mc:Choice>
  </mc:AlternateContent>
  <bookViews>
    <workbookView xWindow="0" yWindow="0" windowWidth="6360" windowHeight="750" firstSheet="2" activeTab="4"/>
  </bookViews>
  <sheets>
    <sheet name="Table for publication SLD" sheetId="17" r:id="rId1"/>
    <sheet name="Table for Publication converted" sheetId="16" r:id="rId2"/>
    <sheet name="Table for Publication" sheetId="15" r:id="rId3"/>
    <sheet name="900C Annealing In Situ " sheetId="11" r:id="rId4"/>
    <sheet name="Temperature Comparison" sheetId="19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9" l="1"/>
  <c r="D6" i="17"/>
  <c r="D7" i="17"/>
  <c r="D8" i="17"/>
  <c r="D9" i="17"/>
  <c r="D10" i="17"/>
  <c r="D11" i="17"/>
  <c r="D12" i="17"/>
  <c r="D13" i="17"/>
  <c r="C6" i="17"/>
  <c r="C31" i="11"/>
  <c r="D31" i="11"/>
  <c r="E31" i="11"/>
  <c r="F31" i="11"/>
  <c r="G31" i="11"/>
  <c r="H31" i="11"/>
  <c r="I31" i="11"/>
  <c r="J31" i="11"/>
  <c r="K31" i="11"/>
  <c r="L31" i="11"/>
  <c r="M31" i="11"/>
  <c r="N31" i="11"/>
  <c r="B31" i="11"/>
  <c r="M18" i="11"/>
  <c r="M20" i="11"/>
  <c r="M30" i="11"/>
  <c r="N18" i="11"/>
  <c r="M19" i="11"/>
  <c r="N19" i="11"/>
  <c r="N20" i="11"/>
  <c r="C30" i="11"/>
  <c r="D30" i="11"/>
  <c r="E30" i="11"/>
  <c r="F30" i="11"/>
  <c r="G30" i="11"/>
  <c r="H30" i="11"/>
  <c r="I30" i="11"/>
  <c r="J30" i="11"/>
  <c r="K30" i="11"/>
  <c r="L30" i="11"/>
  <c r="N30" i="11"/>
  <c r="B30" i="11"/>
  <c r="C4" i="17"/>
  <c r="C10" i="17"/>
  <c r="B10" i="17"/>
  <c r="C20" i="17"/>
  <c r="D20" i="17"/>
  <c r="E20" i="17"/>
  <c r="F20" i="17"/>
  <c r="G20" i="17"/>
  <c r="H20" i="17"/>
  <c r="I20" i="17"/>
  <c r="J20" i="17"/>
  <c r="K20" i="17"/>
  <c r="L20" i="17"/>
  <c r="B20" i="17"/>
  <c r="C31" i="17"/>
  <c r="D31" i="17"/>
  <c r="E31" i="17"/>
  <c r="B31" i="17"/>
  <c r="B33" i="17"/>
  <c r="C28" i="17"/>
  <c r="D28" i="17"/>
  <c r="E28" i="17"/>
  <c r="B28" i="17"/>
  <c r="C33" i="17"/>
  <c r="D33" i="17"/>
  <c r="E33" i="17"/>
  <c r="C12" i="17"/>
  <c r="B12" i="17"/>
  <c r="C22" i="17"/>
  <c r="D22" i="17"/>
  <c r="E22" i="17"/>
  <c r="F22" i="17"/>
  <c r="G22" i="17"/>
  <c r="H22" i="17"/>
  <c r="I22" i="17"/>
  <c r="J22" i="17"/>
  <c r="K22" i="17"/>
  <c r="L22" i="17"/>
  <c r="M22" i="17"/>
  <c r="N22" i="17"/>
  <c r="B22" i="17"/>
  <c r="C17" i="17"/>
  <c r="D17" i="17"/>
  <c r="E17" i="17"/>
  <c r="F17" i="17"/>
  <c r="G17" i="17"/>
  <c r="H17" i="17"/>
  <c r="I17" i="17"/>
  <c r="J17" i="17"/>
  <c r="K17" i="17"/>
  <c r="L17" i="17"/>
  <c r="M17" i="17"/>
  <c r="N17" i="17"/>
  <c r="B17" i="17"/>
  <c r="C7" i="17"/>
  <c r="B7" i="17"/>
  <c r="E34" i="17"/>
  <c r="D34" i="17"/>
  <c r="C34" i="17"/>
  <c r="B34" i="17"/>
  <c r="E32" i="17"/>
  <c r="D32" i="17"/>
  <c r="C32" i="17"/>
  <c r="B32" i="17"/>
  <c r="E30" i="17"/>
  <c r="D30" i="17"/>
  <c r="C30" i="17"/>
  <c r="B30" i="17"/>
  <c r="E29" i="17"/>
  <c r="D29" i="17"/>
  <c r="C29" i="17"/>
  <c r="B29" i="17"/>
  <c r="E27" i="17"/>
  <c r="D27" i="17"/>
  <c r="C27" i="17"/>
  <c r="B27" i="17"/>
  <c r="N23" i="17"/>
  <c r="M23" i="17"/>
  <c r="L23" i="17"/>
  <c r="K23" i="17"/>
  <c r="J23" i="17"/>
  <c r="I23" i="17"/>
  <c r="H23" i="17"/>
  <c r="G23" i="17"/>
  <c r="F23" i="17"/>
  <c r="E23" i="17"/>
  <c r="D23" i="17"/>
  <c r="C23" i="17"/>
  <c r="B23" i="17"/>
  <c r="L21" i="17"/>
  <c r="K21" i="17"/>
  <c r="J21" i="17"/>
  <c r="I21" i="17"/>
  <c r="H21" i="17"/>
  <c r="G21" i="17"/>
  <c r="F21" i="17"/>
  <c r="E21" i="17"/>
  <c r="D21" i="17"/>
  <c r="C21" i="17"/>
  <c r="B21" i="17"/>
  <c r="L19" i="17"/>
  <c r="K19" i="17"/>
  <c r="J19" i="17"/>
  <c r="I19" i="17"/>
  <c r="H19" i="17"/>
  <c r="G19" i="17"/>
  <c r="F19" i="17"/>
  <c r="E19" i="17"/>
  <c r="D19" i="17"/>
  <c r="C19" i="17"/>
  <c r="B19" i="17"/>
  <c r="N18" i="17"/>
  <c r="M18" i="17"/>
  <c r="L18" i="17"/>
  <c r="K18" i="17"/>
  <c r="J18" i="17"/>
  <c r="I18" i="17"/>
  <c r="H18" i="17"/>
  <c r="G18" i="17"/>
  <c r="F18" i="17"/>
  <c r="E18" i="17"/>
  <c r="D18" i="17"/>
  <c r="C18" i="17"/>
  <c r="B18" i="17"/>
  <c r="N16" i="17"/>
  <c r="M16" i="17"/>
  <c r="L16" i="17"/>
  <c r="K16" i="17"/>
  <c r="J16" i="17"/>
  <c r="I16" i="17"/>
  <c r="H16" i="17"/>
  <c r="G16" i="17"/>
  <c r="F16" i="17"/>
  <c r="E16" i="17"/>
  <c r="D16" i="17"/>
  <c r="C16" i="17"/>
  <c r="B16" i="17"/>
  <c r="C13" i="17"/>
  <c r="B13" i="17"/>
  <c r="C11" i="17"/>
  <c r="B11" i="17"/>
  <c r="C9" i="17"/>
  <c r="B9" i="17"/>
  <c r="C8" i="17"/>
  <c r="B8" i="17"/>
  <c r="B6" i="17"/>
  <c r="C5" i="17"/>
  <c r="C3" i="17"/>
  <c r="C26" i="16"/>
  <c r="D26" i="16"/>
  <c r="E26" i="16"/>
  <c r="C27" i="16"/>
  <c r="D27" i="16"/>
  <c r="E27" i="16"/>
  <c r="C28" i="16"/>
  <c r="D28" i="16"/>
  <c r="E28" i="16"/>
  <c r="C29" i="16"/>
  <c r="D29" i="16"/>
  <c r="E29" i="16"/>
  <c r="C30" i="16"/>
  <c r="D30" i="16"/>
  <c r="E30" i="16"/>
  <c r="C31" i="16"/>
  <c r="D31" i="16"/>
  <c r="E31" i="16"/>
  <c r="C32" i="16"/>
  <c r="D32" i="16"/>
  <c r="E32" i="16"/>
  <c r="C33" i="16"/>
  <c r="D33" i="16"/>
  <c r="E33" i="16"/>
  <c r="B33" i="16"/>
  <c r="B32" i="16"/>
  <c r="B31" i="16"/>
  <c r="B30" i="16"/>
  <c r="B29" i="16"/>
  <c r="B28" i="16"/>
  <c r="B27" i="16"/>
  <c r="B26" i="16"/>
  <c r="C15" i="16"/>
  <c r="D15" i="16"/>
  <c r="E15" i="16"/>
  <c r="F15" i="16"/>
  <c r="G15" i="16"/>
  <c r="H15" i="16"/>
  <c r="I15" i="16"/>
  <c r="J15" i="16"/>
  <c r="K15" i="16"/>
  <c r="L15" i="16"/>
  <c r="M15" i="16"/>
  <c r="N15" i="16"/>
  <c r="C16" i="16"/>
  <c r="D16" i="16"/>
  <c r="E16" i="16"/>
  <c r="F16" i="16"/>
  <c r="G16" i="16"/>
  <c r="H16" i="16"/>
  <c r="I16" i="16"/>
  <c r="J16" i="16"/>
  <c r="K16" i="16"/>
  <c r="L16" i="16"/>
  <c r="M16" i="16"/>
  <c r="N16" i="16"/>
  <c r="C17" i="16"/>
  <c r="D17" i="16"/>
  <c r="E17" i="16"/>
  <c r="F17" i="16"/>
  <c r="G17" i="16"/>
  <c r="H17" i="16"/>
  <c r="I17" i="16"/>
  <c r="J17" i="16"/>
  <c r="K17" i="16"/>
  <c r="L17" i="16"/>
  <c r="M17" i="16"/>
  <c r="N17" i="16"/>
  <c r="C18" i="16"/>
  <c r="D18" i="16"/>
  <c r="E18" i="16"/>
  <c r="F18" i="16"/>
  <c r="G18" i="16"/>
  <c r="H18" i="16"/>
  <c r="I18" i="16"/>
  <c r="J18" i="16"/>
  <c r="K18" i="16"/>
  <c r="L18" i="16"/>
  <c r="C19" i="16"/>
  <c r="D19" i="16"/>
  <c r="E19" i="16"/>
  <c r="F19" i="16"/>
  <c r="G19" i="16"/>
  <c r="H19" i="16"/>
  <c r="I19" i="16"/>
  <c r="J19" i="16"/>
  <c r="K19" i="16"/>
  <c r="L19" i="16"/>
  <c r="C20" i="16"/>
  <c r="D20" i="16"/>
  <c r="E20" i="16"/>
  <c r="F20" i="16"/>
  <c r="G20" i="16"/>
  <c r="H20" i="16"/>
  <c r="I20" i="16"/>
  <c r="J20" i="16"/>
  <c r="K20" i="16"/>
  <c r="L20" i="16"/>
  <c r="C21" i="16"/>
  <c r="D21" i="16"/>
  <c r="E21" i="16"/>
  <c r="F21" i="16"/>
  <c r="G21" i="16"/>
  <c r="H21" i="16"/>
  <c r="I21" i="16"/>
  <c r="J21" i="16"/>
  <c r="K21" i="16"/>
  <c r="L21" i="16"/>
  <c r="M21" i="16"/>
  <c r="N21" i="16"/>
  <c r="C22" i="16"/>
  <c r="D22" i="16"/>
  <c r="E22" i="16"/>
  <c r="F22" i="16"/>
  <c r="G22" i="16"/>
  <c r="H22" i="16"/>
  <c r="I22" i="16"/>
  <c r="J22" i="16"/>
  <c r="K22" i="16"/>
  <c r="L22" i="16"/>
  <c r="M22" i="16"/>
  <c r="N22" i="16"/>
  <c r="B22" i="16"/>
  <c r="B21" i="16"/>
  <c r="B20" i="16"/>
  <c r="B19" i="16"/>
  <c r="B18" i="16"/>
  <c r="B17" i="16"/>
  <c r="B16" i="16"/>
  <c r="B15" i="16"/>
  <c r="C5" i="16"/>
  <c r="B5" i="16"/>
  <c r="C8" i="16"/>
  <c r="B8" i="16"/>
  <c r="C10" i="16"/>
  <c r="B10" i="16"/>
  <c r="C12" i="16"/>
  <c r="B12" i="16"/>
  <c r="C7" i="16"/>
  <c r="B7" i="16"/>
  <c r="C4" i="16"/>
  <c r="C2" i="16"/>
  <c r="C11" i="16"/>
  <c r="B11" i="16"/>
  <c r="C9" i="16"/>
  <c r="B9" i="16"/>
  <c r="C6" i="16"/>
  <c r="B6" i="16"/>
  <c r="C3" i="16"/>
  <c r="B18" i="11"/>
  <c r="B19" i="11"/>
  <c r="B20" i="11"/>
  <c r="E14" i="11"/>
  <c r="F14" i="11"/>
  <c r="G14" i="11"/>
  <c r="H14" i="11"/>
  <c r="I14" i="11"/>
  <c r="D14" i="11"/>
  <c r="L19" i="11"/>
  <c r="K19" i="11"/>
  <c r="J19" i="11"/>
  <c r="I19" i="11"/>
  <c r="H19" i="11"/>
  <c r="G19" i="11"/>
  <c r="G20" i="11"/>
  <c r="F19" i="11"/>
  <c r="E19" i="11"/>
  <c r="E20" i="11"/>
  <c r="D19" i="11"/>
  <c r="C19" i="11"/>
  <c r="L18" i="11"/>
  <c r="L20" i="11"/>
  <c r="K18" i="11"/>
  <c r="J18" i="11"/>
  <c r="J20" i="11"/>
  <c r="I18" i="11"/>
  <c r="H18" i="11"/>
  <c r="G18" i="11"/>
  <c r="F18" i="11"/>
  <c r="E18" i="11"/>
  <c r="D18" i="11"/>
  <c r="D20" i="11"/>
  <c r="C18" i="11"/>
  <c r="K20" i="11"/>
  <c r="I20" i="11"/>
  <c r="H20" i="11"/>
  <c r="F20" i="11"/>
  <c r="C20" i="11"/>
</calcChain>
</file>

<file path=xl/sharedStrings.xml><?xml version="1.0" encoding="utf-8"?>
<sst xmlns="http://schemas.openxmlformats.org/spreadsheetml/2006/main" count="176" uniqueCount="84">
  <si>
    <t>Mid Thick [A]</t>
  </si>
  <si>
    <t>Mid Dens [FU/A^3]</t>
  </si>
  <si>
    <t>Mid Sigma [A]</t>
  </si>
  <si>
    <t>Sub. Dens [FU/A^3]</t>
  </si>
  <si>
    <t>Sub Sigma [A]</t>
  </si>
  <si>
    <t>I0 [-]</t>
  </si>
  <si>
    <t>Resolution [dtheta]</t>
  </si>
  <si>
    <t>Theta Offset [degrees]</t>
  </si>
  <si>
    <t>BeamWth [mm]</t>
  </si>
  <si>
    <t>SiO2-top Thick [A]</t>
  </si>
  <si>
    <t>SiO2-substrate Thick [A]</t>
  </si>
  <si>
    <t>SiO2-substrate Dens [FU/A^3]</t>
  </si>
  <si>
    <t>SiO2-substrate Sigma [A]</t>
  </si>
  <si>
    <t>200C</t>
  </si>
  <si>
    <t>300C</t>
  </si>
  <si>
    <t>400C</t>
  </si>
  <si>
    <t>500C</t>
  </si>
  <si>
    <t>600C</t>
  </si>
  <si>
    <t>700C</t>
  </si>
  <si>
    <t>FOM Log</t>
  </si>
  <si>
    <t>HT-763-1</t>
  </si>
  <si>
    <t>HT-763-3</t>
  </si>
  <si>
    <t>350C</t>
  </si>
  <si>
    <t>450C</t>
  </si>
  <si>
    <t>550C</t>
  </si>
  <si>
    <t>800C</t>
  </si>
  <si>
    <t>850C</t>
  </si>
  <si>
    <t>900C</t>
  </si>
  <si>
    <t>FOM Chi2</t>
  </si>
  <si>
    <t>FOM Chiabs</t>
  </si>
  <si>
    <t>Errorbar Mid Thick up [A]</t>
  </si>
  <si>
    <t>Errorbar Mid Dens down[FU/A^3]</t>
  </si>
  <si>
    <t>Errorbar Mid Dens up [FU/A^3]</t>
  </si>
  <si>
    <t>Errorbar Mid Thick down [A]</t>
  </si>
  <si>
    <t>Errorbar SiO2-substrate Dens down [FU/A^3]</t>
  </si>
  <si>
    <t>Errorbar SiO2-substrate Dens up[FU/A^3]</t>
  </si>
  <si>
    <t>Log</t>
  </si>
  <si>
    <t>Errorbar SiO2 Thickness up</t>
  </si>
  <si>
    <t>Errorbar SiO2 Thickness down</t>
  </si>
  <si>
    <t>50C</t>
  </si>
  <si>
    <t>Method</t>
  </si>
  <si>
    <t>Annealing Time [s]</t>
  </si>
  <si>
    <t>DSP RTP</t>
  </si>
  <si>
    <t>In Air</t>
  </si>
  <si>
    <t>In Vacuum</t>
  </si>
  <si>
    <t>HT 763-1</t>
  </si>
  <si>
    <t>HT 763-2</t>
  </si>
  <si>
    <t>HT 763-3</t>
  </si>
  <si>
    <t>SiO2-top Dens [FU/A^3]</t>
  </si>
  <si>
    <t>SiO2-top Sigma [A]</t>
  </si>
  <si>
    <t>HT-763-2</t>
  </si>
  <si>
    <r>
      <rPr>
        <i/>
        <sz val="11"/>
        <color theme="0"/>
        <rFont val="Calibri"/>
        <family val="2"/>
        <scheme val="minor"/>
      </rPr>
      <t>in situ</t>
    </r>
    <r>
      <rPr>
        <sz val="11"/>
        <color theme="0"/>
        <rFont val="Calibri"/>
        <family val="2"/>
        <scheme val="minor"/>
      </rPr>
      <t xml:space="preserve"> Annealed </t>
    </r>
  </si>
  <si>
    <t>SiO2-top Thick [nm]</t>
  </si>
  <si>
    <t>SiO2-top Dens [FU/nm^3]</t>
  </si>
  <si>
    <t>SiO2-top Sigma [nm]</t>
  </si>
  <si>
    <t>SiO2-substrate Thick [nm]</t>
  </si>
  <si>
    <t>SiO2-substrate Dens [FU/nm^3]</t>
  </si>
  <si>
    <t>SiO2-substrate Sigma [nm]</t>
  </si>
  <si>
    <t>Sub. Dens [FU/nm^3]</t>
  </si>
  <si>
    <t>Sub Sigma [nm]</t>
  </si>
  <si>
    <t>Silicon Thick [nm]</t>
  </si>
  <si>
    <t>Silicon Dens [FU/nm^3]</t>
  </si>
  <si>
    <t>Silicon Sigma [nm]</t>
  </si>
  <si>
    <t>As Prepared</t>
  </si>
  <si>
    <t>Temperature [°C]</t>
  </si>
  <si>
    <t>SiO2-top Thickness [nm]</t>
  </si>
  <si>
    <t>Silicon Thickness [nm]</t>
  </si>
  <si>
    <t>Interfacial layer Thickness [nm]</t>
  </si>
  <si>
    <t>SiO2-top SLD [r_e/A^3]</t>
  </si>
  <si>
    <t>Silicon SLD [r_e/A^3]</t>
  </si>
  <si>
    <t>Interfacial layer SLD [r_e/A^3]</t>
  </si>
  <si>
    <t>Substrate SLD [r_e/A^3]</t>
  </si>
  <si>
    <t>SiO2-top Roughness [nm]</t>
  </si>
  <si>
    <t>Silicon Roughness [nm]</t>
  </si>
  <si>
    <t>Interfacial layer Roughness [nm]</t>
  </si>
  <si>
    <t>Substrate Roughness [nm]</t>
  </si>
  <si>
    <t>Number of Electrons [au]</t>
  </si>
  <si>
    <t>Errorbar Electrons down</t>
  </si>
  <si>
    <t>Errorbar Electrons up</t>
  </si>
  <si>
    <r>
      <rPr>
        <i/>
        <sz val="11"/>
        <color theme="0"/>
        <rFont val="Calibri"/>
        <family val="2"/>
        <scheme val="minor"/>
      </rPr>
      <t xml:space="preserve">ex situ </t>
    </r>
    <r>
      <rPr>
        <sz val="11"/>
        <color theme="0"/>
        <rFont val="Calibri"/>
        <family val="2"/>
        <scheme val="minor"/>
      </rPr>
      <t>Annealed</t>
    </r>
  </si>
  <si>
    <t>Ex situ</t>
  </si>
  <si>
    <t>In situ</t>
  </si>
  <si>
    <t>Long</t>
  </si>
  <si>
    <t>Annealing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</si>
</sst>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"/>
    <numFmt numFmtId="166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9"/>
      <name val="Calibri"/>
      <family val="2"/>
      <scheme val="minor"/>
    </font>
    <font>
      <i/>
      <sz val="11"/>
      <color theme="0"/>
      <name val="Calibri"/>
      <family val="2"/>
      <scheme val="minor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/>
      </patternFill>
    </fill>
    <fill>
      <patternFill patternType="solid">
        <fgColor theme="5" tint="-0.499984740745262"/>
        <bgColor indexed="64"/>
      </patternFill>
    </fill>
    <fill>
      <patternFill patternType="solid">
        <fgColor rgb="FFDDEBF7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31">
    <xf numFmtId="0" fontId="0" fillId="0" borderId="0" xfId="0"/>
    <xf numFmtId="0" fontId="1" fillId="2" borderId="0" xfId="1"/>
    <xf numFmtId="0" fontId="2" fillId="3" borderId="0" xfId="2"/>
    <xf numFmtId="0" fontId="0" fillId="2" borderId="0" xfId="1" applyFont="1"/>
    <xf numFmtId="164" fontId="1" fillId="2" borderId="0" xfId="1" applyNumberFormat="1"/>
    <xf numFmtId="165" fontId="1" fillId="2" borderId="0" xfId="1" applyNumberFormat="1"/>
    <xf numFmtId="0" fontId="3" fillId="2" borderId="0" xfId="1" applyFont="1"/>
    <xf numFmtId="166" fontId="1" fillId="2" borderId="0" xfId="1" applyNumberFormat="1"/>
    <xf numFmtId="2" fontId="1" fillId="2" borderId="0" xfId="1" applyNumberFormat="1"/>
    <xf numFmtId="166" fontId="0" fillId="0" borderId="0" xfId="0" applyNumberFormat="1"/>
    <xf numFmtId="2" fontId="0" fillId="0" borderId="0" xfId="0" applyNumberFormat="1"/>
    <xf numFmtId="164" fontId="0" fillId="0" borderId="0" xfId="0" applyNumberFormat="1"/>
    <xf numFmtId="0" fontId="2" fillId="3" borderId="0" xfId="2" applyAlignment="1">
      <alignment horizontal="right"/>
    </xf>
    <xf numFmtId="0" fontId="2" fillId="4" borderId="0" xfId="2" applyFill="1"/>
    <xf numFmtId="0" fontId="4" fillId="2" borderId="0" xfId="1" applyFont="1"/>
    <xf numFmtId="164" fontId="4" fillId="2" borderId="0" xfId="1" applyNumberFormat="1" applyFont="1"/>
    <xf numFmtId="0" fontId="4" fillId="0" borderId="0" xfId="0" applyFont="1"/>
    <xf numFmtId="0" fontId="2" fillId="4" borderId="0" xfId="2" applyFill="1" applyAlignment="1"/>
    <xf numFmtId="166" fontId="4" fillId="0" borderId="0" xfId="0" applyNumberFormat="1" applyFont="1"/>
    <xf numFmtId="0" fontId="6" fillId="0" borderId="0" xfId="0" applyFont="1" applyAlignment="1">
      <alignment horizontal="right" wrapText="1"/>
    </xf>
    <xf numFmtId="0" fontId="6" fillId="5" borderId="0" xfId="0" applyFont="1" applyFill="1" applyAlignment="1">
      <alignment horizontal="right" wrapText="1"/>
    </xf>
    <xf numFmtId="1" fontId="1" fillId="2" borderId="0" xfId="1" applyNumberFormat="1"/>
    <xf numFmtId="0" fontId="1" fillId="2" borderId="0" xfId="1" applyAlignment="1">
      <alignment horizontal="right"/>
    </xf>
    <xf numFmtId="166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2" fillId="3" borderId="0" xfId="2" applyAlignment="1">
      <alignment horizontal="center"/>
    </xf>
    <xf numFmtId="164" fontId="1" fillId="2" borderId="0" xfId="1" applyNumberFormat="1" applyAlignment="1">
      <alignment horizontal="center"/>
    </xf>
    <xf numFmtId="164" fontId="0" fillId="0" borderId="0" xfId="0" applyNumberFormat="1" applyAlignment="1">
      <alignment horizontal="right"/>
    </xf>
    <xf numFmtId="166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6" fontId="1" fillId="2" borderId="0" xfId="1" applyNumberFormat="1" applyAlignment="1">
      <alignment horizontal="right"/>
    </xf>
  </cellXfs>
  <cellStyles count="3">
    <cellStyle name="20% - Accent1" xfId="1" builtinId="30"/>
    <cellStyle name="Accent2" xfId="2" builtinId="3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workbookViewId="0">
      <selection activeCell="E28" sqref="E28"/>
    </sheetView>
  </sheetViews>
  <sheetFormatPr defaultRowHeight="14.5" x14ac:dyDescent="0.35"/>
  <cols>
    <col min="1" max="1" width="29.7265625" customWidth="1"/>
    <col min="2" max="2" width="12.7265625" customWidth="1"/>
    <col min="3" max="3" width="9.81640625" customWidth="1"/>
    <col min="4" max="4" width="8.7265625" customWidth="1"/>
  </cols>
  <sheetData>
    <row r="1" spans="1:14" x14ac:dyDescent="0.35">
      <c r="A1" s="2"/>
      <c r="B1" s="25" t="s">
        <v>63</v>
      </c>
      <c r="C1" s="25"/>
      <c r="D1" s="25" t="s">
        <v>79</v>
      </c>
      <c r="E1" s="25"/>
    </row>
    <row r="2" spans="1:14" x14ac:dyDescent="0.35">
      <c r="A2" s="2" t="s">
        <v>63</v>
      </c>
      <c r="B2" s="2" t="s">
        <v>44</v>
      </c>
      <c r="C2" s="2" t="s">
        <v>43</v>
      </c>
      <c r="D2" s="25" t="s">
        <v>44</v>
      </c>
      <c r="E2" s="25"/>
    </row>
    <row r="3" spans="1:14" x14ac:dyDescent="0.35">
      <c r="A3" s="3" t="s">
        <v>65</v>
      </c>
      <c r="B3" s="1"/>
      <c r="C3" s="4">
        <f>'Table for Publication'!E3/10</f>
        <v>5.66</v>
      </c>
      <c r="D3" s="26"/>
      <c r="E3" s="26"/>
    </row>
    <row r="4" spans="1:14" x14ac:dyDescent="0.35">
      <c r="A4" s="3" t="s">
        <v>68</v>
      </c>
      <c r="B4" s="1"/>
      <c r="C4" s="7">
        <f>30.31*'Table for Publication'!E4</f>
        <v>0.60316899999999996</v>
      </c>
      <c r="D4" s="26"/>
      <c r="E4" s="26"/>
    </row>
    <row r="5" spans="1:14" x14ac:dyDescent="0.35">
      <c r="A5" s="3" t="s">
        <v>72</v>
      </c>
      <c r="B5" s="1"/>
      <c r="C5" s="1">
        <f>'Table for Publication'!E5/10</f>
        <v>0.9</v>
      </c>
      <c r="D5" s="26"/>
      <c r="E5" s="26"/>
    </row>
    <row r="6" spans="1:14" x14ac:dyDescent="0.35">
      <c r="A6" t="s">
        <v>66</v>
      </c>
      <c r="B6" s="11">
        <f>'Table for Publication'!B6/10</f>
        <v>57.95</v>
      </c>
      <c r="C6" s="11">
        <f>'Table for Publication'!E6/10</f>
        <v>52.19</v>
      </c>
      <c r="D6" s="27">
        <f>'Table for Publication'!F6/10</f>
        <v>44.549799999999998</v>
      </c>
      <c r="E6" s="27"/>
    </row>
    <row r="7" spans="1:14" x14ac:dyDescent="0.35">
      <c r="A7" t="s">
        <v>69</v>
      </c>
      <c r="B7" s="9">
        <f>'Table for Publication'!B7*14.24</f>
        <v>0.62940800000000008</v>
      </c>
      <c r="C7" s="9">
        <f>'Table for Publication'!C7*14.24</f>
        <v>0.70772800000000002</v>
      </c>
      <c r="D7" s="28">
        <f>'Table for Publication'!D7*14.24</f>
        <v>0.70345599999999997</v>
      </c>
      <c r="E7" s="28"/>
    </row>
    <row r="8" spans="1:14" x14ac:dyDescent="0.35">
      <c r="A8" t="s">
        <v>73</v>
      </c>
      <c r="B8">
        <f>'Table for Publication'!B8/10</f>
        <v>1</v>
      </c>
      <c r="C8">
        <f>'Table for Publication'!E8/10</f>
        <v>0.9</v>
      </c>
      <c r="D8" s="29">
        <f>'Table for Publication'!F8/10</f>
        <v>0.5</v>
      </c>
      <c r="E8" s="29"/>
    </row>
    <row r="9" spans="1:14" x14ac:dyDescent="0.35">
      <c r="A9" s="3" t="s">
        <v>67</v>
      </c>
      <c r="B9" s="1">
        <f>'Table for Publication'!B9/10</f>
        <v>0.5</v>
      </c>
      <c r="C9" s="1">
        <f>'Table for Publication'!E9/10</f>
        <v>0.6</v>
      </c>
      <c r="D9" s="22">
        <f>'Table for Publication'!F9/10</f>
        <v>0.6</v>
      </c>
      <c r="E9" s="22"/>
    </row>
    <row r="10" spans="1:14" x14ac:dyDescent="0.35">
      <c r="A10" s="3" t="s">
        <v>70</v>
      </c>
      <c r="B10" s="7">
        <f>30.31*'Table for Publication'!B10</f>
        <v>0.35765799999999998</v>
      </c>
      <c r="C10" s="7">
        <f>30.31*'Table for Publication'!E10</f>
        <v>0.33644099999999999</v>
      </c>
      <c r="D10" s="30">
        <f>30.31*'Table for Publication'!F10</f>
        <v>0.65166499999999994</v>
      </c>
      <c r="E10" s="30"/>
    </row>
    <row r="11" spans="1:14" x14ac:dyDescent="0.35">
      <c r="A11" s="3" t="s">
        <v>74</v>
      </c>
      <c r="B11" s="1">
        <f>'Table for Publication'!B11/10</f>
        <v>0.3</v>
      </c>
      <c r="C11" s="1">
        <f>'Table for Publication'!E11/10</f>
        <v>0.4</v>
      </c>
      <c r="D11" s="22">
        <f>'Table for Publication'!F11/10</f>
        <v>0.3</v>
      </c>
      <c r="E11" s="22"/>
    </row>
    <row r="12" spans="1:14" x14ac:dyDescent="0.35">
      <c r="A12" t="s">
        <v>71</v>
      </c>
      <c r="B12" s="18">
        <f>14.4*'Table for Publication'!B12</f>
        <v>0.71711999999999998</v>
      </c>
      <c r="C12" s="18">
        <f>14.4*'Table for Publication'!C12</f>
        <v>0.71711999999999998</v>
      </c>
      <c r="D12" s="23">
        <f>14.4*'Table for Publication'!D12</f>
        <v>0.71711999999999998</v>
      </c>
      <c r="E12" s="23"/>
      <c r="F12" s="16"/>
      <c r="G12" s="16"/>
      <c r="H12" s="16"/>
      <c r="I12" s="16"/>
    </row>
    <row r="13" spans="1:14" x14ac:dyDescent="0.35">
      <c r="A13" t="s">
        <v>75</v>
      </c>
      <c r="B13" s="16">
        <f>'Table for Publication'!B13/10</f>
        <v>0.3</v>
      </c>
      <c r="C13" s="16">
        <f>'Table for Publication'!E13/10</f>
        <v>0.3</v>
      </c>
      <c r="D13" s="24">
        <f>'Table for Publication'!F13/10</f>
        <v>0.3</v>
      </c>
      <c r="E13" s="24"/>
      <c r="F13" s="16"/>
      <c r="G13" s="16"/>
      <c r="H13" s="16"/>
      <c r="I13" s="16"/>
    </row>
    <row r="15" spans="1:14" x14ac:dyDescent="0.35">
      <c r="A15" s="2" t="s">
        <v>64</v>
      </c>
      <c r="B15" s="2">
        <v>50</v>
      </c>
      <c r="C15" s="2">
        <v>200</v>
      </c>
      <c r="D15" s="2">
        <v>300</v>
      </c>
      <c r="E15" s="2">
        <v>350</v>
      </c>
      <c r="F15" s="2">
        <v>400</v>
      </c>
      <c r="G15" s="2">
        <v>450</v>
      </c>
      <c r="H15" s="2">
        <v>500</v>
      </c>
      <c r="I15" s="2">
        <v>550</v>
      </c>
      <c r="J15" s="2">
        <v>600</v>
      </c>
      <c r="K15" s="2">
        <v>700</v>
      </c>
      <c r="L15" s="2">
        <v>800</v>
      </c>
      <c r="M15" s="2">
        <v>850</v>
      </c>
      <c r="N15" s="2">
        <v>900</v>
      </c>
    </row>
    <row r="16" spans="1:14" x14ac:dyDescent="0.35">
      <c r="A16" t="s">
        <v>66</v>
      </c>
      <c r="B16" s="11">
        <f>'Table for Publication'!B16/10</f>
        <v>57.48</v>
      </c>
      <c r="C16" s="11">
        <f>'Table for Publication'!C16/10</f>
        <v>57.52</v>
      </c>
      <c r="D16" s="11">
        <f>'Table for Publication'!D16/10</f>
        <v>56.679999999999993</v>
      </c>
      <c r="E16" s="11">
        <f>'Table for Publication'!E16/10</f>
        <v>55.65</v>
      </c>
      <c r="F16" s="11">
        <f>'Table for Publication'!F16/10</f>
        <v>54.21</v>
      </c>
      <c r="G16" s="11">
        <f>'Table for Publication'!G16/10</f>
        <v>52.67</v>
      </c>
      <c r="H16" s="11">
        <f>'Table for Publication'!H16/10</f>
        <v>50.480000000000004</v>
      </c>
      <c r="I16" s="11">
        <f>'Table for Publication'!I16/10</f>
        <v>49.53</v>
      </c>
      <c r="J16" s="11">
        <f>'Table for Publication'!J16/10</f>
        <v>49.12</v>
      </c>
      <c r="K16" s="11">
        <f>'Table for Publication'!K16/10</f>
        <v>49.03</v>
      </c>
      <c r="L16" s="11">
        <f>'Table for Publication'!L16/10</f>
        <v>49.019999999999996</v>
      </c>
      <c r="M16" s="11">
        <f>'Table for Publication'!M16/10</f>
        <v>49.06</v>
      </c>
      <c r="N16" s="11">
        <f>'Table for Publication'!N16/10</f>
        <v>48.510000000000005</v>
      </c>
    </row>
    <row r="17" spans="1:14" x14ac:dyDescent="0.35">
      <c r="A17" t="s">
        <v>69</v>
      </c>
      <c r="B17" s="9">
        <f>14.24*'Table for Publication'!B17</f>
        <v>0.63225600000000004</v>
      </c>
      <c r="C17" s="9">
        <f>14.24*'Table for Publication'!C17</f>
        <v>0.62656000000000001</v>
      </c>
      <c r="D17" s="9">
        <f>14.24*'Table for Publication'!D17</f>
        <v>0.635104</v>
      </c>
      <c r="E17" s="9">
        <f>14.24*'Table for Publication'!E17</f>
        <v>0.63795199999999996</v>
      </c>
      <c r="F17" s="9">
        <f>14.24*'Table for Publication'!F17</f>
        <v>0.64507199999999998</v>
      </c>
      <c r="G17" s="9">
        <f>14.24*'Table for Publication'!G17</f>
        <v>0.66358400000000006</v>
      </c>
      <c r="H17" s="9">
        <f>14.24*'Table for Publication'!H17</f>
        <v>0.66785600000000001</v>
      </c>
      <c r="I17" s="9">
        <f>14.24*'Table for Publication'!I17</f>
        <v>0.69064000000000003</v>
      </c>
      <c r="J17" s="9">
        <f>14.24*'Table for Publication'!J17</f>
        <v>0.69491200000000009</v>
      </c>
      <c r="K17" s="9">
        <f>14.24*'Table for Publication'!K17</f>
        <v>0.69064000000000003</v>
      </c>
      <c r="L17" s="9">
        <f>14.24*'Table for Publication'!L17</f>
        <v>0.69918400000000003</v>
      </c>
      <c r="M17" s="9">
        <f>14.24*'Table for Publication'!M17</f>
        <v>0.69918400000000003</v>
      </c>
      <c r="N17" s="9">
        <f>14.24*'Table for Publication'!N17</f>
        <v>0.70630399999999993</v>
      </c>
    </row>
    <row r="18" spans="1:14" x14ac:dyDescent="0.35">
      <c r="A18" t="s">
        <v>73</v>
      </c>
      <c r="B18">
        <f>'Table for Publication'!B18/10</f>
        <v>0.9</v>
      </c>
      <c r="C18">
        <f>'Table for Publication'!C18/10</f>
        <v>1</v>
      </c>
      <c r="D18">
        <f>'Table for Publication'!D18/10</f>
        <v>0.9</v>
      </c>
      <c r="E18">
        <f>'Table for Publication'!E18/10</f>
        <v>0.9</v>
      </c>
      <c r="F18">
        <f>'Table for Publication'!F18/10</f>
        <v>0.8</v>
      </c>
      <c r="G18">
        <f>'Table for Publication'!G18/10</f>
        <v>0.8</v>
      </c>
      <c r="H18">
        <f>'Table for Publication'!H18/10</f>
        <v>0.6</v>
      </c>
      <c r="I18">
        <f>'Table for Publication'!I18/10</f>
        <v>0.7</v>
      </c>
      <c r="J18">
        <f>'Table for Publication'!J18/10</f>
        <v>0.7</v>
      </c>
      <c r="K18">
        <f>'Table for Publication'!K18/10</f>
        <v>0.7</v>
      </c>
      <c r="L18">
        <f>'Table for Publication'!L18/10</f>
        <v>0.8</v>
      </c>
      <c r="M18">
        <f>'Table for Publication'!M18/10</f>
        <v>0.7</v>
      </c>
      <c r="N18">
        <f>'Table for Publication'!N18/10</f>
        <v>0.7</v>
      </c>
    </row>
    <row r="19" spans="1:14" x14ac:dyDescent="0.35">
      <c r="A19" s="3" t="s">
        <v>67</v>
      </c>
      <c r="B19" s="1">
        <f>'Table for Publication'!B19/10</f>
        <v>0.6</v>
      </c>
      <c r="C19" s="1">
        <f>'Table for Publication'!C19/10</f>
        <v>0.5</v>
      </c>
      <c r="D19" s="1">
        <f>'Table for Publication'!D19/10</f>
        <v>0.5</v>
      </c>
      <c r="E19" s="1">
        <f>'Table for Publication'!E19/10</f>
        <v>0.5</v>
      </c>
      <c r="F19" s="1">
        <f>'Table for Publication'!F19/10</f>
        <v>0.5</v>
      </c>
      <c r="G19" s="1">
        <f>'Table for Publication'!G19/10</f>
        <v>0.5</v>
      </c>
      <c r="H19" s="1">
        <f>'Table for Publication'!H19/10</f>
        <v>0.5</v>
      </c>
      <c r="I19" s="1">
        <f>'Table for Publication'!I19/10</f>
        <v>0.5</v>
      </c>
      <c r="J19" s="1">
        <f>'Table for Publication'!J19/10</f>
        <v>0.5</v>
      </c>
      <c r="K19" s="1">
        <f>'Table for Publication'!K19/10</f>
        <v>0.5</v>
      </c>
      <c r="L19" s="1">
        <f>'Table for Publication'!L19/10</f>
        <v>0.5</v>
      </c>
      <c r="M19" s="1"/>
      <c r="N19" s="1"/>
    </row>
    <row r="20" spans="1:14" x14ac:dyDescent="0.35">
      <c r="A20" s="3" t="s">
        <v>70</v>
      </c>
      <c r="B20" s="7">
        <f>30.32*'Table for Publication'!B20</f>
        <v>0.31836000000000003</v>
      </c>
      <c r="C20" s="7">
        <f>30.32*'Table for Publication'!C20</f>
        <v>0.31836000000000003</v>
      </c>
      <c r="D20" s="7">
        <f>30.32*'Table for Publication'!D20</f>
        <v>0.315328</v>
      </c>
      <c r="E20" s="7">
        <f>30.32*'Table for Publication'!E20</f>
        <v>0.31836000000000003</v>
      </c>
      <c r="F20" s="7">
        <f>30.32*'Table for Publication'!F20</f>
        <v>0.46692800000000001</v>
      </c>
      <c r="G20" s="7">
        <f>30.32*'Table for Publication'!G20</f>
        <v>0.47299199999999997</v>
      </c>
      <c r="H20" s="7">
        <f>30.32*'Table for Publication'!H20</f>
        <v>0.533632</v>
      </c>
      <c r="I20" s="7">
        <f>30.32*'Table for Publication'!I20</f>
        <v>0.52150399999999997</v>
      </c>
      <c r="J20" s="7">
        <f>30.32*'Table for Publication'!J20</f>
        <v>0.59730399999999995</v>
      </c>
      <c r="K20" s="7">
        <f>30.32*'Table for Publication'!K20</f>
        <v>0.63368799999999992</v>
      </c>
      <c r="L20" s="7">
        <f>30.32*'Table for Publication'!L20</f>
        <v>0.66703999999999997</v>
      </c>
      <c r="M20" s="1"/>
      <c r="N20" s="1"/>
    </row>
    <row r="21" spans="1:14" x14ac:dyDescent="0.35">
      <c r="A21" s="3" t="s">
        <v>74</v>
      </c>
      <c r="B21" s="1">
        <f>'Table for Publication'!B21/10</f>
        <v>0.3</v>
      </c>
      <c r="C21" s="1">
        <f>'Table for Publication'!C21/10</f>
        <v>0.3</v>
      </c>
      <c r="D21" s="1">
        <f>'Table for Publication'!D21/10</f>
        <v>0.3</v>
      </c>
      <c r="E21" s="1">
        <f>'Table for Publication'!E21/10</f>
        <v>0.3</v>
      </c>
      <c r="F21" s="1">
        <f>'Table for Publication'!F21/10</f>
        <v>0.3</v>
      </c>
      <c r="G21" s="1">
        <f>'Table for Publication'!G21/10</f>
        <v>0.3</v>
      </c>
      <c r="H21" s="1">
        <f>'Table for Publication'!H21/10</f>
        <v>0.5</v>
      </c>
      <c r="I21" s="1">
        <f>'Table for Publication'!I21/10</f>
        <v>0.5</v>
      </c>
      <c r="J21" s="1">
        <f>'Table for Publication'!J21/10</f>
        <v>0.3</v>
      </c>
      <c r="K21" s="1">
        <f>'Table for Publication'!K21/10</f>
        <v>0.3</v>
      </c>
      <c r="L21" s="1">
        <f>'Table for Publication'!L21/10</f>
        <v>0.3</v>
      </c>
      <c r="M21" s="1"/>
      <c r="N21" s="1"/>
    </row>
    <row r="22" spans="1:14" x14ac:dyDescent="0.35">
      <c r="A22" t="s">
        <v>71</v>
      </c>
      <c r="B22" s="18">
        <f>14.4*'Table for Publication'!B22</f>
        <v>0.71711999999999998</v>
      </c>
      <c r="C22" s="18">
        <f>14.4*'Table for Publication'!C22</f>
        <v>0.71711999999999998</v>
      </c>
      <c r="D22" s="18">
        <f>14.4*'Table for Publication'!D22</f>
        <v>0.71711999999999998</v>
      </c>
      <c r="E22" s="18">
        <f>14.4*'Table for Publication'!E22</f>
        <v>0.71711999999999998</v>
      </c>
      <c r="F22" s="18">
        <f>14.4*'Table for Publication'!F22</f>
        <v>0.71711999999999998</v>
      </c>
      <c r="G22" s="18">
        <f>14.4*'Table for Publication'!G22</f>
        <v>0.71711999999999998</v>
      </c>
      <c r="H22" s="18">
        <f>14.4*'Table for Publication'!H22</f>
        <v>0.71711999999999998</v>
      </c>
      <c r="I22" s="18">
        <f>14.4*'Table for Publication'!I22</f>
        <v>0.71711999999999998</v>
      </c>
      <c r="J22" s="18">
        <f>14.4*'Table for Publication'!J22</f>
        <v>0.71711999999999998</v>
      </c>
      <c r="K22" s="18">
        <f>14.4*'Table for Publication'!K22</f>
        <v>0.71711999999999998</v>
      </c>
      <c r="L22" s="18">
        <f>14.4*'Table for Publication'!L22</f>
        <v>0.71711999999999998</v>
      </c>
      <c r="M22" s="18">
        <f>14.4*'Table for Publication'!M22</f>
        <v>0.71711999999999998</v>
      </c>
      <c r="N22" s="18">
        <f>14.4*'Table for Publication'!N22</f>
        <v>0.71711999999999998</v>
      </c>
    </row>
    <row r="23" spans="1:14" x14ac:dyDescent="0.35">
      <c r="A23" t="s">
        <v>75</v>
      </c>
      <c r="B23" s="16">
        <f>'Table for Publication'!B23/10</f>
        <v>0.3</v>
      </c>
      <c r="C23" s="16">
        <f>'Table for Publication'!C23/10</f>
        <v>0.3</v>
      </c>
      <c r="D23" s="16">
        <f>'Table for Publication'!D23/10</f>
        <v>0.3</v>
      </c>
      <c r="E23" s="16">
        <f>'Table for Publication'!E23/10</f>
        <v>0.3</v>
      </c>
      <c r="F23" s="16">
        <f>'Table for Publication'!F23/10</f>
        <v>0.3</v>
      </c>
      <c r="G23" s="16">
        <f>'Table for Publication'!G23/10</f>
        <v>0.3</v>
      </c>
      <c r="H23" s="16">
        <f>'Table for Publication'!H23/10</f>
        <v>0.3</v>
      </c>
      <c r="I23" s="16">
        <f>'Table for Publication'!I23/10</f>
        <v>0.3</v>
      </c>
      <c r="J23" s="16">
        <f>'Table for Publication'!J23/10</f>
        <v>0.3</v>
      </c>
      <c r="K23" s="16">
        <f>'Table for Publication'!K23/10</f>
        <v>0.3</v>
      </c>
      <c r="L23" s="16">
        <f>'Table for Publication'!L23/10</f>
        <v>0.3</v>
      </c>
      <c r="M23" s="16">
        <f>'Table for Publication'!M23/10</f>
        <v>0.3</v>
      </c>
      <c r="N23" s="16">
        <f>'Table for Publication'!N23/10</f>
        <v>0.3</v>
      </c>
    </row>
    <row r="25" spans="1:14" x14ac:dyDescent="0.35">
      <c r="A25" s="2" t="s">
        <v>40</v>
      </c>
      <c r="B25" s="12" t="s">
        <v>42</v>
      </c>
      <c r="C25" s="12" t="s">
        <v>42</v>
      </c>
      <c r="D25" s="12" t="s">
        <v>42</v>
      </c>
      <c r="E25" s="12" t="s">
        <v>82</v>
      </c>
    </row>
    <row r="26" spans="1:14" x14ac:dyDescent="0.35">
      <c r="A26" s="2" t="s">
        <v>41</v>
      </c>
      <c r="B26" s="2">
        <v>2</v>
      </c>
      <c r="C26" s="2">
        <v>25</v>
      </c>
      <c r="D26" s="2">
        <v>200</v>
      </c>
      <c r="E26" s="2" t="s">
        <v>83</v>
      </c>
    </row>
    <row r="27" spans="1:14" x14ac:dyDescent="0.35">
      <c r="A27" t="s">
        <v>66</v>
      </c>
      <c r="B27" s="11">
        <f>'Table for Publication'!B27/10</f>
        <v>47.96</v>
      </c>
      <c r="C27" s="11">
        <f>'Table for Publication'!C27/10</f>
        <v>48.160000000000004</v>
      </c>
      <c r="D27" s="11">
        <f>'Table for Publication'!D27/10</f>
        <v>47.82</v>
      </c>
      <c r="E27" s="11">
        <f>'Table for Publication'!E27/10</f>
        <v>4.88</v>
      </c>
    </row>
    <row r="28" spans="1:14" x14ac:dyDescent="0.35">
      <c r="A28" t="s">
        <v>69</v>
      </c>
      <c r="B28" s="9">
        <f>14.4*'Table for Publication'!B28</f>
        <v>0.71567999999999998</v>
      </c>
      <c r="C28" s="9">
        <f>14.4*'Table for Publication'!C28</f>
        <v>0.71423999999999999</v>
      </c>
      <c r="D28" s="9">
        <f>14.4*'Table for Publication'!D28</f>
        <v>0.71567999999999998</v>
      </c>
      <c r="E28" s="9">
        <f>14.4*'Table for Publication'!E28</f>
        <v>0.71423999999999999</v>
      </c>
    </row>
    <row r="29" spans="1:14" x14ac:dyDescent="0.35">
      <c r="A29" t="s">
        <v>73</v>
      </c>
      <c r="B29">
        <f>'Table for Publication'!B29/10</f>
        <v>0.8</v>
      </c>
      <c r="C29">
        <f>'Table for Publication'!C29/10</f>
        <v>0.7</v>
      </c>
      <c r="D29">
        <f>'Table for Publication'!D29/10</f>
        <v>0.7</v>
      </c>
      <c r="E29">
        <f>'Table for Publication'!E29/10</f>
        <v>0.8</v>
      </c>
    </row>
    <row r="30" spans="1:14" x14ac:dyDescent="0.35">
      <c r="A30" s="3" t="s">
        <v>67</v>
      </c>
      <c r="B30" s="1">
        <f>'Table for Publication'!B30/10</f>
        <v>0.5</v>
      </c>
      <c r="C30" s="1">
        <f>'Table for Publication'!C30/10</f>
        <v>0.5</v>
      </c>
      <c r="D30" s="1">
        <f>'Table for Publication'!D30/10</f>
        <v>0.5</v>
      </c>
      <c r="E30" s="1">
        <f>'Table for Publication'!E30/10</f>
        <v>0.6</v>
      </c>
    </row>
    <row r="31" spans="1:14" x14ac:dyDescent="0.35">
      <c r="A31" s="3" t="s">
        <v>70</v>
      </c>
      <c r="B31" s="7">
        <f>30.32*'Table for Publication'!B31</f>
        <v>0.64278400000000002</v>
      </c>
      <c r="C31" s="7">
        <f>30.32*'Table for Publication'!C31</f>
        <v>0.64581599999999995</v>
      </c>
      <c r="D31" s="7">
        <f>30.32*'Table for Publication'!D31</f>
        <v>0.69432800000000006</v>
      </c>
      <c r="E31" s="7">
        <f>30.32*'Table for Publication'!E31</f>
        <v>0.67613600000000007</v>
      </c>
    </row>
    <row r="32" spans="1:14" x14ac:dyDescent="0.35">
      <c r="A32" s="3" t="s">
        <v>74</v>
      </c>
      <c r="B32" s="1">
        <f>'Table for Publication'!B32/10</f>
        <v>0.3</v>
      </c>
      <c r="C32" s="1">
        <f>'Table for Publication'!C32/10</f>
        <v>0.3</v>
      </c>
      <c r="D32" s="1">
        <f>'Table for Publication'!D32/10</f>
        <v>0.3</v>
      </c>
      <c r="E32" s="1">
        <f>'Table for Publication'!E32/10</f>
        <v>0.3</v>
      </c>
    </row>
    <row r="33" spans="1:5" x14ac:dyDescent="0.35">
      <c r="A33" t="s">
        <v>71</v>
      </c>
      <c r="B33" s="18">
        <f>14.4*'Table for Publication'!B33</f>
        <v>0.71711999999999998</v>
      </c>
      <c r="C33" s="18">
        <f>14.4*'Table for Publication'!C33</f>
        <v>0.71711999999999998</v>
      </c>
      <c r="D33" s="18">
        <f>14.4*'Table for Publication'!D33</f>
        <v>0.71711999999999998</v>
      </c>
      <c r="E33" s="18">
        <f>14.4*'Table for Publication'!E33</f>
        <v>0.71711999999999998</v>
      </c>
    </row>
    <row r="34" spans="1:5" x14ac:dyDescent="0.35">
      <c r="A34" t="s">
        <v>75</v>
      </c>
      <c r="B34" s="16">
        <f>'Table for Publication'!B34/10</f>
        <v>0.3</v>
      </c>
      <c r="C34" s="16">
        <f>'Table for Publication'!C34/10</f>
        <v>0.3</v>
      </c>
      <c r="D34" s="16">
        <f>'Table for Publication'!D34/10</f>
        <v>0.3</v>
      </c>
      <c r="E34" s="16">
        <f>'Table for Publication'!E34/10</f>
        <v>0.3</v>
      </c>
    </row>
  </sheetData>
  <mergeCells count="12">
    <mergeCell ref="D11:E11"/>
    <mergeCell ref="D12:E12"/>
    <mergeCell ref="D13:E13"/>
    <mergeCell ref="B1:C1"/>
    <mergeCell ref="D1:E1"/>
    <mergeCell ref="D2:E2"/>
    <mergeCell ref="D3:E5"/>
    <mergeCell ref="D6:E6"/>
    <mergeCell ref="D7:E7"/>
    <mergeCell ref="D8:E8"/>
    <mergeCell ref="D9:E9"/>
    <mergeCell ref="D10:E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workbookViewId="0">
      <selection activeCell="A38" sqref="A38"/>
    </sheetView>
  </sheetViews>
  <sheetFormatPr defaultRowHeight="14.5" x14ac:dyDescent="0.35"/>
  <cols>
    <col min="1" max="1" width="27.453125" customWidth="1"/>
    <col min="2" max="3" width="9.26953125" customWidth="1"/>
  </cols>
  <sheetData>
    <row r="1" spans="1:14" x14ac:dyDescent="0.35">
      <c r="A1" s="2" t="s">
        <v>63</v>
      </c>
      <c r="B1" s="2" t="s">
        <v>44</v>
      </c>
      <c r="C1" s="2" t="s">
        <v>43</v>
      </c>
    </row>
    <row r="2" spans="1:14" x14ac:dyDescent="0.35">
      <c r="A2" s="3" t="s">
        <v>52</v>
      </c>
      <c r="B2" s="1"/>
      <c r="C2" s="4">
        <f>'Table for Publication'!E3/10</f>
        <v>5.66</v>
      </c>
    </row>
    <row r="3" spans="1:14" x14ac:dyDescent="0.35">
      <c r="A3" s="3" t="s">
        <v>53</v>
      </c>
      <c r="B3" s="1"/>
      <c r="C3" s="1">
        <f>1000*'Table for Publication'!E4</f>
        <v>19.900000000000002</v>
      </c>
    </row>
    <row r="4" spans="1:14" x14ac:dyDescent="0.35">
      <c r="A4" s="3" t="s">
        <v>54</v>
      </c>
      <c r="B4" s="1"/>
      <c r="C4" s="1">
        <f>'Table for Publication'!E5/10</f>
        <v>0.9</v>
      </c>
    </row>
    <row r="5" spans="1:14" x14ac:dyDescent="0.35">
      <c r="A5" t="s">
        <v>60</v>
      </c>
      <c r="B5" s="11">
        <f>'Table for Publication'!B6/10</f>
        <v>57.95</v>
      </c>
      <c r="C5" s="11">
        <f>'Table for Publication'!E6/10</f>
        <v>52.19</v>
      </c>
    </row>
    <row r="6" spans="1:14" x14ac:dyDescent="0.35">
      <c r="A6" t="s">
        <v>61</v>
      </c>
      <c r="B6">
        <f>1000*'Table for Publication'!B7</f>
        <v>44.2</v>
      </c>
      <c r="C6">
        <f>1000*'Table for Publication'!E7</f>
        <v>45.3</v>
      </c>
    </row>
    <row r="7" spans="1:14" x14ac:dyDescent="0.35">
      <c r="A7" t="s">
        <v>62</v>
      </c>
      <c r="B7">
        <f>'Table for Publication'!B8/10</f>
        <v>1</v>
      </c>
      <c r="C7">
        <f>'Table for Publication'!E8/10</f>
        <v>0.9</v>
      </c>
    </row>
    <row r="8" spans="1:14" x14ac:dyDescent="0.35">
      <c r="A8" s="3" t="s">
        <v>55</v>
      </c>
      <c r="B8" s="1">
        <f>'Table for Publication'!B9/10</f>
        <v>0.5</v>
      </c>
      <c r="C8" s="1">
        <f>'Table for Publication'!E9/10</f>
        <v>0.6</v>
      </c>
    </row>
    <row r="9" spans="1:14" x14ac:dyDescent="0.35">
      <c r="A9" s="3" t="s">
        <v>56</v>
      </c>
      <c r="B9" s="1">
        <f>1000*'Table for Publication'!B10</f>
        <v>11.799999999999999</v>
      </c>
      <c r="C9" s="1">
        <f>1000*'Table for Publication'!E10</f>
        <v>11.1</v>
      </c>
    </row>
    <row r="10" spans="1:14" x14ac:dyDescent="0.35">
      <c r="A10" s="3" t="s">
        <v>57</v>
      </c>
      <c r="B10" s="1">
        <f>'Table for Publication'!B11/10</f>
        <v>0.3</v>
      </c>
      <c r="C10" s="1">
        <f>'Table for Publication'!E11/10</f>
        <v>0.4</v>
      </c>
    </row>
    <row r="11" spans="1:14" x14ac:dyDescent="0.35">
      <c r="A11" t="s">
        <v>58</v>
      </c>
      <c r="B11" s="16">
        <f>1000*'Table for Publication'!B12</f>
        <v>49.8</v>
      </c>
      <c r="C11" s="16">
        <f>1000*'Table for Publication'!E12</f>
        <v>49.8</v>
      </c>
      <c r="E11" s="16"/>
      <c r="F11" s="16"/>
      <c r="G11" s="16"/>
      <c r="H11" s="16"/>
      <c r="I11" s="16"/>
    </row>
    <row r="12" spans="1:14" x14ac:dyDescent="0.35">
      <c r="A12" t="s">
        <v>59</v>
      </c>
      <c r="B12" s="16">
        <f>'Table for Publication'!B13/10</f>
        <v>0.3</v>
      </c>
      <c r="C12" s="16">
        <f>'Table for Publication'!E13/10</f>
        <v>0.3</v>
      </c>
      <c r="E12" s="16"/>
      <c r="F12" s="16"/>
      <c r="G12" s="16"/>
      <c r="H12" s="16"/>
      <c r="I12" s="16"/>
    </row>
    <row r="14" spans="1:14" x14ac:dyDescent="0.35">
      <c r="A14" s="2" t="s">
        <v>64</v>
      </c>
      <c r="B14" s="2">
        <v>50</v>
      </c>
      <c r="C14" s="2">
        <v>200</v>
      </c>
      <c r="D14" s="2">
        <v>300</v>
      </c>
      <c r="E14" s="2">
        <v>350</v>
      </c>
      <c r="F14" s="2">
        <v>400</v>
      </c>
      <c r="G14" s="2">
        <v>450</v>
      </c>
      <c r="H14" s="2">
        <v>500</v>
      </c>
      <c r="I14" s="2">
        <v>550</v>
      </c>
      <c r="J14" s="2">
        <v>600</v>
      </c>
      <c r="K14" s="2">
        <v>700</v>
      </c>
      <c r="L14" s="2">
        <v>800</v>
      </c>
      <c r="M14" s="2">
        <v>850</v>
      </c>
      <c r="N14" s="2">
        <v>900</v>
      </c>
    </row>
    <row r="15" spans="1:14" x14ac:dyDescent="0.35">
      <c r="A15" t="s">
        <v>60</v>
      </c>
      <c r="B15" s="11">
        <f>'Table for Publication'!B16/10</f>
        <v>57.48</v>
      </c>
      <c r="C15" s="11">
        <f>'Table for Publication'!C16/10</f>
        <v>57.52</v>
      </c>
      <c r="D15" s="11">
        <f>'Table for Publication'!D16/10</f>
        <v>56.679999999999993</v>
      </c>
      <c r="E15" s="11">
        <f>'Table for Publication'!E16/10</f>
        <v>55.65</v>
      </c>
      <c r="F15" s="11">
        <f>'Table for Publication'!F16/10</f>
        <v>54.21</v>
      </c>
      <c r="G15" s="11">
        <f>'Table for Publication'!G16/10</f>
        <v>52.67</v>
      </c>
      <c r="H15" s="11">
        <f>'Table for Publication'!H16/10</f>
        <v>50.480000000000004</v>
      </c>
      <c r="I15" s="11">
        <f>'Table for Publication'!I16/10</f>
        <v>49.53</v>
      </c>
      <c r="J15" s="11">
        <f>'Table for Publication'!J16/10</f>
        <v>49.12</v>
      </c>
      <c r="K15" s="11">
        <f>'Table for Publication'!K16/10</f>
        <v>49.03</v>
      </c>
      <c r="L15" s="11">
        <f>'Table for Publication'!L16/10</f>
        <v>49.019999999999996</v>
      </c>
      <c r="M15" s="11">
        <f>'Table for Publication'!M16/10</f>
        <v>49.06</v>
      </c>
      <c r="N15" s="11">
        <f>'Table for Publication'!N16/10</f>
        <v>48.510000000000005</v>
      </c>
    </row>
    <row r="16" spans="1:14" x14ac:dyDescent="0.35">
      <c r="A16" t="s">
        <v>61</v>
      </c>
      <c r="B16">
        <f>1000*'Table for Publication'!B17</f>
        <v>44.4</v>
      </c>
      <c r="C16">
        <f>1000*'Table for Publication'!C17</f>
        <v>44</v>
      </c>
      <c r="D16">
        <f>1000*'Table for Publication'!D17</f>
        <v>44.6</v>
      </c>
      <c r="E16">
        <f>1000*'Table for Publication'!E17</f>
        <v>44.8</v>
      </c>
      <c r="F16">
        <f>1000*'Table for Publication'!F17</f>
        <v>45.3</v>
      </c>
      <c r="G16">
        <f>1000*'Table for Publication'!G17</f>
        <v>46.6</v>
      </c>
      <c r="H16">
        <f>1000*'Table for Publication'!H17</f>
        <v>46.9</v>
      </c>
      <c r="I16">
        <f>1000*'Table for Publication'!I17</f>
        <v>48.5</v>
      </c>
      <c r="J16">
        <f>1000*'Table for Publication'!J17</f>
        <v>48.800000000000004</v>
      </c>
      <c r="K16">
        <f>1000*'Table for Publication'!K17</f>
        <v>48.5</v>
      </c>
      <c r="L16">
        <f>1000*'Table for Publication'!L17</f>
        <v>49.099999999999994</v>
      </c>
      <c r="M16">
        <f>1000*'Table for Publication'!M17</f>
        <v>49.099999999999994</v>
      </c>
      <c r="N16">
        <f>1000*'Table for Publication'!N17</f>
        <v>49.6</v>
      </c>
    </row>
    <row r="17" spans="1:14" x14ac:dyDescent="0.35">
      <c r="A17" t="s">
        <v>62</v>
      </c>
      <c r="B17">
        <f>'Table for Publication'!B18/10</f>
        <v>0.9</v>
      </c>
      <c r="C17">
        <f>'Table for Publication'!C18/10</f>
        <v>1</v>
      </c>
      <c r="D17">
        <f>'Table for Publication'!D18/10</f>
        <v>0.9</v>
      </c>
      <c r="E17">
        <f>'Table for Publication'!E18/10</f>
        <v>0.9</v>
      </c>
      <c r="F17">
        <f>'Table for Publication'!F18/10</f>
        <v>0.8</v>
      </c>
      <c r="G17">
        <f>'Table for Publication'!G18/10</f>
        <v>0.8</v>
      </c>
      <c r="H17">
        <f>'Table for Publication'!H18/10</f>
        <v>0.6</v>
      </c>
      <c r="I17">
        <f>'Table for Publication'!I18/10</f>
        <v>0.7</v>
      </c>
      <c r="J17">
        <f>'Table for Publication'!J18/10</f>
        <v>0.7</v>
      </c>
      <c r="K17">
        <f>'Table for Publication'!K18/10</f>
        <v>0.7</v>
      </c>
      <c r="L17">
        <f>'Table for Publication'!L18/10</f>
        <v>0.8</v>
      </c>
      <c r="M17">
        <f>'Table for Publication'!M18/10</f>
        <v>0.7</v>
      </c>
      <c r="N17">
        <f>'Table for Publication'!N18/10</f>
        <v>0.7</v>
      </c>
    </row>
    <row r="18" spans="1:14" x14ac:dyDescent="0.35">
      <c r="A18" s="3" t="s">
        <v>55</v>
      </c>
      <c r="B18" s="1">
        <f>'Table for Publication'!B19/10</f>
        <v>0.6</v>
      </c>
      <c r="C18" s="1">
        <f>'Table for Publication'!C19/10</f>
        <v>0.5</v>
      </c>
      <c r="D18" s="1">
        <f>'Table for Publication'!D19/10</f>
        <v>0.5</v>
      </c>
      <c r="E18" s="1">
        <f>'Table for Publication'!E19/10</f>
        <v>0.5</v>
      </c>
      <c r="F18" s="1">
        <f>'Table for Publication'!F19/10</f>
        <v>0.5</v>
      </c>
      <c r="G18" s="1">
        <f>'Table for Publication'!G19/10</f>
        <v>0.5</v>
      </c>
      <c r="H18" s="1">
        <f>'Table for Publication'!H19/10</f>
        <v>0.5</v>
      </c>
      <c r="I18" s="1">
        <f>'Table for Publication'!I19/10</f>
        <v>0.5</v>
      </c>
      <c r="J18" s="1">
        <f>'Table for Publication'!J19/10</f>
        <v>0.5</v>
      </c>
      <c r="K18" s="1">
        <f>'Table for Publication'!K19/10</f>
        <v>0.5</v>
      </c>
      <c r="L18" s="1">
        <f>'Table for Publication'!L19/10</f>
        <v>0.5</v>
      </c>
      <c r="M18" s="1"/>
      <c r="N18" s="1"/>
    </row>
    <row r="19" spans="1:14" x14ac:dyDescent="0.35">
      <c r="A19" s="3" t="s">
        <v>56</v>
      </c>
      <c r="B19" s="1">
        <f>1000*'Table for Publication'!B20</f>
        <v>10.5</v>
      </c>
      <c r="C19" s="1">
        <f>1000*'Table for Publication'!C20</f>
        <v>10.5</v>
      </c>
      <c r="D19" s="1">
        <f>1000*'Table for Publication'!D20</f>
        <v>10.4</v>
      </c>
      <c r="E19" s="1">
        <f>1000*'Table for Publication'!E20</f>
        <v>10.5</v>
      </c>
      <c r="F19" s="1">
        <f>1000*'Table for Publication'!F20</f>
        <v>15.4</v>
      </c>
      <c r="G19" s="1">
        <f>1000*'Table for Publication'!G20</f>
        <v>15.6</v>
      </c>
      <c r="H19" s="1">
        <f>1000*'Table for Publication'!H20</f>
        <v>17.600000000000001</v>
      </c>
      <c r="I19" s="1">
        <f>1000*'Table for Publication'!I20</f>
        <v>17.2</v>
      </c>
      <c r="J19" s="1">
        <f>1000*'Table for Publication'!J20</f>
        <v>19.7</v>
      </c>
      <c r="K19" s="1">
        <f>1000*'Table for Publication'!K20</f>
        <v>20.9</v>
      </c>
      <c r="L19" s="1">
        <f>1000*'Table for Publication'!L20</f>
        <v>22</v>
      </c>
      <c r="M19" s="1"/>
      <c r="N19" s="1"/>
    </row>
    <row r="20" spans="1:14" x14ac:dyDescent="0.35">
      <c r="A20" s="3" t="s">
        <v>57</v>
      </c>
      <c r="B20" s="1">
        <f>'Table for Publication'!B21/10</f>
        <v>0.3</v>
      </c>
      <c r="C20" s="1">
        <f>'Table for Publication'!C21/10</f>
        <v>0.3</v>
      </c>
      <c r="D20" s="1">
        <f>'Table for Publication'!D21/10</f>
        <v>0.3</v>
      </c>
      <c r="E20" s="1">
        <f>'Table for Publication'!E21/10</f>
        <v>0.3</v>
      </c>
      <c r="F20" s="1">
        <f>'Table for Publication'!F21/10</f>
        <v>0.3</v>
      </c>
      <c r="G20" s="1">
        <f>'Table for Publication'!G21/10</f>
        <v>0.3</v>
      </c>
      <c r="H20" s="1">
        <f>'Table for Publication'!H21/10</f>
        <v>0.5</v>
      </c>
      <c r="I20" s="1">
        <f>'Table for Publication'!I21/10</f>
        <v>0.5</v>
      </c>
      <c r="J20" s="1">
        <f>'Table for Publication'!J21/10</f>
        <v>0.3</v>
      </c>
      <c r="K20" s="1">
        <f>'Table for Publication'!K21/10</f>
        <v>0.3</v>
      </c>
      <c r="L20" s="1">
        <f>'Table for Publication'!L21/10</f>
        <v>0.3</v>
      </c>
      <c r="M20" s="1"/>
      <c r="N20" s="1"/>
    </row>
    <row r="21" spans="1:14" x14ac:dyDescent="0.35">
      <c r="A21" t="s">
        <v>58</v>
      </c>
      <c r="B21" s="16">
        <f>1000*'Table for Publication'!B22</f>
        <v>49.8</v>
      </c>
      <c r="C21" s="16">
        <f>1000*'Table for Publication'!C22</f>
        <v>49.8</v>
      </c>
      <c r="D21" s="16">
        <f>1000*'Table for Publication'!D22</f>
        <v>49.8</v>
      </c>
      <c r="E21" s="16">
        <f>1000*'Table for Publication'!E22</f>
        <v>49.8</v>
      </c>
      <c r="F21" s="16">
        <f>1000*'Table for Publication'!F22</f>
        <v>49.8</v>
      </c>
      <c r="G21" s="16">
        <f>1000*'Table for Publication'!G22</f>
        <v>49.8</v>
      </c>
      <c r="H21" s="16">
        <f>1000*'Table for Publication'!H22</f>
        <v>49.8</v>
      </c>
      <c r="I21" s="16">
        <f>1000*'Table for Publication'!I22</f>
        <v>49.8</v>
      </c>
      <c r="J21" s="16">
        <f>1000*'Table for Publication'!J22</f>
        <v>49.8</v>
      </c>
      <c r="K21" s="16">
        <f>1000*'Table for Publication'!K22</f>
        <v>49.8</v>
      </c>
      <c r="L21" s="16">
        <f>1000*'Table for Publication'!L22</f>
        <v>49.8</v>
      </c>
      <c r="M21" s="16">
        <f>1000*'Table for Publication'!M22</f>
        <v>49.8</v>
      </c>
      <c r="N21" s="16">
        <f>1000*'Table for Publication'!N22</f>
        <v>49.8</v>
      </c>
    </row>
    <row r="22" spans="1:14" x14ac:dyDescent="0.35">
      <c r="A22" t="s">
        <v>59</v>
      </c>
      <c r="B22" s="16">
        <f>'Table for Publication'!B23/10</f>
        <v>0.3</v>
      </c>
      <c r="C22" s="16">
        <f>'Table for Publication'!C23/10</f>
        <v>0.3</v>
      </c>
      <c r="D22" s="16">
        <f>'Table for Publication'!D23/10</f>
        <v>0.3</v>
      </c>
      <c r="E22" s="16">
        <f>'Table for Publication'!E23/10</f>
        <v>0.3</v>
      </c>
      <c r="F22" s="16">
        <f>'Table for Publication'!F23/10</f>
        <v>0.3</v>
      </c>
      <c r="G22" s="16">
        <f>'Table for Publication'!G23/10</f>
        <v>0.3</v>
      </c>
      <c r="H22" s="16">
        <f>'Table for Publication'!H23/10</f>
        <v>0.3</v>
      </c>
      <c r="I22" s="16">
        <f>'Table for Publication'!I23/10</f>
        <v>0.3</v>
      </c>
      <c r="J22" s="16">
        <f>'Table for Publication'!J23/10</f>
        <v>0.3</v>
      </c>
      <c r="K22" s="16">
        <f>'Table for Publication'!K23/10</f>
        <v>0.3</v>
      </c>
      <c r="L22" s="16">
        <f>'Table for Publication'!L23/10</f>
        <v>0.3</v>
      </c>
      <c r="M22" s="16">
        <f>'Table for Publication'!M23/10</f>
        <v>0.3</v>
      </c>
      <c r="N22" s="16">
        <f>'Table for Publication'!N23/10</f>
        <v>0.3</v>
      </c>
    </row>
    <row r="24" spans="1:14" x14ac:dyDescent="0.35">
      <c r="A24" s="2" t="s">
        <v>40</v>
      </c>
      <c r="B24" s="12" t="s">
        <v>42</v>
      </c>
      <c r="C24" s="12" t="s">
        <v>42</v>
      </c>
      <c r="D24" s="12" t="s">
        <v>42</v>
      </c>
      <c r="E24" s="12" t="s">
        <v>82</v>
      </c>
    </row>
    <row r="25" spans="1:14" x14ac:dyDescent="0.35">
      <c r="A25" s="2" t="s">
        <v>41</v>
      </c>
      <c r="B25" s="2">
        <v>2</v>
      </c>
      <c r="C25" s="2">
        <v>25</v>
      </c>
      <c r="D25" s="2">
        <v>200</v>
      </c>
      <c r="E25" s="2" t="s">
        <v>83</v>
      </c>
    </row>
    <row r="26" spans="1:14" x14ac:dyDescent="0.35">
      <c r="A26" t="s">
        <v>60</v>
      </c>
      <c r="B26" s="11">
        <f>'Table for Publication'!B27/10</f>
        <v>47.96</v>
      </c>
      <c r="C26" s="11">
        <f>'Table for Publication'!C27/10</f>
        <v>48.160000000000004</v>
      </c>
      <c r="D26" s="11">
        <f>'Table for Publication'!D27/10</f>
        <v>47.82</v>
      </c>
      <c r="E26" s="11">
        <f>'Table for Publication'!E27/10</f>
        <v>4.88</v>
      </c>
    </row>
    <row r="27" spans="1:14" x14ac:dyDescent="0.35">
      <c r="A27" t="s">
        <v>61</v>
      </c>
      <c r="B27">
        <f>1000*'Table for Publication'!B28</f>
        <v>49.7</v>
      </c>
      <c r="C27">
        <f>1000*'Table for Publication'!C28</f>
        <v>49.6</v>
      </c>
      <c r="D27">
        <f>1000*'Table for Publication'!D28</f>
        <v>49.7</v>
      </c>
      <c r="E27">
        <f>1000*'Table for Publication'!E28</f>
        <v>49.6</v>
      </c>
    </row>
    <row r="28" spans="1:14" x14ac:dyDescent="0.35">
      <c r="A28" t="s">
        <v>62</v>
      </c>
      <c r="B28">
        <f>'Table for Publication'!B29/10</f>
        <v>0.8</v>
      </c>
      <c r="C28">
        <f>'Table for Publication'!C29/10</f>
        <v>0.7</v>
      </c>
      <c r="D28">
        <f>'Table for Publication'!D29/10</f>
        <v>0.7</v>
      </c>
      <c r="E28">
        <f>'Table for Publication'!E29/10</f>
        <v>0.8</v>
      </c>
    </row>
    <row r="29" spans="1:14" x14ac:dyDescent="0.35">
      <c r="A29" s="3" t="s">
        <v>55</v>
      </c>
      <c r="B29" s="1">
        <f>'Table for Publication'!B30/10</f>
        <v>0.5</v>
      </c>
      <c r="C29" s="1">
        <f>'Table for Publication'!C30/10</f>
        <v>0.5</v>
      </c>
      <c r="D29" s="1">
        <f>'Table for Publication'!D30/10</f>
        <v>0.5</v>
      </c>
      <c r="E29" s="1">
        <f>'Table for Publication'!E30/10</f>
        <v>0.6</v>
      </c>
    </row>
    <row r="30" spans="1:14" x14ac:dyDescent="0.35">
      <c r="A30" s="3" t="s">
        <v>56</v>
      </c>
      <c r="B30" s="1">
        <f>1000*'Table for Publication'!B31</f>
        <v>21.2</v>
      </c>
      <c r="C30" s="1">
        <f>1000*'Table for Publication'!C31</f>
        <v>21.3</v>
      </c>
      <c r="D30" s="1">
        <f>1000*'Table for Publication'!D31</f>
        <v>22.9</v>
      </c>
      <c r="E30" s="1">
        <f>1000*'Table for Publication'!E31</f>
        <v>22.3</v>
      </c>
    </row>
    <row r="31" spans="1:14" x14ac:dyDescent="0.35">
      <c r="A31" s="3" t="s">
        <v>57</v>
      </c>
      <c r="B31" s="1">
        <f>'Table for Publication'!B32/10</f>
        <v>0.3</v>
      </c>
      <c r="C31" s="1">
        <f>'Table for Publication'!C32/10</f>
        <v>0.3</v>
      </c>
      <c r="D31" s="1">
        <f>'Table for Publication'!D32/10</f>
        <v>0.3</v>
      </c>
      <c r="E31" s="1">
        <f>'Table for Publication'!E32/10</f>
        <v>0.3</v>
      </c>
    </row>
    <row r="32" spans="1:14" x14ac:dyDescent="0.35">
      <c r="A32" t="s">
        <v>58</v>
      </c>
      <c r="B32" s="16">
        <f>1000*'Table for Publication'!B33</f>
        <v>49.8</v>
      </c>
      <c r="C32" s="16">
        <f>1000*'Table for Publication'!C33</f>
        <v>49.8</v>
      </c>
      <c r="D32" s="16">
        <f>1000*'Table for Publication'!D33</f>
        <v>49.8</v>
      </c>
      <c r="E32" s="16">
        <f>1000*'Table for Publication'!E33</f>
        <v>49.8</v>
      </c>
    </row>
    <row r="33" spans="1:5" x14ac:dyDescent="0.35">
      <c r="A33" t="s">
        <v>59</v>
      </c>
      <c r="B33" s="16">
        <f>'Table for Publication'!B34/10</f>
        <v>0.3</v>
      </c>
      <c r="C33" s="16">
        <f>'Table for Publication'!C34/10</f>
        <v>0.3</v>
      </c>
      <c r="D33" s="16">
        <f>'Table for Publication'!D34/10</f>
        <v>0.3</v>
      </c>
      <c r="E33" s="16">
        <f>'Table for Publication'!E34/10</f>
        <v>0.3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topLeftCell="A10" workbookViewId="0">
      <selection activeCell="D1" sqref="D1"/>
    </sheetView>
  </sheetViews>
  <sheetFormatPr defaultRowHeight="14.5" x14ac:dyDescent="0.35"/>
  <cols>
    <col min="1" max="1" width="27.453125" customWidth="1"/>
  </cols>
  <sheetData>
    <row r="1" spans="1:14" x14ac:dyDescent="0.35">
      <c r="A1" s="2"/>
      <c r="B1" s="17" t="s">
        <v>44</v>
      </c>
      <c r="C1" s="17"/>
      <c r="D1" s="17"/>
      <c r="E1" s="25" t="s">
        <v>43</v>
      </c>
      <c r="F1" s="25"/>
      <c r="G1" s="25"/>
    </row>
    <row r="2" spans="1:14" x14ac:dyDescent="0.35">
      <c r="A2" s="2"/>
      <c r="B2" s="13" t="s">
        <v>45</v>
      </c>
      <c r="C2" s="13" t="s">
        <v>46</v>
      </c>
      <c r="D2" s="13" t="s">
        <v>47</v>
      </c>
      <c r="E2" s="2" t="s">
        <v>20</v>
      </c>
      <c r="F2" s="2" t="s">
        <v>50</v>
      </c>
      <c r="G2" s="2" t="s">
        <v>21</v>
      </c>
    </row>
    <row r="3" spans="1:14" x14ac:dyDescent="0.35">
      <c r="A3" s="3" t="s">
        <v>9</v>
      </c>
      <c r="B3" s="1"/>
      <c r="C3" s="1"/>
      <c r="D3" s="1"/>
      <c r="E3" s="1">
        <v>56.6</v>
      </c>
      <c r="F3" s="1">
        <v>46.9</v>
      </c>
      <c r="G3" s="1">
        <v>31.7</v>
      </c>
    </row>
    <row r="4" spans="1:14" x14ac:dyDescent="0.35">
      <c r="A4" s="3" t="s">
        <v>48</v>
      </c>
      <c r="B4" s="1"/>
      <c r="C4" s="1"/>
      <c r="D4" s="1"/>
      <c r="E4" s="1">
        <v>1.9900000000000001E-2</v>
      </c>
      <c r="F4" s="1">
        <v>1.9800000000000002E-2</v>
      </c>
      <c r="G4" s="1">
        <v>0.23599999999999999</v>
      </c>
    </row>
    <row r="5" spans="1:14" x14ac:dyDescent="0.35">
      <c r="A5" s="3" t="s">
        <v>49</v>
      </c>
      <c r="B5" s="1"/>
      <c r="C5" s="1"/>
      <c r="D5" s="1"/>
      <c r="E5" s="1">
        <v>9</v>
      </c>
      <c r="F5" s="1">
        <v>8</v>
      </c>
      <c r="G5" s="1">
        <v>8</v>
      </c>
    </row>
    <row r="6" spans="1:14" x14ac:dyDescent="0.35">
      <c r="A6" t="s">
        <v>0</v>
      </c>
      <c r="B6">
        <v>579.5</v>
      </c>
      <c r="C6">
        <v>487.5</v>
      </c>
      <c r="D6">
        <v>489.8</v>
      </c>
      <c r="E6">
        <v>521.9</v>
      </c>
      <c r="F6">
        <v>445.49799999999999</v>
      </c>
      <c r="G6">
        <v>474.8</v>
      </c>
    </row>
    <row r="7" spans="1:14" x14ac:dyDescent="0.35">
      <c r="A7" t="s">
        <v>1</v>
      </c>
      <c r="B7">
        <v>4.4200000000000003E-2</v>
      </c>
      <c r="C7">
        <v>4.9700000000000001E-2</v>
      </c>
      <c r="D7">
        <v>4.9399999999999999E-2</v>
      </c>
      <c r="E7">
        <v>4.53E-2</v>
      </c>
      <c r="F7">
        <v>0</v>
      </c>
      <c r="G7">
        <v>4.7500000000000001E-2</v>
      </c>
    </row>
    <row r="8" spans="1:14" x14ac:dyDescent="0.35">
      <c r="A8" t="s">
        <v>2</v>
      </c>
      <c r="B8">
        <v>10</v>
      </c>
      <c r="C8">
        <v>8</v>
      </c>
      <c r="D8">
        <v>8</v>
      </c>
      <c r="E8">
        <v>9</v>
      </c>
      <c r="F8">
        <v>5</v>
      </c>
      <c r="G8">
        <v>6</v>
      </c>
    </row>
    <row r="9" spans="1:14" x14ac:dyDescent="0.35">
      <c r="A9" s="3" t="s">
        <v>10</v>
      </c>
      <c r="B9" s="4">
        <v>5</v>
      </c>
      <c r="C9" s="4">
        <v>6</v>
      </c>
      <c r="D9" s="1">
        <v>5</v>
      </c>
      <c r="E9" s="1">
        <v>6</v>
      </c>
      <c r="F9" s="1">
        <v>6</v>
      </c>
      <c r="G9" s="1">
        <v>5</v>
      </c>
    </row>
    <row r="10" spans="1:14" x14ac:dyDescent="0.35">
      <c r="A10" s="3" t="s">
        <v>11</v>
      </c>
      <c r="B10" s="1">
        <v>1.18E-2</v>
      </c>
      <c r="C10" s="1">
        <v>2.23E-2</v>
      </c>
      <c r="D10" s="1">
        <v>2.1600000000000001E-2</v>
      </c>
      <c r="E10" s="1">
        <v>1.11E-2</v>
      </c>
      <c r="F10" s="1">
        <v>2.1499999999999998E-2</v>
      </c>
      <c r="G10" s="1">
        <v>2.3699999999999999E-2</v>
      </c>
    </row>
    <row r="11" spans="1:14" x14ac:dyDescent="0.35">
      <c r="A11" s="3" t="s">
        <v>12</v>
      </c>
      <c r="B11" s="1">
        <v>3</v>
      </c>
      <c r="C11" s="1">
        <v>5</v>
      </c>
      <c r="D11" s="1">
        <v>3</v>
      </c>
      <c r="E11" s="1">
        <v>4</v>
      </c>
      <c r="F11" s="1">
        <v>3</v>
      </c>
      <c r="G11" s="1">
        <v>3</v>
      </c>
    </row>
    <row r="12" spans="1:14" x14ac:dyDescent="0.35">
      <c r="A12" t="s">
        <v>3</v>
      </c>
      <c r="B12" s="16">
        <v>4.9799999999999997E-2</v>
      </c>
      <c r="C12" s="16">
        <v>4.9799999999999997E-2</v>
      </c>
      <c r="D12" s="16">
        <v>4.9799999999999997E-2</v>
      </c>
      <c r="E12" s="16">
        <v>4.9799999999999997E-2</v>
      </c>
      <c r="F12" s="16">
        <v>4.9799999999999997E-2</v>
      </c>
      <c r="G12" s="16">
        <v>4.9799999999999997E-2</v>
      </c>
      <c r="H12" s="16"/>
      <c r="I12" s="16"/>
      <c r="J12" s="16"/>
      <c r="K12" s="16"/>
      <c r="L12" s="16"/>
      <c r="M12" s="16"/>
      <c r="N12" s="16"/>
    </row>
    <row r="13" spans="1:14" x14ac:dyDescent="0.35">
      <c r="A13" t="s">
        <v>4</v>
      </c>
      <c r="B13" s="16">
        <v>3</v>
      </c>
      <c r="C13" s="16">
        <v>3</v>
      </c>
      <c r="D13" s="16">
        <v>3</v>
      </c>
      <c r="E13" s="16">
        <v>3</v>
      </c>
      <c r="F13" s="16">
        <v>3</v>
      </c>
      <c r="G13" s="16">
        <v>3</v>
      </c>
      <c r="H13" s="16"/>
      <c r="I13" s="16"/>
      <c r="J13" s="16"/>
      <c r="K13" s="16"/>
      <c r="L13" s="16"/>
      <c r="M13" s="16"/>
      <c r="N13" s="16"/>
    </row>
    <row r="15" spans="1:14" x14ac:dyDescent="0.35">
      <c r="A15" s="2" t="s">
        <v>51</v>
      </c>
      <c r="B15" s="2" t="s">
        <v>39</v>
      </c>
      <c r="C15" s="2" t="s">
        <v>13</v>
      </c>
      <c r="D15" s="2" t="s">
        <v>14</v>
      </c>
      <c r="E15" s="2" t="s">
        <v>22</v>
      </c>
      <c r="F15" s="2" t="s">
        <v>15</v>
      </c>
      <c r="G15" s="2" t="s">
        <v>23</v>
      </c>
      <c r="H15" s="2" t="s">
        <v>16</v>
      </c>
      <c r="I15" s="2" t="s">
        <v>24</v>
      </c>
      <c r="J15" s="2" t="s">
        <v>17</v>
      </c>
      <c r="K15" s="2" t="s">
        <v>18</v>
      </c>
      <c r="L15" s="2" t="s">
        <v>25</v>
      </c>
      <c r="M15" s="2" t="s">
        <v>26</v>
      </c>
      <c r="N15" s="2" t="s">
        <v>27</v>
      </c>
    </row>
    <row r="16" spans="1:14" x14ac:dyDescent="0.35">
      <c r="A16" t="s">
        <v>0</v>
      </c>
      <c r="B16">
        <v>574.79999999999995</v>
      </c>
      <c r="C16">
        <v>575.20000000000005</v>
      </c>
      <c r="D16">
        <v>566.79999999999995</v>
      </c>
      <c r="E16">
        <v>556.5</v>
      </c>
      <c r="F16">
        <v>542.1</v>
      </c>
      <c r="G16">
        <v>526.70000000000005</v>
      </c>
      <c r="H16">
        <v>504.8</v>
      </c>
      <c r="I16">
        <v>495.3</v>
      </c>
      <c r="J16">
        <v>491.2</v>
      </c>
      <c r="K16">
        <v>490.3</v>
      </c>
      <c r="L16">
        <v>490.2</v>
      </c>
      <c r="M16">
        <v>490.6</v>
      </c>
      <c r="N16">
        <v>485.1</v>
      </c>
    </row>
    <row r="17" spans="1:14" x14ac:dyDescent="0.35">
      <c r="A17" t="s">
        <v>1</v>
      </c>
      <c r="B17">
        <v>4.4400000000000002E-2</v>
      </c>
      <c r="C17">
        <v>4.3999999999999997E-2</v>
      </c>
      <c r="D17">
        <v>4.4600000000000001E-2</v>
      </c>
      <c r="E17">
        <v>4.48E-2</v>
      </c>
      <c r="F17">
        <v>4.53E-2</v>
      </c>
      <c r="G17">
        <v>4.6600000000000003E-2</v>
      </c>
      <c r="H17">
        <v>4.6899999999999997E-2</v>
      </c>
      <c r="I17">
        <v>4.8500000000000001E-2</v>
      </c>
      <c r="J17">
        <v>4.8800000000000003E-2</v>
      </c>
      <c r="K17">
        <v>4.8500000000000001E-2</v>
      </c>
      <c r="L17">
        <v>4.9099999999999998E-2</v>
      </c>
      <c r="M17">
        <v>4.9099999999999998E-2</v>
      </c>
      <c r="N17">
        <v>4.9599999999999998E-2</v>
      </c>
    </row>
    <row r="18" spans="1:14" x14ac:dyDescent="0.35">
      <c r="A18" t="s">
        <v>2</v>
      </c>
      <c r="B18">
        <v>9</v>
      </c>
      <c r="C18">
        <v>10</v>
      </c>
      <c r="D18">
        <v>9</v>
      </c>
      <c r="E18">
        <v>9</v>
      </c>
      <c r="F18">
        <v>8</v>
      </c>
      <c r="G18">
        <v>8</v>
      </c>
      <c r="H18">
        <v>6</v>
      </c>
      <c r="I18">
        <v>7</v>
      </c>
      <c r="J18">
        <v>7</v>
      </c>
      <c r="K18">
        <v>7</v>
      </c>
      <c r="L18">
        <v>8</v>
      </c>
      <c r="M18">
        <v>7</v>
      </c>
      <c r="N18">
        <v>7</v>
      </c>
    </row>
    <row r="19" spans="1:14" x14ac:dyDescent="0.35">
      <c r="A19" s="3" t="s">
        <v>10</v>
      </c>
      <c r="B19" s="14">
        <v>6</v>
      </c>
      <c r="C19" s="14">
        <v>5</v>
      </c>
      <c r="D19" s="15">
        <v>5</v>
      </c>
      <c r="E19" s="14">
        <v>5</v>
      </c>
      <c r="F19" s="14">
        <v>5</v>
      </c>
      <c r="G19" s="14">
        <v>5</v>
      </c>
      <c r="H19" s="14">
        <v>5</v>
      </c>
      <c r="I19" s="14">
        <v>5</v>
      </c>
      <c r="J19" s="14">
        <v>5</v>
      </c>
      <c r="K19" s="14">
        <v>5</v>
      </c>
      <c r="L19" s="14">
        <v>5</v>
      </c>
      <c r="M19" s="1"/>
      <c r="N19" s="1"/>
    </row>
    <row r="20" spans="1:14" x14ac:dyDescent="0.35">
      <c r="A20" s="3" t="s">
        <v>11</v>
      </c>
      <c r="B20" s="3">
        <v>1.0500000000000001E-2</v>
      </c>
      <c r="C20" s="1">
        <v>1.0500000000000001E-2</v>
      </c>
      <c r="D20" s="1">
        <v>1.04E-2</v>
      </c>
      <c r="E20" s="1">
        <v>1.0500000000000001E-2</v>
      </c>
      <c r="F20" s="1">
        <v>1.54E-2</v>
      </c>
      <c r="G20" s="1">
        <v>1.5599999999999999E-2</v>
      </c>
      <c r="H20" s="1">
        <v>1.7600000000000001E-2</v>
      </c>
      <c r="I20" s="1">
        <v>1.72E-2</v>
      </c>
      <c r="J20" s="1">
        <v>1.9699999999999999E-2</v>
      </c>
      <c r="K20" s="1">
        <v>2.0899999999999998E-2</v>
      </c>
      <c r="L20" s="5">
        <v>2.1999999999999999E-2</v>
      </c>
      <c r="M20" s="1"/>
      <c r="N20" s="1"/>
    </row>
    <row r="21" spans="1:14" x14ac:dyDescent="0.35">
      <c r="A21" s="3" t="s">
        <v>12</v>
      </c>
      <c r="B21" s="3">
        <v>3</v>
      </c>
      <c r="C21" s="1">
        <v>3</v>
      </c>
      <c r="D21" s="1">
        <v>3</v>
      </c>
      <c r="E21" s="1">
        <v>3</v>
      </c>
      <c r="F21" s="1">
        <v>3</v>
      </c>
      <c r="G21" s="1">
        <v>3</v>
      </c>
      <c r="H21" s="1">
        <v>5</v>
      </c>
      <c r="I21" s="1">
        <v>5</v>
      </c>
      <c r="J21" s="6">
        <v>3</v>
      </c>
      <c r="K21" s="6">
        <v>3</v>
      </c>
      <c r="L21" s="1">
        <v>3</v>
      </c>
      <c r="M21" s="1"/>
      <c r="N21" s="1"/>
    </row>
    <row r="22" spans="1:14" x14ac:dyDescent="0.35">
      <c r="A22" t="s">
        <v>3</v>
      </c>
      <c r="B22" s="16">
        <v>4.9799999999999997E-2</v>
      </c>
      <c r="C22" s="16">
        <v>4.9799999999999997E-2</v>
      </c>
      <c r="D22" s="16">
        <v>4.9799999999999997E-2</v>
      </c>
      <c r="E22" s="16">
        <v>4.9799999999999997E-2</v>
      </c>
      <c r="F22" s="16">
        <v>4.9799999999999997E-2</v>
      </c>
      <c r="G22" s="16">
        <v>4.9799999999999997E-2</v>
      </c>
      <c r="H22" s="16">
        <v>4.9799999999999997E-2</v>
      </c>
      <c r="I22" s="16">
        <v>4.9799999999999997E-2</v>
      </c>
      <c r="J22" s="16">
        <v>4.9799999999999997E-2</v>
      </c>
      <c r="K22" s="16">
        <v>4.9799999999999997E-2</v>
      </c>
      <c r="L22" s="16">
        <v>4.9799999999999997E-2</v>
      </c>
      <c r="M22" s="16">
        <v>4.9799999999999997E-2</v>
      </c>
      <c r="N22" s="16">
        <v>4.9799999999999997E-2</v>
      </c>
    </row>
    <row r="23" spans="1:14" x14ac:dyDescent="0.35">
      <c r="A23" t="s">
        <v>4</v>
      </c>
      <c r="B23" s="16">
        <v>3</v>
      </c>
      <c r="C23" s="16">
        <v>3</v>
      </c>
      <c r="D23" s="16">
        <v>3</v>
      </c>
      <c r="E23" s="16">
        <v>3</v>
      </c>
      <c r="F23" s="16">
        <v>3</v>
      </c>
      <c r="G23" s="16">
        <v>3</v>
      </c>
      <c r="H23" s="16">
        <v>3</v>
      </c>
      <c r="I23" s="16">
        <v>3</v>
      </c>
      <c r="J23" s="16">
        <v>3</v>
      </c>
      <c r="K23" s="16">
        <v>3</v>
      </c>
      <c r="L23" s="16">
        <v>3</v>
      </c>
      <c r="M23" s="16">
        <v>3</v>
      </c>
      <c r="N23" s="16">
        <v>3</v>
      </c>
    </row>
    <row r="25" spans="1:14" x14ac:dyDescent="0.35">
      <c r="A25" s="2" t="s">
        <v>40</v>
      </c>
      <c r="B25" s="12" t="s">
        <v>42</v>
      </c>
      <c r="C25" s="12" t="s">
        <v>42</v>
      </c>
      <c r="D25" s="12" t="s">
        <v>42</v>
      </c>
      <c r="E25" s="12" t="s">
        <v>82</v>
      </c>
    </row>
    <row r="26" spans="1:14" x14ac:dyDescent="0.35">
      <c r="A26" s="2" t="s">
        <v>41</v>
      </c>
      <c r="B26" s="2">
        <v>2</v>
      </c>
      <c r="C26" s="2">
        <v>25</v>
      </c>
      <c r="D26" s="2">
        <v>200</v>
      </c>
      <c r="E26" s="2" t="s">
        <v>83</v>
      </c>
    </row>
    <row r="27" spans="1:14" x14ac:dyDescent="0.35">
      <c r="A27" t="s">
        <v>0</v>
      </c>
      <c r="B27">
        <v>479.6</v>
      </c>
      <c r="C27">
        <v>481.6</v>
      </c>
      <c r="D27">
        <v>478.2</v>
      </c>
      <c r="E27">
        <v>48.8</v>
      </c>
      <c r="F27" s="19"/>
    </row>
    <row r="28" spans="1:14" x14ac:dyDescent="0.35">
      <c r="A28" t="s">
        <v>1</v>
      </c>
      <c r="B28">
        <v>4.9700000000000001E-2</v>
      </c>
      <c r="C28">
        <v>4.9599999999999998E-2</v>
      </c>
      <c r="D28">
        <v>4.9700000000000001E-2</v>
      </c>
      <c r="E28">
        <v>4.9599999999999998E-2</v>
      </c>
      <c r="F28" s="19"/>
    </row>
    <row r="29" spans="1:14" x14ac:dyDescent="0.35">
      <c r="A29" t="s">
        <v>2</v>
      </c>
      <c r="B29">
        <v>8</v>
      </c>
      <c r="C29">
        <v>7</v>
      </c>
      <c r="D29">
        <v>7</v>
      </c>
      <c r="E29">
        <v>8</v>
      </c>
      <c r="F29" s="19"/>
    </row>
    <row r="30" spans="1:14" x14ac:dyDescent="0.35">
      <c r="A30" s="3" t="s">
        <v>10</v>
      </c>
      <c r="B30" s="3">
        <v>5</v>
      </c>
      <c r="C30" s="1">
        <v>5</v>
      </c>
      <c r="D30" s="21">
        <v>5</v>
      </c>
      <c r="E30" s="1">
        <v>6</v>
      </c>
      <c r="F30" s="20"/>
    </row>
    <row r="31" spans="1:14" x14ac:dyDescent="0.35">
      <c r="A31" s="3" t="s">
        <v>11</v>
      </c>
      <c r="B31" s="3">
        <v>2.12E-2</v>
      </c>
      <c r="C31" s="1">
        <v>2.1299999999999999E-2</v>
      </c>
      <c r="D31" s="1">
        <v>2.29E-2</v>
      </c>
      <c r="E31" s="1">
        <v>2.23E-2</v>
      </c>
      <c r="F31" s="20"/>
    </row>
    <row r="32" spans="1:14" x14ac:dyDescent="0.35">
      <c r="A32" s="3" t="s">
        <v>12</v>
      </c>
      <c r="B32" s="3">
        <v>3</v>
      </c>
      <c r="C32" s="1">
        <v>3</v>
      </c>
      <c r="D32" s="1">
        <v>3</v>
      </c>
      <c r="E32" s="1">
        <v>3</v>
      </c>
      <c r="F32" s="20"/>
    </row>
    <row r="33" spans="1:5" x14ac:dyDescent="0.35">
      <c r="A33" t="s">
        <v>3</v>
      </c>
      <c r="B33" s="16">
        <v>4.9799999999999997E-2</v>
      </c>
      <c r="C33" s="16">
        <v>4.9799999999999997E-2</v>
      </c>
      <c r="D33" s="16">
        <v>4.9799999999999997E-2</v>
      </c>
      <c r="E33" s="16">
        <v>4.9799999999999997E-2</v>
      </c>
    </row>
    <row r="34" spans="1:5" x14ac:dyDescent="0.35">
      <c r="A34" t="s">
        <v>4</v>
      </c>
      <c r="B34" s="16">
        <v>3</v>
      </c>
      <c r="C34" s="16">
        <v>3</v>
      </c>
      <c r="D34" s="16">
        <v>3</v>
      </c>
      <c r="E34" s="16">
        <v>3</v>
      </c>
    </row>
  </sheetData>
  <mergeCells count="1">
    <mergeCell ref="E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workbookViewId="0">
      <pane xSplit="1" ySplit="1" topLeftCell="E2" activePane="bottomRight" state="frozen"/>
      <selection pane="topRight" activeCell="B1" sqref="B1"/>
      <selection pane="bottomLeft" activeCell="A2" sqref="A2"/>
      <selection pane="bottomRight" sqref="A1:K16"/>
    </sheetView>
  </sheetViews>
  <sheetFormatPr defaultColWidth="16.7265625" defaultRowHeight="14.5" x14ac:dyDescent="0.35"/>
  <cols>
    <col min="1" max="1" width="40.54296875" customWidth="1"/>
  </cols>
  <sheetData>
    <row r="1" spans="1:14" x14ac:dyDescent="0.35">
      <c r="A1" s="2" t="s">
        <v>64</v>
      </c>
      <c r="B1" s="2">
        <v>50</v>
      </c>
      <c r="C1" s="2">
        <v>200</v>
      </c>
      <c r="D1" s="2">
        <v>300</v>
      </c>
      <c r="E1" s="2">
        <v>350</v>
      </c>
      <c r="F1" s="2">
        <v>400</v>
      </c>
      <c r="G1" s="2">
        <v>450</v>
      </c>
      <c r="H1" s="2">
        <v>500</v>
      </c>
      <c r="I1" s="2">
        <v>550</v>
      </c>
      <c r="J1" s="2">
        <v>600</v>
      </c>
      <c r="K1" s="2">
        <v>700</v>
      </c>
      <c r="L1" s="2">
        <v>800</v>
      </c>
      <c r="M1" s="2">
        <v>850</v>
      </c>
      <c r="N1" s="2">
        <v>900</v>
      </c>
    </row>
    <row r="2" spans="1:14" x14ac:dyDescent="0.35">
      <c r="A2" t="s">
        <v>0</v>
      </c>
      <c r="B2">
        <v>574.79999999999995</v>
      </c>
      <c r="C2">
        <v>575.20000000000005</v>
      </c>
      <c r="D2">
        <v>566.79999999999995</v>
      </c>
      <c r="E2">
        <v>556.5</v>
      </c>
      <c r="F2">
        <v>542.1</v>
      </c>
      <c r="G2">
        <v>526.70000000000005</v>
      </c>
      <c r="H2">
        <v>504.8</v>
      </c>
      <c r="I2">
        <v>495.3</v>
      </c>
      <c r="J2">
        <v>491.2</v>
      </c>
      <c r="K2">
        <v>490.3</v>
      </c>
      <c r="L2">
        <v>490.2</v>
      </c>
      <c r="M2">
        <v>490.6</v>
      </c>
      <c r="N2">
        <v>485.1</v>
      </c>
    </row>
    <row r="3" spans="1:14" x14ac:dyDescent="0.35">
      <c r="A3" t="s">
        <v>1</v>
      </c>
      <c r="B3">
        <v>4.4400000000000002E-2</v>
      </c>
      <c r="C3">
        <v>4.3999999999999997E-2</v>
      </c>
      <c r="D3">
        <v>4.4600000000000001E-2</v>
      </c>
      <c r="E3">
        <v>4.48E-2</v>
      </c>
      <c r="F3">
        <v>4.53E-2</v>
      </c>
      <c r="G3">
        <v>4.6600000000000003E-2</v>
      </c>
      <c r="H3">
        <v>4.6899999999999997E-2</v>
      </c>
      <c r="I3">
        <v>4.8500000000000001E-2</v>
      </c>
      <c r="J3">
        <v>4.8800000000000003E-2</v>
      </c>
      <c r="K3">
        <v>4.8500000000000001E-2</v>
      </c>
      <c r="L3">
        <v>4.9099999999999998E-2</v>
      </c>
      <c r="M3">
        <v>4.9099999999999998E-2</v>
      </c>
      <c r="N3">
        <v>4.9599999999999998E-2</v>
      </c>
    </row>
    <row r="4" spans="1:14" x14ac:dyDescent="0.35">
      <c r="A4" t="s">
        <v>2</v>
      </c>
      <c r="B4">
        <v>9</v>
      </c>
      <c r="C4">
        <v>10</v>
      </c>
      <c r="D4">
        <v>9</v>
      </c>
      <c r="E4">
        <v>9</v>
      </c>
      <c r="F4">
        <v>8</v>
      </c>
      <c r="G4">
        <v>8</v>
      </c>
      <c r="H4">
        <v>6</v>
      </c>
      <c r="I4">
        <v>7</v>
      </c>
      <c r="J4">
        <v>7</v>
      </c>
      <c r="K4">
        <v>7</v>
      </c>
      <c r="L4">
        <v>8</v>
      </c>
      <c r="M4">
        <v>7</v>
      </c>
      <c r="N4">
        <v>7</v>
      </c>
    </row>
    <row r="5" spans="1:14" x14ac:dyDescent="0.35">
      <c r="A5" s="3" t="s">
        <v>10</v>
      </c>
      <c r="B5" s="14">
        <v>6</v>
      </c>
      <c r="C5" s="14">
        <v>5</v>
      </c>
      <c r="D5" s="15">
        <v>5</v>
      </c>
      <c r="E5" s="14">
        <v>5</v>
      </c>
      <c r="F5" s="14">
        <v>5</v>
      </c>
      <c r="G5" s="14">
        <v>5</v>
      </c>
      <c r="H5" s="14">
        <v>5</v>
      </c>
      <c r="I5" s="14">
        <v>5</v>
      </c>
      <c r="J5" s="14">
        <v>5</v>
      </c>
      <c r="K5" s="14">
        <v>5</v>
      </c>
      <c r="L5" s="14">
        <v>5</v>
      </c>
      <c r="M5" s="1"/>
      <c r="N5" s="1"/>
    </row>
    <row r="6" spans="1:14" x14ac:dyDescent="0.35">
      <c r="A6" s="3" t="s">
        <v>11</v>
      </c>
      <c r="B6" s="3">
        <v>1.0500000000000001E-2</v>
      </c>
      <c r="C6" s="1">
        <v>1.0500000000000001E-2</v>
      </c>
      <c r="D6" s="1">
        <v>1.04E-2</v>
      </c>
      <c r="E6" s="1">
        <v>1.0500000000000001E-2</v>
      </c>
      <c r="F6" s="1">
        <v>1.54E-2</v>
      </c>
      <c r="G6" s="1">
        <v>1.5599999999999999E-2</v>
      </c>
      <c r="H6" s="1">
        <v>1.7600000000000001E-2</v>
      </c>
      <c r="I6" s="1">
        <v>1.72E-2</v>
      </c>
      <c r="J6" s="1">
        <v>1.9699999999999999E-2</v>
      </c>
      <c r="K6" s="1">
        <v>2.0899999999999998E-2</v>
      </c>
      <c r="L6" s="5">
        <v>2.1999999999999999E-2</v>
      </c>
      <c r="M6" s="1"/>
      <c r="N6" s="1"/>
    </row>
    <row r="7" spans="1:14" x14ac:dyDescent="0.35">
      <c r="A7" s="3" t="s">
        <v>12</v>
      </c>
      <c r="B7" s="3">
        <v>3</v>
      </c>
      <c r="C7" s="1">
        <v>3</v>
      </c>
      <c r="D7" s="1">
        <v>3</v>
      </c>
      <c r="E7" s="1">
        <v>3</v>
      </c>
      <c r="F7" s="1">
        <v>3</v>
      </c>
      <c r="G7" s="1">
        <v>3</v>
      </c>
      <c r="H7" s="1">
        <v>5</v>
      </c>
      <c r="I7" s="1">
        <v>5</v>
      </c>
      <c r="J7" s="6">
        <v>3</v>
      </c>
      <c r="K7" s="6">
        <v>3</v>
      </c>
      <c r="L7" s="1">
        <v>3</v>
      </c>
      <c r="M7" s="1"/>
      <c r="N7" s="1"/>
    </row>
    <row r="8" spans="1:14" x14ac:dyDescent="0.35">
      <c r="A8" t="s">
        <v>3</v>
      </c>
      <c r="B8" s="16">
        <v>4.9799999999999997E-2</v>
      </c>
      <c r="C8" s="16">
        <v>4.9799999999999997E-2</v>
      </c>
      <c r="D8" s="16">
        <v>4.9799999999999997E-2</v>
      </c>
      <c r="E8" s="16">
        <v>4.9799999999999997E-2</v>
      </c>
      <c r="F8" s="16">
        <v>4.9799999999999997E-2</v>
      </c>
      <c r="G8" s="16">
        <v>4.9799999999999997E-2</v>
      </c>
      <c r="H8" s="16">
        <v>4.9799999999999997E-2</v>
      </c>
      <c r="I8" s="16">
        <v>4.9799999999999997E-2</v>
      </c>
      <c r="J8" s="16">
        <v>4.9799999999999997E-2</v>
      </c>
      <c r="K8" s="16">
        <v>4.9799999999999997E-2</v>
      </c>
      <c r="L8" s="16">
        <v>4.9799999999999997E-2</v>
      </c>
      <c r="M8" s="16">
        <v>4.9799999999999997E-2</v>
      </c>
      <c r="N8" s="16">
        <v>4.9799999999999997E-2</v>
      </c>
    </row>
    <row r="9" spans="1:14" x14ac:dyDescent="0.35">
      <c r="A9" t="s">
        <v>4</v>
      </c>
      <c r="B9" s="16">
        <v>3</v>
      </c>
      <c r="C9" s="16">
        <v>3</v>
      </c>
      <c r="D9" s="16">
        <v>3</v>
      </c>
      <c r="E9" s="16">
        <v>3</v>
      </c>
      <c r="F9" s="16">
        <v>3</v>
      </c>
      <c r="G9" s="16">
        <v>3</v>
      </c>
      <c r="H9" s="16">
        <v>3</v>
      </c>
      <c r="I9" s="16">
        <v>3</v>
      </c>
      <c r="J9" s="16">
        <v>3</v>
      </c>
      <c r="K9" s="16">
        <v>3</v>
      </c>
      <c r="L9" s="16">
        <v>3</v>
      </c>
      <c r="M9" s="16">
        <v>3</v>
      </c>
      <c r="N9" s="16">
        <v>3</v>
      </c>
    </row>
    <row r="10" spans="1:14" x14ac:dyDescent="0.35">
      <c r="A10" s="3" t="s">
        <v>5</v>
      </c>
      <c r="B10" s="3">
        <v>2.08</v>
      </c>
      <c r="C10" s="1">
        <v>2.14</v>
      </c>
      <c r="D10" s="1">
        <v>2.15</v>
      </c>
      <c r="E10" s="1">
        <v>2.12</v>
      </c>
      <c r="F10" s="1">
        <v>2.0499999999999998</v>
      </c>
      <c r="G10" s="1">
        <v>2.085</v>
      </c>
      <c r="H10" s="1">
        <v>2.0430000000000001</v>
      </c>
      <c r="I10" s="1">
        <v>2.016</v>
      </c>
      <c r="J10" s="1">
        <v>2.04</v>
      </c>
      <c r="K10" s="1">
        <v>2.04</v>
      </c>
      <c r="L10" s="1">
        <v>1.998</v>
      </c>
      <c r="M10" s="1">
        <v>1.1759999999999999</v>
      </c>
      <c r="N10" s="1">
        <v>0.88500000000000001</v>
      </c>
    </row>
    <row r="11" spans="1:14" x14ac:dyDescent="0.35">
      <c r="A11" t="s">
        <v>6</v>
      </c>
      <c r="B11">
        <v>1.1999999999999999E-3</v>
      </c>
      <c r="C11">
        <v>1.1999999999999999E-3</v>
      </c>
    </row>
    <row r="12" spans="1:14" x14ac:dyDescent="0.35">
      <c r="A12" s="3" t="s">
        <v>7</v>
      </c>
      <c r="B12" s="3">
        <v>2.4799999999999999E-2</v>
      </c>
      <c r="C12" s="1">
        <v>1.4999999999999999E-2</v>
      </c>
      <c r="D12" s="1"/>
      <c r="E12" s="1"/>
      <c r="F12" s="1">
        <v>2.7E-2</v>
      </c>
      <c r="G12" s="1"/>
      <c r="H12" s="1"/>
      <c r="I12" s="1"/>
      <c r="J12" s="1"/>
      <c r="K12" s="1">
        <v>1.4999999999999999E-2</v>
      </c>
      <c r="L12" s="1"/>
      <c r="M12" s="1"/>
    </row>
    <row r="13" spans="1:14" x14ac:dyDescent="0.35">
      <c r="A13" t="s">
        <v>8</v>
      </c>
      <c r="B13">
        <v>0.125</v>
      </c>
      <c r="C13">
        <v>0.125</v>
      </c>
      <c r="M13">
        <v>6.6000000000000003E-2</v>
      </c>
      <c r="N13">
        <v>5.0200000000000002E-2</v>
      </c>
    </row>
    <row r="14" spans="1:14" x14ac:dyDescent="0.35">
      <c r="A14" s="3" t="s">
        <v>28</v>
      </c>
      <c r="B14" s="3"/>
      <c r="C14" s="1"/>
      <c r="D14" s="8">
        <f t="shared" ref="D14:I14" si="0">SQRT(D15)</f>
        <v>1.9331321734428819</v>
      </c>
      <c r="E14" s="8">
        <f t="shared" si="0"/>
        <v>1.9</v>
      </c>
      <c r="F14" s="8">
        <f t="shared" si="0"/>
        <v>1.8547236990991407</v>
      </c>
      <c r="G14" s="8">
        <f t="shared" si="0"/>
        <v>1.8193405398660252</v>
      </c>
      <c r="H14" s="8">
        <f t="shared" si="0"/>
        <v>1.7972200755611429</v>
      </c>
      <c r="I14" s="8">
        <f t="shared" si="0"/>
        <v>1.6431676725154984</v>
      </c>
      <c r="J14" s="1">
        <v>2.71</v>
      </c>
      <c r="K14" s="1"/>
      <c r="L14" s="1">
        <v>2.02</v>
      </c>
      <c r="M14" s="1"/>
      <c r="N14" s="1"/>
    </row>
    <row r="15" spans="1:14" x14ac:dyDescent="0.35">
      <c r="A15" t="s">
        <v>29</v>
      </c>
      <c r="B15">
        <v>2.94</v>
      </c>
      <c r="C15">
        <v>3.53</v>
      </c>
      <c r="D15">
        <v>3.7370000000000001</v>
      </c>
      <c r="E15">
        <v>3.61</v>
      </c>
      <c r="F15">
        <v>3.44</v>
      </c>
      <c r="G15">
        <v>3.31</v>
      </c>
      <c r="H15">
        <v>3.23</v>
      </c>
      <c r="I15">
        <v>2.7</v>
      </c>
      <c r="J15">
        <v>2.4849999999999999</v>
      </c>
    </row>
    <row r="16" spans="1:14" x14ac:dyDescent="0.35">
      <c r="A16" s="3" t="s">
        <v>19</v>
      </c>
      <c r="H16">
        <v>6.5299999999999997E-2</v>
      </c>
      <c r="K16">
        <v>3.0499999999999999E-2</v>
      </c>
      <c r="M16">
        <v>4.5100000000000001E-2</v>
      </c>
      <c r="N16">
        <v>3.8300000000000001E-2</v>
      </c>
    </row>
    <row r="18" spans="1:14" x14ac:dyDescent="0.35">
      <c r="B18" s="11">
        <f t="shared" ref="B18:N18" si="1">B3*B2</f>
        <v>25.52112</v>
      </c>
      <c r="C18" s="11">
        <f t="shared" si="1"/>
        <v>25.308800000000002</v>
      </c>
      <c r="D18" s="11">
        <f t="shared" si="1"/>
        <v>25.27928</v>
      </c>
      <c r="E18" s="11">
        <f t="shared" si="1"/>
        <v>24.9312</v>
      </c>
      <c r="F18" s="11">
        <f t="shared" si="1"/>
        <v>24.557130000000001</v>
      </c>
      <c r="G18" s="11">
        <f t="shared" si="1"/>
        <v>24.544220000000003</v>
      </c>
      <c r="H18" s="11">
        <f t="shared" si="1"/>
        <v>23.67512</v>
      </c>
      <c r="I18" s="11">
        <f t="shared" si="1"/>
        <v>24.02205</v>
      </c>
      <c r="J18" s="11">
        <f t="shared" si="1"/>
        <v>23.970560000000003</v>
      </c>
      <c r="K18" s="11">
        <f t="shared" si="1"/>
        <v>23.77955</v>
      </c>
      <c r="L18" s="11">
        <f t="shared" si="1"/>
        <v>24.068819999999999</v>
      </c>
      <c r="M18" s="11">
        <f t="shared" si="1"/>
        <v>24.088460000000001</v>
      </c>
      <c r="N18" s="11">
        <f t="shared" si="1"/>
        <v>24.060960000000001</v>
      </c>
    </row>
    <row r="19" spans="1:14" x14ac:dyDescent="0.35">
      <c r="B19" s="11">
        <f t="shared" ref="B19:N19" si="2">B6*B5</f>
        <v>6.3E-2</v>
      </c>
      <c r="C19" s="11">
        <f t="shared" si="2"/>
        <v>5.2500000000000005E-2</v>
      </c>
      <c r="D19" s="11">
        <f t="shared" si="2"/>
        <v>5.1999999999999998E-2</v>
      </c>
      <c r="E19" s="11">
        <f t="shared" si="2"/>
        <v>5.2500000000000005E-2</v>
      </c>
      <c r="F19" s="11">
        <f t="shared" si="2"/>
        <v>7.6999999999999999E-2</v>
      </c>
      <c r="G19" s="11">
        <f t="shared" si="2"/>
        <v>7.8E-2</v>
      </c>
      <c r="H19" s="11">
        <f t="shared" si="2"/>
        <v>8.8000000000000009E-2</v>
      </c>
      <c r="I19" s="11">
        <f t="shared" si="2"/>
        <v>8.5999999999999993E-2</v>
      </c>
      <c r="J19" s="11">
        <f t="shared" si="2"/>
        <v>9.849999999999999E-2</v>
      </c>
      <c r="K19" s="11">
        <f t="shared" si="2"/>
        <v>0.1045</v>
      </c>
      <c r="L19" s="11">
        <f t="shared" si="2"/>
        <v>0.10999999999999999</v>
      </c>
      <c r="M19" s="11">
        <f t="shared" si="2"/>
        <v>0</v>
      </c>
      <c r="N19" s="11">
        <f t="shared" si="2"/>
        <v>0</v>
      </c>
    </row>
    <row r="20" spans="1:14" x14ac:dyDescent="0.35">
      <c r="A20" t="s">
        <v>76</v>
      </c>
      <c r="B20" s="11">
        <f t="shared" ref="B20:N20" si="3">SUM(B18:B19)</f>
        <v>25.584119999999999</v>
      </c>
      <c r="C20" s="11">
        <f t="shared" si="3"/>
        <v>25.3613</v>
      </c>
      <c r="D20" s="11">
        <f t="shared" si="3"/>
        <v>25.33128</v>
      </c>
      <c r="E20" s="11">
        <f t="shared" si="3"/>
        <v>24.983699999999999</v>
      </c>
      <c r="F20" s="11">
        <f t="shared" si="3"/>
        <v>24.634130000000003</v>
      </c>
      <c r="G20" s="11">
        <f t="shared" si="3"/>
        <v>24.622220000000002</v>
      </c>
      <c r="H20" s="11">
        <f t="shared" si="3"/>
        <v>23.763120000000001</v>
      </c>
      <c r="I20" s="11">
        <f t="shared" si="3"/>
        <v>24.108049999999999</v>
      </c>
      <c r="J20" s="11">
        <f t="shared" si="3"/>
        <v>24.069060000000004</v>
      </c>
      <c r="K20" s="11">
        <f t="shared" si="3"/>
        <v>23.884050000000002</v>
      </c>
      <c r="L20" s="11">
        <f t="shared" si="3"/>
        <v>24.178819999999998</v>
      </c>
      <c r="M20" s="11">
        <f t="shared" si="3"/>
        <v>24.088460000000001</v>
      </c>
      <c r="N20" s="11">
        <f t="shared" si="3"/>
        <v>24.060960000000001</v>
      </c>
    </row>
    <row r="21" spans="1:14" x14ac:dyDescent="0.35">
      <c r="L21" t="s">
        <v>36</v>
      </c>
    </row>
    <row r="22" spans="1:14" x14ac:dyDescent="0.35">
      <c r="A22" t="s">
        <v>33</v>
      </c>
      <c r="B22">
        <v>-0.7</v>
      </c>
      <c r="C22">
        <v>-0.9</v>
      </c>
      <c r="D22">
        <v>-1.9</v>
      </c>
      <c r="E22">
        <v>-0.9</v>
      </c>
      <c r="F22">
        <v>-0.6</v>
      </c>
      <c r="G22">
        <v>-0.4</v>
      </c>
      <c r="H22">
        <v>-1.2</v>
      </c>
      <c r="I22">
        <v>-0.8</v>
      </c>
      <c r="J22">
        <v>-0.6</v>
      </c>
      <c r="K22">
        <v>-4</v>
      </c>
      <c r="L22">
        <v>-7</v>
      </c>
      <c r="M22">
        <v>-6</v>
      </c>
      <c r="N22">
        <v>-12</v>
      </c>
    </row>
    <row r="23" spans="1:14" x14ac:dyDescent="0.35">
      <c r="A23" t="s">
        <v>30</v>
      </c>
      <c r="B23">
        <v>0.8</v>
      </c>
      <c r="C23">
        <v>0.8</v>
      </c>
      <c r="D23">
        <v>0.8</v>
      </c>
      <c r="E23">
        <v>0.4</v>
      </c>
      <c r="F23">
        <v>1.7</v>
      </c>
      <c r="G23">
        <v>1.9</v>
      </c>
      <c r="H23">
        <v>1.4</v>
      </c>
      <c r="I23">
        <v>0.6</v>
      </c>
      <c r="J23">
        <v>1.2</v>
      </c>
      <c r="K23">
        <v>11</v>
      </c>
      <c r="L23">
        <v>9</v>
      </c>
      <c r="M23">
        <v>6</v>
      </c>
      <c r="N23">
        <v>12</v>
      </c>
    </row>
    <row r="24" spans="1:14" x14ac:dyDescent="0.35">
      <c r="A24" t="s">
        <v>31</v>
      </c>
      <c r="B24">
        <v>-5.9999999999999995E-4</v>
      </c>
      <c r="C24">
        <v>-5.0000000000000001E-4</v>
      </c>
      <c r="D24">
        <v>-6.9999999999999999E-4</v>
      </c>
      <c r="E24">
        <v>-5.9999999999999995E-4</v>
      </c>
      <c r="F24">
        <v>-5.0000000000000001E-4</v>
      </c>
      <c r="G24">
        <v>-8.9999999999999998E-4</v>
      </c>
      <c r="H24">
        <v>-5.9999999999999995E-4</v>
      </c>
      <c r="I24">
        <v>-8.9999999999999998E-4</v>
      </c>
      <c r="J24">
        <v>-8.0000000000000004E-4</v>
      </c>
      <c r="K24">
        <v>-8.0000000000000004E-4</v>
      </c>
      <c r="L24">
        <v>-1.1000000000000001E-3</v>
      </c>
      <c r="M24">
        <v>-8.0000000000000004E-4</v>
      </c>
      <c r="N24">
        <v>-8.0000000000000004E-4</v>
      </c>
    </row>
    <row r="25" spans="1:14" x14ac:dyDescent="0.35">
      <c r="A25" t="s">
        <v>32</v>
      </c>
      <c r="B25">
        <v>6.9999999999999999E-4</v>
      </c>
      <c r="C25">
        <v>5.9999999999999995E-4</v>
      </c>
      <c r="D25">
        <v>5.9999999999999995E-4</v>
      </c>
      <c r="E25">
        <v>5.9999999999999995E-4</v>
      </c>
      <c r="F25">
        <v>2.9999999999999997E-4</v>
      </c>
      <c r="G25">
        <v>4.0000000000000002E-4</v>
      </c>
      <c r="H25">
        <v>4.0000000000000002E-4</v>
      </c>
      <c r="I25">
        <v>4.0000000000000002E-4</v>
      </c>
      <c r="J25">
        <v>4.0000000000000002E-4</v>
      </c>
      <c r="K25">
        <v>5.0000000000000001E-4</v>
      </c>
      <c r="L25">
        <v>8.0000000000000004E-4</v>
      </c>
      <c r="M25">
        <v>8.0000000000000004E-4</v>
      </c>
      <c r="N25">
        <v>8.0000000000000004E-4</v>
      </c>
    </row>
    <row r="26" spans="1:14" x14ac:dyDescent="0.35">
      <c r="A26" t="s">
        <v>34</v>
      </c>
      <c r="B26">
        <v>-6.9999999999999999E-4</v>
      </c>
      <c r="C26">
        <v>-6.9999999999999999E-4</v>
      </c>
      <c r="D26">
        <v>-5.9999999999999995E-4</v>
      </c>
      <c r="E26">
        <v>-2.9999999999999997E-4</v>
      </c>
      <c r="F26">
        <v>-1.1999999999999999E-3</v>
      </c>
      <c r="G26">
        <v>-2.0999999999999999E-3</v>
      </c>
      <c r="H26">
        <v>-1.1999999999999999E-3</v>
      </c>
      <c r="I26">
        <v>-8.0000000000000004E-4</v>
      </c>
      <c r="J26">
        <v>-5.9999999999999995E-4</v>
      </c>
      <c r="K26">
        <v>-4.0000000000000002E-4</v>
      </c>
      <c r="L26">
        <v>-2.0000000000000001E-4</v>
      </c>
    </row>
    <row r="27" spans="1:14" x14ac:dyDescent="0.35">
      <c r="A27" t="s">
        <v>35</v>
      </c>
      <c r="B27">
        <v>8.9999999999999998E-4</v>
      </c>
      <c r="C27">
        <v>1.6000000000000001E-3</v>
      </c>
      <c r="D27">
        <v>1.1000000000000001E-3</v>
      </c>
      <c r="E27">
        <v>2.0999999999999999E-3</v>
      </c>
      <c r="F27">
        <v>2.9999999999999997E-4</v>
      </c>
      <c r="G27">
        <v>5.9999999999999995E-4</v>
      </c>
      <c r="H27">
        <v>1.1000000000000001E-3</v>
      </c>
      <c r="I27">
        <v>8.0000000000000004E-4</v>
      </c>
      <c r="J27">
        <v>4.0000000000000002E-4</v>
      </c>
      <c r="K27">
        <v>4.0000000000000002E-4</v>
      </c>
      <c r="L27">
        <v>2.9999999999999997E-4</v>
      </c>
    </row>
    <row r="28" spans="1:14" x14ac:dyDescent="0.35">
      <c r="A28" t="s">
        <v>38</v>
      </c>
      <c r="C28">
        <v>2</v>
      </c>
    </row>
    <row r="29" spans="1:14" x14ac:dyDescent="0.35">
      <c r="A29" t="s">
        <v>37</v>
      </c>
      <c r="C29">
        <v>6</v>
      </c>
    </row>
    <row r="30" spans="1:14" x14ac:dyDescent="0.35">
      <c r="A30" t="s">
        <v>77</v>
      </c>
      <c r="B30" s="10">
        <f>SQRT((B24/B3)^2+(B22/B2)^2)*B20</f>
        <v>0.34713240795709571</v>
      </c>
      <c r="C30" s="10">
        <f t="shared" ref="C30:N30" si="4">SQRT((C24/C3)^2+(C22/C2)^2)*C20</f>
        <v>0.2909157054379608</v>
      </c>
      <c r="D30" s="10">
        <f t="shared" si="4"/>
        <v>0.40654302385912189</v>
      </c>
      <c r="E30" s="10">
        <f t="shared" si="4"/>
        <v>0.33703383756114103</v>
      </c>
      <c r="F30" s="10">
        <f t="shared" si="4"/>
        <v>0.27326350364567253</v>
      </c>
      <c r="G30" s="10">
        <f t="shared" si="4"/>
        <v>0.47590394524589524</v>
      </c>
      <c r="H30" s="10">
        <f t="shared" si="4"/>
        <v>0.30920956479377831</v>
      </c>
      <c r="I30" s="10">
        <f t="shared" si="4"/>
        <v>0.44905730775225283</v>
      </c>
      <c r="J30" s="10">
        <f t="shared" si="4"/>
        <v>0.39566856742247014</v>
      </c>
      <c r="K30" s="10">
        <f t="shared" si="4"/>
        <v>0.43951668672494398</v>
      </c>
      <c r="L30" s="10">
        <f t="shared" si="4"/>
        <v>0.64236583100815103</v>
      </c>
      <c r="M30" s="10">
        <f>SQRT((M24/M3)^2+(M22/M2)^2)*M20</f>
        <v>0.49074403755929641</v>
      </c>
      <c r="N30" s="10">
        <f t="shared" si="4"/>
        <v>0.71054143186727681</v>
      </c>
    </row>
    <row r="31" spans="1:14" x14ac:dyDescent="0.35">
      <c r="A31" t="s">
        <v>78</v>
      </c>
      <c r="B31" s="10">
        <f>SQRT((B25/B3)^2+(B23/B2)^2)*B20</f>
        <v>0.40492190098848618</v>
      </c>
      <c r="C31" s="10">
        <f t="shared" ref="C31:N31" si="5">SQRT((C25/C3)^2+(C23/C2)^2)*C20</f>
        <v>0.34763006461072182</v>
      </c>
      <c r="D31" s="10">
        <f t="shared" si="5"/>
        <v>0.34264997882074744</v>
      </c>
      <c r="E31" s="10">
        <f t="shared" si="5"/>
        <v>0.33508466323690511</v>
      </c>
      <c r="F31" s="10">
        <f t="shared" si="5"/>
        <v>0.18050603135744803</v>
      </c>
      <c r="G31" s="10">
        <f t="shared" si="5"/>
        <v>0.22925500981985686</v>
      </c>
      <c r="H31" s="10">
        <f t="shared" si="5"/>
        <v>0.21311661057349512</v>
      </c>
      <c r="I31" s="10">
        <f t="shared" si="5"/>
        <v>0.2009625985528492</v>
      </c>
      <c r="J31" s="10">
        <f t="shared" si="5"/>
        <v>0.20586360494370373</v>
      </c>
      <c r="K31" s="10">
        <f t="shared" si="5"/>
        <v>0.58970942237705304</v>
      </c>
      <c r="L31" s="10">
        <f t="shared" si="5"/>
        <v>0.59351746446447384</v>
      </c>
      <c r="M31" s="10">
        <f t="shared" si="5"/>
        <v>0.49074403755929641</v>
      </c>
      <c r="N31" s="10">
        <f t="shared" si="5"/>
        <v>0.71054143186727681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I18" sqref="I18"/>
    </sheetView>
  </sheetViews>
  <sheetFormatPr defaultRowHeight="14.5" x14ac:dyDescent="0.35"/>
  <cols>
    <col min="1" max="1" width="36.453125" customWidth="1"/>
  </cols>
  <sheetData>
    <row r="1" spans="1:5" x14ac:dyDescent="0.35">
      <c r="A1" s="2"/>
      <c r="B1" s="2" t="s">
        <v>80</v>
      </c>
      <c r="C1" s="2" t="s">
        <v>80</v>
      </c>
      <c r="D1" s="2" t="s">
        <v>81</v>
      </c>
      <c r="E1" s="2" t="s">
        <v>81</v>
      </c>
    </row>
    <row r="2" spans="1:5" x14ac:dyDescent="0.35">
      <c r="A2" s="2" t="s">
        <v>64</v>
      </c>
      <c r="B2" s="2">
        <v>850</v>
      </c>
      <c r="C2" s="2">
        <v>900</v>
      </c>
      <c r="D2" s="2">
        <v>800</v>
      </c>
      <c r="E2" s="2">
        <v>850</v>
      </c>
    </row>
    <row r="3" spans="1:5" x14ac:dyDescent="0.35">
      <c r="A3" t="s">
        <v>66</v>
      </c>
      <c r="B3" s="19">
        <v>48.8</v>
      </c>
      <c r="C3">
        <v>49.1</v>
      </c>
      <c r="D3" s="11">
        <v>49.019999999999996</v>
      </c>
      <c r="E3" s="11">
        <v>49.06</v>
      </c>
    </row>
    <row r="4" spans="1:5" x14ac:dyDescent="0.35">
      <c r="A4" t="s">
        <v>69</v>
      </c>
      <c r="B4" s="19">
        <v>0.70799999999999996</v>
      </c>
      <c r="C4" s="9">
        <f>0.049*14.24</f>
        <v>0.69776000000000005</v>
      </c>
      <c r="D4" s="9">
        <v>0.69918400000000003</v>
      </c>
      <c r="E4" s="9">
        <v>0.69918400000000003</v>
      </c>
    </row>
    <row r="5" spans="1:5" x14ac:dyDescent="0.35">
      <c r="A5" t="s">
        <v>73</v>
      </c>
      <c r="B5" s="19">
        <v>0.8</v>
      </c>
      <c r="C5">
        <v>0.7</v>
      </c>
      <c r="D5">
        <v>0.8</v>
      </c>
      <c r="E5">
        <v>0.7</v>
      </c>
    </row>
    <row r="6" spans="1:5" x14ac:dyDescent="0.35">
      <c r="A6" s="3" t="s">
        <v>67</v>
      </c>
      <c r="B6" s="20">
        <v>0.6</v>
      </c>
      <c r="C6" s="1"/>
      <c r="D6" s="1">
        <v>0.5</v>
      </c>
      <c r="E6" s="1"/>
    </row>
    <row r="7" spans="1:5" x14ac:dyDescent="0.35">
      <c r="A7" s="3" t="s">
        <v>70</v>
      </c>
      <c r="B7" s="20">
        <v>0.67600000000000005</v>
      </c>
      <c r="C7" s="7"/>
      <c r="D7" s="7">
        <v>0.66703999999999997</v>
      </c>
      <c r="E7" s="1"/>
    </row>
    <row r="8" spans="1:5" x14ac:dyDescent="0.35">
      <c r="A8" s="3" t="s">
        <v>74</v>
      </c>
      <c r="B8" s="20">
        <v>0.3</v>
      </c>
      <c r="C8" s="1"/>
      <c r="D8" s="1">
        <v>0.3</v>
      </c>
      <c r="E8" s="1"/>
    </row>
    <row r="9" spans="1:5" x14ac:dyDescent="0.35">
      <c r="A9" t="s">
        <v>71</v>
      </c>
      <c r="B9" s="18">
        <v>0.71711999999999998</v>
      </c>
      <c r="C9" s="18">
        <v>0.71711999999999998</v>
      </c>
      <c r="D9" s="18">
        <v>0.71711999999999998</v>
      </c>
      <c r="E9" s="18">
        <v>0.71711999999999998</v>
      </c>
    </row>
    <row r="10" spans="1:5" x14ac:dyDescent="0.35">
      <c r="A10" t="s">
        <v>75</v>
      </c>
      <c r="B10" s="16">
        <v>0.3</v>
      </c>
      <c r="C10" s="16">
        <v>0.3</v>
      </c>
      <c r="D10" s="16">
        <v>0.3</v>
      </c>
      <c r="E10" s="16">
        <v>0.3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 for publication SLD</vt:lpstr>
      <vt:lpstr>Table for Publication converted</vt:lpstr>
      <vt:lpstr>Table for Publication</vt:lpstr>
      <vt:lpstr>900C Annealing In Situ </vt:lpstr>
      <vt:lpstr>Temperature Comparison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Lars Bannenberg - TNW</dc:creator>
  <cp:lastModifiedBy>Lars Bannenberg - TNW</cp:lastModifiedBy>
  <dcterms:created xsi:type="dcterms:W3CDTF">2020-12-07T19:27:13Z</dcterms:created>
  <dcterms:modified xsi:type="dcterms:W3CDTF">2022-03-23T19:07:14Z</dcterms:modified>
</cp:coreProperties>
</file>