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730"/>
  <workbookPr filterPrivacy="1"/>
  <xr:revisionPtr revIDLastSave="0" documentId="13_ncr:1_{ADC4C90E-2030-4B65-8314-FB3380513F27}" xr6:coauthVersionLast="45" xr6:coauthVersionMax="45" xr10:uidLastSave="{00000000-0000-0000-0000-000000000000}"/>
  <bookViews>
    <workbookView xWindow="-120" yWindow="-120" windowWidth="29040" windowHeight="16440" xr2:uid="{00000000-000D-0000-FFFF-FFFF00000000}"/>
  </bookViews>
  <sheets>
    <sheet name="Actuated Simplest walking model" sheetId="3" r:id="rId1"/>
    <sheet name="SLIP model" sheetId="2" r:id="rId2"/>
    <sheet name="Muscle reflex model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56" i="3" l="1"/>
  <c r="K55" i="3"/>
  <c r="K54" i="3"/>
  <c r="J55" i="3"/>
  <c r="J54" i="3"/>
  <c r="I56" i="3"/>
  <c r="I55" i="3"/>
  <c r="I54" i="3"/>
  <c r="H56" i="3"/>
  <c r="H55" i="3"/>
  <c r="H54" i="3"/>
  <c r="G55" i="3"/>
  <c r="G56" i="3"/>
  <c r="G54" i="3"/>
  <c r="F56" i="3"/>
  <c r="F55" i="3"/>
  <c r="F54" i="3"/>
  <c r="E56" i="3"/>
  <c r="E55" i="3"/>
  <c r="E54" i="3"/>
  <c r="D56" i="3"/>
  <c r="D55" i="3"/>
  <c r="D54" i="3"/>
  <c r="L30" i="3"/>
  <c r="J29" i="3"/>
  <c r="J30" i="3"/>
  <c r="K30" i="3"/>
  <c r="K29" i="3"/>
  <c r="I30" i="3"/>
  <c r="I29" i="3"/>
  <c r="H30" i="3"/>
  <c r="H29" i="3"/>
  <c r="G30" i="3"/>
  <c r="G29" i="3"/>
  <c r="F29" i="3"/>
  <c r="F30" i="3"/>
  <c r="E30" i="3"/>
  <c r="E29" i="3"/>
  <c r="D30" i="3"/>
  <c r="D29" i="3"/>
  <c r="K5" i="3"/>
  <c r="K4" i="3"/>
  <c r="J5" i="3"/>
  <c r="J4" i="3"/>
  <c r="I6" i="3"/>
  <c r="I5" i="3"/>
  <c r="I4" i="3"/>
  <c r="H6" i="3"/>
  <c r="H5" i="3"/>
  <c r="H4" i="3"/>
  <c r="G6" i="3"/>
  <c r="G5" i="3"/>
  <c r="G4" i="3"/>
  <c r="F6" i="3"/>
  <c r="F5" i="3"/>
  <c r="F4" i="3"/>
  <c r="E6" i="3"/>
  <c r="E5" i="3"/>
  <c r="E4" i="3"/>
  <c r="D6" i="3"/>
  <c r="D4" i="3"/>
  <c r="D35" i="2" l="1"/>
</calcChain>
</file>

<file path=xl/sharedStrings.xml><?xml version="1.0" encoding="utf-8"?>
<sst xmlns="http://schemas.openxmlformats.org/spreadsheetml/2006/main" count="165" uniqueCount="10">
  <si>
    <t>Speed</t>
  </si>
  <si>
    <t>BWS</t>
  </si>
  <si>
    <t>Initial step length</t>
  </si>
  <si>
    <t>Initial velocity</t>
  </si>
  <si>
    <t>Original operating point</t>
  </si>
  <si>
    <t>Counterweight</t>
  </si>
  <si>
    <t>Constant Force</t>
  </si>
  <si>
    <t>Tuned Spring</t>
  </si>
  <si>
    <t>Tuned spring</t>
  </si>
  <si>
    <t>Constant force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</si>
</sst>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5" xfId="0" applyBorder="1"/>
    <xf numFmtId="0" fontId="0" fillId="0" borderId="6" xfId="0" applyBorder="1" applyAlignment="1">
      <alignment horizontal="center"/>
    </xf>
    <xf numFmtId="0" fontId="0" fillId="0" borderId="3" xfId="0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4" xfId="0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0" xfId="0" applyBorder="1"/>
    <xf numFmtId="0" fontId="0" fillId="0" borderId="12" xfId="0" applyBorder="1"/>
    <xf numFmtId="0" fontId="0" fillId="2" borderId="3" xfId="0" applyFill="1" applyBorder="1"/>
    <xf numFmtId="0" fontId="0" fillId="2" borderId="0" xfId="0" applyFill="1" applyBorder="1"/>
    <xf numFmtId="0" fontId="0" fillId="0" borderId="3" xfId="0" applyFill="1" applyBorder="1"/>
    <xf numFmtId="0" fontId="0" fillId="0" borderId="0" xfId="0" applyFill="1" applyBorder="1"/>
    <xf numFmtId="0" fontId="0" fillId="0" borderId="1" xfId="0" applyFill="1" applyBorder="1"/>
    <xf numFmtId="0" fontId="1" fillId="0" borderId="6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2" xfId="0" applyFill="1" applyBorder="1"/>
    <xf numFmtId="0" fontId="1" fillId="0" borderId="6" xfId="0" applyFont="1" applyBorder="1" applyAlignment="1">
      <alignment horizontal="left"/>
    </xf>
    <xf numFmtId="0" fontId="1" fillId="0" borderId="4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12" xfId="0" applyFill="1" applyBorder="1"/>
    <xf numFmtId="0" fontId="0" fillId="0" borderId="7" xfId="0" applyFill="1" applyBorder="1"/>
    <xf numFmtId="0" fontId="1" fillId="0" borderId="0" xfId="0" applyFont="1" applyFill="1"/>
    <xf numFmtId="0" fontId="0" fillId="0" borderId="0" xfId="0" applyFill="1"/>
    <xf numFmtId="0" fontId="0" fillId="0" borderId="2" xfId="0" applyFill="1" applyBorder="1"/>
    <xf numFmtId="0" fontId="2" fillId="2" borderId="3" xfId="0" applyFont="1" applyFill="1" applyBorder="1"/>
    <xf numFmtId="0" fontId="0" fillId="0" borderId="10" xfId="0" applyBorder="1" applyAlignment="1">
      <alignment horizontal="center"/>
    </xf>
    <xf numFmtId="0" fontId="1" fillId="0" borderId="6" xfId="0" applyFont="1" applyBorder="1" applyAlignment="1">
      <alignment horizontal="left" wrapText="1"/>
    </xf>
    <xf numFmtId="0" fontId="0" fillId="0" borderId="6" xfId="0" applyBorder="1" applyAlignment="1">
      <alignment horizontal="center"/>
    </xf>
    <xf numFmtId="0" fontId="0" fillId="0" borderId="11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164" fontId="0" fillId="2" borderId="1" xfId="0" applyNumberFormat="1" applyFill="1" applyBorder="1"/>
    <xf numFmtId="164" fontId="0" fillId="0" borderId="1" xfId="0" applyNumberFormat="1" applyBorder="1"/>
    <xf numFmtId="164" fontId="0" fillId="0" borderId="9" xfId="0" applyNumberFormat="1" applyBorder="1"/>
    <xf numFmtId="0" fontId="2" fillId="0" borderId="3" xfId="0" applyFont="1" applyFill="1" applyBorder="1"/>
    <xf numFmtId="0" fontId="1" fillId="0" borderId="3" xfId="0" applyFont="1" applyBorder="1" applyAlignment="1">
      <alignment vertical="center" textRotation="255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0" xfId="0" applyBorder="1" applyAlignment="1"/>
    <xf numFmtId="0" fontId="1" fillId="0" borderId="10" xfId="0" applyFont="1" applyBorder="1" applyAlignment="1"/>
    <xf numFmtId="0" fontId="0" fillId="0" borderId="10" xfId="0" applyFont="1" applyBorder="1" applyAlignment="1"/>
    <xf numFmtId="0" fontId="0" fillId="0" borderId="9" xfId="0" applyFill="1" applyBorder="1"/>
    <xf numFmtId="0" fontId="0" fillId="0" borderId="4" xfId="0" applyBorder="1" applyAlignment="1"/>
    <xf numFmtId="0" fontId="0" fillId="2" borderId="1" xfId="0" applyFill="1" applyBorder="1"/>
    <xf numFmtId="0" fontId="0" fillId="0" borderId="5" xfId="0" applyFill="1" applyBorder="1"/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8" xfId="0" applyFill="1" applyBorder="1"/>
    <xf numFmtId="164" fontId="0" fillId="2" borderId="3" xfId="0" applyNumberFormat="1" applyFill="1" applyBorder="1"/>
    <xf numFmtId="1" fontId="0" fillId="0" borderId="1" xfId="0" applyNumberFormat="1" applyBorder="1"/>
    <xf numFmtId="0" fontId="0" fillId="0" borderId="13" xfId="0" applyFill="1" applyBorder="1"/>
    <xf numFmtId="164" fontId="0" fillId="2" borderId="2" xfId="0" applyNumberFormat="1" applyFill="1" applyBorder="1"/>
    <xf numFmtId="164" fontId="0" fillId="3" borderId="1" xfId="0" applyNumberFormat="1" applyFill="1" applyBorder="1"/>
    <xf numFmtId="164" fontId="0" fillId="3" borderId="2" xfId="0" applyNumberFormat="1" applyFill="1" applyBorder="1"/>
    <xf numFmtId="164" fontId="0" fillId="3" borderId="3" xfId="0" applyNumberFormat="1" applyFill="1" applyBorder="1"/>
    <xf numFmtId="0" fontId="0" fillId="3" borderId="3" xfId="0" applyFill="1" applyBorder="1"/>
    <xf numFmtId="0" fontId="2" fillId="3" borderId="3" xfId="0" applyFont="1" applyFill="1" applyBorder="1"/>
    <xf numFmtId="0" fontId="0" fillId="3" borderId="2" xfId="0" applyFill="1" applyBorder="1"/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74"/>
  <sheetViews>
    <sheetView tabSelected="1" topLeftCell="A28" zoomScaleNormal="100" workbookViewId="0">
      <selection activeCell="O61" sqref="O61"/>
    </sheetView>
  </sheetViews>
  <sheetFormatPr defaultRowHeight="15" x14ac:dyDescent="0.25"/>
  <cols>
    <col min="1" max="1" width="16.5703125" customWidth="1"/>
  </cols>
  <sheetData>
    <row r="1" spans="1:16" ht="18.75" x14ac:dyDescent="0.25">
      <c r="A1" s="68" t="s">
        <v>6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</row>
    <row r="2" spans="1:16" x14ac:dyDescent="0.25">
      <c r="A2" s="10" t="s">
        <v>2</v>
      </c>
      <c r="B2" s="48">
        <v>0.2167</v>
      </c>
      <c r="C2" s="48">
        <v>0.31669999999999998</v>
      </c>
      <c r="D2" s="48">
        <v>0.41670000000000001</v>
      </c>
      <c r="E2" s="48">
        <v>0.51670000000000005</v>
      </c>
      <c r="F2" s="48">
        <v>0.61670000000000003</v>
      </c>
      <c r="G2" s="48">
        <v>0.66669999999999996</v>
      </c>
      <c r="H2" s="48">
        <v>0.69169999999999998</v>
      </c>
      <c r="I2" s="49">
        <v>0.7167</v>
      </c>
      <c r="J2" s="50">
        <v>0.74170000000000003</v>
      </c>
      <c r="K2" s="50">
        <v>0.76670000000000005</v>
      </c>
      <c r="L2" s="48">
        <v>0.81669999999999998</v>
      </c>
      <c r="M2" s="48">
        <v>0.91669999999999996</v>
      </c>
      <c r="N2" s="48">
        <v>1.0166999999999999</v>
      </c>
      <c r="O2" s="48">
        <v>1.1167</v>
      </c>
      <c r="P2" s="52">
        <v>1.2166999999999999</v>
      </c>
    </row>
    <row r="3" spans="1:16" x14ac:dyDescent="0.25">
      <c r="A3" s="10" t="s">
        <v>1</v>
      </c>
      <c r="B3" s="14" t="s">
        <v>0</v>
      </c>
      <c r="C3" s="14" t="s">
        <v>0</v>
      </c>
      <c r="D3" s="14" t="s">
        <v>0</v>
      </c>
      <c r="E3" s="14" t="s">
        <v>0</v>
      </c>
      <c r="F3" s="14" t="s">
        <v>0</v>
      </c>
      <c r="G3" s="14" t="s">
        <v>0</v>
      </c>
      <c r="H3" s="14" t="s">
        <v>0</v>
      </c>
      <c r="I3" s="14" t="s">
        <v>0</v>
      </c>
      <c r="J3" s="14" t="s">
        <v>0</v>
      </c>
      <c r="K3" s="14" t="s">
        <v>0</v>
      </c>
      <c r="L3" s="14" t="s">
        <v>0</v>
      </c>
      <c r="M3" s="14" t="s">
        <v>0</v>
      </c>
      <c r="N3" s="14" t="s">
        <v>0</v>
      </c>
      <c r="O3" s="14" t="s">
        <v>0</v>
      </c>
      <c r="P3" s="14" t="s">
        <v>0</v>
      </c>
    </row>
    <row r="4" spans="1:16" x14ac:dyDescent="0.25">
      <c r="A4" s="2">
        <v>0</v>
      </c>
      <c r="B4" s="1">
        <v>0</v>
      </c>
      <c r="C4" s="1">
        <v>0</v>
      </c>
      <c r="D4" s="40">
        <f xml:space="preserve"> 100*0.0142198800835539</f>
        <v>1.42198800835539</v>
      </c>
      <c r="E4" s="40">
        <f>100*0.0178839250274208</f>
        <v>1.7883925027420799</v>
      </c>
      <c r="F4" s="40">
        <f>100*0.0211781215318015</f>
        <v>2.1178121531801501</v>
      </c>
      <c r="G4" s="40">
        <f>100*0.0228403110393746</f>
        <v>2.2840311039374601</v>
      </c>
      <c r="H4" s="40">
        <f>100*0.023819125161408</f>
        <v>2.3819125161408001</v>
      </c>
      <c r="I4" s="62">
        <f>100*0.0248150726626448</f>
        <v>2.4815072662644799</v>
      </c>
      <c r="J4" s="40">
        <f>100*0.0258811763314027</f>
        <v>2.58811763314027</v>
      </c>
      <c r="K4" s="40">
        <f>100*0.0263469396802125</f>
        <v>2.6346939680212502</v>
      </c>
      <c r="L4" s="1">
        <v>0</v>
      </c>
      <c r="M4" s="1">
        <v>0</v>
      </c>
      <c r="N4" s="1">
        <v>0</v>
      </c>
      <c r="O4" s="1">
        <v>0</v>
      </c>
      <c r="P4" s="1">
        <v>0</v>
      </c>
    </row>
    <row r="5" spans="1:16" x14ac:dyDescent="0.25">
      <c r="A5" s="2">
        <v>5</v>
      </c>
      <c r="B5" s="1">
        <v>0</v>
      </c>
      <c r="C5" s="1">
        <v>0</v>
      </c>
      <c r="D5" s="40">
        <v>1.44363784950944</v>
      </c>
      <c r="E5" s="40">
        <f>100*0.0178125552141596</f>
        <v>1.78125552141596</v>
      </c>
      <c r="F5" s="40">
        <f>100*0.0213399653022322</f>
        <v>2.1339965302232198</v>
      </c>
      <c r="G5" s="40">
        <f>100*0.0230538845812826</f>
        <v>2.30538845812826</v>
      </c>
      <c r="H5" s="40">
        <f>100*0.0238956291588242</f>
        <v>2.3895629158824199</v>
      </c>
      <c r="I5" s="62">
        <f>100*0.0247453397294173</f>
        <v>2.4745339729417299</v>
      </c>
      <c r="J5" s="40">
        <f>100*0.0255701132426159</f>
        <v>2.5570113242615902</v>
      </c>
      <c r="K5" s="40">
        <f>100*0.0259920743643641</f>
        <v>2.5992074364364099</v>
      </c>
      <c r="L5" s="1">
        <v>0</v>
      </c>
      <c r="M5" s="1">
        <v>0</v>
      </c>
      <c r="N5" s="1">
        <v>0</v>
      </c>
      <c r="O5" s="1">
        <v>0</v>
      </c>
      <c r="P5" s="1">
        <v>0</v>
      </c>
    </row>
    <row r="6" spans="1:16" x14ac:dyDescent="0.25">
      <c r="A6" s="2">
        <v>10</v>
      </c>
      <c r="B6" s="1">
        <v>0</v>
      </c>
      <c r="C6" s="1">
        <v>0</v>
      </c>
      <c r="D6" s="40">
        <f>100*0.0148231393174374</f>
        <v>1.4823139317437399</v>
      </c>
      <c r="E6" s="40">
        <f>100*0.018224710953841</f>
        <v>1.8224710953841001</v>
      </c>
      <c r="F6" s="40">
        <f>100*0.02182933489398</f>
        <v>2.1829334893980001</v>
      </c>
      <c r="G6" s="40">
        <f>100*0.0236818384581955</f>
        <v>2.3681838458195501</v>
      </c>
      <c r="H6" s="40">
        <f>100*0.0245943627071139</f>
        <v>2.4594362707113899</v>
      </c>
      <c r="I6" s="62">
        <f>100*0.0257120481997052</f>
        <v>2.5712048199705202</v>
      </c>
      <c r="J6" s="19">
        <v>0</v>
      </c>
      <c r="K6" s="19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</row>
    <row r="7" spans="1:16" x14ac:dyDescent="0.25">
      <c r="A7" s="2">
        <v>15</v>
      </c>
      <c r="B7" s="1">
        <v>0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9">
        <v>0</v>
      </c>
      <c r="K7" s="19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</row>
    <row r="8" spans="1:16" x14ac:dyDescent="0.25">
      <c r="A8" s="2">
        <v>20</v>
      </c>
      <c r="B8" s="1">
        <v>0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9">
        <v>0</v>
      </c>
      <c r="K8" s="19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</row>
    <row r="9" spans="1:16" x14ac:dyDescent="0.25">
      <c r="A9" s="2">
        <v>25</v>
      </c>
      <c r="B9" s="1">
        <v>0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9">
        <v>0</v>
      </c>
      <c r="K9" s="19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</row>
    <row r="10" spans="1:16" x14ac:dyDescent="0.25">
      <c r="A10" s="2">
        <v>30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9">
        <v>0</v>
      </c>
      <c r="K10" s="19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</row>
    <row r="11" spans="1:16" x14ac:dyDescent="0.25">
      <c r="A11" s="2">
        <v>35</v>
      </c>
      <c r="B11" s="1">
        <v>0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9">
        <v>0</v>
      </c>
      <c r="K11" s="19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</row>
    <row r="12" spans="1:16" x14ac:dyDescent="0.25">
      <c r="A12" s="2">
        <v>40</v>
      </c>
      <c r="B12" s="1">
        <v>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9">
        <v>0</v>
      </c>
      <c r="K12" s="19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</row>
    <row r="13" spans="1:16" x14ac:dyDescent="0.25">
      <c r="A13" s="2">
        <v>45</v>
      </c>
      <c r="B13" s="1">
        <v>0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9">
        <v>0</v>
      </c>
      <c r="K13" s="19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</row>
    <row r="14" spans="1:16" x14ac:dyDescent="0.25">
      <c r="A14" s="2">
        <v>50</v>
      </c>
      <c r="B14" s="1">
        <v>0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9">
        <v>0</v>
      </c>
      <c r="K14" s="19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</row>
    <row r="15" spans="1:16" x14ac:dyDescent="0.25">
      <c r="A15" s="2">
        <v>55</v>
      </c>
      <c r="B15" s="1">
        <v>0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9">
        <v>0</v>
      </c>
      <c r="K15" s="19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</row>
    <row r="16" spans="1:16" x14ac:dyDescent="0.25">
      <c r="A16" s="2">
        <v>60</v>
      </c>
      <c r="B16" s="1">
        <v>0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9">
        <v>0</v>
      </c>
      <c r="K16" s="19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</row>
    <row r="17" spans="1:16" x14ac:dyDescent="0.25">
      <c r="A17" s="2">
        <v>65</v>
      </c>
      <c r="B17" s="1">
        <v>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9">
        <v>0</v>
      </c>
      <c r="K17" s="19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</row>
    <row r="18" spans="1:16" x14ac:dyDescent="0.25">
      <c r="A18" s="2">
        <v>70</v>
      </c>
      <c r="B18" s="1">
        <v>0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9">
        <v>0</v>
      </c>
      <c r="K18" s="19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</row>
    <row r="19" spans="1:16" x14ac:dyDescent="0.25">
      <c r="A19" s="2">
        <v>75</v>
      </c>
      <c r="B19" s="1">
        <v>0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9">
        <v>0</v>
      </c>
      <c r="K19" s="19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</row>
    <row r="20" spans="1:16" x14ac:dyDescent="0.25">
      <c r="A20" s="2">
        <v>80</v>
      </c>
      <c r="B20" s="1">
        <v>0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9">
        <v>0</v>
      </c>
      <c r="K20" s="19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</row>
    <row r="21" spans="1:16" x14ac:dyDescent="0.25">
      <c r="A21" s="2">
        <v>85</v>
      </c>
      <c r="B21" s="1">
        <v>0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9">
        <v>0</v>
      </c>
      <c r="K21" s="19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</row>
    <row r="22" spans="1:16" x14ac:dyDescent="0.25">
      <c r="A22" s="2">
        <v>90</v>
      </c>
      <c r="B22" s="1">
        <v>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9">
        <v>0</v>
      </c>
      <c r="K22" s="19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</row>
    <row r="23" spans="1:16" x14ac:dyDescent="0.25">
      <c r="A23" s="2">
        <v>95</v>
      </c>
      <c r="B23" s="1">
        <v>0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9">
        <v>0</v>
      </c>
      <c r="K23" s="19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</row>
    <row r="24" spans="1:16" x14ac:dyDescent="0.25">
      <c r="A24" s="3">
        <v>100</v>
      </c>
      <c r="B24" s="9">
        <v>0</v>
      </c>
      <c r="C24" s="9">
        <v>0</v>
      </c>
      <c r="D24" s="9">
        <v>0</v>
      </c>
      <c r="E24" s="9">
        <v>0</v>
      </c>
      <c r="F24" s="9">
        <v>0</v>
      </c>
      <c r="G24" s="9">
        <v>0</v>
      </c>
      <c r="H24" s="9">
        <v>0</v>
      </c>
      <c r="I24" s="9">
        <v>0</v>
      </c>
      <c r="J24" s="19">
        <v>0</v>
      </c>
      <c r="K24" s="19">
        <v>0</v>
      </c>
      <c r="L24" s="9">
        <v>0</v>
      </c>
      <c r="M24" s="9">
        <v>0</v>
      </c>
      <c r="N24" s="9">
        <v>0</v>
      </c>
      <c r="O24" s="9">
        <v>0</v>
      </c>
      <c r="P24" s="9">
        <v>0</v>
      </c>
    </row>
    <row r="25" spans="1:16" ht="15" customHeight="1" x14ac:dyDescent="0.25">
      <c r="I25" s="35"/>
      <c r="J25" s="20"/>
      <c r="K25" s="20"/>
      <c r="L25" s="36"/>
    </row>
    <row r="26" spans="1:16" ht="18.75" x14ac:dyDescent="0.25">
      <c r="A26" s="68" t="s">
        <v>5</v>
      </c>
      <c r="B26" s="68"/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</row>
    <row r="27" spans="1:16" x14ac:dyDescent="0.25">
      <c r="A27" s="10" t="s">
        <v>2</v>
      </c>
      <c r="B27" s="48">
        <v>0.2167</v>
      </c>
      <c r="C27" s="48">
        <v>0.31669999999999998</v>
      </c>
      <c r="D27" s="48">
        <v>0.41670000000000001</v>
      </c>
      <c r="E27" s="48">
        <v>0.51670000000000005</v>
      </c>
      <c r="F27" s="48">
        <v>0.61670000000000003</v>
      </c>
      <c r="G27" s="48">
        <v>0.66669999999999996</v>
      </c>
      <c r="H27" s="48">
        <v>0.69169999999999998</v>
      </c>
      <c r="I27" s="49">
        <v>0.7167</v>
      </c>
      <c r="J27" s="50">
        <v>0.74170000000000003</v>
      </c>
      <c r="K27" s="50">
        <v>0.76670000000000005</v>
      </c>
      <c r="L27" s="48">
        <v>0.81669999999999998</v>
      </c>
      <c r="M27" s="48">
        <v>0.91669999999999996</v>
      </c>
      <c r="N27" s="48">
        <v>1.0166999999999999</v>
      </c>
      <c r="O27" s="48">
        <v>1.1167</v>
      </c>
      <c r="P27" s="52">
        <v>1.2166999999999999</v>
      </c>
    </row>
    <row r="28" spans="1:16" x14ac:dyDescent="0.25">
      <c r="A28" s="10" t="s">
        <v>1</v>
      </c>
      <c r="B28" s="14" t="s">
        <v>0</v>
      </c>
      <c r="C28" s="14" t="s">
        <v>0</v>
      </c>
      <c r="D28" s="14" t="s">
        <v>0</v>
      </c>
      <c r="E28" s="14" t="s">
        <v>0</v>
      </c>
      <c r="F28" s="14" t="s">
        <v>0</v>
      </c>
      <c r="G28" s="14" t="s">
        <v>0</v>
      </c>
      <c r="H28" s="14" t="s">
        <v>0</v>
      </c>
      <c r="I28" s="14" t="s">
        <v>0</v>
      </c>
      <c r="J28" s="14" t="s">
        <v>0</v>
      </c>
      <c r="K28" s="14" t="s">
        <v>0</v>
      </c>
      <c r="L28" s="14" t="s">
        <v>0</v>
      </c>
      <c r="M28" s="14" t="s">
        <v>0</v>
      </c>
      <c r="N28" s="14" t="s">
        <v>0</v>
      </c>
      <c r="O28" s="14" t="s">
        <v>0</v>
      </c>
      <c r="P28" s="14" t="s">
        <v>0</v>
      </c>
    </row>
    <row r="29" spans="1:16" x14ac:dyDescent="0.25">
      <c r="A29" s="2">
        <v>0</v>
      </c>
      <c r="B29" s="1">
        <v>0</v>
      </c>
      <c r="C29" s="1">
        <v>0</v>
      </c>
      <c r="D29" s="40">
        <f>100*0.0142198800835539</f>
        <v>1.42198800835539</v>
      </c>
      <c r="E29" s="40">
        <f>100*0.0178839250274208</f>
        <v>1.7883925027420799</v>
      </c>
      <c r="F29" s="40">
        <f>100*0.0211781215318015</f>
        <v>2.1178121531801501</v>
      </c>
      <c r="G29" s="40">
        <f>100*0.0228403110393746</f>
        <v>2.2840311039374601</v>
      </c>
      <c r="H29" s="40">
        <f>100*0.023819125161408</f>
        <v>2.3819125161408001</v>
      </c>
      <c r="I29" s="62">
        <f>100*0.0248150726626448</f>
        <v>2.4815072662644799</v>
      </c>
      <c r="J29" s="40">
        <f>100*0.0258811763314027</f>
        <v>2.58811763314027</v>
      </c>
      <c r="K29" s="40">
        <f>100*0.0263469396802125</f>
        <v>2.6346939680212502</v>
      </c>
      <c r="L29" s="19">
        <v>0</v>
      </c>
      <c r="M29" s="1">
        <v>0</v>
      </c>
      <c r="N29" s="1">
        <v>0</v>
      </c>
      <c r="O29" s="1">
        <v>0</v>
      </c>
      <c r="P29" s="1">
        <v>0</v>
      </c>
    </row>
    <row r="30" spans="1:16" x14ac:dyDescent="0.25">
      <c r="A30" s="2">
        <v>5</v>
      </c>
      <c r="B30" s="1">
        <v>0</v>
      </c>
      <c r="C30" s="1">
        <v>0</v>
      </c>
      <c r="D30" s="40">
        <f>100*0.0147759720809847</f>
        <v>1.4775972080984701</v>
      </c>
      <c r="E30" s="40">
        <f>100*0.0181566718429919</f>
        <v>1.8156671842991901</v>
      </c>
      <c r="F30" s="40">
        <f>100*0.0218271290170911</f>
        <v>2.18271290170911</v>
      </c>
      <c r="G30" s="40">
        <f>100*0.0237846629947157</f>
        <v>2.3784662994715702</v>
      </c>
      <c r="H30" s="40">
        <f>100*0.0247632236577093</f>
        <v>2.4763223657709301</v>
      </c>
      <c r="I30" s="62">
        <f>100*0.0258024638179339</f>
        <v>2.5802463817933901</v>
      </c>
      <c r="J30" s="40">
        <f>100*0.0263665240396404</f>
        <v>2.6366524039640402</v>
      </c>
      <c r="K30" s="40">
        <f>100*0.0274782232617457</f>
        <v>2.7478223261745702</v>
      </c>
      <c r="L30" s="53">
        <f>100*0.0275</f>
        <v>2.75</v>
      </c>
      <c r="M30" s="1">
        <v>0</v>
      </c>
      <c r="N30" s="1">
        <v>0</v>
      </c>
      <c r="O30" s="1">
        <v>0</v>
      </c>
      <c r="P30" s="1">
        <v>0</v>
      </c>
    </row>
    <row r="31" spans="1:16" x14ac:dyDescent="0.25">
      <c r="A31" s="2">
        <v>10</v>
      </c>
      <c r="B31" s="1">
        <v>0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</row>
    <row r="32" spans="1:16" x14ac:dyDescent="0.25">
      <c r="A32" s="2">
        <v>15</v>
      </c>
      <c r="B32" s="1">
        <v>0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</row>
    <row r="33" spans="1:16" x14ac:dyDescent="0.25">
      <c r="A33" s="2">
        <v>20</v>
      </c>
      <c r="B33" s="1">
        <v>0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</row>
    <row r="34" spans="1:16" x14ac:dyDescent="0.25">
      <c r="A34" s="2">
        <v>25</v>
      </c>
      <c r="B34" s="1">
        <v>0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</row>
    <row r="35" spans="1:16" x14ac:dyDescent="0.25">
      <c r="A35" s="2">
        <v>30</v>
      </c>
      <c r="B35" s="1">
        <v>0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</row>
    <row r="36" spans="1:16" x14ac:dyDescent="0.25">
      <c r="A36" s="2">
        <v>35</v>
      </c>
      <c r="B36" s="1">
        <v>0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</row>
    <row r="37" spans="1:16" x14ac:dyDescent="0.25">
      <c r="A37" s="2">
        <v>40</v>
      </c>
      <c r="B37" s="1">
        <v>0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</row>
    <row r="38" spans="1:16" x14ac:dyDescent="0.25">
      <c r="A38" s="2">
        <v>45</v>
      </c>
      <c r="B38" s="1">
        <v>0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</row>
    <row r="39" spans="1:16" x14ac:dyDescent="0.25">
      <c r="A39" s="2">
        <v>50</v>
      </c>
      <c r="B39" s="1">
        <v>0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</row>
    <row r="40" spans="1:16" x14ac:dyDescent="0.25">
      <c r="A40" s="2">
        <v>55</v>
      </c>
      <c r="B40" s="1">
        <v>0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</row>
    <row r="41" spans="1:16" x14ac:dyDescent="0.25">
      <c r="A41" s="2">
        <v>60</v>
      </c>
      <c r="B41" s="1">
        <v>0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</row>
    <row r="42" spans="1:16" x14ac:dyDescent="0.25">
      <c r="A42" s="2">
        <v>65</v>
      </c>
      <c r="B42" s="1">
        <v>0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</row>
    <row r="43" spans="1:16" x14ac:dyDescent="0.25">
      <c r="A43" s="2">
        <v>70</v>
      </c>
      <c r="B43" s="1">
        <v>0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</row>
    <row r="44" spans="1:16" x14ac:dyDescent="0.25">
      <c r="A44" s="2">
        <v>75</v>
      </c>
      <c r="B44" s="1">
        <v>0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</row>
    <row r="45" spans="1:16" x14ac:dyDescent="0.25">
      <c r="A45" s="2">
        <v>80</v>
      </c>
      <c r="B45" s="1">
        <v>0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</row>
    <row r="46" spans="1:16" x14ac:dyDescent="0.25">
      <c r="A46" s="2">
        <v>85</v>
      </c>
      <c r="B46" s="1">
        <v>0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</row>
    <row r="47" spans="1:16" x14ac:dyDescent="0.25">
      <c r="A47" s="2">
        <v>90</v>
      </c>
      <c r="B47" s="1">
        <v>0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</row>
    <row r="48" spans="1:16" x14ac:dyDescent="0.25">
      <c r="A48" s="2">
        <v>95</v>
      </c>
      <c r="B48" s="1">
        <v>0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</row>
    <row r="49" spans="1:16" x14ac:dyDescent="0.25">
      <c r="A49" s="3">
        <v>100</v>
      </c>
      <c r="B49" s="9">
        <v>0</v>
      </c>
      <c r="C49" s="9">
        <v>0</v>
      </c>
      <c r="D49" s="9">
        <v>0</v>
      </c>
      <c r="E49" s="9">
        <v>0</v>
      </c>
      <c r="F49" s="9">
        <v>0</v>
      </c>
      <c r="G49" s="9">
        <v>0</v>
      </c>
      <c r="H49" s="9">
        <v>0</v>
      </c>
      <c r="I49" s="9">
        <v>0</v>
      </c>
      <c r="J49" s="9">
        <v>0</v>
      </c>
      <c r="K49" s="9">
        <v>0</v>
      </c>
      <c r="L49" s="9">
        <v>0</v>
      </c>
      <c r="M49" s="9">
        <v>0</v>
      </c>
      <c r="N49" s="9">
        <v>0</v>
      </c>
      <c r="O49" s="9">
        <v>0</v>
      </c>
      <c r="P49" s="9">
        <v>0</v>
      </c>
    </row>
    <row r="50" spans="1:16" x14ac:dyDescent="0.25">
      <c r="I50" s="35"/>
      <c r="J50" s="38"/>
      <c r="K50" s="38"/>
      <c r="L50" s="36"/>
    </row>
    <row r="51" spans="1:16" ht="18.75" x14ac:dyDescent="0.25">
      <c r="A51" s="68" t="s">
        <v>8</v>
      </c>
      <c r="B51" s="68"/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8"/>
    </row>
    <row r="52" spans="1:16" x14ac:dyDescent="0.25">
      <c r="A52" s="10" t="s">
        <v>2</v>
      </c>
      <c r="B52" s="48">
        <v>0.2167</v>
      </c>
      <c r="C52" s="48">
        <v>0.31669999999999998</v>
      </c>
      <c r="D52" s="48">
        <v>0.41670000000000001</v>
      </c>
      <c r="E52" s="48">
        <v>0.51670000000000005</v>
      </c>
      <c r="F52" s="48">
        <v>0.61670000000000003</v>
      </c>
      <c r="G52" s="48">
        <v>0.66669999999999996</v>
      </c>
      <c r="H52" s="48">
        <v>0.69169999999999998</v>
      </c>
      <c r="I52" s="49">
        <v>0.7167</v>
      </c>
      <c r="J52" s="50">
        <v>0.74170000000000003</v>
      </c>
      <c r="K52" s="50">
        <v>0.76670000000000005</v>
      </c>
      <c r="L52" s="48">
        <v>0.81669999999999998</v>
      </c>
      <c r="M52" s="48">
        <v>0.91669999999999996</v>
      </c>
      <c r="N52" s="48">
        <v>1.0166999999999999</v>
      </c>
      <c r="O52" s="48">
        <v>1.1167</v>
      </c>
      <c r="P52" s="52">
        <v>1.2166999999999999</v>
      </c>
    </row>
    <row r="53" spans="1:16" x14ac:dyDescent="0.25">
      <c r="A53" s="10" t="s">
        <v>1</v>
      </c>
      <c r="B53" s="14" t="s">
        <v>0</v>
      </c>
      <c r="C53" s="14" t="s">
        <v>0</v>
      </c>
      <c r="D53" s="14" t="s">
        <v>0</v>
      </c>
      <c r="E53" s="14" t="s">
        <v>0</v>
      </c>
      <c r="F53" s="14" t="s">
        <v>0</v>
      </c>
      <c r="G53" s="14" t="s">
        <v>0</v>
      </c>
      <c r="H53" s="14" t="s">
        <v>0</v>
      </c>
      <c r="I53" s="14" t="s">
        <v>0</v>
      </c>
      <c r="J53" s="14" t="s">
        <v>0</v>
      </c>
      <c r="K53" s="14" t="s">
        <v>0</v>
      </c>
      <c r="L53" s="14" t="s">
        <v>0</v>
      </c>
      <c r="M53" s="14" t="s">
        <v>0</v>
      </c>
      <c r="N53" s="14" t="s">
        <v>0</v>
      </c>
      <c r="O53" s="14" t="s">
        <v>0</v>
      </c>
      <c r="P53" s="14" t="s">
        <v>0</v>
      </c>
    </row>
    <row r="54" spans="1:16" x14ac:dyDescent="0.25">
      <c r="A54" s="2">
        <v>0</v>
      </c>
      <c r="B54" s="1">
        <v>0</v>
      </c>
      <c r="C54" s="1">
        <v>0</v>
      </c>
      <c r="D54" s="40">
        <f>100*0.0142198004684384</f>
        <v>1.4219800468438399</v>
      </c>
      <c r="E54" s="40">
        <f>100*0.0178841056987985</f>
        <v>1.7884105698798498</v>
      </c>
      <c r="F54" s="40">
        <f>100*0.0211783022877473</f>
        <v>2.1178302287747299</v>
      </c>
      <c r="G54" s="40">
        <f>100*0.0228400428982768</f>
        <v>2.28400428982768</v>
      </c>
      <c r="H54" s="40">
        <f>100*0.0238183348522757</f>
        <v>2.38183348522757</v>
      </c>
      <c r="I54" s="62">
        <f>100*0.0248140157370743</f>
        <v>2.48140157370743</v>
      </c>
      <c r="J54" s="40">
        <f>100*0.0258787440841792</f>
        <v>2.5878744084179202</v>
      </c>
      <c r="K54" s="40">
        <f>100*0.0263619952619032</f>
        <v>2.6361995261903202</v>
      </c>
      <c r="L54" s="19">
        <v>0</v>
      </c>
      <c r="M54" s="19">
        <v>0</v>
      </c>
      <c r="N54" s="19">
        <v>0</v>
      </c>
      <c r="O54" s="19">
        <v>0</v>
      </c>
      <c r="P54" s="19">
        <v>0</v>
      </c>
    </row>
    <row r="55" spans="1:16" x14ac:dyDescent="0.25">
      <c r="A55" s="2">
        <v>5</v>
      </c>
      <c r="B55" s="1">
        <v>0</v>
      </c>
      <c r="C55" s="1">
        <v>0</v>
      </c>
      <c r="D55" s="40">
        <f>100*0.0144375418615606</f>
        <v>1.4437541861560601</v>
      </c>
      <c r="E55" s="40">
        <f>100*0.0178138735269052</f>
        <v>1.7813873526905202</v>
      </c>
      <c r="F55" s="40">
        <f>100*0.0213433075054809</f>
        <v>2.1343307505480897</v>
      </c>
      <c r="G55" s="40">
        <f>100*0.0230584886632436</f>
        <v>2.3058488663243599</v>
      </c>
      <c r="H55" s="40">
        <f>100*0.0239011610842162</f>
        <v>2.39011610842162</v>
      </c>
      <c r="I55" s="62">
        <f>100*0.0247534117840679</f>
        <v>2.47534117840679</v>
      </c>
      <c r="J55" s="40">
        <f>100*0.0255952746094397</f>
        <v>2.5595274609439702</v>
      </c>
      <c r="K55" s="40">
        <f>100*0.0261530587069352</f>
        <v>2.6153058706935202</v>
      </c>
      <c r="L55" s="19">
        <v>0</v>
      </c>
      <c r="M55" s="19">
        <v>0</v>
      </c>
      <c r="N55" s="19">
        <v>0</v>
      </c>
      <c r="O55" s="19">
        <v>0</v>
      </c>
      <c r="P55" s="19">
        <v>0</v>
      </c>
    </row>
    <row r="56" spans="1:16" x14ac:dyDescent="0.25">
      <c r="A56" s="2">
        <v>10</v>
      </c>
      <c r="B56" s="1">
        <v>0</v>
      </c>
      <c r="C56" s="1">
        <v>0</v>
      </c>
      <c r="D56" s="40">
        <f>100*0.0148269802693517</f>
        <v>1.4826980269351702</v>
      </c>
      <c r="E56" s="40">
        <f>100*0.0182340248309616</f>
        <v>1.8234024830961599</v>
      </c>
      <c r="F56" s="40">
        <f>100*0.0218265140399572</f>
        <v>2.1826514039957199</v>
      </c>
      <c r="G56" s="40">
        <f>100*0.0236751211769923</f>
        <v>2.36751211769923</v>
      </c>
      <c r="H56" s="40">
        <f>100*0.0246572955699344</f>
        <v>2.4657295569934403</v>
      </c>
      <c r="I56" s="62">
        <f>100*0.0251512506649174</f>
        <v>2.5151250664917399</v>
      </c>
      <c r="J56" s="19">
        <v>0</v>
      </c>
      <c r="K56" s="53">
        <f>100*0.0281</f>
        <v>2.81</v>
      </c>
      <c r="L56" s="19">
        <v>0</v>
      </c>
      <c r="M56" s="19">
        <v>0</v>
      </c>
      <c r="N56" s="19">
        <v>0</v>
      </c>
      <c r="O56" s="19">
        <v>0</v>
      </c>
      <c r="P56" s="19">
        <v>0</v>
      </c>
    </row>
    <row r="57" spans="1:16" x14ac:dyDescent="0.25">
      <c r="A57" s="2">
        <v>15</v>
      </c>
      <c r="B57" s="1">
        <v>0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9">
        <v>0</v>
      </c>
      <c r="M57" s="19">
        <v>0</v>
      </c>
      <c r="N57" s="19">
        <v>0</v>
      </c>
      <c r="O57" s="19">
        <v>0</v>
      </c>
      <c r="P57" s="19">
        <v>0</v>
      </c>
    </row>
    <row r="58" spans="1:16" x14ac:dyDescent="0.25">
      <c r="A58" s="2">
        <v>20</v>
      </c>
      <c r="B58" s="1">
        <v>0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9">
        <v>0</v>
      </c>
      <c r="M58" s="19">
        <v>0</v>
      </c>
      <c r="N58" s="19">
        <v>0</v>
      </c>
      <c r="O58" s="19">
        <v>0</v>
      </c>
      <c r="P58" s="19">
        <v>0</v>
      </c>
    </row>
    <row r="59" spans="1:16" x14ac:dyDescent="0.25">
      <c r="A59" s="2">
        <v>25</v>
      </c>
      <c r="B59" s="1">
        <v>0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9">
        <v>0</v>
      </c>
      <c r="M59" s="19">
        <v>0</v>
      </c>
      <c r="N59" s="19">
        <v>0</v>
      </c>
      <c r="O59" s="19">
        <v>0</v>
      </c>
      <c r="P59" s="19">
        <v>0</v>
      </c>
    </row>
    <row r="60" spans="1:16" x14ac:dyDescent="0.25">
      <c r="A60" s="2">
        <v>30</v>
      </c>
      <c r="B60" s="1">
        <v>0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9">
        <v>0</v>
      </c>
      <c r="M60" s="19">
        <v>0</v>
      </c>
      <c r="N60" s="19">
        <v>0</v>
      </c>
      <c r="O60" s="19">
        <v>0</v>
      </c>
      <c r="P60" s="19">
        <v>0</v>
      </c>
    </row>
    <row r="61" spans="1:16" x14ac:dyDescent="0.25">
      <c r="A61" s="2">
        <v>35</v>
      </c>
      <c r="B61" s="1">
        <v>0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9">
        <v>0</v>
      </c>
      <c r="M61" s="19">
        <v>0</v>
      </c>
      <c r="N61" s="19">
        <v>0</v>
      </c>
      <c r="O61" s="19">
        <v>0</v>
      </c>
      <c r="P61" s="19">
        <v>0</v>
      </c>
    </row>
    <row r="62" spans="1:16" x14ac:dyDescent="0.25">
      <c r="A62" s="2">
        <v>40</v>
      </c>
      <c r="B62" s="1">
        <v>0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9">
        <v>0</v>
      </c>
      <c r="M62" s="19">
        <v>0</v>
      </c>
      <c r="N62" s="19">
        <v>0</v>
      </c>
      <c r="O62" s="19">
        <v>0</v>
      </c>
      <c r="P62" s="19">
        <v>0</v>
      </c>
    </row>
    <row r="63" spans="1:16" x14ac:dyDescent="0.25">
      <c r="A63" s="2">
        <v>45</v>
      </c>
      <c r="B63" s="1">
        <v>0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9">
        <v>0</v>
      </c>
      <c r="M63" s="19">
        <v>0</v>
      </c>
      <c r="N63" s="19">
        <v>0</v>
      </c>
      <c r="O63" s="19">
        <v>0</v>
      </c>
      <c r="P63" s="19">
        <v>0</v>
      </c>
    </row>
    <row r="64" spans="1:16" x14ac:dyDescent="0.25">
      <c r="A64" s="2">
        <v>50</v>
      </c>
      <c r="B64" s="1">
        <v>0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9">
        <v>0</v>
      </c>
      <c r="M64" s="19">
        <v>0</v>
      </c>
      <c r="N64" s="19">
        <v>0</v>
      </c>
      <c r="O64" s="19">
        <v>0</v>
      </c>
      <c r="P64" s="19">
        <v>0</v>
      </c>
    </row>
    <row r="65" spans="1:16" x14ac:dyDescent="0.25">
      <c r="A65" s="2">
        <v>55</v>
      </c>
      <c r="B65" s="1">
        <v>0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9">
        <v>0</v>
      </c>
      <c r="M65" s="19">
        <v>0</v>
      </c>
      <c r="N65" s="19">
        <v>0</v>
      </c>
      <c r="O65" s="19">
        <v>0</v>
      </c>
      <c r="P65" s="19">
        <v>0</v>
      </c>
    </row>
    <row r="66" spans="1:16" x14ac:dyDescent="0.25">
      <c r="A66" s="2">
        <v>60</v>
      </c>
      <c r="B66" s="1">
        <v>0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9">
        <v>0</v>
      </c>
      <c r="M66" s="19">
        <v>0</v>
      </c>
      <c r="N66" s="19">
        <v>0</v>
      </c>
      <c r="O66" s="19">
        <v>0</v>
      </c>
      <c r="P66" s="19">
        <v>0</v>
      </c>
    </row>
    <row r="67" spans="1:16" x14ac:dyDescent="0.25">
      <c r="A67" s="2">
        <v>65</v>
      </c>
      <c r="B67" s="1">
        <v>0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9">
        <v>0</v>
      </c>
      <c r="M67" s="19">
        <v>0</v>
      </c>
      <c r="N67" s="19">
        <v>0</v>
      </c>
      <c r="O67" s="19">
        <v>0</v>
      </c>
      <c r="P67" s="19">
        <v>0</v>
      </c>
    </row>
    <row r="68" spans="1:16" x14ac:dyDescent="0.25">
      <c r="A68" s="2">
        <v>70</v>
      </c>
      <c r="B68" s="1">
        <v>0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9">
        <v>0</v>
      </c>
      <c r="M68" s="19">
        <v>0</v>
      </c>
      <c r="N68" s="19">
        <v>0</v>
      </c>
      <c r="O68" s="19">
        <v>0</v>
      </c>
      <c r="P68" s="19">
        <v>0</v>
      </c>
    </row>
    <row r="69" spans="1:16" x14ac:dyDescent="0.25">
      <c r="A69" s="2">
        <v>75</v>
      </c>
      <c r="B69" s="1">
        <v>0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9">
        <v>0</v>
      </c>
      <c r="M69" s="19">
        <v>0</v>
      </c>
      <c r="N69" s="19">
        <v>0</v>
      </c>
      <c r="O69" s="19">
        <v>0</v>
      </c>
      <c r="P69" s="19">
        <v>0</v>
      </c>
    </row>
    <row r="70" spans="1:16" x14ac:dyDescent="0.25">
      <c r="A70" s="2">
        <v>80</v>
      </c>
      <c r="B70" s="1">
        <v>0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9">
        <v>0</v>
      </c>
      <c r="M70" s="19">
        <v>0</v>
      </c>
      <c r="N70" s="19">
        <v>0</v>
      </c>
      <c r="O70" s="19">
        <v>0</v>
      </c>
      <c r="P70" s="19">
        <v>0</v>
      </c>
    </row>
    <row r="71" spans="1:16" x14ac:dyDescent="0.25">
      <c r="A71" s="2">
        <v>85</v>
      </c>
      <c r="B71" s="1">
        <v>0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9">
        <v>0</v>
      </c>
      <c r="M71" s="19">
        <v>0</v>
      </c>
      <c r="N71" s="19">
        <v>0</v>
      </c>
      <c r="O71" s="19">
        <v>0</v>
      </c>
      <c r="P71" s="19">
        <v>0</v>
      </c>
    </row>
    <row r="72" spans="1:16" x14ac:dyDescent="0.25">
      <c r="A72" s="2">
        <v>90</v>
      </c>
      <c r="B72" s="1">
        <v>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9">
        <v>0</v>
      </c>
      <c r="M72" s="19">
        <v>0</v>
      </c>
      <c r="N72" s="19">
        <v>0</v>
      </c>
      <c r="O72" s="19">
        <v>0</v>
      </c>
      <c r="P72" s="19">
        <v>0</v>
      </c>
    </row>
    <row r="73" spans="1:16" x14ac:dyDescent="0.25">
      <c r="A73" s="2">
        <v>95</v>
      </c>
      <c r="B73" s="1">
        <v>0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9">
        <v>0</v>
      </c>
      <c r="M73" s="19">
        <v>0</v>
      </c>
      <c r="N73" s="19">
        <v>0</v>
      </c>
      <c r="O73" s="19">
        <v>0</v>
      </c>
      <c r="P73" s="19">
        <v>0</v>
      </c>
    </row>
    <row r="74" spans="1:16" x14ac:dyDescent="0.25">
      <c r="A74" s="3">
        <v>100</v>
      </c>
      <c r="B74" s="9">
        <v>0</v>
      </c>
      <c r="C74" s="9">
        <v>0</v>
      </c>
      <c r="D74" s="9">
        <v>0</v>
      </c>
      <c r="E74" s="9">
        <v>0</v>
      </c>
      <c r="F74" s="9">
        <v>0</v>
      </c>
      <c r="G74" s="9">
        <v>0</v>
      </c>
      <c r="H74" s="9">
        <v>0</v>
      </c>
      <c r="I74" s="9">
        <v>0</v>
      </c>
      <c r="J74" s="9">
        <v>0</v>
      </c>
      <c r="K74" s="9">
        <v>0</v>
      </c>
      <c r="L74" s="51">
        <v>0</v>
      </c>
      <c r="M74" s="51">
        <v>0</v>
      </c>
      <c r="N74" s="51">
        <v>0</v>
      </c>
      <c r="O74" s="51">
        <v>0</v>
      </c>
      <c r="P74" s="51">
        <v>0</v>
      </c>
    </row>
  </sheetData>
  <mergeCells count="3">
    <mergeCell ref="A1:P1"/>
    <mergeCell ref="A26:P26"/>
    <mergeCell ref="A51:P5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77"/>
  <sheetViews>
    <sheetView workbookViewId="0">
      <selection activeCell="G71" sqref="G71"/>
    </sheetView>
  </sheetViews>
  <sheetFormatPr defaultRowHeight="15" x14ac:dyDescent="0.25"/>
  <cols>
    <col min="1" max="1" width="13.42578125" customWidth="1"/>
  </cols>
  <sheetData>
    <row r="1" spans="1:16" ht="18.75" x14ac:dyDescent="0.25">
      <c r="A1" s="68" t="s">
        <v>9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</row>
    <row r="2" spans="1:16" x14ac:dyDescent="0.25">
      <c r="A2" s="10" t="s">
        <v>3</v>
      </c>
      <c r="B2" s="55">
        <v>0.61850000000000005</v>
      </c>
      <c r="C2" s="55">
        <v>0.71850000000000003</v>
      </c>
      <c r="D2" s="55">
        <v>0.81850000000000001</v>
      </c>
      <c r="E2" s="55">
        <v>0.91849999999999998</v>
      </c>
      <c r="F2" s="48">
        <v>1.0185</v>
      </c>
      <c r="G2" s="48">
        <v>1.0685</v>
      </c>
      <c r="H2" s="50">
        <v>1.0934999999999999</v>
      </c>
      <c r="I2" s="49">
        <v>1.1185</v>
      </c>
      <c r="J2" s="50">
        <v>1.1435</v>
      </c>
      <c r="K2" s="50">
        <v>1.1685000000000001</v>
      </c>
      <c r="L2" s="48">
        <v>1.2184999999999999</v>
      </c>
      <c r="M2" s="48">
        <v>1.3185</v>
      </c>
      <c r="N2" s="48">
        <v>1.4185000000000001</v>
      </c>
      <c r="O2" s="55">
        <v>1.5185</v>
      </c>
      <c r="P2" s="22">
        <v>1.6185</v>
      </c>
    </row>
    <row r="3" spans="1:16" x14ac:dyDescent="0.25">
      <c r="A3" s="10" t="s">
        <v>1</v>
      </c>
      <c r="B3" s="13" t="s">
        <v>0</v>
      </c>
      <c r="C3" s="13" t="s">
        <v>0</v>
      </c>
      <c r="D3" s="13" t="s">
        <v>0</v>
      </c>
      <c r="E3" s="10" t="s">
        <v>0</v>
      </c>
      <c r="F3" s="14" t="s">
        <v>0</v>
      </c>
      <c r="G3" s="14" t="s">
        <v>0</v>
      </c>
      <c r="H3" s="14" t="s">
        <v>0</v>
      </c>
      <c r="I3" s="14" t="s">
        <v>0</v>
      </c>
      <c r="J3" s="14" t="s">
        <v>0</v>
      </c>
      <c r="K3" s="14" t="s">
        <v>0</v>
      </c>
      <c r="L3" s="14" t="s">
        <v>0</v>
      </c>
      <c r="M3" s="14" t="s">
        <v>0</v>
      </c>
      <c r="N3" s="14" t="s">
        <v>0</v>
      </c>
      <c r="O3" s="14" t="s">
        <v>0</v>
      </c>
      <c r="P3" s="10" t="s">
        <v>0</v>
      </c>
    </row>
    <row r="4" spans="1:16" x14ac:dyDescent="0.25">
      <c r="A4" s="2">
        <v>0</v>
      </c>
      <c r="B4" s="5">
        <v>0</v>
      </c>
      <c r="C4" s="5">
        <v>0</v>
      </c>
      <c r="D4" s="5">
        <v>0</v>
      </c>
      <c r="E4" s="2">
        <v>0</v>
      </c>
      <c r="F4" s="41">
        <v>0</v>
      </c>
      <c r="G4" s="1">
        <v>0</v>
      </c>
      <c r="H4" s="40">
        <v>1.1607000000000001</v>
      </c>
      <c r="I4" s="62">
        <v>1.1772</v>
      </c>
      <c r="J4" s="40">
        <v>1.1837</v>
      </c>
      <c r="K4" s="1">
        <v>0</v>
      </c>
      <c r="L4" s="1">
        <v>0</v>
      </c>
      <c r="M4" s="60">
        <v>0</v>
      </c>
      <c r="N4" s="18">
        <v>0</v>
      </c>
      <c r="O4" s="5">
        <v>0</v>
      </c>
      <c r="P4" s="2">
        <v>0</v>
      </c>
    </row>
    <row r="5" spans="1:16" x14ac:dyDescent="0.25">
      <c r="A5" s="2">
        <v>5</v>
      </c>
      <c r="B5" s="5">
        <v>0</v>
      </c>
      <c r="C5" s="5">
        <v>0</v>
      </c>
      <c r="D5" s="5">
        <v>0</v>
      </c>
      <c r="E5" s="2">
        <v>0</v>
      </c>
      <c r="F5" s="41">
        <v>0</v>
      </c>
      <c r="G5" s="40">
        <v>1.1417999999999999</v>
      </c>
      <c r="H5" s="40">
        <v>1.1546000000000001</v>
      </c>
      <c r="I5" s="62">
        <v>1.1604000000000001</v>
      </c>
      <c r="J5" s="40">
        <v>1.1636</v>
      </c>
      <c r="K5" s="1">
        <v>0</v>
      </c>
      <c r="L5" s="1">
        <v>0</v>
      </c>
      <c r="M5" s="32">
        <v>0</v>
      </c>
      <c r="N5" s="18">
        <v>0</v>
      </c>
      <c r="O5" s="5">
        <v>0</v>
      </c>
      <c r="P5" s="2">
        <v>0</v>
      </c>
    </row>
    <row r="6" spans="1:16" x14ac:dyDescent="0.25">
      <c r="A6" s="2">
        <v>10</v>
      </c>
      <c r="B6" s="5">
        <v>0</v>
      </c>
      <c r="C6" s="5">
        <v>0</v>
      </c>
      <c r="D6" s="5">
        <v>0</v>
      </c>
      <c r="E6" s="2">
        <v>0</v>
      </c>
      <c r="F6" s="40">
        <v>1.1244000000000001</v>
      </c>
      <c r="G6" s="40">
        <v>1.1448</v>
      </c>
      <c r="H6" s="40">
        <v>1.1693</v>
      </c>
      <c r="I6" s="62">
        <v>1.1719999999999999</v>
      </c>
      <c r="J6" s="1">
        <v>0</v>
      </c>
      <c r="K6" s="1">
        <v>0</v>
      </c>
      <c r="L6" s="1">
        <v>0</v>
      </c>
      <c r="M6" s="32">
        <v>0</v>
      </c>
      <c r="N6" s="18">
        <v>0</v>
      </c>
      <c r="O6" s="5">
        <v>0</v>
      </c>
      <c r="P6" s="2">
        <v>0</v>
      </c>
    </row>
    <row r="7" spans="1:16" x14ac:dyDescent="0.25">
      <c r="A7" s="2">
        <v>15</v>
      </c>
      <c r="B7" s="5">
        <v>0</v>
      </c>
      <c r="C7" s="5">
        <v>0</v>
      </c>
      <c r="D7" s="5">
        <v>0</v>
      </c>
      <c r="E7" s="2">
        <v>0</v>
      </c>
      <c r="F7" s="40">
        <v>1.1180000000000001</v>
      </c>
      <c r="G7" s="40">
        <v>1.1282000000000001</v>
      </c>
      <c r="H7" s="40">
        <v>1.1299999999999999</v>
      </c>
      <c r="I7" s="62">
        <v>1.1637</v>
      </c>
      <c r="J7" s="1">
        <v>0</v>
      </c>
      <c r="K7" s="1">
        <v>0</v>
      </c>
      <c r="L7" s="1">
        <v>0</v>
      </c>
      <c r="M7" s="32">
        <v>0</v>
      </c>
      <c r="N7" s="18">
        <v>0</v>
      </c>
      <c r="O7" s="5">
        <v>0</v>
      </c>
      <c r="P7" s="2">
        <v>0</v>
      </c>
    </row>
    <row r="8" spans="1:16" x14ac:dyDescent="0.25">
      <c r="A8" s="2">
        <v>20</v>
      </c>
      <c r="B8" s="5">
        <v>0</v>
      </c>
      <c r="C8" s="5">
        <v>0</v>
      </c>
      <c r="D8" s="5">
        <v>0</v>
      </c>
      <c r="E8" s="2">
        <v>0</v>
      </c>
      <c r="F8" s="40">
        <v>1.1205000000000001</v>
      </c>
      <c r="G8" s="40">
        <v>1.1418999999999999</v>
      </c>
      <c r="H8" s="62">
        <v>1.1419999999999999</v>
      </c>
      <c r="I8" s="1">
        <v>0</v>
      </c>
      <c r="J8" s="1">
        <v>0</v>
      </c>
      <c r="K8" s="1">
        <v>0</v>
      </c>
      <c r="L8" s="1">
        <v>0</v>
      </c>
      <c r="M8" s="32">
        <v>0</v>
      </c>
      <c r="N8" s="18">
        <v>0</v>
      </c>
      <c r="O8" s="5">
        <v>0</v>
      </c>
      <c r="P8" s="2">
        <v>0</v>
      </c>
    </row>
    <row r="9" spans="1:16" x14ac:dyDescent="0.25">
      <c r="A9" s="2">
        <v>25</v>
      </c>
      <c r="B9" s="5">
        <v>0</v>
      </c>
      <c r="C9" s="5">
        <v>0</v>
      </c>
      <c r="D9" s="5">
        <v>0</v>
      </c>
      <c r="E9" s="2">
        <v>0</v>
      </c>
      <c r="F9" s="40">
        <v>1.1015999999999999</v>
      </c>
      <c r="G9" s="40">
        <v>1.1366000000000001</v>
      </c>
      <c r="H9" s="62">
        <v>1.1354</v>
      </c>
      <c r="I9" s="1">
        <v>0</v>
      </c>
      <c r="J9" s="1">
        <v>0</v>
      </c>
      <c r="K9" s="1">
        <v>0</v>
      </c>
      <c r="L9" s="1">
        <v>0</v>
      </c>
      <c r="M9" s="32">
        <v>0</v>
      </c>
      <c r="N9" s="18">
        <v>0</v>
      </c>
      <c r="O9" s="5">
        <v>0</v>
      </c>
      <c r="P9" s="2">
        <v>0</v>
      </c>
    </row>
    <row r="10" spans="1:16" x14ac:dyDescent="0.25">
      <c r="A10" s="2">
        <v>30</v>
      </c>
      <c r="B10" s="5">
        <v>0</v>
      </c>
      <c r="C10" s="5">
        <v>0</v>
      </c>
      <c r="D10" s="5">
        <v>0</v>
      </c>
      <c r="E10" s="2">
        <v>0</v>
      </c>
      <c r="F10" s="40">
        <v>1.1002000000000001</v>
      </c>
      <c r="G10" s="62">
        <v>1.1138999999999999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32">
        <v>0</v>
      </c>
      <c r="N10" s="18">
        <v>0</v>
      </c>
      <c r="O10" s="5">
        <v>0</v>
      </c>
      <c r="P10" s="2">
        <v>0</v>
      </c>
    </row>
    <row r="11" spans="1:16" x14ac:dyDescent="0.25">
      <c r="A11" s="2">
        <v>35</v>
      </c>
      <c r="B11" s="5">
        <v>0</v>
      </c>
      <c r="C11" s="5">
        <v>0</v>
      </c>
      <c r="D11" s="5">
        <v>0</v>
      </c>
      <c r="E11" s="2">
        <v>0</v>
      </c>
      <c r="F11" s="40">
        <v>1.0768</v>
      </c>
      <c r="G11" s="62">
        <v>1.1091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32">
        <v>0</v>
      </c>
      <c r="N11" s="18">
        <v>0</v>
      </c>
      <c r="O11" s="5">
        <v>0</v>
      </c>
      <c r="P11" s="2">
        <v>0</v>
      </c>
    </row>
    <row r="12" spans="1:16" x14ac:dyDescent="0.25">
      <c r="A12" s="2">
        <v>40</v>
      </c>
      <c r="B12" s="5">
        <v>0</v>
      </c>
      <c r="C12" s="5">
        <v>0</v>
      </c>
      <c r="D12" s="5">
        <v>0</v>
      </c>
      <c r="E12" s="2">
        <v>0</v>
      </c>
      <c r="F12" s="62">
        <v>1.0743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32">
        <v>0</v>
      </c>
      <c r="N12" s="18">
        <v>0</v>
      </c>
      <c r="O12" s="5">
        <v>0</v>
      </c>
      <c r="P12" s="2">
        <v>0</v>
      </c>
    </row>
    <row r="13" spans="1:16" x14ac:dyDescent="0.25">
      <c r="A13" s="2">
        <v>45</v>
      </c>
      <c r="B13" s="5">
        <v>0</v>
      </c>
      <c r="C13" s="5">
        <v>0</v>
      </c>
      <c r="D13" s="5">
        <v>0</v>
      </c>
      <c r="E13" s="2">
        <v>0</v>
      </c>
      <c r="F13" s="40">
        <v>1.0481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32">
        <v>0</v>
      </c>
      <c r="N13" s="18">
        <v>0</v>
      </c>
      <c r="O13" s="5">
        <v>0</v>
      </c>
      <c r="P13" s="2">
        <v>0</v>
      </c>
    </row>
    <row r="14" spans="1:16" x14ac:dyDescent="0.25">
      <c r="A14" s="2">
        <v>50</v>
      </c>
      <c r="B14" s="5">
        <v>0</v>
      </c>
      <c r="C14" s="5">
        <v>0</v>
      </c>
      <c r="D14" s="5">
        <v>0</v>
      </c>
      <c r="E14" s="2">
        <v>0</v>
      </c>
      <c r="F14" s="4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32">
        <v>0</v>
      </c>
      <c r="N14" s="18">
        <v>0</v>
      </c>
      <c r="O14" s="5">
        <v>0</v>
      </c>
      <c r="P14" s="2">
        <v>0</v>
      </c>
    </row>
    <row r="15" spans="1:16" x14ac:dyDescent="0.25">
      <c r="A15" s="2">
        <v>55</v>
      </c>
      <c r="B15" s="5">
        <v>0</v>
      </c>
      <c r="C15" s="5">
        <v>0</v>
      </c>
      <c r="D15" s="5">
        <v>0</v>
      </c>
      <c r="E15" s="2">
        <v>0</v>
      </c>
      <c r="F15" s="4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32">
        <v>0</v>
      </c>
      <c r="N15" s="18">
        <v>0</v>
      </c>
      <c r="O15" s="5">
        <v>0</v>
      </c>
      <c r="P15" s="2">
        <v>0</v>
      </c>
    </row>
    <row r="16" spans="1:16" x14ac:dyDescent="0.25">
      <c r="A16" s="2">
        <v>60</v>
      </c>
      <c r="B16" s="5">
        <v>0</v>
      </c>
      <c r="C16" s="5">
        <v>0</v>
      </c>
      <c r="D16" s="5">
        <v>0</v>
      </c>
      <c r="E16" s="2">
        <v>0</v>
      </c>
      <c r="F16" s="4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32">
        <v>0</v>
      </c>
      <c r="N16" s="18">
        <v>0</v>
      </c>
      <c r="O16" s="5">
        <v>0</v>
      </c>
      <c r="P16" s="2">
        <v>0</v>
      </c>
    </row>
    <row r="17" spans="1:16" x14ac:dyDescent="0.25">
      <c r="A17" s="2">
        <v>65</v>
      </c>
      <c r="B17" s="5">
        <v>0</v>
      </c>
      <c r="C17" s="5">
        <v>0</v>
      </c>
      <c r="D17" s="5">
        <v>0</v>
      </c>
      <c r="E17" s="2">
        <v>0</v>
      </c>
      <c r="F17" s="4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32">
        <v>0</v>
      </c>
      <c r="N17" s="18">
        <v>0</v>
      </c>
      <c r="O17" s="5">
        <v>0</v>
      </c>
      <c r="P17" s="2">
        <v>0</v>
      </c>
    </row>
    <row r="18" spans="1:16" x14ac:dyDescent="0.25">
      <c r="A18" s="2">
        <v>70</v>
      </c>
      <c r="B18" s="5">
        <v>0</v>
      </c>
      <c r="C18" s="5">
        <v>0</v>
      </c>
      <c r="D18" s="5">
        <v>0</v>
      </c>
      <c r="E18" s="2">
        <v>0</v>
      </c>
      <c r="F18" s="4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32">
        <v>0</v>
      </c>
      <c r="N18" s="18">
        <v>0</v>
      </c>
      <c r="O18" s="5">
        <v>0</v>
      </c>
      <c r="P18" s="2">
        <v>0</v>
      </c>
    </row>
    <row r="19" spans="1:16" x14ac:dyDescent="0.25">
      <c r="A19" s="2">
        <v>75</v>
      </c>
      <c r="B19" s="5">
        <v>0</v>
      </c>
      <c r="C19" s="5">
        <v>0</v>
      </c>
      <c r="D19" s="5">
        <v>0</v>
      </c>
      <c r="E19" s="2">
        <v>0</v>
      </c>
      <c r="F19" s="4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32">
        <v>0</v>
      </c>
      <c r="N19" s="18">
        <v>0</v>
      </c>
      <c r="O19" s="5">
        <v>0</v>
      </c>
      <c r="P19" s="2">
        <v>0</v>
      </c>
    </row>
    <row r="20" spans="1:16" x14ac:dyDescent="0.25">
      <c r="A20" s="2">
        <v>80</v>
      </c>
      <c r="B20" s="5">
        <v>0</v>
      </c>
      <c r="C20" s="5">
        <v>0</v>
      </c>
      <c r="D20" s="5">
        <v>0</v>
      </c>
      <c r="E20" s="2">
        <v>0</v>
      </c>
      <c r="F20" s="4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32">
        <v>0</v>
      </c>
      <c r="N20" s="18">
        <v>0</v>
      </c>
      <c r="O20" s="5">
        <v>0</v>
      </c>
      <c r="P20" s="2">
        <v>0</v>
      </c>
    </row>
    <row r="21" spans="1:16" x14ac:dyDescent="0.25">
      <c r="A21" s="2">
        <v>85</v>
      </c>
      <c r="B21" s="5">
        <v>0</v>
      </c>
      <c r="C21" s="5">
        <v>0</v>
      </c>
      <c r="D21" s="5">
        <v>0</v>
      </c>
      <c r="E21" s="2">
        <v>0</v>
      </c>
      <c r="F21" s="4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32">
        <v>0</v>
      </c>
      <c r="N21" s="18">
        <v>0</v>
      </c>
      <c r="O21" s="5">
        <v>0</v>
      </c>
      <c r="P21" s="2">
        <v>0</v>
      </c>
    </row>
    <row r="22" spans="1:16" x14ac:dyDescent="0.25">
      <c r="A22" s="2">
        <v>90</v>
      </c>
      <c r="B22" s="5">
        <v>0</v>
      </c>
      <c r="C22" s="5">
        <v>0</v>
      </c>
      <c r="D22" s="5">
        <v>0</v>
      </c>
      <c r="E22" s="2">
        <v>0</v>
      </c>
      <c r="F22" s="4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32">
        <v>0</v>
      </c>
      <c r="N22" s="18">
        <v>0</v>
      </c>
      <c r="O22" s="5">
        <v>0</v>
      </c>
      <c r="P22" s="2">
        <v>0</v>
      </c>
    </row>
    <row r="23" spans="1:16" x14ac:dyDescent="0.25">
      <c r="A23" s="2">
        <v>95</v>
      </c>
      <c r="B23" s="5">
        <v>0</v>
      </c>
      <c r="C23" s="5">
        <v>0</v>
      </c>
      <c r="D23" s="5">
        <v>0</v>
      </c>
      <c r="E23" s="2">
        <v>0</v>
      </c>
      <c r="F23" s="4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32">
        <v>0</v>
      </c>
      <c r="N23" s="18">
        <v>0</v>
      </c>
      <c r="O23" s="5">
        <v>0</v>
      </c>
      <c r="P23" s="2">
        <v>0</v>
      </c>
    </row>
    <row r="24" spans="1:16" x14ac:dyDescent="0.25">
      <c r="A24" s="3">
        <v>100</v>
      </c>
      <c r="B24" s="7">
        <v>0</v>
      </c>
      <c r="C24" s="7">
        <v>0</v>
      </c>
      <c r="D24" s="7">
        <v>0</v>
      </c>
      <c r="E24" s="3">
        <v>0</v>
      </c>
      <c r="F24" s="42">
        <v>0</v>
      </c>
      <c r="G24" s="9">
        <v>0</v>
      </c>
      <c r="H24" s="9">
        <v>0</v>
      </c>
      <c r="I24" s="9">
        <v>0</v>
      </c>
      <c r="J24" s="9">
        <v>0</v>
      </c>
      <c r="K24" s="9">
        <v>0</v>
      </c>
      <c r="L24" s="9">
        <v>0</v>
      </c>
      <c r="M24" s="54">
        <v>0</v>
      </c>
      <c r="N24" s="57">
        <v>0</v>
      </c>
      <c r="O24" s="7">
        <v>0</v>
      </c>
      <c r="P24" s="3">
        <v>0</v>
      </c>
    </row>
    <row r="25" spans="1:16" x14ac:dyDescent="0.25">
      <c r="I25" s="46"/>
      <c r="J25" s="46"/>
      <c r="K25" s="46"/>
      <c r="L25" s="47"/>
    </row>
    <row r="26" spans="1:16" x14ac:dyDescent="0.25">
      <c r="I26" s="46"/>
      <c r="J26" s="46"/>
      <c r="K26" s="46"/>
      <c r="L26" s="47"/>
    </row>
    <row r="27" spans="1:16" ht="18.75" x14ac:dyDescent="0.25">
      <c r="A27" s="68" t="s">
        <v>5</v>
      </c>
      <c r="B27" s="68"/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9"/>
    </row>
    <row r="28" spans="1:16" x14ac:dyDescent="0.25">
      <c r="A28" s="10" t="s">
        <v>3</v>
      </c>
      <c r="B28" s="55">
        <v>0.61850000000000005</v>
      </c>
      <c r="C28" s="55">
        <v>0.71850000000000003</v>
      </c>
      <c r="D28" s="55">
        <v>0.81850000000000001</v>
      </c>
      <c r="E28" s="55">
        <v>0.91849999999999998</v>
      </c>
      <c r="F28" s="48">
        <v>1.0185</v>
      </c>
      <c r="G28" s="48">
        <v>1.0685</v>
      </c>
      <c r="H28" s="50">
        <v>1.0934999999999999</v>
      </c>
      <c r="I28" s="49">
        <v>1.1185</v>
      </c>
      <c r="J28" s="50">
        <v>1.1435</v>
      </c>
      <c r="K28" s="50">
        <v>1.1685000000000001</v>
      </c>
      <c r="L28" s="48">
        <v>1.2184999999999999</v>
      </c>
      <c r="M28" s="52">
        <v>1.3185</v>
      </c>
      <c r="N28" s="52">
        <v>1.4185000000000001</v>
      </c>
      <c r="O28" s="22">
        <v>1.5185</v>
      </c>
      <c r="P28" s="56">
        <v>1.6185</v>
      </c>
    </row>
    <row r="29" spans="1:16" x14ac:dyDescent="0.25">
      <c r="A29" s="10" t="s">
        <v>1</v>
      </c>
      <c r="B29" s="14" t="s">
        <v>0</v>
      </c>
      <c r="C29" s="14" t="s">
        <v>0</v>
      </c>
      <c r="D29" s="14" t="s">
        <v>0</v>
      </c>
      <c r="E29" s="14" t="s">
        <v>0</v>
      </c>
      <c r="F29" s="14" t="s">
        <v>0</v>
      </c>
      <c r="G29" s="14" t="s">
        <v>0</v>
      </c>
      <c r="H29" s="14" t="s">
        <v>0</v>
      </c>
      <c r="I29" s="14" t="s">
        <v>0</v>
      </c>
      <c r="J29" s="14" t="s">
        <v>0</v>
      </c>
      <c r="K29" s="14" t="s">
        <v>0</v>
      </c>
      <c r="L29" s="14" t="s">
        <v>0</v>
      </c>
      <c r="M29" s="10" t="s">
        <v>0</v>
      </c>
      <c r="N29" s="10" t="s">
        <v>0</v>
      </c>
      <c r="O29" s="10" t="s">
        <v>0</v>
      </c>
      <c r="P29" s="14" t="s">
        <v>0</v>
      </c>
    </row>
    <row r="30" spans="1:16" x14ac:dyDescent="0.25">
      <c r="A30" s="2">
        <v>0</v>
      </c>
      <c r="B30" s="17">
        <v>0</v>
      </c>
      <c r="C30" s="17">
        <v>0</v>
      </c>
      <c r="D30" s="17">
        <v>0</v>
      </c>
      <c r="E30" s="32">
        <v>0</v>
      </c>
      <c r="F30" s="1">
        <v>0</v>
      </c>
      <c r="G30" s="1">
        <v>0</v>
      </c>
      <c r="H30" s="40">
        <v>1.1607000000000001</v>
      </c>
      <c r="I30" s="62">
        <v>1.1772</v>
      </c>
      <c r="J30" s="40">
        <v>1.1837</v>
      </c>
      <c r="K30" s="1">
        <v>0</v>
      </c>
      <c r="L30" s="1">
        <v>0</v>
      </c>
      <c r="M30" s="32">
        <v>0</v>
      </c>
      <c r="N30" s="32">
        <v>0</v>
      </c>
      <c r="O30" s="32">
        <v>0</v>
      </c>
      <c r="P30" s="19">
        <v>0</v>
      </c>
    </row>
    <row r="31" spans="1:16" x14ac:dyDescent="0.25">
      <c r="A31" s="2">
        <v>5</v>
      </c>
      <c r="B31" s="17">
        <v>0</v>
      </c>
      <c r="C31" s="17">
        <v>0</v>
      </c>
      <c r="D31" s="17">
        <v>0</v>
      </c>
      <c r="E31" s="32">
        <v>0</v>
      </c>
      <c r="F31" s="1">
        <v>0</v>
      </c>
      <c r="G31" s="40">
        <v>1.1351</v>
      </c>
      <c r="H31" s="62">
        <v>1.1403000000000001</v>
      </c>
      <c r="I31" s="1">
        <v>0</v>
      </c>
      <c r="J31" s="1">
        <v>0</v>
      </c>
      <c r="K31" s="1">
        <v>0</v>
      </c>
      <c r="L31" s="1">
        <v>0</v>
      </c>
      <c r="M31" s="32">
        <v>0</v>
      </c>
      <c r="N31" s="32">
        <v>0</v>
      </c>
      <c r="O31" s="32">
        <v>0</v>
      </c>
      <c r="P31" s="19">
        <v>0</v>
      </c>
    </row>
    <row r="32" spans="1:16" x14ac:dyDescent="0.25">
      <c r="A32" s="2">
        <v>10</v>
      </c>
      <c r="B32" s="17">
        <v>0</v>
      </c>
      <c r="C32" s="17">
        <v>0</v>
      </c>
      <c r="D32" s="17">
        <v>0</v>
      </c>
      <c r="E32" s="32">
        <v>0</v>
      </c>
      <c r="F32" s="40">
        <v>1.0933999999999999</v>
      </c>
      <c r="G32" s="62">
        <v>1.1198999999999999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32">
        <v>0</v>
      </c>
      <c r="N32" s="32">
        <v>0</v>
      </c>
      <c r="O32" s="32">
        <v>0</v>
      </c>
      <c r="P32" s="19">
        <v>0</v>
      </c>
    </row>
    <row r="33" spans="1:16" x14ac:dyDescent="0.25">
      <c r="A33" s="2">
        <v>15</v>
      </c>
      <c r="B33" s="17">
        <v>0</v>
      </c>
      <c r="C33" s="17">
        <v>0</v>
      </c>
      <c r="D33" s="17">
        <v>0</v>
      </c>
      <c r="E33" s="61">
        <v>1.0505798524135801</v>
      </c>
      <c r="F33" s="62">
        <v>1.0767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32">
        <v>0</v>
      </c>
      <c r="N33" s="32">
        <v>0</v>
      </c>
      <c r="O33" s="32">
        <v>0</v>
      </c>
      <c r="P33" s="19">
        <v>0</v>
      </c>
    </row>
    <row r="34" spans="1:16" x14ac:dyDescent="0.25">
      <c r="A34" s="2">
        <v>20</v>
      </c>
      <c r="B34" s="17">
        <v>0</v>
      </c>
      <c r="C34" s="17">
        <v>0</v>
      </c>
      <c r="D34" s="17">
        <v>0</v>
      </c>
      <c r="E34" s="63">
        <v>1.0310026429149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32">
        <v>0</v>
      </c>
      <c r="N34" s="32">
        <v>0</v>
      </c>
      <c r="O34" s="32">
        <v>0</v>
      </c>
      <c r="P34" s="19">
        <v>0</v>
      </c>
    </row>
    <row r="35" spans="1:16" x14ac:dyDescent="0.25">
      <c r="A35" s="2">
        <v>25</v>
      </c>
      <c r="B35" s="17">
        <v>0</v>
      </c>
      <c r="C35" s="17">
        <v>0</v>
      </c>
      <c r="D35" s="58">
        <f xml:space="preserve"> 9.46684162865032/10</f>
        <v>0.94668416286503199</v>
      </c>
      <c r="E35" s="63">
        <v>0.99220644283376902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32">
        <v>0</v>
      </c>
      <c r="N35" s="32">
        <v>0</v>
      </c>
      <c r="O35" s="32">
        <v>0</v>
      </c>
      <c r="P35" s="19">
        <v>0</v>
      </c>
    </row>
    <row r="36" spans="1:16" x14ac:dyDescent="0.25">
      <c r="A36" s="2">
        <v>30</v>
      </c>
      <c r="B36" s="17">
        <v>0</v>
      </c>
      <c r="C36" s="17">
        <v>0</v>
      </c>
      <c r="D36" s="58">
        <v>0.947079981297409</v>
      </c>
      <c r="E36" s="63">
        <v>0.98533259496549397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32">
        <v>0</v>
      </c>
      <c r="N36" s="32">
        <v>0</v>
      </c>
      <c r="O36" s="32">
        <v>0</v>
      </c>
      <c r="P36" s="19">
        <v>0</v>
      </c>
    </row>
    <row r="37" spans="1:16" x14ac:dyDescent="0.25">
      <c r="A37" s="2">
        <v>35</v>
      </c>
      <c r="B37" s="17">
        <v>0</v>
      </c>
      <c r="C37" s="17">
        <v>0</v>
      </c>
      <c r="D37" s="64">
        <v>0.91086451233727606</v>
      </c>
      <c r="E37" s="32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32">
        <v>0</v>
      </c>
      <c r="N37" s="32">
        <v>0</v>
      </c>
      <c r="O37" s="32">
        <v>0</v>
      </c>
      <c r="P37" s="19">
        <v>0</v>
      </c>
    </row>
    <row r="38" spans="1:16" x14ac:dyDescent="0.25">
      <c r="A38" s="2">
        <v>40</v>
      </c>
      <c r="B38" s="17">
        <v>0</v>
      </c>
      <c r="C38" s="17">
        <v>0</v>
      </c>
      <c r="D38" s="58">
        <v>0.86706156460212602</v>
      </c>
      <c r="E38" s="32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32">
        <v>0</v>
      </c>
      <c r="N38" s="32">
        <v>0</v>
      </c>
      <c r="O38" s="32">
        <v>0</v>
      </c>
      <c r="P38" s="19">
        <v>0</v>
      </c>
    </row>
    <row r="39" spans="1:16" x14ac:dyDescent="0.25">
      <c r="A39" s="2">
        <v>45</v>
      </c>
      <c r="B39" s="17">
        <v>0</v>
      </c>
      <c r="C39" s="17">
        <v>0</v>
      </c>
      <c r="D39" s="58">
        <v>0.87679992183373301</v>
      </c>
      <c r="E39" s="32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32">
        <v>0</v>
      </c>
      <c r="N39" s="32">
        <v>0</v>
      </c>
      <c r="O39" s="32">
        <v>0</v>
      </c>
      <c r="P39" s="19">
        <v>0</v>
      </c>
    </row>
    <row r="40" spans="1:16" x14ac:dyDescent="0.25">
      <c r="A40" s="2">
        <v>50</v>
      </c>
      <c r="B40" s="17">
        <v>0</v>
      </c>
      <c r="C40" s="17">
        <v>0</v>
      </c>
      <c r="D40" s="17">
        <v>0</v>
      </c>
      <c r="E40" s="32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32">
        <v>0</v>
      </c>
      <c r="N40" s="32">
        <v>0</v>
      </c>
      <c r="O40" s="32">
        <v>0</v>
      </c>
      <c r="P40" s="19">
        <v>0</v>
      </c>
    </row>
    <row r="41" spans="1:16" x14ac:dyDescent="0.25">
      <c r="A41" s="2">
        <v>55</v>
      </c>
      <c r="B41" s="17">
        <v>0</v>
      </c>
      <c r="C41" s="17">
        <v>0</v>
      </c>
      <c r="D41" s="17">
        <v>0</v>
      </c>
      <c r="E41" s="32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32">
        <v>0</v>
      </c>
      <c r="N41" s="32">
        <v>0</v>
      </c>
      <c r="O41" s="32">
        <v>0</v>
      </c>
      <c r="P41" s="19">
        <v>0</v>
      </c>
    </row>
    <row r="42" spans="1:16" x14ac:dyDescent="0.25">
      <c r="A42" s="2">
        <v>60</v>
      </c>
      <c r="B42" s="17">
        <v>0</v>
      </c>
      <c r="C42" s="17">
        <v>0</v>
      </c>
      <c r="D42" s="17">
        <v>0</v>
      </c>
      <c r="E42" s="32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32">
        <v>0</v>
      </c>
      <c r="N42" s="32">
        <v>0</v>
      </c>
      <c r="O42" s="32">
        <v>0</v>
      </c>
      <c r="P42" s="19">
        <v>0</v>
      </c>
    </row>
    <row r="43" spans="1:16" x14ac:dyDescent="0.25">
      <c r="A43" s="2">
        <v>65</v>
      </c>
      <c r="B43" s="17">
        <v>0</v>
      </c>
      <c r="C43" s="17">
        <v>0</v>
      </c>
      <c r="D43" s="17">
        <v>0</v>
      </c>
      <c r="E43" s="32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32">
        <v>0</v>
      </c>
      <c r="N43" s="32">
        <v>0</v>
      </c>
      <c r="O43" s="32">
        <v>0</v>
      </c>
      <c r="P43" s="19">
        <v>0</v>
      </c>
    </row>
    <row r="44" spans="1:16" x14ac:dyDescent="0.25">
      <c r="A44" s="2">
        <v>70</v>
      </c>
      <c r="B44" s="17">
        <v>0</v>
      </c>
      <c r="C44" s="17">
        <v>0</v>
      </c>
      <c r="D44" s="17">
        <v>0</v>
      </c>
      <c r="E44" s="32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32">
        <v>0</v>
      </c>
      <c r="N44" s="32">
        <v>0</v>
      </c>
      <c r="O44" s="32">
        <v>0</v>
      </c>
      <c r="P44" s="19">
        <v>0</v>
      </c>
    </row>
    <row r="45" spans="1:16" x14ac:dyDescent="0.25">
      <c r="A45" s="2">
        <v>75</v>
      </c>
      <c r="B45" s="17">
        <v>0</v>
      </c>
      <c r="C45" s="17">
        <v>0</v>
      </c>
      <c r="D45" s="17">
        <v>0</v>
      </c>
      <c r="E45" s="32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32">
        <v>0</v>
      </c>
      <c r="N45" s="32">
        <v>0</v>
      </c>
      <c r="O45" s="32">
        <v>0</v>
      </c>
      <c r="P45" s="19">
        <v>0</v>
      </c>
    </row>
    <row r="46" spans="1:16" x14ac:dyDescent="0.25">
      <c r="A46" s="2">
        <v>80</v>
      </c>
      <c r="B46" s="17">
        <v>0</v>
      </c>
      <c r="C46" s="17">
        <v>0</v>
      </c>
      <c r="D46" s="17">
        <v>0</v>
      </c>
      <c r="E46" s="32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32">
        <v>0</v>
      </c>
      <c r="N46" s="32">
        <v>0</v>
      </c>
      <c r="O46" s="32">
        <v>0</v>
      </c>
      <c r="P46" s="19">
        <v>0</v>
      </c>
    </row>
    <row r="47" spans="1:16" x14ac:dyDescent="0.25">
      <c r="A47" s="2">
        <v>85</v>
      </c>
      <c r="B47" s="17">
        <v>0</v>
      </c>
      <c r="C47" s="17">
        <v>0</v>
      </c>
      <c r="D47" s="17">
        <v>0</v>
      </c>
      <c r="E47" s="32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32">
        <v>0</v>
      </c>
      <c r="N47" s="32">
        <v>0</v>
      </c>
      <c r="O47" s="32">
        <v>0</v>
      </c>
      <c r="P47" s="19">
        <v>0</v>
      </c>
    </row>
    <row r="48" spans="1:16" x14ac:dyDescent="0.25">
      <c r="A48" s="2">
        <v>90</v>
      </c>
      <c r="B48" s="17">
        <v>0</v>
      </c>
      <c r="C48" s="17">
        <v>0</v>
      </c>
      <c r="D48" s="17">
        <v>0</v>
      </c>
      <c r="E48" s="32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32">
        <v>0</v>
      </c>
      <c r="N48" s="32">
        <v>0</v>
      </c>
      <c r="O48" s="32">
        <v>0</v>
      </c>
      <c r="P48" s="19">
        <v>0</v>
      </c>
    </row>
    <row r="49" spans="1:16" x14ac:dyDescent="0.25">
      <c r="A49" s="2">
        <v>95</v>
      </c>
      <c r="B49" s="17">
        <v>0</v>
      </c>
      <c r="C49" s="17">
        <v>0</v>
      </c>
      <c r="D49" s="17">
        <v>0</v>
      </c>
      <c r="E49" s="32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32">
        <v>0</v>
      </c>
      <c r="N49" s="32">
        <v>0</v>
      </c>
      <c r="O49" s="32">
        <v>0</v>
      </c>
      <c r="P49" s="19">
        <v>0</v>
      </c>
    </row>
    <row r="50" spans="1:16" x14ac:dyDescent="0.25">
      <c r="A50" s="3">
        <v>100</v>
      </c>
      <c r="B50" s="29">
        <v>0</v>
      </c>
      <c r="C50" s="29">
        <v>0</v>
      </c>
      <c r="D50" s="29">
        <v>0</v>
      </c>
      <c r="E50" s="54">
        <v>0</v>
      </c>
      <c r="F50" s="9">
        <v>0</v>
      </c>
      <c r="G50" s="9">
        <v>0</v>
      </c>
      <c r="H50" s="9">
        <v>0</v>
      </c>
      <c r="I50" s="9">
        <v>0</v>
      </c>
      <c r="J50" s="9">
        <v>0</v>
      </c>
      <c r="K50" s="9">
        <v>0</v>
      </c>
      <c r="L50" s="9">
        <v>0</v>
      </c>
      <c r="M50" s="54">
        <v>0</v>
      </c>
      <c r="N50" s="54">
        <v>0</v>
      </c>
      <c r="O50" s="54">
        <v>0</v>
      </c>
      <c r="P50" s="51">
        <v>0</v>
      </c>
    </row>
    <row r="51" spans="1:16" x14ac:dyDescent="0.25">
      <c r="I51" s="46"/>
      <c r="J51" s="46"/>
      <c r="K51" s="46"/>
      <c r="L51" s="47"/>
    </row>
    <row r="53" spans="1:16" ht="18.75" x14ac:dyDescent="0.25">
      <c r="A53" s="68" t="s">
        <v>8</v>
      </c>
      <c r="B53" s="68"/>
      <c r="C53" s="68"/>
      <c r="D53" s="68"/>
      <c r="E53" s="68"/>
      <c r="F53" s="68"/>
      <c r="G53" s="68"/>
      <c r="H53" s="68"/>
      <c r="I53" s="68"/>
      <c r="J53" s="68"/>
      <c r="K53" s="68"/>
      <c r="L53" s="68"/>
      <c r="M53" s="68"/>
      <c r="N53" s="68"/>
      <c r="O53" s="68"/>
      <c r="P53" s="69"/>
    </row>
    <row r="54" spans="1:16" x14ac:dyDescent="0.25">
      <c r="A54" s="10" t="s">
        <v>3</v>
      </c>
      <c r="B54" s="55">
        <v>0.61850000000000005</v>
      </c>
      <c r="C54" s="55">
        <v>0.71850000000000003</v>
      </c>
      <c r="D54" s="55">
        <v>0.81850000000000001</v>
      </c>
      <c r="E54" s="55">
        <v>0.91849999999999998</v>
      </c>
      <c r="F54" s="48">
        <v>1.0185</v>
      </c>
      <c r="G54" s="48">
        <v>1.0685</v>
      </c>
      <c r="H54" s="50">
        <v>1.0934999999999999</v>
      </c>
      <c r="I54" s="49">
        <v>1.1185</v>
      </c>
      <c r="J54" s="50">
        <v>1.1435</v>
      </c>
      <c r="K54" s="50">
        <v>1.1685000000000001</v>
      </c>
      <c r="L54" s="48">
        <v>1.2184999999999999</v>
      </c>
      <c r="M54" s="52">
        <v>1.3185</v>
      </c>
      <c r="N54" s="52">
        <v>1.4185000000000001</v>
      </c>
      <c r="O54" s="22">
        <v>1.5185</v>
      </c>
      <c r="P54" s="56">
        <v>1.6185</v>
      </c>
    </row>
    <row r="55" spans="1:16" x14ac:dyDescent="0.25">
      <c r="A55" s="10" t="s">
        <v>1</v>
      </c>
      <c r="B55" s="14" t="s">
        <v>0</v>
      </c>
      <c r="C55" s="14" t="s">
        <v>0</v>
      </c>
      <c r="D55" s="14" t="s">
        <v>0</v>
      </c>
      <c r="E55" s="14" t="s">
        <v>0</v>
      </c>
      <c r="F55" s="14" t="s">
        <v>0</v>
      </c>
      <c r="G55" s="14" t="s">
        <v>0</v>
      </c>
      <c r="H55" s="14" t="s">
        <v>0</v>
      </c>
      <c r="I55" s="14" t="s">
        <v>0</v>
      </c>
      <c r="J55" s="14" t="s">
        <v>0</v>
      </c>
      <c r="K55" s="14" t="s">
        <v>0</v>
      </c>
      <c r="L55" s="14" t="s">
        <v>0</v>
      </c>
      <c r="M55" s="10" t="s">
        <v>0</v>
      </c>
      <c r="N55" s="10" t="s">
        <v>0</v>
      </c>
      <c r="O55" s="10" t="s">
        <v>0</v>
      </c>
      <c r="P55" s="14" t="s">
        <v>0</v>
      </c>
    </row>
    <row r="56" spans="1:16" x14ac:dyDescent="0.25">
      <c r="A56" s="2">
        <v>0</v>
      </c>
      <c r="B56" s="17">
        <v>0</v>
      </c>
      <c r="C56" s="17">
        <v>0</v>
      </c>
      <c r="D56" s="17">
        <v>0</v>
      </c>
      <c r="E56" s="32">
        <v>0</v>
      </c>
      <c r="F56" s="1">
        <v>0</v>
      </c>
      <c r="G56" s="1">
        <v>0</v>
      </c>
      <c r="H56" s="40">
        <v>1.1607000000000001</v>
      </c>
      <c r="I56" s="62">
        <v>1.1772</v>
      </c>
      <c r="J56" s="40">
        <v>1.1837</v>
      </c>
      <c r="K56" s="1">
        <v>0</v>
      </c>
      <c r="L56" s="1">
        <v>0</v>
      </c>
      <c r="M56" s="32">
        <v>0</v>
      </c>
      <c r="N56" s="32">
        <v>0</v>
      </c>
      <c r="O56" s="32">
        <v>0</v>
      </c>
      <c r="P56" s="19">
        <v>0</v>
      </c>
    </row>
    <row r="57" spans="1:16" x14ac:dyDescent="0.25">
      <c r="A57" s="2">
        <v>5</v>
      </c>
      <c r="B57" s="17">
        <v>0</v>
      </c>
      <c r="C57" s="17">
        <v>0</v>
      </c>
      <c r="D57" s="17">
        <v>0</v>
      </c>
      <c r="E57" s="32">
        <v>0</v>
      </c>
      <c r="F57" s="1">
        <v>0</v>
      </c>
      <c r="G57" s="40">
        <v>1.1484000000000001</v>
      </c>
      <c r="H57" s="40">
        <v>1.1594</v>
      </c>
      <c r="I57" s="62">
        <v>1.1647000000000001</v>
      </c>
      <c r="J57" s="40">
        <v>1.1677999999999999</v>
      </c>
      <c r="K57" s="1">
        <v>0</v>
      </c>
      <c r="L57" s="1">
        <v>0</v>
      </c>
      <c r="M57" s="32">
        <v>0</v>
      </c>
      <c r="N57" s="32">
        <v>0</v>
      </c>
      <c r="O57" s="32">
        <v>0</v>
      </c>
      <c r="P57" s="19">
        <v>0</v>
      </c>
    </row>
    <row r="58" spans="1:16" x14ac:dyDescent="0.25">
      <c r="A58" s="2">
        <v>10</v>
      </c>
      <c r="B58" s="17">
        <v>0</v>
      </c>
      <c r="C58" s="17">
        <v>0</v>
      </c>
      <c r="D58" s="17">
        <v>0</v>
      </c>
      <c r="E58" s="32">
        <v>0</v>
      </c>
      <c r="F58" s="40">
        <v>1.1541999999999999</v>
      </c>
      <c r="G58" s="40">
        <v>1.1774</v>
      </c>
      <c r="H58" s="40">
        <v>1.1808000000000001</v>
      </c>
      <c r="I58" s="62">
        <v>1.1827000000000001</v>
      </c>
      <c r="J58" s="40">
        <v>1.1836</v>
      </c>
      <c r="K58" s="1">
        <v>0</v>
      </c>
      <c r="L58" s="1">
        <v>0</v>
      </c>
      <c r="M58" s="32">
        <v>0</v>
      </c>
      <c r="N58" s="32">
        <v>0</v>
      </c>
      <c r="O58" s="32">
        <v>0</v>
      </c>
      <c r="P58" s="19">
        <v>0</v>
      </c>
    </row>
    <row r="59" spans="1:16" x14ac:dyDescent="0.25">
      <c r="A59" s="2">
        <v>15</v>
      </c>
      <c r="B59" s="17">
        <v>0</v>
      </c>
      <c r="C59" s="17">
        <v>0</v>
      </c>
      <c r="D59" s="17">
        <v>0</v>
      </c>
      <c r="E59" s="32">
        <v>0</v>
      </c>
      <c r="F59" s="40">
        <v>1.1417999999999999</v>
      </c>
      <c r="G59" s="40">
        <v>1.1486000000000001</v>
      </c>
      <c r="H59" s="40">
        <v>1.1839999999999999</v>
      </c>
      <c r="I59" s="62">
        <v>1.1835</v>
      </c>
      <c r="J59" s="40">
        <v>1.1826000000000001</v>
      </c>
      <c r="K59" s="1">
        <v>0</v>
      </c>
      <c r="L59" s="1">
        <v>0</v>
      </c>
      <c r="M59" s="32">
        <v>0</v>
      </c>
      <c r="N59" s="32">
        <v>0</v>
      </c>
      <c r="O59" s="32">
        <v>0</v>
      </c>
      <c r="P59" s="19">
        <v>0</v>
      </c>
    </row>
    <row r="60" spans="1:16" x14ac:dyDescent="0.25">
      <c r="A60" s="2">
        <v>20</v>
      </c>
      <c r="B60" s="17">
        <v>0</v>
      </c>
      <c r="C60" s="17">
        <v>0</v>
      </c>
      <c r="D60" s="17">
        <v>0</v>
      </c>
      <c r="E60" s="32">
        <v>0</v>
      </c>
      <c r="F60" s="40">
        <v>1.1188</v>
      </c>
      <c r="G60" s="40">
        <v>1.1559999999999999</v>
      </c>
      <c r="H60" s="40">
        <v>1.1712</v>
      </c>
      <c r="I60" s="62">
        <v>1.169</v>
      </c>
      <c r="J60" s="40">
        <v>1.1669</v>
      </c>
      <c r="K60" s="1">
        <v>0</v>
      </c>
      <c r="L60" s="1">
        <v>0</v>
      </c>
      <c r="M60" s="32">
        <v>0</v>
      </c>
      <c r="N60" s="32">
        <v>0</v>
      </c>
      <c r="O60" s="32">
        <v>0</v>
      </c>
      <c r="P60" s="19">
        <v>0</v>
      </c>
    </row>
    <row r="61" spans="1:16" x14ac:dyDescent="0.25">
      <c r="A61" s="2">
        <v>25</v>
      </c>
      <c r="B61" s="17">
        <v>0</v>
      </c>
      <c r="C61" s="17">
        <v>0</v>
      </c>
      <c r="D61" s="17">
        <v>0</v>
      </c>
      <c r="E61" s="32">
        <v>0</v>
      </c>
      <c r="F61" s="40">
        <v>1.0904</v>
      </c>
      <c r="G61" s="40">
        <v>1.1422000000000001</v>
      </c>
      <c r="H61" s="40">
        <v>1.1396999999999999</v>
      </c>
      <c r="I61" s="62">
        <v>1.1749000000000001</v>
      </c>
      <c r="J61" s="40">
        <v>1.1878</v>
      </c>
      <c r="K61" s="1">
        <v>0</v>
      </c>
      <c r="L61" s="1">
        <v>0</v>
      </c>
      <c r="M61" s="32">
        <v>0</v>
      </c>
      <c r="N61" s="32">
        <v>0</v>
      </c>
      <c r="O61" s="32">
        <v>0</v>
      </c>
      <c r="P61" s="19">
        <v>0</v>
      </c>
    </row>
    <row r="62" spans="1:16" x14ac:dyDescent="0.25">
      <c r="A62" s="2">
        <v>30</v>
      </c>
      <c r="B62" s="17">
        <v>0</v>
      </c>
      <c r="C62" s="17">
        <v>0</v>
      </c>
      <c r="D62" s="17">
        <v>0</v>
      </c>
      <c r="E62" s="32">
        <v>0</v>
      </c>
      <c r="F62" s="1">
        <v>0</v>
      </c>
      <c r="G62" s="40">
        <v>1.1142000000000001</v>
      </c>
      <c r="H62" s="40">
        <v>1.1656</v>
      </c>
      <c r="I62" s="62">
        <v>1.1601999999999999</v>
      </c>
      <c r="J62" s="40">
        <v>1.1553</v>
      </c>
      <c r="K62" s="1">
        <v>0</v>
      </c>
      <c r="L62" s="1">
        <v>0</v>
      </c>
      <c r="M62" s="32">
        <v>0</v>
      </c>
      <c r="N62" s="32">
        <v>0</v>
      </c>
      <c r="O62" s="32">
        <v>0</v>
      </c>
      <c r="P62" s="19">
        <v>0</v>
      </c>
    </row>
    <row r="63" spans="1:16" x14ac:dyDescent="0.25">
      <c r="A63" s="2">
        <v>35</v>
      </c>
      <c r="B63" s="17">
        <v>0</v>
      </c>
      <c r="C63" s="17">
        <v>0</v>
      </c>
      <c r="D63" s="17">
        <v>0</v>
      </c>
      <c r="E63" s="32">
        <v>0</v>
      </c>
      <c r="F63" s="1">
        <v>0</v>
      </c>
      <c r="G63" s="1">
        <v>0</v>
      </c>
      <c r="H63" s="40">
        <v>1.1359999999999999</v>
      </c>
      <c r="I63" s="62">
        <v>1.1735</v>
      </c>
      <c r="J63" s="1">
        <v>0</v>
      </c>
      <c r="K63" s="1">
        <v>0</v>
      </c>
      <c r="L63" s="1">
        <v>0</v>
      </c>
      <c r="M63" s="32">
        <v>0</v>
      </c>
      <c r="N63" s="32">
        <v>0</v>
      </c>
      <c r="O63" s="32">
        <v>0</v>
      </c>
      <c r="P63" s="19">
        <v>0</v>
      </c>
    </row>
    <row r="64" spans="1:16" x14ac:dyDescent="0.25">
      <c r="A64" s="2">
        <v>40</v>
      </c>
      <c r="B64" s="17">
        <v>0</v>
      </c>
      <c r="C64" s="17">
        <v>0</v>
      </c>
      <c r="D64" s="17">
        <v>0</v>
      </c>
      <c r="E64" s="32">
        <v>0</v>
      </c>
      <c r="F64" s="1">
        <v>0</v>
      </c>
      <c r="G64" s="1">
        <v>0</v>
      </c>
      <c r="H64" s="59">
        <v>0</v>
      </c>
      <c r="I64" s="1">
        <v>0</v>
      </c>
      <c r="J64" s="1">
        <v>0</v>
      </c>
      <c r="K64" s="1">
        <v>0</v>
      </c>
      <c r="L64" s="1">
        <v>0</v>
      </c>
      <c r="M64" s="32">
        <v>0</v>
      </c>
      <c r="N64" s="32">
        <v>0</v>
      </c>
      <c r="O64" s="32">
        <v>0</v>
      </c>
      <c r="P64" s="19">
        <v>0</v>
      </c>
    </row>
    <row r="65" spans="1:16" x14ac:dyDescent="0.25">
      <c r="A65" s="2">
        <v>45</v>
      </c>
      <c r="B65" s="17">
        <v>0</v>
      </c>
      <c r="C65" s="17">
        <v>0</v>
      </c>
      <c r="D65" s="17">
        <v>0</v>
      </c>
      <c r="E65" s="32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32">
        <v>0</v>
      </c>
      <c r="N65" s="32">
        <v>0</v>
      </c>
      <c r="O65" s="32">
        <v>0</v>
      </c>
      <c r="P65" s="19">
        <v>0</v>
      </c>
    </row>
    <row r="66" spans="1:16" x14ac:dyDescent="0.25">
      <c r="A66" s="2">
        <v>50</v>
      </c>
      <c r="B66" s="17">
        <v>0</v>
      </c>
      <c r="C66" s="17">
        <v>0</v>
      </c>
      <c r="D66" s="17">
        <v>0</v>
      </c>
      <c r="E66" s="32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32">
        <v>0</v>
      </c>
      <c r="N66" s="32">
        <v>0</v>
      </c>
      <c r="O66" s="32">
        <v>0</v>
      </c>
      <c r="P66" s="19">
        <v>0</v>
      </c>
    </row>
    <row r="67" spans="1:16" x14ac:dyDescent="0.25">
      <c r="A67" s="2">
        <v>55</v>
      </c>
      <c r="B67" s="17">
        <v>0</v>
      </c>
      <c r="C67" s="17">
        <v>0</v>
      </c>
      <c r="D67" s="17">
        <v>0</v>
      </c>
      <c r="E67" s="32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32">
        <v>0</v>
      </c>
      <c r="N67" s="32">
        <v>0</v>
      </c>
      <c r="O67" s="32">
        <v>0</v>
      </c>
      <c r="P67" s="19">
        <v>0</v>
      </c>
    </row>
    <row r="68" spans="1:16" x14ac:dyDescent="0.25">
      <c r="A68" s="2">
        <v>60</v>
      </c>
      <c r="B68" s="17">
        <v>0</v>
      </c>
      <c r="C68" s="17">
        <v>0</v>
      </c>
      <c r="D68" s="17">
        <v>0</v>
      </c>
      <c r="E68" s="32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32">
        <v>0</v>
      </c>
      <c r="N68" s="32">
        <v>0</v>
      </c>
      <c r="O68" s="32">
        <v>0</v>
      </c>
      <c r="P68" s="19">
        <v>0</v>
      </c>
    </row>
    <row r="69" spans="1:16" x14ac:dyDescent="0.25">
      <c r="A69" s="2">
        <v>65</v>
      </c>
      <c r="B69" s="17">
        <v>0</v>
      </c>
      <c r="C69" s="17">
        <v>0</v>
      </c>
      <c r="D69" s="17">
        <v>0</v>
      </c>
      <c r="E69" s="32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32">
        <v>0</v>
      </c>
      <c r="N69" s="32">
        <v>0</v>
      </c>
      <c r="O69" s="32">
        <v>0</v>
      </c>
      <c r="P69" s="19">
        <v>0</v>
      </c>
    </row>
    <row r="70" spans="1:16" x14ac:dyDescent="0.25">
      <c r="A70" s="2">
        <v>70</v>
      </c>
      <c r="B70" s="17">
        <v>0</v>
      </c>
      <c r="C70" s="17">
        <v>0</v>
      </c>
      <c r="D70" s="17">
        <v>0</v>
      </c>
      <c r="E70" s="32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32">
        <v>0</v>
      </c>
      <c r="N70" s="32">
        <v>0</v>
      </c>
      <c r="O70" s="32">
        <v>0</v>
      </c>
      <c r="P70" s="19">
        <v>0</v>
      </c>
    </row>
    <row r="71" spans="1:16" x14ac:dyDescent="0.25">
      <c r="A71" s="2">
        <v>75</v>
      </c>
      <c r="B71" s="17">
        <v>0</v>
      </c>
      <c r="C71" s="17">
        <v>0</v>
      </c>
      <c r="D71" s="17">
        <v>0</v>
      </c>
      <c r="E71" s="32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32">
        <v>0</v>
      </c>
      <c r="N71" s="32">
        <v>0</v>
      </c>
      <c r="O71" s="32">
        <v>0</v>
      </c>
      <c r="P71" s="19">
        <v>0</v>
      </c>
    </row>
    <row r="72" spans="1:16" x14ac:dyDescent="0.25">
      <c r="A72" s="2">
        <v>80</v>
      </c>
      <c r="B72" s="17">
        <v>0</v>
      </c>
      <c r="C72" s="17">
        <v>0</v>
      </c>
      <c r="D72" s="17">
        <v>0</v>
      </c>
      <c r="E72" s="32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32">
        <v>0</v>
      </c>
      <c r="N72" s="32">
        <v>0</v>
      </c>
      <c r="O72" s="32">
        <v>0</v>
      </c>
      <c r="P72" s="19">
        <v>0</v>
      </c>
    </row>
    <row r="73" spans="1:16" x14ac:dyDescent="0.25">
      <c r="A73" s="2">
        <v>85</v>
      </c>
      <c r="B73" s="17">
        <v>0</v>
      </c>
      <c r="C73" s="17">
        <v>0</v>
      </c>
      <c r="D73" s="17">
        <v>0</v>
      </c>
      <c r="E73" s="32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32">
        <v>0</v>
      </c>
      <c r="N73" s="32">
        <v>0</v>
      </c>
      <c r="O73" s="32">
        <v>0</v>
      </c>
      <c r="P73" s="19">
        <v>0</v>
      </c>
    </row>
    <row r="74" spans="1:16" x14ac:dyDescent="0.25">
      <c r="A74" s="2">
        <v>90</v>
      </c>
      <c r="B74" s="17">
        <v>0</v>
      </c>
      <c r="C74" s="17">
        <v>0</v>
      </c>
      <c r="D74" s="17">
        <v>0</v>
      </c>
      <c r="E74" s="32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32">
        <v>0</v>
      </c>
      <c r="N74" s="32">
        <v>0</v>
      </c>
      <c r="O74" s="32">
        <v>0</v>
      </c>
      <c r="P74" s="19">
        <v>0</v>
      </c>
    </row>
    <row r="75" spans="1:16" x14ac:dyDescent="0.25">
      <c r="A75" s="2">
        <v>95</v>
      </c>
      <c r="B75" s="17">
        <v>0</v>
      </c>
      <c r="C75" s="17">
        <v>0</v>
      </c>
      <c r="D75" s="17">
        <v>0</v>
      </c>
      <c r="E75" s="32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32">
        <v>0</v>
      </c>
      <c r="N75" s="32">
        <v>0</v>
      </c>
      <c r="O75" s="32">
        <v>0</v>
      </c>
      <c r="P75" s="19">
        <v>0</v>
      </c>
    </row>
    <row r="76" spans="1:16" x14ac:dyDescent="0.25">
      <c r="A76" s="3">
        <v>100</v>
      </c>
      <c r="B76" s="29">
        <v>0</v>
      </c>
      <c r="C76" s="29">
        <v>0</v>
      </c>
      <c r="D76" s="29">
        <v>0</v>
      </c>
      <c r="E76" s="54">
        <v>0</v>
      </c>
      <c r="F76" s="9">
        <v>0</v>
      </c>
      <c r="G76" s="9">
        <v>0</v>
      </c>
      <c r="H76" s="9">
        <v>0</v>
      </c>
      <c r="I76" s="9">
        <v>0</v>
      </c>
      <c r="J76" s="9">
        <v>0</v>
      </c>
      <c r="K76" s="9">
        <v>0</v>
      </c>
      <c r="L76" s="9">
        <v>0</v>
      </c>
      <c r="M76" s="54">
        <v>0</v>
      </c>
      <c r="N76" s="54">
        <v>0</v>
      </c>
      <c r="O76" s="54">
        <v>0</v>
      </c>
      <c r="P76" s="51">
        <v>0</v>
      </c>
    </row>
    <row r="77" spans="1:16" x14ac:dyDescent="0.25">
      <c r="I77" s="46"/>
      <c r="J77" s="46"/>
      <c r="K77" s="46"/>
      <c r="L77" s="47"/>
    </row>
  </sheetData>
  <mergeCells count="3">
    <mergeCell ref="A1:P1"/>
    <mergeCell ref="A27:P27"/>
    <mergeCell ref="A53:P5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77"/>
  <sheetViews>
    <sheetView workbookViewId="0">
      <selection activeCell="A15" sqref="A15"/>
    </sheetView>
  </sheetViews>
  <sheetFormatPr defaultRowHeight="15" x14ac:dyDescent="0.25"/>
  <cols>
    <col min="1" max="1" width="13.42578125" customWidth="1"/>
    <col min="3" max="3" width="9.140625" style="31"/>
    <col min="13" max="13" width="9.140625" style="31"/>
  </cols>
  <sheetData>
    <row r="1" spans="1:17" ht="18.75" x14ac:dyDescent="0.25">
      <c r="A1" s="68" t="s">
        <v>6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</row>
    <row r="2" spans="1:17" x14ac:dyDescent="0.25">
      <c r="A2" s="10" t="s">
        <v>3</v>
      </c>
      <c r="B2" s="11">
        <v>0.8</v>
      </c>
      <c r="C2" s="27">
        <v>0.9</v>
      </c>
      <c r="D2" s="11">
        <v>1</v>
      </c>
      <c r="E2" s="11">
        <v>1.1000000000000001</v>
      </c>
      <c r="F2" s="11">
        <v>1.2</v>
      </c>
      <c r="G2" s="22">
        <v>1.25</v>
      </c>
      <c r="H2" s="12">
        <v>1.2749999999999999</v>
      </c>
      <c r="I2" s="25">
        <v>1.3</v>
      </c>
      <c r="J2" s="26">
        <v>1.325</v>
      </c>
      <c r="K2" s="21">
        <v>1.35</v>
      </c>
      <c r="L2" s="11">
        <v>1.4</v>
      </c>
      <c r="M2" s="27">
        <v>1.5</v>
      </c>
      <c r="N2" s="11">
        <v>1.6</v>
      </c>
      <c r="O2" s="11">
        <v>1.7</v>
      </c>
      <c r="P2" s="22">
        <v>1.8</v>
      </c>
      <c r="Q2" s="44"/>
    </row>
    <row r="3" spans="1:17" x14ac:dyDescent="0.25">
      <c r="A3" s="10" t="s">
        <v>1</v>
      </c>
      <c r="B3" s="14" t="s">
        <v>0</v>
      </c>
      <c r="C3" s="28" t="s">
        <v>0</v>
      </c>
      <c r="D3" s="14" t="s">
        <v>0</v>
      </c>
      <c r="E3" s="14" t="s">
        <v>0</v>
      </c>
      <c r="F3" s="14" t="s">
        <v>0</v>
      </c>
      <c r="G3" s="10" t="s">
        <v>0</v>
      </c>
      <c r="H3" s="14" t="s">
        <v>0</v>
      </c>
      <c r="I3" s="10" t="s">
        <v>0</v>
      </c>
      <c r="J3" s="10" t="s">
        <v>0</v>
      </c>
      <c r="K3" s="14" t="s">
        <v>0</v>
      </c>
      <c r="L3" s="14" t="s">
        <v>0</v>
      </c>
      <c r="M3" s="28" t="s">
        <v>0</v>
      </c>
      <c r="N3" s="14" t="s">
        <v>0</v>
      </c>
      <c r="O3" s="14" t="s">
        <v>0</v>
      </c>
      <c r="P3" s="10" t="s">
        <v>0</v>
      </c>
      <c r="Q3" s="44"/>
    </row>
    <row r="4" spans="1:17" x14ac:dyDescent="0.25">
      <c r="A4" s="2">
        <v>0</v>
      </c>
      <c r="B4" s="5">
        <v>0</v>
      </c>
      <c r="C4" s="15">
        <v>1.3111999999999999</v>
      </c>
      <c r="D4" s="15">
        <v>1.3331</v>
      </c>
      <c r="E4" s="15">
        <v>1.3452</v>
      </c>
      <c r="F4" s="15">
        <v>1.3443000000000001</v>
      </c>
      <c r="G4" s="15">
        <v>1.3506</v>
      </c>
      <c r="H4" s="15">
        <v>1.3531</v>
      </c>
      <c r="I4" s="65">
        <v>1.3626</v>
      </c>
      <c r="J4" s="23">
        <v>1.3536999999999999</v>
      </c>
      <c r="K4" s="16">
        <v>1.3631</v>
      </c>
      <c r="L4" s="15">
        <v>1.3587</v>
      </c>
      <c r="M4" s="15">
        <v>1.3561000000000001</v>
      </c>
      <c r="N4" s="33">
        <v>1.379</v>
      </c>
      <c r="O4" s="5">
        <v>0</v>
      </c>
      <c r="P4" s="2">
        <v>0</v>
      </c>
      <c r="Q4" s="44"/>
    </row>
    <row r="5" spans="1:17" x14ac:dyDescent="0.25">
      <c r="A5" s="2">
        <v>5</v>
      </c>
      <c r="B5" s="5">
        <v>0</v>
      </c>
      <c r="C5" s="15">
        <v>1.2471000000000001</v>
      </c>
      <c r="D5" s="15">
        <v>1.2591000000000001</v>
      </c>
      <c r="E5" s="15">
        <v>1.2625</v>
      </c>
      <c r="F5" s="15">
        <v>1.2778</v>
      </c>
      <c r="G5" s="15">
        <v>1.2768999999999999</v>
      </c>
      <c r="H5" s="15">
        <v>1.2723</v>
      </c>
      <c r="I5" s="65">
        <v>1.2864</v>
      </c>
      <c r="J5" s="23">
        <v>1.2775000000000001</v>
      </c>
      <c r="K5" s="16">
        <v>1.2777000000000001</v>
      </c>
      <c r="L5" s="15">
        <v>1.2805</v>
      </c>
      <c r="M5" s="15">
        <v>1.2835000000000001</v>
      </c>
      <c r="N5" s="5">
        <v>0</v>
      </c>
      <c r="O5" s="5">
        <v>0</v>
      </c>
      <c r="P5" s="2">
        <v>0</v>
      </c>
      <c r="Q5" s="44"/>
    </row>
    <row r="6" spans="1:17" x14ac:dyDescent="0.25">
      <c r="A6" s="2">
        <v>10</v>
      </c>
      <c r="B6" s="5">
        <v>0</v>
      </c>
      <c r="C6" s="15">
        <v>1.1287</v>
      </c>
      <c r="D6" s="15">
        <v>1.1392</v>
      </c>
      <c r="E6" s="15">
        <v>1.1504000000000001</v>
      </c>
      <c r="F6" s="15">
        <v>1.1488</v>
      </c>
      <c r="G6" s="15">
        <v>1.1561999999999999</v>
      </c>
      <c r="H6" s="15">
        <v>1.1553</v>
      </c>
      <c r="I6" s="65">
        <v>1.155</v>
      </c>
      <c r="J6" s="23">
        <v>1.1584000000000001</v>
      </c>
      <c r="K6" s="16">
        <v>1.1576</v>
      </c>
      <c r="L6" s="15">
        <v>1.1536999999999999</v>
      </c>
      <c r="M6" s="15">
        <v>1.1594</v>
      </c>
      <c r="N6" s="33">
        <v>1.1738</v>
      </c>
      <c r="O6" s="5">
        <v>0</v>
      </c>
      <c r="P6" s="23">
        <v>1.1615</v>
      </c>
      <c r="Q6" s="44"/>
    </row>
    <row r="7" spans="1:17" x14ac:dyDescent="0.25">
      <c r="A7" s="2">
        <v>15</v>
      </c>
      <c r="B7" s="15">
        <v>1.0523</v>
      </c>
      <c r="C7" s="15">
        <v>1.0690999999999999</v>
      </c>
      <c r="D7" s="5">
        <v>0</v>
      </c>
      <c r="E7" s="15">
        <v>1.0805</v>
      </c>
      <c r="F7" s="15">
        <v>1.0860000000000001</v>
      </c>
      <c r="G7" s="15">
        <v>1.0848</v>
      </c>
      <c r="H7" s="15">
        <v>1.0832999999999999</v>
      </c>
      <c r="I7" s="65">
        <v>1.0825</v>
      </c>
      <c r="J7" s="23">
        <v>1.0840000000000001</v>
      </c>
      <c r="K7" s="16">
        <v>1.0848</v>
      </c>
      <c r="L7" s="15">
        <v>1.0855999999999999</v>
      </c>
      <c r="M7" s="15">
        <v>1.0938000000000001</v>
      </c>
      <c r="N7" s="33">
        <v>1.0940000000000001</v>
      </c>
      <c r="O7" s="5">
        <v>0</v>
      </c>
      <c r="P7" s="23">
        <v>1.0952</v>
      </c>
      <c r="Q7" s="44"/>
    </row>
    <row r="8" spans="1:17" x14ac:dyDescent="0.25">
      <c r="A8" s="2">
        <v>20</v>
      </c>
      <c r="B8" s="15">
        <v>0.99570000000000003</v>
      </c>
      <c r="C8" s="17">
        <v>0</v>
      </c>
      <c r="D8" s="5">
        <v>0</v>
      </c>
      <c r="E8" s="5">
        <v>0</v>
      </c>
      <c r="F8" s="5">
        <v>0</v>
      </c>
      <c r="G8" s="15">
        <v>1.0409999999999999</v>
      </c>
      <c r="H8" s="15">
        <v>1.0397000000000001</v>
      </c>
      <c r="I8" s="65">
        <v>1.038</v>
      </c>
      <c r="J8" s="23">
        <v>1.0429999999999999</v>
      </c>
      <c r="K8" s="16">
        <v>1.04</v>
      </c>
      <c r="L8" s="15">
        <v>1.0415000000000001</v>
      </c>
      <c r="M8" s="15">
        <v>1.0447</v>
      </c>
      <c r="N8" s="33">
        <v>1.0451999999999999</v>
      </c>
      <c r="O8" s="15">
        <v>1.0551999999999999</v>
      </c>
      <c r="P8" s="2">
        <v>0</v>
      </c>
      <c r="Q8" s="44"/>
    </row>
    <row r="9" spans="1:17" x14ac:dyDescent="0.25">
      <c r="A9" s="2">
        <v>25</v>
      </c>
      <c r="B9" s="15">
        <v>0.97570000000000001</v>
      </c>
      <c r="C9" s="17">
        <v>0</v>
      </c>
      <c r="D9" s="5">
        <v>0</v>
      </c>
      <c r="E9" s="5">
        <v>0</v>
      </c>
      <c r="F9" s="5">
        <v>0</v>
      </c>
      <c r="G9" s="15">
        <v>0.99660000000000004</v>
      </c>
      <c r="H9" s="15">
        <v>0.99939999999999996</v>
      </c>
      <c r="I9" s="65">
        <v>1.008</v>
      </c>
      <c r="J9" s="23">
        <v>0.99850000000000005</v>
      </c>
      <c r="K9" s="16">
        <v>0.999</v>
      </c>
      <c r="L9" s="15">
        <v>0.998</v>
      </c>
      <c r="M9" s="15">
        <v>1.0014000000000001</v>
      </c>
      <c r="N9" s="5">
        <v>0</v>
      </c>
      <c r="O9" s="15">
        <v>1.0105999999999999</v>
      </c>
      <c r="P9" s="2">
        <v>0</v>
      </c>
      <c r="Q9" s="44"/>
    </row>
    <row r="10" spans="1:17" x14ac:dyDescent="0.25">
      <c r="A10" s="2">
        <v>30</v>
      </c>
      <c r="B10" s="15">
        <v>0.94599999999999995</v>
      </c>
      <c r="C10" s="17">
        <v>0</v>
      </c>
      <c r="D10" s="5">
        <v>0</v>
      </c>
      <c r="E10" s="5">
        <v>0</v>
      </c>
      <c r="F10" s="5">
        <v>0</v>
      </c>
      <c r="G10" s="15">
        <v>0.96150000000000002</v>
      </c>
      <c r="H10" s="15">
        <v>0.95960000000000001</v>
      </c>
      <c r="I10" s="65">
        <v>0.91300000000000003</v>
      </c>
      <c r="J10" s="32">
        <v>0</v>
      </c>
      <c r="K10" s="16">
        <v>0.96619999999999995</v>
      </c>
      <c r="L10" s="15">
        <v>0.96450000000000002</v>
      </c>
      <c r="M10" s="17">
        <v>0</v>
      </c>
      <c r="N10" s="33">
        <v>0.97119999999999995</v>
      </c>
      <c r="O10" s="15">
        <v>0.96909999999999996</v>
      </c>
      <c r="P10" s="2">
        <v>0</v>
      </c>
      <c r="Q10" s="44"/>
    </row>
    <row r="11" spans="1:17" x14ac:dyDescent="0.25">
      <c r="A11" s="2">
        <v>35</v>
      </c>
      <c r="B11" s="5">
        <v>0</v>
      </c>
      <c r="C11" s="17">
        <v>0</v>
      </c>
      <c r="D11" s="5">
        <v>0</v>
      </c>
      <c r="E11" s="5">
        <v>0</v>
      </c>
      <c r="F11" s="5">
        <v>0</v>
      </c>
      <c r="G11" s="15">
        <v>0.91859999999999997</v>
      </c>
      <c r="H11" s="15">
        <v>0.91910000000000003</v>
      </c>
      <c r="I11" s="65">
        <v>0.90200000000000002</v>
      </c>
      <c r="J11" s="23">
        <v>0.9194</v>
      </c>
      <c r="K11" s="16">
        <v>0.92190000000000005</v>
      </c>
      <c r="L11" s="5">
        <v>0</v>
      </c>
      <c r="M11" s="17">
        <v>0</v>
      </c>
      <c r="N11" s="33">
        <v>0.92759999999999998</v>
      </c>
      <c r="O11" s="5">
        <v>0</v>
      </c>
      <c r="P11" s="2">
        <v>0</v>
      </c>
      <c r="Q11" s="44"/>
    </row>
    <row r="12" spans="1:17" x14ac:dyDescent="0.25">
      <c r="A12" s="2">
        <v>40</v>
      </c>
      <c r="B12" s="5">
        <v>0</v>
      </c>
      <c r="C12" s="17">
        <v>0</v>
      </c>
      <c r="D12" s="5">
        <v>0</v>
      </c>
      <c r="E12" s="5">
        <v>0</v>
      </c>
      <c r="F12" s="5">
        <v>0</v>
      </c>
      <c r="G12" s="5">
        <v>0</v>
      </c>
      <c r="H12" s="15">
        <v>0.87409999999999999</v>
      </c>
      <c r="I12" s="65">
        <v>0.85429999999999995</v>
      </c>
      <c r="J12" s="23">
        <v>0.86729999999999996</v>
      </c>
      <c r="K12" s="16">
        <v>0.87239999999999995</v>
      </c>
      <c r="L12" s="15">
        <v>0.86250000000000004</v>
      </c>
      <c r="M12" s="17">
        <v>0</v>
      </c>
      <c r="N12" s="5">
        <v>0</v>
      </c>
      <c r="O12" s="5">
        <v>0</v>
      </c>
      <c r="P12" s="23">
        <v>0.84440000000000004</v>
      </c>
      <c r="Q12" s="44"/>
    </row>
    <row r="13" spans="1:17" x14ac:dyDescent="0.25">
      <c r="A13" s="2">
        <v>45</v>
      </c>
      <c r="B13" s="5">
        <v>0</v>
      </c>
      <c r="C13" s="17">
        <v>0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2">
        <v>0</v>
      </c>
      <c r="K13" s="6">
        <v>0</v>
      </c>
      <c r="L13" s="5">
        <v>0</v>
      </c>
      <c r="M13" s="17">
        <v>0</v>
      </c>
      <c r="N13" s="5">
        <v>0</v>
      </c>
      <c r="O13" s="5">
        <v>0</v>
      </c>
      <c r="P13" s="2">
        <v>0</v>
      </c>
      <c r="Q13" s="44"/>
    </row>
    <row r="14" spans="1:17" x14ac:dyDescent="0.25">
      <c r="A14" s="2">
        <v>50</v>
      </c>
      <c r="B14" s="5">
        <v>0</v>
      </c>
      <c r="C14" s="17">
        <v>0</v>
      </c>
      <c r="D14" s="5">
        <v>0</v>
      </c>
      <c r="E14" s="5">
        <v>0</v>
      </c>
      <c r="F14" s="5">
        <v>0</v>
      </c>
      <c r="G14" s="5">
        <v>0</v>
      </c>
      <c r="H14" s="5">
        <v>0</v>
      </c>
      <c r="I14" s="5">
        <v>0</v>
      </c>
      <c r="J14" s="2">
        <v>0</v>
      </c>
      <c r="K14" s="6">
        <v>0</v>
      </c>
      <c r="L14" s="5">
        <v>0</v>
      </c>
      <c r="M14" s="17">
        <v>0</v>
      </c>
      <c r="N14" s="5">
        <v>0</v>
      </c>
      <c r="O14" s="5">
        <v>0</v>
      </c>
      <c r="P14" s="2">
        <v>0</v>
      </c>
      <c r="Q14" s="44"/>
    </row>
    <row r="15" spans="1:17" x14ac:dyDescent="0.25">
      <c r="A15" s="2">
        <v>55</v>
      </c>
      <c r="B15" s="5">
        <v>0</v>
      </c>
      <c r="C15" s="17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2">
        <v>0</v>
      </c>
      <c r="K15" s="6">
        <v>0</v>
      </c>
      <c r="L15" s="5">
        <v>0</v>
      </c>
      <c r="M15" s="17">
        <v>0</v>
      </c>
      <c r="N15" s="5">
        <v>0</v>
      </c>
      <c r="O15" s="5">
        <v>0</v>
      </c>
      <c r="P15" s="2">
        <v>0</v>
      </c>
      <c r="Q15" s="44"/>
    </row>
    <row r="16" spans="1:17" x14ac:dyDescent="0.25">
      <c r="A16" s="2">
        <v>60</v>
      </c>
      <c r="B16" s="5">
        <v>0</v>
      </c>
      <c r="C16" s="17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2">
        <v>0</v>
      </c>
      <c r="K16" s="6">
        <v>0</v>
      </c>
      <c r="L16" s="5">
        <v>0</v>
      </c>
      <c r="M16" s="17">
        <v>0</v>
      </c>
      <c r="N16" s="5">
        <v>0</v>
      </c>
      <c r="O16" s="5">
        <v>0</v>
      </c>
      <c r="P16" s="2">
        <v>0</v>
      </c>
      <c r="Q16" s="44"/>
    </row>
    <row r="17" spans="1:17" x14ac:dyDescent="0.25">
      <c r="A17" s="2">
        <v>65</v>
      </c>
      <c r="B17" s="5">
        <v>0</v>
      </c>
      <c r="C17" s="17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2">
        <v>0</v>
      </c>
      <c r="K17" s="6">
        <v>0</v>
      </c>
      <c r="L17" s="5">
        <v>0</v>
      </c>
      <c r="M17" s="17">
        <v>0</v>
      </c>
      <c r="N17" s="5">
        <v>0</v>
      </c>
      <c r="O17" s="5">
        <v>0</v>
      </c>
      <c r="P17" s="2">
        <v>0</v>
      </c>
      <c r="Q17" s="44"/>
    </row>
    <row r="18" spans="1:17" x14ac:dyDescent="0.25">
      <c r="A18" s="2">
        <v>70</v>
      </c>
      <c r="B18" s="5">
        <v>0</v>
      </c>
      <c r="C18" s="17">
        <v>0</v>
      </c>
      <c r="D18" s="5">
        <v>0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2">
        <v>0</v>
      </c>
      <c r="K18" s="6">
        <v>0</v>
      </c>
      <c r="L18" s="5">
        <v>0</v>
      </c>
      <c r="M18" s="17">
        <v>0</v>
      </c>
      <c r="N18" s="5">
        <v>0</v>
      </c>
      <c r="O18" s="5">
        <v>0</v>
      </c>
      <c r="P18" s="2">
        <v>0</v>
      </c>
      <c r="Q18" s="44"/>
    </row>
    <row r="19" spans="1:17" x14ac:dyDescent="0.25">
      <c r="A19" s="2">
        <v>75</v>
      </c>
      <c r="B19" s="5">
        <v>0</v>
      </c>
      <c r="C19" s="17">
        <v>0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5">
        <v>0</v>
      </c>
      <c r="J19" s="2">
        <v>0</v>
      </c>
      <c r="K19" s="6">
        <v>0</v>
      </c>
      <c r="L19" s="5">
        <v>0</v>
      </c>
      <c r="M19" s="17">
        <v>0</v>
      </c>
      <c r="N19" s="5">
        <v>0</v>
      </c>
      <c r="O19" s="5">
        <v>0</v>
      </c>
      <c r="P19" s="2">
        <v>0</v>
      </c>
      <c r="Q19" s="44"/>
    </row>
    <row r="20" spans="1:17" x14ac:dyDescent="0.25">
      <c r="A20" s="2">
        <v>80</v>
      </c>
      <c r="B20" s="5">
        <v>0</v>
      </c>
      <c r="C20" s="17">
        <v>0</v>
      </c>
      <c r="D20" s="5">
        <v>0</v>
      </c>
      <c r="E20" s="5">
        <v>0</v>
      </c>
      <c r="F20" s="5">
        <v>0</v>
      </c>
      <c r="G20" s="5">
        <v>0</v>
      </c>
      <c r="H20" s="5">
        <v>0</v>
      </c>
      <c r="I20" s="5">
        <v>0</v>
      </c>
      <c r="J20" s="2">
        <v>0</v>
      </c>
      <c r="K20" s="6">
        <v>0</v>
      </c>
      <c r="L20" s="5">
        <v>0</v>
      </c>
      <c r="M20" s="17">
        <v>0</v>
      </c>
      <c r="N20" s="5">
        <v>0</v>
      </c>
      <c r="O20" s="5">
        <v>0</v>
      </c>
      <c r="P20" s="2">
        <v>0</v>
      </c>
      <c r="Q20" s="44"/>
    </row>
    <row r="21" spans="1:17" x14ac:dyDescent="0.25">
      <c r="A21" s="2">
        <v>85</v>
      </c>
      <c r="B21" s="5">
        <v>0</v>
      </c>
      <c r="C21" s="17">
        <v>0</v>
      </c>
      <c r="D21" s="5">
        <v>0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2">
        <v>0</v>
      </c>
      <c r="K21" s="6">
        <v>0</v>
      </c>
      <c r="L21" s="5">
        <v>0</v>
      </c>
      <c r="M21" s="17">
        <v>0</v>
      </c>
      <c r="N21" s="5">
        <v>0</v>
      </c>
      <c r="O21" s="5">
        <v>0</v>
      </c>
      <c r="P21" s="2">
        <v>0</v>
      </c>
      <c r="Q21" s="44"/>
    </row>
    <row r="22" spans="1:17" x14ac:dyDescent="0.25">
      <c r="A22" s="2">
        <v>90</v>
      </c>
      <c r="B22" s="5">
        <v>0</v>
      </c>
      <c r="C22" s="17">
        <v>0</v>
      </c>
      <c r="D22" s="5">
        <v>0</v>
      </c>
      <c r="E22" s="5">
        <v>0</v>
      </c>
      <c r="F22" s="5">
        <v>0</v>
      </c>
      <c r="G22" s="5">
        <v>0</v>
      </c>
      <c r="H22" s="5">
        <v>0</v>
      </c>
      <c r="I22" s="5">
        <v>0</v>
      </c>
      <c r="J22" s="2">
        <v>0</v>
      </c>
      <c r="K22" s="6">
        <v>0</v>
      </c>
      <c r="L22" s="5">
        <v>0</v>
      </c>
      <c r="M22" s="17">
        <v>0</v>
      </c>
      <c r="N22" s="5">
        <v>0</v>
      </c>
      <c r="O22" s="5">
        <v>0</v>
      </c>
      <c r="P22" s="2">
        <v>0</v>
      </c>
      <c r="Q22" s="44"/>
    </row>
    <row r="23" spans="1:17" x14ac:dyDescent="0.25">
      <c r="A23" s="2">
        <v>95</v>
      </c>
      <c r="B23" s="5">
        <v>0</v>
      </c>
      <c r="C23" s="17">
        <v>0</v>
      </c>
      <c r="D23" s="5">
        <v>0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2">
        <v>0</v>
      </c>
      <c r="K23" s="6">
        <v>0</v>
      </c>
      <c r="L23" s="5">
        <v>0</v>
      </c>
      <c r="M23" s="17">
        <v>0</v>
      </c>
      <c r="N23" s="5">
        <v>0</v>
      </c>
      <c r="O23" s="5">
        <v>0</v>
      </c>
      <c r="P23" s="2">
        <v>0</v>
      </c>
      <c r="Q23" s="44"/>
    </row>
    <row r="24" spans="1:17" x14ac:dyDescent="0.25">
      <c r="A24" s="3">
        <v>100</v>
      </c>
      <c r="B24" s="7">
        <v>0</v>
      </c>
      <c r="C24" s="29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3">
        <v>0</v>
      </c>
      <c r="K24" s="8">
        <v>0</v>
      </c>
      <c r="L24" s="7">
        <v>0</v>
      </c>
      <c r="M24" s="29">
        <v>0</v>
      </c>
      <c r="N24" s="7">
        <v>0</v>
      </c>
      <c r="O24" s="7">
        <v>0</v>
      </c>
      <c r="P24" s="3">
        <v>0</v>
      </c>
      <c r="Q24" s="44"/>
    </row>
    <row r="25" spans="1:17" x14ac:dyDescent="0.25">
      <c r="I25" s="24" t="s">
        <v>4</v>
      </c>
      <c r="J25" s="20"/>
      <c r="K25" s="20"/>
      <c r="L25" s="4"/>
      <c r="M25" s="30"/>
    </row>
    <row r="26" spans="1:17" x14ac:dyDescent="0.25">
      <c r="I26" s="45"/>
      <c r="J26" s="46"/>
      <c r="K26" s="46"/>
      <c r="L26" s="47"/>
      <c r="M26" s="30"/>
    </row>
    <row r="27" spans="1:17" ht="18.75" x14ac:dyDescent="0.3">
      <c r="A27" s="70" t="s">
        <v>5</v>
      </c>
      <c r="B27" s="70"/>
      <c r="C27" s="70"/>
      <c r="D27" s="70"/>
      <c r="E27" s="70"/>
      <c r="F27" s="70"/>
      <c r="G27" s="70"/>
      <c r="H27" s="70"/>
      <c r="I27" s="70"/>
      <c r="J27" s="70"/>
      <c r="K27" s="70"/>
      <c r="L27" s="70"/>
      <c r="M27" s="70"/>
      <c r="N27" s="70"/>
      <c r="O27" s="70"/>
      <c r="P27" s="70"/>
    </row>
    <row r="28" spans="1:17" x14ac:dyDescent="0.25">
      <c r="A28" s="10" t="s">
        <v>3</v>
      </c>
      <c r="B28" s="34">
        <v>0.8</v>
      </c>
      <c r="C28" s="27">
        <v>0.9</v>
      </c>
      <c r="D28" s="34">
        <v>1</v>
      </c>
      <c r="E28" s="34">
        <v>1.1000000000000001</v>
      </c>
      <c r="F28" s="34">
        <v>1.2</v>
      </c>
      <c r="G28" s="22">
        <v>1.25</v>
      </c>
      <c r="H28" s="37">
        <v>1.2749999999999999</v>
      </c>
      <c r="I28" s="25">
        <v>1.3</v>
      </c>
      <c r="J28" s="26">
        <v>1.325</v>
      </c>
      <c r="K28" s="39">
        <v>1.35</v>
      </c>
      <c r="L28" s="34">
        <v>1.4</v>
      </c>
      <c r="M28" s="27">
        <v>1.5</v>
      </c>
      <c r="N28" s="34">
        <v>1.6</v>
      </c>
      <c r="O28" s="34">
        <v>1.7</v>
      </c>
      <c r="P28" s="22">
        <v>1.8</v>
      </c>
      <c r="Q28" s="44"/>
    </row>
    <row r="29" spans="1:17" x14ac:dyDescent="0.25">
      <c r="A29" s="10" t="s">
        <v>1</v>
      </c>
      <c r="B29" s="14" t="s">
        <v>0</v>
      </c>
      <c r="C29" s="28" t="s">
        <v>0</v>
      </c>
      <c r="D29" s="14" t="s">
        <v>0</v>
      </c>
      <c r="E29" s="14" t="s">
        <v>0</v>
      </c>
      <c r="F29" s="14" t="s">
        <v>0</v>
      </c>
      <c r="G29" s="10" t="s">
        <v>0</v>
      </c>
      <c r="H29" s="14" t="s">
        <v>0</v>
      </c>
      <c r="I29" s="10" t="s">
        <v>0</v>
      </c>
      <c r="J29" s="10" t="s">
        <v>0</v>
      </c>
      <c r="K29" s="14" t="s">
        <v>0</v>
      </c>
      <c r="L29" s="14" t="s">
        <v>0</v>
      </c>
      <c r="M29" s="28" t="s">
        <v>0</v>
      </c>
      <c r="N29" s="14" t="s">
        <v>0</v>
      </c>
      <c r="O29" s="14" t="s">
        <v>0</v>
      </c>
      <c r="P29" s="10" t="s">
        <v>0</v>
      </c>
      <c r="Q29" s="44"/>
    </row>
    <row r="30" spans="1:17" x14ac:dyDescent="0.25">
      <c r="A30" s="2">
        <v>0</v>
      </c>
      <c r="B30" s="17">
        <v>0</v>
      </c>
      <c r="C30" s="15">
        <v>1.3455999999999999</v>
      </c>
      <c r="D30" s="15">
        <v>1.347</v>
      </c>
      <c r="E30" s="15">
        <v>1.3579000000000001</v>
      </c>
      <c r="F30" s="15">
        <v>1.3557999999999999</v>
      </c>
      <c r="G30" s="15">
        <v>1.3604000000000001</v>
      </c>
      <c r="H30" s="15">
        <v>1.3588</v>
      </c>
      <c r="I30" s="65">
        <v>1.3612</v>
      </c>
      <c r="J30" s="23">
        <v>1.3614999999999999</v>
      </c>
      <c r="K30" s="16">
        <v>1.3584000000000001</v>
      </c>
      <c r="L30" s="15">
        <v>1.3620000000000001</v>
      </c>
      <c r="M30" s="15">
        <v>1.3711</v>
      </c>
      <c r="N30" s="33">
        <v>1.3672</v>
      </c>
      <c r="O30" s="17">
        <v>0</v>
      </c>
      <c r="P30" s="32">
        <v>0</v>
      </c>
      <c r="Q30" s="44"/>
    </row>
    <row r="31" spans="1:17" x14ac:dyDescent="0.25">
      <c r="A31" s="2">
        <v>5</v>
      </c>
      <c r="B31" s="17">
        <v>0</v>
      </c>
      <c r="C31" s="15">
        <v>1.2255</v>
      </c>
      <c r="D31" s="15">
        <v>1.2333000000000001</v>
      </c>
      <c r="E31" s="15">
        <v>1.238</v>
      </c>
      <c r="F31" s="15">
        <v>1.2398</v>
      </c>
      <c r="G31" s="15">
        <v>1.2425999999999999</v>
      </c>
      <c r="H31" s="15">
        <v>1.2415</v>
      </c>
      <c r="I31" s="65">
        <v>1.2405999999999999</v>
      </c>
      <c r="J31" s="23">
        <v>1.2419</v>
      </c>
      <c r="K31" s="16">
        <v>1.2391000000000001</v>
      </c>
      <c r="L31" s="15">
        <v>1.2410000000000001</v>
      </c>
      <c r="M31" s="15">
        <v>1.2431000000000001</v>
      </c>
      <c r="N31" s="17">
        <v>0</v>
      </c>
      <c r="O31" s="17">
        <v>0</v>
      </c>
      <c r="P31" s="23">
        <v>1.2427999999999999</v>
      </c>
      <c r="Q31" s="44"/>
    </row>
    <row r="32" spans="1:17" x14ac:dyDescent="0.25">
      <c r="A32" s="2">
        <v>10</v>
      </c>
      <c r="B32" s="17">
        <v>0</v>
      </c>
      <c r="C32" s="15">
        <v>1.1129</v>
      </c>
      <c r="D32" s="15">
        <v>1.121</v>
      </c>
      <c r="E32" s="15">
        <v>1.1254</v>
      </c>
      <c r="F32" s="15">
        <v>1.1269</v>
      </c>
      <c r="G32" s="17">
        <v>0</v>
      </c>
      <c r="H32" s="15">
        <v>1.1282000000000001</v>
      </c>
      <c r="I32" s="65">
        <v>1.1262000000000001</v>
      </c>
      <c r="J32" s="23">
        <v>1.1283000000000001</v>
      </c>
      <c r="K32" s="16">
        <v>1.1288</v>
      </c>
      <c r="L32" s="15">
        <v>1.1285000000000001</v>
      </c>
      <c r="M32" s="15">
        <v>1.1308</v>
      </c>
      <c r="N32" s="33">
        <v>1.1315999999999999</v>
      </c>
      <c r="O32" s="15">
        <v>1.1313</v>
      </c>
      <c r="P32" s="23">
        <v>1.1329</v>
      </c>
      <c r="Q32" s="44"/>
    </row>
    <row r="33" spans="1:17" x14ac:dyDescent="0.25">
      <c r="A33" s="2">
        <v>15</v>
      </c>
      <c r="B33" s="17">
        <v>0</v>
      </c>
      <c r="C33" s="15">
        <v>1.0523</v>
      </c>
      <c r="D33" s="17">
        <v>0</v>
      </c>
      <c r="E33" s="15">
        <v>1.0672999999999999</v>
      </c>
      <c r="F33" s="17">
        <v>0</v>
      </c>
      <c r="G33" s="15">
        <v>1.0697000000000001</v>
      </c>
      <c r="H33" s="15">
        <v>1.0686</v>
      </c>
      <c r="I33" s="65">
        <v>1.0688</v>
      </c>
      <c r="J33" s="23">
        <v>1.0704</v>
      </c>
      <c r="K33" s="16">
        <v>1.0692999999999999</v>
      </c>
      <c r="L33" s="15">
        <v>1.0699000000000001</v>
      </c>
      <c r="M33" s="15">
        <v>1.0707</v>
      </c>
      <c r="N33" s="33">
        <v>1.0702</v>
      </c>
      <c r="O33" s="17">
        <v>0</v>
      </c>
      <c r="P33" s="23">
        <v>1.0742</v>
      </c>
      <c r="Q33" s="44"/>
    </row>
    <row r="34" spans="1:17" x14ac:dyDescent="0.25">
      <c r="A34" s="2">
        <v>20</v>
      </c>
      <c r="B34" s="17">
        <v>0</v>
      </c>
      <c r="C34" s="15">
        <v>1.0168999999999999</v>
      </c>
      <c r="D34" s="17">
        <v>0</v>
      </c>
      <c r="E34" s="17">
        <v>0</v>
      </c>
      <c r="F34" s="17">
        <v>0</v>
      </c>
      <c r="G34" s="17">
        <v>0</v>
      </c>
      <c r="H34" s="17">
        <v>0</v>
      </c>
      <c r="I34" s="65">
        <v>1.0263</v>
      </c>
      <c r="J34" s="23">
        <v>1.0264</v>
      </c>
      <c r="K34" s="16">
        <v>1.0250999999999999</v>
      </c>
      <c r="L34" s="17">
        <v>0</v>
      </c>
      <c r="M34" s="17">
        <v>0</v>
      </c>
      <c r="N34" s="33">
        <v>1.0275000000000001</v>
      </c>
      <c r="O34" s="15">
        <v>1.0291999999999999</v>
      </c>
      <c r="P34" s="32">
        <v>0</v>
      </c>
      <c r="Q34" s="44"/>
    </row>
    <row r="35" spans="1:17" x14ac:dyDescent="0.25">
      <c r="A35" s="2">
        <v>25</v>
      </c>
      <c r="B35" s="15">
        <v>0.95789999999999997</v>
      </c>
      <c r="C35" s="17">
        <v>0</v>
      </c>
      <c r="D35" s="17">
        <v>0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32">
        <v>0</v>
      </c>
      <c r="K35" s="18">
        <v>0</v>
      </c>
      <c r="L35" s="17">
        <v>0</v>
      </c>
      <c r="M35" s="17">
        <v>0</v>
      </c>
      <c r="N35" s="65">
        <v>0.98440000000000005</v>
      </c>
      <c r="O35" s="15">
        <v>0.9859</v>
      </c>
      <c r="P35" s="32">
        <v>0</v>
      </c>
      <c r="Q35" s="44"/>
    </row>
    <row r="36" spans="1:17" x14ac:dyDescent="0.25">
      <c r="A36" s="2">
        <v>30</v>
      </c>
      <c r="B36" s="17">
        <v>0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32">
        <v>0</v>
      </c>
      <c r="K36" s="18">
        <v>0</v>
      </c>
      <c r="L36" s="17">
        <v>0</v>
      </c>
      <c r="M36" s="17">
        <v>0</v>
      </c>
      <c r="N36" s="66">
        <v>0.93430000000000002</v>
      </c>
      <c r="O36" s="17">
        <v>0</v>
      </c>
      <c r="P36" s="23">
        <v>0.94420000000000004</v>
      </c>
      <c r="Q36" s="44"/>
    </row>
    <row r="37" spans="1:17" x14ac:dyDescent="0.25">
      <c r="A37" s="2">
        <v>35</v>
      </c>
      <c r="B37" s="17">
        <v>0</v>
      </c>
      <c r="C37" s="17">
        <v>0</v>
      </c>
      <c r="D37" s="17">
        <v>0</v>
      </c>
      <c r="E37" s="17">
        <v>0</v>
      </c>
      <c r="F37" s="15">
        <v>0.9052</v>
      </c>
      <c r="G37" s="17">
        <v>0</v>
      </c>
      <c r="H37" s="17">
        <v>0</v>
      </c>
      <c r="I37" s="17">
        <v>0</v>
      </c>
      <c r="J37" s="67">
        <v>0.90569999999999995</v>
      </c>
      <c r="K37" s="32">
        <v>0</v>
      </c>
      <c r="L37" s="19">
        <v>0</v>
      </c>
      <c r="M37" s="18">
        <v>0</v>
      </c>
      <c r="N37" s="33">
        <v>0.90549999999999997</v>
      </c>
      <c r="O37" s="15">
        <v>0.90859999999999996</v>
      </c>
      <c r="P37" s="23">
        <v>0.90859999999999996</v>
      </c>
      <c r="Q37" s="44"/>
    </row>
    <row r="38" spans="1:17" x14ac:dyDescent="0.25">
      <c r="A38" s="2">
        <v>40</v>
      </c>
      <c r="B38" s="17">
        <v>0</v>
      </c>
      <c r="C38" s="17">
        <v>0</v>
      </c>
      <c r="D38" s="17">
        <v>0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17">
        <v>0</v>
      </c>
      <c r="O38" s="17">
        <v>0</v>
      </c>
      <c r="P38" s="17">
        <v>0</v>
      </c>
      <c r="Q38" s="44"/>
    </row>
    <row r="39" spans="1:17" x14ac:dyDescent="0.25">
      <c r="A39" s="2">
        <v>45</v>
      </c>
      <c r="B39" s="17">
        <v>0</v>
      </c>
      <c r="C39" s="17">
        <v>0</v>
      </c>
      <c r="D39" s="17">
        <v>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17">
        <v>0</v>
      </c>
      <c r="N39" s="17">
        <v>0</v>
      </c>
      <c r="O39" s="17">
        <v>0</v>
      </c>
      <c r="P39" s="17">
        <v>0</v>
      </c>
      <c r="Q39" s="44"/>
    </row>
    <row r="40" spans="1:17" x14ac:dyDescent="0.25">
      <c r="A40" s="2">
        <v>50</v>
      </c>
      <c r="B40" s="17">
        <v>0</v>
      </c>
      <c r="C40" s="17">
        <v>0</v>
      </c>
      <c r="D40" s="17">
        <v>0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17">
        <v>0</v>
      </c>
      <c r="O40" s="17">
        <v>0</v>
      </c>
      <c r="P40" s="17">
        <v>0</v>
      </c>
      <c r="Q40" s="44"/>
    </row>
    <row r="41" spans="1:17" x14ac:dyDescent="0.25">
      <c r="A41" s="2">
        <v>55</v>
      </c>
      <c r="B41" s="17">
        <v>0</v>
      </c>
      <c r="C41" s="17">
        <v>0</v>
      </c>
      <c r="D41" s="17">
        <v>0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17">
        <v>0</v>
      </c>
      <c r="O41" s="17">
        <v>0</v>
      </c>
      <c r="P41" s="17">
        <v>0</v>
      </c>
      <c r="Q41" s="44"/>
    </row>
    <row r="42" spans="1:17" x14ac:dyDescent="0.25">
      <c r="A42" s="2">
        <v>60</v>
      </c>
      <c r="B42" s="17">
        <v>0</v>
      </c>
      <c r="C42" s="17">
        <v>0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17">
        <v>0</v>
      </c>
      <c r="N42" s="17">
        <v>0</v>
      </c>
      <c r="O42" s="17">
        <v>0</v>
      </c>
      <c r="P42" s="17">
        <v>0</v>
      </c>
      <c r="Q42" s="44"/>
    </row>
    <row r="43" spans="1:17" x14ac:dyDescent="0.25">
      <c r="A43" s="2">
        <v>65</v>
      </c>
      <c r="B43" s="17">
        <v>0</v>
      </c>
      <c r="C43" s="17">
        <v>0</v>
      </c>
      <c r="D43" s="17">
        <v>0</v>
      </c>
      <c r="E43" s="17">
        <v>0</v>
      </c>
      <c r="F43" s="17">
        <v>0</v>
      </c>
      <c r="G43" s="17">
        <v>0</v>
      </c>
      <c r="H43" s="17">
        <v>0</v>
      </c>
      <c r="I43" s="17">
        <v>0</v>
      </c>
      <c r="J43" s="17">
        <v>0</v>
      </c>
      <c r="K43" s="17">
        <v>0</v>
      </c>
      <c r="L43" s="17">
        <v>0</v>
      </c>
      <c r="M43" s="17">
        <v>0</v>
      </c>
      <c r="N43" s="17">
        <v>0</v>
      </c>
      <c r="O43" s="17">
        <v>0</v>
      </c>
      <c r="P43" s="17">
        <v>0</v>
      </c>
      <c r="Q43" s="44"/>
    </row>
    <row r="44" spans="1:17" x14ac:dyDescent="0.25">
      <c r="A44" s="2">
        <v>70</v>
      </c>
      <c r="B44" s="17">
        <v>0</v>
      </c>
      <c r="C44" s="17">
        <v>0</v>
      </c>
      <c r="D44" s="17">
        <v>0</v>
      </c>
      <c r="E44" s="17">
        <v>0</v>
      </c>
      <c r="F44" s="17">
        <v>0</v>
      </c>
      <c r="G44" s="17">
        <v>0</v>
      </c>
      <c r="H44" s="17">
        <v>0</v>
      </c>
      <c r="I44" s="17">
        <v>0</v>
      </c>
      <c r="J44" s="17">
        <v>0</v>
      </c>
      <c r="K44" s="17">
        <v>0</v>
      </c>
      <c r="L44" s="17">
        <v>0</v>
      </c>
      <c r="M44" s="17">
        <v>0</v>
      </c>
      <c r="N44" s="17">
        <v>0</v>
      </c>
      <c r="O44" s="17">
        <v>0</v>
      </c>
      <c r="P44" s="17">
        <v>0</v>
      </c>
      <c r="Q44" s="44"/>
    </row>
    <row r="45" spans="1:17" x14ac:dyDescent="0.25">
      <c r="A45" s="2">
        <v>75</v>
      </c>
      <c r="B45" s="17">
        <v>0</v>
      </c>
      <c r="C45" s="17">
        <v>0</v>
      </c>
      <c r="D45" s="17">
        <v>0</v>
      </c>
      <c r="E45" s="17">
        <v>0</v>
      </c>
      <c r="F45" s="17">
        <v>0</v>
      </c>
      <c r="G45" s="17">
        <v>0</v>
      </c>
      <c r="H45" s="17">
        <v>0</v>
      </c>
      <c r="I45" s="17">
        <v>0</v>
      </c>
      <c r="J45" s="17">
        <v>0</v>
      </c>
      <c r="K45" s="17">
        <v>0</v>
      </c>
      <c r="L45" s="17">
        <v>0</v>
      </c>
      <c r="M45" s="17">
        <v>0</v>
      </c>
      <c r="N45" s="17">
        <v>0</v>
      </c>
      <c r="O45" s="17">
        <v>0</v>
      </c>
      <c r="P45" s="17">
        <v>0</v>
      </c>
      <c r="Q45" s="44"/>
    </row>
    <row r="46" spans="1:17" x14ac:dyDescent="0.25">
      <c r="A46" s="2">
        <v>80</v>
      </c>
      <c r="B46" s="17">
        <v>0</v>
      </c>
      <c r="C46" s="17">
        <v>0</v>
      </c>
      <c r="D46" s="17">
        <v>0</v>
      </c>
      <c r="E46" s="17">
        <v>0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M46" s="17">
        <v>0</v>
      </c>
      <c r="N46" s="17">
        <v>0</v>
      </c>
      <c r="O46" s="17">
        <v>0</v>
      </c>
      <c r="P46" s="17">
        <v>0</v>
      </c>
      <c r="Q46" s="44"/>
    </row>
    <row r="47" spans="1:17" x14ac:dyDescent="0.25">
      <c r="A47" s="2">
        <v>85</v>
      </c>
      <c r="B47" s="17">
        <v>0</v>
      </c>
      <c r="C47" s="17">
        <v>0</v>
      </c>
      <c r="D47" s="17">
        <v>0</v>
      </c>
      <c r="E47" s="17">
        <v>0</v>
      </c>
      <c r="F47" s="17">
        <v>0</v>
      </c>
      <c r="G47" s="17">
        <v>0</v>
      </c>
      <c r="H47" s="17">
        <v>0</v>
      </c>
      <c r="I47" s="17">
        <v>0</v>
      </c>
      <c r="J47" s="17">
        <v>0</v>
      </c>
      <c r="K47" s="17">
        <v>0</v>
      </c>
      <c r="L47" s="17">
        <v>0</v>
      </c>
      <c r="M47" s="17">
        <v>0</v>
      </c>
      <c r="N47" s="17">
        <v>0</v>
      </c>
      <c r="O47" s="17">
        <v>0</v>
      </c>
      <c r="P47" s="17">
        <v>0</v>
      </c>
      <c r="Q47" s="44"/>
    </row>
    <row r="48" spans="1:17" x14ac:dyDescent="0.25">
      <c r="A48" s="2">
        <v>90</v>
      </c>
      <c r="B48" s="17">
        <v>0</v>
      </c>
      <c r="C48" s="17">
        <v>0</v>
      </c>
      <c r="D48" s="17">
        <v>0</v>
      </c>
      <c r="E48" s="17">
        <v>0</v>
      </c>
      <c r="F48" s="17">
        <v>0</v>
      </c>
      <c r="G48" s="17">
        <v>0</v>
      </c>
      <c r="H48" s="17">
        <v>0</v>
      </c>
      <c r="I48" s="17">
        <v>0</v>
      </c>
      <c r="J48" s="17">
        <v>0</v>
      </c>
      <c r="K48" s="17">
        <v>0</v>
      </c>
      <c r="L48" s="17">
        <v>0</v>
      </c>
      <c r="M48" s="17">
        <v>0</v>
      </c>
      <c r="N48" s="17">
        <v>0</v>
      </c>
      <c r="O48" s="17">
        <v>0</v>
      </c>
      <c r="P48" s="17">
        <v>0</v>
      </c>
      <c r="Q48" s="44"/>
    </row>
    <row r="49" spans="1:17" x14ac:dyDescent="0.25">
      <c r="A49" s="2">
        <v>95</v>
      </c>
      <c r="B49" s="17">
        <v>0</v>
      </c>
      <c r="C49" s="17">
        <v>0</v>
      </c>
      <c r="D49" s="17">
        <v>0</v>
      </c>
      <c r="E49" s="17">
        <v>0</v>
      </c>
      <c r="F49" s="17">
        <v>0</v>
      </c>
      <c r="G49" s="17">
        <v>0</v>
      </c>
      <c r="H49" s="17">
        <v>0</v>
      </c>
      <c r="I49" s="17">
        <v>0</v>
      </c>
      <c r="J49" s="17">
        <v>0</v>
      </c>
      <c r="K49" s="17">
        <v>0</v>
      </c>
      <c r="L49" s="17">
        <v>0</v>
      </c>
      <c r="M49" s="17">
        <v>0</v>
      </c>
      <c r="N49" s="17">
        <v>0</v>
      </c>
      <c r="O49" s="17">
        <v>0</v>
      </c>
      <c r="P49" s="17">
        <v>0</v>
      </c>
      <c r="Q49" s="44"/>
    </row>
    <row r="50" spans="1:17" x14ac:dyDescent="0.25">
      <c r="A50" s="3">
        <v>100</v>
      </c>
      <c r="B50" s="17">
        <v>0</v>
      </c>
      <c r="C50" s="17">
        <v>0</v>
      </c>
      <c r="D50" s="17">
        <v>0</v>
      </c>
      <c r="E50" s="17">
        <v>0</v>
      </c>
      <c r="F50" s="17">
        <v>0</v>
      </c>
      <c r="G50" s="17">
        <v>0</v>
      </c>
      <c r="H50" s="17">
        <v>0</v>
      </c>
      <c r="I50" s="17">
        <v>0</v>
      </c>
      <c r="J50" s="17">
        <v>0</v>
      </c>
      <c r="K50" s="17">
        <v>0</v>
      </c>
      <c r="L50" s="17">
        <v>0</v>
      </c>
      <c r="M50" s="17">
        <v>0</v>
      </c>
      <c r="N50" s="17">
        <v>0</v>
      </c>
      <c r="O50" s="17">
        <v>0</v>
      </c>
      <c r="P50" s="17">
        <v>0</v>
      </c>
      <c r="Q50" s="44"/>
    </row>
    <row r="51" spans="1:17" x14ac:dyDescent="0.25">
      <c r="I51" s="24" t="s">
        <v>4</v>
      </c>
      <c r="J51" s="38"/>
      <c r="K51" s="38"/>
      <c r="L51" s="36"/>
      <c r="M51" s="30"/>
    </row>
    <row r="53" spans="1:17" ht="18.75" x14ac:dyDescent="0.3">
      <c r="A53" s="70" t="s">
        <v>7</v>
      </c>
      <c r="B53" s="70"/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70"/>
      <c r="N53" s="70"/>
      <c r="O53" s="70"/>
      <c r="P53" s="70"/>
    </row>
    <row r="54" spans="1:17" x14ac:dyDescent="0.25">
      <c r="A54" s="10" t="s">
        <v>3</v>
      </c>
      <c r="B54" s="34">
        <v>0.8</v>
      </c>
      <c r="C54" s="27">
        <v>0.9</v>
      </c>
      <c r="D54" s="34">
        <v>1</v>
      </c>
      <c r="E54" s="34">
        <v>1.1000000000000001</v>
      </c>
      <c r="F54" s="34">
        <v>1.2</v>
      </c>
      <c r="G54" s="22">
        <v>1.25</v>
      </c>
      <c r="H54" s="37">
        <v>1.2749999999999999</v>
      </c>
      <c r="I54" s="25">
        <v>1.3</v>
      </c>
      <c r="J54" s="26">
        <v>1.325</v>
      </c>
      <c r="K54" s="39">
        <v>1.35</v>
      </c>
      <c r="L54" s="34">
        <v>1.4</v>
      </c>
      <c r="M54" s="27">
        <v>1.5</v>
      </c>
      <c r="N54" s="34">
        <v>1.6</v>
      </c>
      <c r="O54" s="34">
        <v>1.7</v>
      </c>
      <c r="P54" s="22">
        <v>1.8</v>
      </c>
    </row>
    <row r="55" spans="1:17" x14ac:dyDescent="0.25">
      <c r="A55" s="10" t="s">
        <v>1</v>
      </c>
      <c r="B55" s="14" t="s">
        <v>0</v>
      </c>
      <c r="C55" s="28" t="s">
        <v>0</v>
      </c>
      <c r="D55" s="14" t="s">
        <v>0</v>
      </c>
      <c r="E55" s="14" t="s">
        <v>0</v>
      </c>
      <c r="F55" s="14" t="s">
        <v>0</v>
      </c>
      <c r="G55" s="10" t="s">
        <v>0</v>
      </c>
      <c r="H55" s="14" t="s">
        <v>0</v>
      </c>
      <c r="I55" s="10" t="s">
        <v>0</v>
      </c>
      <c r="J55" s="10" t="s">
        <v>0</v>
      </c>
      <c r="K55" s="14" t="s">
        <v>0</v>
      </c>
      <c r="L55" s="14" t="s">
        <v>0</v>
      </c>
      <c r="M55" s="28" t="s">
        <v>0</v>
      </c>
      <c r="N55" s="14" t="s">
        <v>0</v>
      </c>
      <c r="O55" s="14" t="s">
        <v>0</v>
      </c>
      <c r="P55" s="10" t="s">
        <v>0</v>
      </c>
    </row>
    <row r="56" spans="1:17" x14ac:dyDescent="0.25">
      <c r="A56" s="2">
        <v>0</v>
      </c>
      <c r="B56" s="17">
        <v>0</v>
      </c>
      <c r="C56" s="15">
        <v>1.3118000000000001</v>
      </c>
      <c r="D56" s="15">
        <v>1.335</v>
      </c>
      <c r="E56" s="15">
        <v>1.3495999999999999</v>
      </c>
      <c r="F56" s="15">
        <v>1.3439000000000001</v>
      </c>
      <c r="G56" s="15">
        <v>1.3553999999999999</v>
      </c>
      <c r="H56" s="15">
        <v>1.3631</v>
      </c>
      <c r="I56" s="65">
        <v>1.3521000000000001</v>
      </c>
      <c r="J56" s="23">
        <v>1.3561000000000001</v>
      </c>
      <c r="K56" s="16">
        <v>1.3589</v>
      </c>
      <c r="L56" s="15">
        <v>1.3629</v>
      </c>
      <c r="M56" s="15">
        <v>1.3629</v>
      </c>
      <c r="N56" s="33">
        <v>1.3694</v>
      </c>
      <c r="O56" s="17">
        <v>0</v>
      </c>
      <c r="P56" s="32">
        <v>0</v>
      </c>
    </row>
    <row r="57" spans="1:17" x14ac:dyDescent="0.25">
      <c r="A57" s="2">
        <v>5</v>
      </c>
      <c r="B57" s="17">
        <v>0</v>
      </c>
      <c r="C57" s="15">
        <v>1.3133999999999999</v>
      </c>
      <c r="D57" s="15">
        <v>1.3203</v>
      </c>
      <c r="E57" s="15">
        <v>1.3289</v>
      </c>
      <c r="F57" s="15">
        <v>1.3362000000000001</v>
      </c>
      <c r="G57" s="15">
        <v>1.3369</v>
      </c>
      <c r="H57" s="15">
        <v>1.3411999999999999</v>
      </c>
      <c r="I57" s="65">
        <v>1.3398000000000001</v>
      </c>
      <c r="J57" s="23">
        <v>1.3472999999999999</v>
      </c>
      <c r="K57" s="16">
        <v>1.3399000000000001</v>
      </c>
      <c r="L57" s="15">
        <v>1.3396999999999999</v>
      </c>
      <c r="M57" s="15">
        <v>1.3496999999999999</v>
      </c>
      <c r="N57" s="17">
        <v>0</v>
      </c>
      <c r="O57" s="17">
        <v>0</v>
      </c>
      <c r="P57" s="32">
        <v>0</v>
      </c>
    </row>
    <row r="58" spans="1:17" x14ac:dyDescent="0.25">
      <c r="A58" s="2">
        <v>10</v>
      </c>
      <c r="B58" s="15">
        <v>1.2698</v>
      </c>
      <c r="C58" s="15">
        <v>1.3053999999999999</v>
      </c>
      <c r="D58" s="15">
        <v>1.2974000000000001</v>
      </c>
      <c r="E58" s="15">
        <v>1.3141</v>
      </c>
      <c r="F58" s="15">
        <v>1.3239000000000001</v>
      </c>
      <c r="G58" s="15">
        <v>1.3308</v>
      </c>
      <c r="H58" s="15">
        <v>1.3328</v>
      </c>
      <c r="I58" s="65">
        <v>1.3351</v>
      </c>
      <c r="J58" s="23">
        <v>1.3360000000000001</v>
      </c>
      <c r="K58" s="16">
        <v>1.3290999999999999</v>
      </c>
      <c r="L58" s="15">
        <v>1.3290999999999999</v>
      </c>
      <c r="M58" s="15">
        <v>1.3445</v>
      </c>
      <c r="N58" s="33">
        <v>1.3323</v>
      </c>
      <c r="O58" s="15">
        <v>1.3442000000000001</v>
      </c>
      <c r="P58" s="32">
        <v>0</v>
      </c>
    </row>
    <row r="59" spans="1:17" x14ac:dyDescent="0.25">
      <c r="A59" s="2">
        <v>15</v>
      </c>
      <c r="B59" s="15">
        <v>1.0893999999999999</v>
      </c>
      <c r="C59" s="15">
        <v>1.133</v>
      </c>
      <c r="D59" s="15">
        <v>1.1091</v>
      </c>
      <c r="E59" s="15">
        <v>1.1665000000000001</v>
      </c>
      <c r="F59" s="15">
        <v>1.1134999999999999</v>
      </c>
      <c r="G59" s="15">
        <v>1.1146</v>
      </c>
      <c r="H59" s="15">
        <v>1.1801999999999999</v>
      </c>
      <c r="I59" s="65">
        <v>1.1859999999999999</v>
      </c>
      <c r="J59" s="23">
        <v>1.1174999999999999</v>
      </c>
      <c r="K59" s="16">
        <v>1.1242000000000001</v>
      </c>
      <c r="L59" s="15">
        <v>1.1238999999999999</v>
      </c>
      <c r="M59" s="15">
        <v>1.1238999999999999</v>
      </c>
      <c r="N59" s="43">
        <v>0</v>
      </c>
      <c r="O59" s="15">
        <v>1.1797</v>
      </c>
      <c r="P59" s="32">
        <v>0</v>
      </c>
    </row>
    <row r="60" spans="1:17" x14ac:dyDescent="0.25">
      <c r="A60" s="2">
        <v>20</v>
      </c>
      <c r="B60" s="15">
        <v>1.0436000000000001</v>
      </c>
      <c r="C60" s="15">
        <v>1.0621</v>
      </c>
      <c r="D60" s="15">
        <v>1.0644</v>
      </c>
      <c r="E60" s="15">
        <v>1.0691999999999999</v>
      </c>
      <c r="F60" s="15">
        <v>1.0684</v>
      </c>
      <c r="G60" s="15">
        <v>1.0718000000000001</v>
      </c>
      <c r="H60" s="15">
        <v>1.0704</v>
      </c>
      <c r="I60" s="65">
        <v>1.0711999999999999</v>
      </c>
      <c r="J60" s="23">
        <v>1.071</v>
      </c>
      <c r="K60" s="16">
        <v>1.0758000000000001</v>
      </c>
      <c r="L60" s="15">
        <v>1.0731999999999999</v>
      </c>
      <c r="M60" s="15">
        <v>1.0807</v>
      </c>
      <c r="N60" s="33">
        <v>1.0812999999999999</v>
      </c>
      <c r="O60" s="15">
        <v>1.0864</v>
      </c>
      <c r="P60" s="32">
        <v>0</v>
      </c>
    </row>
    <row r="61" spans="1:17" x14ac:dyDescent="0.25">
      <c r="A61" s="2">
        <v>25</v>
      </c>
      <c r="B61" s="15">
        <v>1.0170999999999999</v>
      </c>
      <c r="C61" s="15">
        <v>1.0281</v>
      </c>
      <c r="D61" s="15">
        <v>1.0245</v>
      </c>
      <c r="E61" s="15">
        <v>1.0288999999999999</v>
      </c>
      <c r="F61" s="15">
        <v>1.0298</v>
      </c>
      <c r="G61" s="15">
        <v>1.0289999999999999</v>
      </c>
      <c r="H61" s="15">
        <v>1.036</v>
      </c>
      <c r="I61" s="65">
        <v>1.0301</v>
      </c>
      <c r="J61" s="23">
        <v>1.0321</v>
      </c>
      <c r="K61" s="16">
        <v>1.0367999999999999</v>
      </c>
      <c r="L61" s="15">
        <v>1.0376000000000001</v>
      </c>
      <c r="M61" s="15">
        <v>1.0488</v>
      </c>
      <c r="N61" s="15">
        <v>1.0469999999999999</v>
      </c>
      <c r="O61" s="15">
        <v>1.0597000000000001</v>
      </c>
      <c r="P61" s="23">
        <v>1.0246</v>
      </c>
    </row>
    <row r="62" spans="1:17" x14ac:dyDescent="0.25">
      <c r="A62" s="2">
        <v>30</v>
      </c>
      <c r="B62" s="15">
        <v>0.97360000000000002</v>
      </c>
      <c r="C62" s="17">
        <v>0</v>
      </c>
      <c r="D62" s="15">
        <v>0.98450000000000004</v>
      </c>
      <c r="E62" s="15">
        <v>0.98450000000000004</v>
      </c>
      <c r="F62" s="15">
        <v>0.98680000000000001</v>
      </c>
      <c r="G62" s="15">
        <v>0.98809999999999998</v>
      </c>
      <c r="H62" s="15">
        <v>0.99</v>
      </c>
      <c r="I62" s="65">
        <v>0.99</v>
      </c>
      <c r="J62" s="23">
        <v>0.99280000000000002</v>
      </c>
      <c r="K62" s="16">
        <v>1.0051000000000001</v>
      </c>
      <c r="L62" s="15">
        <v>0.99829999999999997</v>
      </c>
      <c r="M62" s="15">
        <v>0.99660000000000004</v>
      </c>
      <c r="N62" s="33">
        <v>1.0067999999999999</v>
      </c>
      <c r="O62" s="15">
        <v>1.0105</v>
      </c>
      <c r="P62" s="32">
        <v>0</v>
      </c>
    </row>
    <row r="63" spans="1:17" x14ac:dyDescent="0.25">
      <c r="A63" s="2">
        <v>35</v>
      </c>
      <c r="B63" s="15">
        <v>0.9395</v>
      </c>
      <c r="C63" s="15">
        <v>0.96719999999999995</v>
      </c>
      <c r="D63" s="15">
        <v>0.95169999999999999</v>
      </c>
      <c r="E63" s="15">
        <v>0.95199999999999996</v>
      </c>
      <c r="F63" s="15">
        <v>0.95550000000000002</v>
      </c>
      <c r="G63" s="15">
        <v>0.95509999999999995</v>
      </c>
      <c r="H63" s="15">
        <v>0.96299999999999997</v>
      </c>
      <c r="I63" s="65">
        <v>0.96279999999999999</v>
      </c>
      <c r="J63" s="23">
        <v>0.96919999999999995</v>
      </c>
      <c r="K63" s="16">
        <v>0.96709999999999996</v>
      </c>
      <c r="L63" s="15">
        <v>0.96709999999999996</v>
      </c>
      <c r="M63" s="15">
        <v>0.97150000000000003</v>
      </c>
      <c r="N63" s="33">
        <v>0.98340000000000005</v>
      </c>
      <c r="O63" s="15">
        <v>0.97719999999999996</v>
      </c>
      <c r="P63" s="32">
        <v>0</v>
      </c>
    </row>
    <row r="64" spans="1:17" x14ac:dyDescent="0.25">
      <c r="A64" s="2">
        <v>40</v>
      </c>
      <c r="B64" s="15">
        <v>0.91659999999999997</v>
      </c>
      <c r="C64" s="15">
        <v>0.91710000000000003</v>
      </c>
      <c r="D64" s="15">
        <v>0.91600000000000004</v>
      </c>
      <c r="E64" s="15">
        <v>0.91910000000000003</v>
      </c>
      <c r="F64" s="15">
        <v>0.92179999999999995</v>
      </c>
      <c r="G64" s="15">
        <v>0.95199999999999996</v>
      </c>
      <c r="H64" s="15">
        <v>0.92779999999999996</v>
      </c>
      <c r="I64" s="65">
        <v>0.92459999999999998</v>
      </c>
      <c r="J64" s="23">
        <v>0.92610000000000003</v>
      </c>
      <c r="K64" s="16">
        <v>0.92549999999999999</v>
      </c>
      <c r="L64" s="15">
        <v>0.9264</v>
      </c>
      <c r="M64" s="15">
        <v>0.93440000000000001</v>
      </c>
      <c r="N64" s="15">
        <v>0.94750000000000001</v>
      </c>
      <c r="O64" s="15">
        <v>0.93540000000000001</v>
      </c>
      <c r="P64" s="32">
        <v>0</v>
      </c>
    </row>
    <row r="65" spans="1:16" x14ac:dyDescent="0.25">
      <c r="A65" s="2">
        <v>45</v>
      </c>
      <c r="B65" s="15">
        <v>0.88019999999999998</v>
      </c>
      <c r="C65" s="15">
        <v>0.88890000000000002</v>
      </c>
      <c r="D65" s="15">
        <v>0.88619999999999999</v>
      </c>
      <c r="E65" s="15">
        <v>0.88849999999999996</v>
      </c>
      <c r="F65" s="15">
        <v>0.89190000000000003</v>
      </c>
      <c r="G65" s="15">
        <v>0.90290000000000004</v>
      </c>
      <c r="H65" s="15">
        <v>0.89349999999999996</v>
      </c>
      <c r="I65" s="65">
        <v>0.89600000000000002</v>
      </c>
      <c r="J65" s="23">
        <v>0.89359999999999995</v>
      </c>
      <c r="K65" s="16">
        <v>0.90449999999999997</v>
      </c>
      <c r="L65" s="15">
        <v>0.89900000000000002</v>
      </c>
      <c r="M65" s="15">
        <v>0.94840000000000002</v>
      </c>
      <c r="N65" s="15">
        <v>0.92210000000000003</v>
      </c>
      <c r="O65" s="15">
        <v>0.9093</v>
      </c>
      <c r="P65" s="23">
        <v>0.92930000000000001</v>
      </c>
    </row>
    <row r="66" spans="1:16" x14ac:dyDescent="0.25">
      <c r="A66" s="2">
        <v>50</v>
      </c>
      <c r="B66" s="15">
        <v>0.85660000000000003</v>
      </c>
      <c r="C66" s="15">
        <v>0.88959999999999995</v>
      </c>
      <c r="D66" s="15">
        <v>0.88639999999999997</v>
      </c>
      <c r="E66" s="15">
        <v>0.86819999999999997</v>
      </c>
      <c r="F66" s="15">
        <v>0.87170000000000003</v>
      </c>
      <c r="G66" s="15">
        <v>0.88500000000000001</v>
      </c>
      <c r="H66" s="15">
        <v>0.88600000000000001</v>
      </c>
      <c r="I66" s="65">
        <v>0.88590000000000002</v>
      </c>
      <c r="J66" s="23">
        <v>0.88980000000000004</v>
      </c>
      <c r="K66" s="16">
        <v>0.88690000000000002</v>
      </c>
      <c r="L66" s="15">
        <v>0.91900000000000004</v>
      </c>
      <c r="M66" s="15">
        <v>0.93740000000000001</v>
      </c>
      <c r="N66" s="15">
        <v>0.93740000000000001</v>
      </c>
      <c r="O66" s="17">
        <v>0</v>
      </c>
      <c r="P66" s="23">
        <v>0.88329999999999997</v>
      </c>
    </row>
    <row r="67" spans="1:16" x14ac:dyDescent="0.25">
      <c r="A67" s="2">
        <v>55</v>
      </c>
      <c r="B67" s="17">
        <v>0</v>
      </c>
      <c r="C67" s="17">
        <v>0</v>
      </c>
      <c r="D67" s="17">
        <v>0</v>
      </c>
      <c r="E67" s="17">
        <v>0</v>
      </c>
      <c r="F67" s="17">
        <v>0</v>
      </c>
      <c r="G67" s="17">
        <v>0</v>
      </c>
      <c r="H67" s="17">
        <v>0</v>
      </c>
      <c r="I67" s="17">
        <v>0</v>
      </c>
      <c r="J67" s="17">
        <v>0</v>
      </c>
      <c r="K67" s="17">
        <v>0</v>
      </c>
      <c r="L67" s="17">
        <v>0</v>
      </c>
      <c r="M67" s="17">
        <v>0</v>
      </c>
      <c r="N67" s="17">
        <v>0</v>
      </c>
      <c r="O67" s="17">
        <v>0</v>
      </c>
      <c r="P67" s="32">
        <v>0</v>
      </c>
    </row>
    <row r="68" spans="1:16" x14ac:dyDescent="0.25">
      <c r="A68" s="2">
        <v>60</v>
      </c>
      <c r="B68" s="17">
        <v>0</v>
      </c>
      <c r="C68" s="17">
        <v>0</v>
      </c>
      <c r="D68" s="17">
        <v>0</v>
      </c>
      <c r="E68" s="17">
        <v>0</v>
      </c>
      <c r="F68" s="17">
        <v>0</v>
      </c>
      <c r="G68" s="17">
        <v>0</v>
      </c>
      <c r="H68" s="17">
        <v>0</v>
      </c>
      <c r="I68" s="17">
        <v>0</v>
      </c>
      <c r="J68" s="17">
        <v>0</v>
      </c>
      <c r="K68" s="17">
        <v>0</v>
      </c>
      <c r="L68" s="17">
        <v>0</v>
      </c>
      <c r="M68" s="17">
        <v>0</v>
      </c>
      <c r="N68" s="17">
        <v>0</v>
      </c>
      <c r="O68" s="17">
        <v>0</v>
      </c>
      <c r="P68" s="32">
        <v>0</v>
      </c>
    </row>
    <row r="69" spans="1:16" x14ac:dyDescent="0.25">
      <c r="A69" s="2">
        <v>65</v>
      </c>
      <c r="B69" s="17">
        <v>0</v>
      </c>
      <c r="C69" s="17">
        <v>0</v>
      </c>
      <c r="D69" s="17">
        <v>0</v>
      </c>
      <c r="E69" s="17">
        <v>0</v>
      </c>
      <c r="F69" s="17">
        <v>0</v>
      </c>
      <c r="G69" s="17">
        <v>0</v>
      </c>
      <c r="H69" s="17">
        <v>0</v>
      </c>
      <c r="I69" s="17">
        <v>0</v>
      </c>
      <c r="J69" s="17">
        <v>0</v>
      </c>
      <c r="K69" s="17">
        <v>0</v>
      </c>
      <c r="L69" s="17">
        <v>0</v>
      </c>
      <c r="M69" s="17">
        <v>0</v>
      </c>
      <c r="N69" s="17">
        <v>0</v>
      </c>
      <c r="O69" s="17">
        <v>0</v>
      </c>
      <c r="P69" s="32">
        <v>0</v>
      </c>
    </row>
    <row r="70" spans="1:16" x14ac:dyDescent="0.25">
      <c r="A70" s="2">
        <v>70</v>
      </c>
      <c r="B70" s="17">
        <v>0</v>
      </c>
      <c r="C70" s="17">
        <v>0</v>
      </c>
      <c r="D70" s="17">
        <v>0</v>
      </c>
      <c r="E70" s="17">
        <v>0</v>
      </c>
      <c r="F70" s="17">
        <v>0</v>
      </c>
      <c r="G70" s="17">
        <v>0</v>
      </c>
      <c r="H70" s="17">
        <v>0</v>
      </c>
      <c r="I70" s="17">
        <v>0</v>
      </c>
      <c r="J70" s="17">
        <v>0</v>
      </c>
      <c r="K70" s="17">
        <v>0</v>
      </c>
      <c r="L70" s="17">
        <v>0</v>
      </c>
      <c r="M70" s="17">
        <v>0</v>
      </c>
      <c r="N70" s="17">
        <v>0</v>
      </c>
      <c r="O70" s="17">
        <v>0</v>
      </c>
      <c r="P70" s="32">
        <v>0</v>
      </c>
    </row>
    <row r="71" spans="1:16" x14ac:dyDescent="0.25">
      <c r="A71" s="2">
        <v>75</v>
      </c>
      <c r="B71" s="17">
        <v>0</v>
      </c>
      <c r="C71" s="17">
        <v>0</v>
      </c>
      <c r="D71" s="17">
        <v>0</v>
      </c>
      <c r="E71" s="17">
        <v>0</v>
      </c>
      <c r="F71" s="17">
        <v>0</v>
      </c>
      <c r="G71" s="17">
        <v>0</v>
      </c>
      <c r="H71" s="17">
        <v>0</v>
      </c>
      <c r="I71" s="17">
        <v>0</v>
      </c>
      <c r="J71" s="17">
        <v>0</v>
      </c>
      <c r="K71" s="17">
        <v>0</v>
      </c>
      <c r="L71" s="17">
        <v>0</v>
      </c>
      <c r="M71" s="17">
        <v>0</v>
      </c>
      <c r="N71" s="17">
        <v>0</v>
      </c>
      <c r="O71" s="17">
        <v>0</v>
      </c>
      <c r="P71" s="32">
        <v>0</v>
      </c>
    </row>
    <row r="72" spans="1:16" x14ac:dyDescent="0.25">
      <c r="A72" s="2">
        <v>80</v>
      </c>
      <c r="B72" s="17">
        <v>0</v>
      </c>
      <c r="C72" s="17">
        <v>0</v>
      </c>
      <c r="D72" s="17">
        <v>0</v>
      </c>
      <c r="E72" s="17">
        <v>0</v>
      </c>
      <c r="F72" s="17">
        <v>0</v>
      </c>
      <c r="G72" s="17">
        <v>0</v>
      </c>
      <c r="H72" s="17">
        <v>0</v>
      </c>
      <c r="I72" s="17">
        <v>0</v>
      </c>
      <c r="J72" s="17">
        <v>0</v>
      </c>
      <c r="K72" s="17">
        <v>0</v>
      </c>
      <c r="L72" s="17">
        <v>0</v>
      </c>
      <c r="M72" s="17">
        <v>0</v>
      </c>
      <c r="N72" s="17">
        <v>0</v>
      </c>
      <c r="O72" s="17">
        <v>0</v>
      </c>
      <c r="P72" s="32">
        <v>0</v>
      </c>
    </row>
    <row r="73" spans="1:16" x14ac:dyDescent="0.25">
      <c r="A73" s="2">
        <v>85</v>
      </c>
      <c r="B73" s="17">
        <v>0</v>
      </c>
      <c r="C73" s="17">
        <v>0</v>
      </c>
      <c r="D73" s="17">
        <v>0</v>
      </c>
      <c r="E73" s="17">
        <v>0</v>
      </c>
      <c r="F73" s="17">
        <v>0</v>
      </c>
      <c r="G73" s="17">
        <v>0</v>
      </c>
      <c r="H73" s="17">
        <v>0</v>
      </c>
      <c r="I73" s="17">
        <v>0</v>
      </c>
      <c r="J73" s="17">
        <v>0</v>
      </c>
      <c r="K73" s="17">
        <v>0</v>
      </c>
      <c r="L73" s="17">
        <v>0</v>
      </c>
      <c r="M73" s="17">
        <v>0</v>
      </c>
      <c r="N73" s="17">
        <v>0</v>
      </c>
      <c r="O73" s="17">
        <v>0</v>
      </c>
      <c r="P73" s="32">
        <v>0</v>
      </c>
    </row>
    <row r="74" spans="1:16" x14ac:dyDescent="0.25">
      <c r="A74" s="2">
        <v>90</v>
      </c>
      <c r="B74" s="17">
        <v>0</v>
      </c>
      <c r="C74" s="17">
        <v>0</v>
      </c>
      <c r="D74" s="17">
        <v>0</v>
      </c>
      <c r="E74" s="17">
        <v>0</v>
      </c>
      <c r="F74" s="17">
        <v>0</v>
      </c>
      <c r="G74" s="17">
        <v>0</v>
      </c>
      <c r="H74" s="17">
        <v>0</v>
      </c>
      <c r="I74" s="17">
        <v>0</v>
      </c>
      <c r="J74" s="17">
        <v>0</v>
      </c>
      <c r="K74" s="17">
        <v>0</v>
      </c>
      <c r="L74" s="17">
        <v>0</v>
      </c>
      <c r="M74" s="17">
        <v>0</v>
      </c>
      <c r="N74" s="17">
        <v>0</v>
      </c>
      <c r="O74" s="17">
        <v>0</v>
      </c>
      <c r="P74" s="32">
        <v>0</v>
      </c>
    </row>
    <row r="75" spans="1:16" x14ac:dyDescent="0.25">
      <c r="A75" s="2">
        <v>95</v>
      </c>
      <c r="B75" s="17">
        <v>0</v>
      </c>
      <c r="C75" s="17">
        <v>0</v>
      </c>
      <c r="D75" s="17">
        <v>0</v>
      </c>
      <c r="E75" s="17">
        <v>0</v>
      </c>
      <c r="F75" s="17">
        <v>0</v>
      </c>
      <c r="G75" s="17">
        <v>0</v>
      </c>
      <c r="H75" s="17">
        <v>0</v>
      </c>
      <c r="I75" s="17">
        <v>0</v>
      </c>
      <c r="J75" s="17">
        <v>0</v>
      </c>
      <c r="K75" s="17">
        <v>0</v>
      </c>
      <c r="L75" s="17">
        <v>0</v>
      </c>
      <c r="M75" s="17">
        <v>0</v>
      </c>
      <c r="N75" s="17">
        <v>0</v>
      </c>
      <c r="O75" s="17">
        <v>0</v>
      </c>
      <c r="P75" s="32">
        <v>0</v>
      </c>
    </row>
    <row r="76" spans="1:16" x14ac:dyDescent="0.25">
      <c r="A76" s="3">
        <v>100</v>
      </c>
      <c r="B76" s="29">
        <v>0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54">
        <v>0</v>
      </c>
    </row>
    <row r="77" spans="1:16" x14ac:dyDescent="0.25">
      <c r="I77" s="45" t="s">
        <v>4</v>
      </c>
      <c r="J77" s="46"/>
      <c r="K77" s="46"/>
      <c r="L77" s="47"/>
      <c r="M77" s="30"/>
    </row>
  </sheetData>
  <mergeCells count="3">
    <mergeCell ref="A1:P1"/>
    <mergeCell ref="A27:P27"/>
    <mergeCell ref="A53:P5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Actuated Simplest walking model</vt:lpstr>
      <vt:lpstr>SLIP model</vt:lpstr>
      <vt:lpstr>Muscle reflex model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2020-05-28T14:53:26Z</dcterms:modified>
</cp:coreProperties>
</file>