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ieblerk\Desktop\manu\data\optimization single steps\"/>
    </mc:Choice>
  </mc:AlternateContent>
  <bookViews>
    <workbookView xWindow="0" yWindow="0" windowWidth="21570" windowHeight="8070"/>
  </bookViews>
  <sheets>
    <sheet name="317A-F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8" i="4" l="1"/>
  <c r="F68" i="4"/>
  <c r="G67" i="4"/>
  <c r="F67" i="4"/>
  <c r="G66" i="4"/>
  <c r="F66" i="4"/>
  <c r="G65" i="4"/>
  <c r="F65" i="4"/>
  <c r="G64" i="4"/>
  <c r="F64" i="4"/>
  <c r="G63" i="4"/>
  <c r="F63" i="4"/>
  <c r="J62" i="4"/>
  <c r="I62" i="4"/>
  <c r="H62" i="4"/>
  <c r="G62" i="4"/>
  <c r="E62" i="4"/>
  <c r="G59" i="4" l="1"/>
  <c r="F59" i="4"/>
  <c r="G58" i="4"/>
  <c r="F58" i="4"/>
  <c r="G57" i="4"/>
  <c r="F57" i="4"/>
  <c r="G56" i="4"/>
  <c r="F56" i="4"/>
  <c r="G55" i="4"/>
  <c r="F55" i="4"/>
  <c r="G54" i="4"/>
  <c r="F54" i="4"/>
  <c r="J53" i="4"/>
  <c r="I53" i="4"/>
  <c r="H53" i="4"/>
  <c r="G53" i="4"/>
  <c r="E53" i="4"/>
  <c r="G50" i="4"/>
  <c r="F50" i="4"/>
  <c r="G49" i="4"/>
  <c r="F49" i="4"/>
  <c r="G48" i="4"/>
  <c r="F48" i="4"/>
  <c r="G47" i="4"/>
  <c r="F47" i="4"/>
  <c r="G46" i="4"/>
  <c r="F46" i="4"/>
  <c r="G45" i="4"/>
  <c r="F45" i="4"/>
  <c r="J44" i="4"/>
  <c r="I44" i="4"/>
  <c r="H44" i="4"/>
  <c r="G44" i="4"/>
  <c r="E44" i="4"/>
  <c r="G41" i="4"/>
  <c r="F41" i="4"/>
  <c r="G40" i="4"/>
  <c r="F40" i="4"/>
  <c r="G39" i="4"/>
  <c r="F39" i="4"/>
  <c r="G38" i="4"/>
  <c r="F38" i="4"/>
  <c r="G37" i="4"/>
  <c r="F37" i="4"/>
  <c r="G36" i="4"/>
  <c r="F36" i="4"/>
  <c r="J35" i="4"/>
  <c r="I35" i="4"/>
  <c r="H35" i="4"/>
  <c r="G35" i="4"/>
  <c r="E35" i="4"/>
  <c r="G32" i="4"/>
  <c r="F32" i="4"/>
  <c r="G31" i="4"/>
  <c r="F31" i="4"/>
  <c r="G30" i="4"/>
  <c r="F30" i="4"/>
  <c r="G29" i="4"/>
  <c r="F29" i="4"/>
  <c r="G28" i="4"/>
  <c r="F28" i="4"/>
  <c r="G27" i="4"/>
  <c r="F27" i="4"/>
  <c r="J26" i="4"/>
  <c r="I26" i="4"/>
  <c r="H26" i="4"/>
  <c r="G26" i="4"/>
  <c r="E26" i="4"/>
  <c r="J17" i="4" l="1"/>
  <c r="G18" i="4" l="1"/>
  <c r="F18" i="4"/>
  <c r="H65" i="4" l="1"/>
  <c r="H63" i="4"/>
  <c r="H66" i="4"/>
  <c r="H67" i="4"/>
  <c r="H64" i="4"/>
  <c r="H68" i="4"/>
  <c r="H36" i="4"/>
  <c r="H31" i="4"/>
  <c r="H29" i="4"/>
  <c r="H27" i="4"/>
  <c r="H32" i="4"/>
  <c r="H30" i="4"/>
  <c r="H28" i="4"/>
  <c r="H45" i="4"/>
  <c r="H55" i="4"/>
  <c r="H58" i="4"/>
  <c r="H56" i="4"/>
  <c r="H49" i="4"/>
  <c r="H47" i="4"/>
  <c r="H40" i="4"/>
  <c r="H38" i="4"/>
  <c r="H54" i="4"/>
  <c r="H59" i="4"/>
  <c r="H57" i="4"/>
  <c r="H50" i="4"/>
  <c r="H48" i="4"/>
  <c r="H41" i="4"/>
  <c r="H46" i="4"/>
  <c r="H39" i="4"/>
  <c r="H37" i="4"/>
  <c r="H18" i="4"/>
  <c r="B9" i="4"/>
  <c r="I17" i="4"/>
  <c r="H17" i="4"/>
  <c r="I41" i="4" l="1"/>
  <c r="I59" i="4"/>
  <c r="I40" i="4"/>
  <c r="I46" i="4"/>
  <c r="I57" i="4"/>
  <c r="I54" i="4"/>
  <c r="I56" i="4"/>
  <c r="I28" i="4"/>
  <c r="I58" i="4"/>
  <c r="I30" i="4"/>
  <c r="I29" i="4"/>
  <c r="I66" i="4"/>
  <c r="I37" i="4"/>
  <c r="I48" i="4"/>
  <c r="I47" i="4"/>
  <c r="I55" i="4"/>
  <c r="I32" i="4"/>
  <c r="I31" i="4"/>
  <c r="I68" i="4"/>
  <c r="I67" i="4"/>
  <c r="I63" i="4"/>
  <c r="I39" i="4"/>
  <c r="I50" i="4"/>
  <c r="I38" i="4"/>
  <c r="I49" i="4"/>
  <c r="I45" i="4"/>
  <c r="I27" i="4"/>
  <c r="I36" i="4"/>
  <c r="I64" i="4"/>
  <c r="I65" i="4"/>
  <c r="I18" i="4"/>
  <c r="J59" i="4" s="1"/>
  <c r="F19" i="4"/>
  <c r="F20" i="4"/>
  <c r="F21" i="4"/>
  <c r="F22" i="4"/>
  <c r="F23" i="4"/>
  <c r="J49" i="4" l="1"/>
  <c r="J50" i="4"/>
  <c r="J57" i="4"/>
  <c r="J29" i="4"/>
  <c r="J64" i="4"/>
  <c r="J58" i="4"/>
  <c r="J30" i="4"/>
  <c r="J27" i="4"/>
  <c r="J38" i="4"/>
  <c r="J39" i="4"/>
  <c r="J31" i="4"/>
  <c r="J47" i="4"/>
  <c r="J48" i="4"/>
  <c r="J55" i="4"/>
  <c r="J68" i="4"/>
  <c r="J37" i="4"/>
  <c r="J56" i="4"/>
  <c r="J54" i="4"/>
  <c r="J32" i="4"/>
  <c r="J40" i="4"/>
  <c r="J36" i="4"/>
  <c r="J45" i="4"/>
  <c r="J41" i="4"/>
  <c r="J28" i="4"/>
  <c r="J65" i="4"/>
  <c r="J67" i="4"/>
  <c r="J63" i="4"/>
  <c r="J66" i="4"/>
  <c r="J46" i="4"/>
  <c r="J18" i="4"/>
  <c r="G19" i="4" l="1"/>
  <c r="H19" i="4" s="1"/>
  <c r="I19" i="4" s="1"/>
  <c r="G20" i="4"/>
  <c r="H20" i="4" s="1"/>
  <c r="G21" i="4"/>
  <c r="H21" i="4" s="1"/>
  <c r="G22" i="4"/>
  <c r="H22" i="4" s="1"/>
  <c r="G23" i="4"/>
  <c r="H23" i="4" s="1"/>
  <c r="G17" i="4"/>
  <c r="I23" i="4" l="1"/>
  <c r="J23" i="4" s="1"/>
  <c r="I21" i="4"/>
  <c r="J21" i="4" s="1"/>
  <c r="J19" i="4"/>
  <c r="I22" i="4"/>
  <c r="J22" i="4" s="1"/>
  <c r="I20" i="4"/>
  <c r="J20" i="4" s="1"/>
  <c r="E17" i="4"/>
</calcChain>
</file>

<file path=xl/sharedStrings.xml><?xml version="1.0" encoding="utf-8"?>
<sst xmlns="http://schemas.openxmlformats.org/spreadsheetml/2006/main" count="82" uniqueCount="28">
  <si>
    <t>λ [nm]</t>
  </si>
  <si>
    <t>Time</t>
  </si>
  <si>
    <t>Area</t>
  </si>
  <si>
    <t>Conversion</t>
  </si>
  <si>
    <t>educt</t>
  </si>
  <si>
    <t>product</t>
  </si>
  <si>
    <t>compound</t>
  </si>
  <si>
    <t>CONDITIONS</t>
  </si>
  <si>
    <t>mM</t>
  </si>
  <si>
    <t>RETENTION</t>
  </si>
  <si>
    <t>CALIBRATION</t>
  </si>
  <si>
    <t>k=</t>
  </si>
  <si>
    <t>anisole</t>
  </si>
  <si>
    <t>K=</t>
  </si>
  <si>
    <t>Concentration in samples</t>
  </si>
  <si>
    <t>Concentration normalized (sample)</t>
  </si>
  <si>
    <t>Conc. In reaction solution [mM]</t>
  </si>
  <si>
    <t>Linear Factor</t>
  </si>
  <si>
    <t>CONCENTRATION</t>
  </si>
  <si>
    <t>calculated in stock</t>
  </si>
  <si>
    <t>Borate 1a</t>
  </si>
  <si>
    <t>Borate 1b</t>
  </si>
  <si>
    <t>40 °C, 1.05 eq. AcCl, 
1.05 eq. DIPEA</t>
  </si>
  <si>
    <t>60 °C, 1.05 eq.  AcCl,
1.05 eq. DIPEA</t>
  </si>
  <si>
    <t>80 °C, 1.05 eq. AcCl,
1.05 eq. DIPEA</t>
  </si>
  <si>
    <t>80 °C, 1.50 eq. AcCl,
1.05 eq. DIPEA</t>
  </si>
  <si>
    <t>80 °C, 2 eq.  AcCl, 
1.05 eq. DIPEA</t>
  </si>
  <si>
    <t>80 °C, 2 eq.  AcCl, 
2 eq. DIPEA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</si>
</sst>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6699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3" xfId="0" applyFont="1" applyBorder="1"/>
    <xf numFmtId="0" fontId="1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4" xfId="0" applyFont="1" applyBorder="1"/>
    <xf numFmtId="0" fontId="0" fillId="0" borderId="0" xfId="0" applyFont="1"/>
    <xf numFmtId="0" fontId="0" fillId="0" borderId="0" xfId="0" applyFill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Font="1" applyFill="1" applyBorder="1"/>
    <xf numFmtId="0" fontId="0" fillId="0" borderId="6" xfId="0" applyFont="1" applyBorder="1"/>
    <xf numFmtId="0" fontId="1" fillId="0" borderId="0" xfId="0" applyFont="1" applyFill="1" applyAlignment="1">
      <alignment horizontal="center" vertical="center"/>
    </xf>
    <xf numFmtId="0" fontId="1" fillId="5" borderId="0" xfId="0" applyFont="1" applyFill="1"/>
    <xf numFmtId="0" fontId="1" fillId="7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" xfId="0" applyFont="1" applyBorder="1"/>
    <xf numFmtId="0" fontId="0" fillId="8" borderId="0" xfId="0" applyFill="1"/>
    <xf numFmtId="0" fontId="1" fillId="6" borderId="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horizontal="center" vertical="center"/>
    </xf>
    <xf numFmtId="0" fontId="1" fillId="10" borderId="0" xfId="0" applyFont="1" applyFill="1" applyAlignment="1">
      <alignment horizontal="center" vertical="center" wrapText="1"/>
    </xf>
    <xf numFmtId="0" fontId="1" fillId="10" borderId="0" xfId="0" applyFont="1" applyFill="1" applyAlignment="1">
      <alignment horizontal="center" vertical="center"/>
    </xf>
    <xf numFmtId="0" fontId="1" fillId="11" borderId="0" xfId="0" applyFont="1" applyFill="1" applyAlignment="1">
      <alignment horizontal="center" vertical="center" wrapText="1"/>
    </xf>
    <xf numFmtId="0" fontId="1" fillId="11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 wrapText="1"/>
    </xf>
    <xf numFmtId="0" fontId="1" fillId="7" borderId="0" xfId="0" applyFont="1" applyFill="1" applyAlignment="1">
      <alignment horizontal="center" vertical="center"/>
    </xf>
    <xf numFmtId="0" fontId="1" fillId="12" borderId="0" xfId="0" applyFont="1" applyFill="1" applyAlignment="1">
      <alignment horizontal="center" vertical="center" wrapText="1"/>
    </xf>
    <xf numFmtId="0" fontId="1" fillId="1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3300"/>
      <color rgb="FFFF6699"/>
      <color rgb="FFFF5050"/>
      <color rgb="FFCCFFFF"/>
      <color rgb="FFFFFF66"/>
      <color rgb="FFCCCCFF"/>
      <color rgb="FFCCFF99"/>
      <color rgb="FFCC99FF"/>
      <color rgb="FF008000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5"/>
          <c:order val="0"/>
          <c:tx>
            <c:v>80 °C, 2.00 eq. AcCl, 2.00 eq. DIPEA</c:v>
          </c:tx>
          <c:spPr>
            <a:ln w="6350">
              <a:solidFill>
                <a:schemeClr val="bg2">
                  <a:lumMod val="25000"/>
                </a:schemeClr>
              </a:solidFill>
            </a:ln>
          </c:spPr>
          <c:marker>
            <c:symbol val="plus"/>
            <c:size val="5"/>
            <c:spPr>
              <a:noFill/>
              <a:ln>
                <a:solidFill>
                  <a:schemeClr val="bg2">
                    <a:lumMod val="25000"/>
                  </a:schemeClr>
                </a:solidFill>
              </a:ln>
            </c:spPr>
          </c:marker>
          <c:xVal>
            <c:numRef>
              <c:f>'317A-F'!$C$63:$C$68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xVal>
          <c:yVal>
            <c:numRef>
              <c:f>'317A-F'!$J$63:$J$68</c:f>
              <c:numCache>
                <c:formatCode>General</c:formatCode>
                <c:ptCount val="6"/>
                <c:pt idx="0">
                  <c:v>0</c:v>
                </c:pt>
                <c:pt idx="1">
                  <c:v>64.98151852036554</c:v>
                </c:pt>
                <c:pt idx="2">
                  <c:v>87.691690476417818</c:v>
                </c:pt>
                <c:pt idx="3">
                  <c:v>98.831400987025361</c:v>
                </c:pt>
                <c:pt idx="4">
                  <c:v>99.858728663795375</c:v>
                </c:pt>
                <c:pt idx="5">
                  <c:v>99.901931074944784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11-4AF0-BED3-97188441D69F}"/>
            </c:ext>
          </c:extLst>
        </c:ser>
        <c:ser>
          <c:idx val="4"/>
          <c:order val="1"/>
          <c:tx>
            <c:v>80 °C, 2.00 eq. AcCl, 1.05 eq. DIPEA</c:v>
          </c:tx>
          <c:spPr>
            <a:ln w="6350">
              <a:solidFill>
                <a:srgbClr val="7030A0"/>
              </a:solidFill>
            </a:ln>
          </c:spPr>
          <c:marker>
            <c:symbol val="diamond"/>
            <c:size val="5"/>
            <c:spPr>
              <a:noFill/>
              <a:ln>
                <a:solidFill>
                  <a:srgbClr val="7030A0"/>
                </a:solidFill>
              </a:ln>
            </c:spPr>
          </c:marker>
          <c:xVal>
            <c:numRef>
              <c:f>'317A-F'!$C$54:$C$59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xVal>
          <c:yVal>
            <c:numRef>
              <c:f>'317A-F'!$J$54:$J$59</c:f>
              <c:numCache>
                <c:formatCode>General</c:formatCode>
                <c:ptCount val="6"/>
                <c:pt idx="0">
                  <c:v>0</c:v>
                </c:pt>
                <c:pt idx="1">
                  <c:v>55.895094739668458</c:v>
                </c:pt>
                <c:pt idx="2">
                  <c:v>85.724339723134335</c:v>
                </c:pt>
                <c:pt idx="3">
                  <c:v>99.369321418184541</c:v>
                </c:pt>
                <c:pt idx="4">
                  <c:v>99.621361983095071</c:v>
                </c:pt>
                <c:pt idx="5">
                  <c:v>99.652626437570262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11-4AF0-BED3-97188441D69F}"/>
            </c:ext>
          </c:extLst>
        </c:ser>
        <c:ser>
          <c:idx val="3"/>
          <c:order val="2"/>
          <c:tx>
            <c:v>80 °C, 1.50 eq. AcCl, 1.05 eq. DIPEA</c:v>
          </c:tx>
          <c:spPr>
            <a:ln w="6350">
              <a:solidFill>
                <a:schemeClr val="accent5">
                  <a:lumMod val="75000"/>
                </a:schemeClr>
              </a:solidFill>
            </a:ln>
          </c:spPr>
          <c:marker>
            <c:symbol val="x"/>
            <c:size val="5"/>
            <c:spPr>
              <a:noFill/>
              <a:ln>
                <a:solidFill>
                  <a:schemeClr val="accent5">
                    <a:lumMod val="75000"/>
                  </a:schemeClr>
                </a:solidFill>
              </a:ln>
            </c:spPr>
          </c:marker>
          <c:xVal>
            <c:numRef>
              <c:f>'317A-F'!$C$45:$C$50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xVal>
          <c:yVal>
            <c:numRef>
              <c:f>'317A-F'!$J$45:$J$50</c:f>
              <c:numCache>
                <c:formatCode>General</c:formatCode>
                <c:ptCount val="6"/>
                <c:pt idx="0">
                  <c:v>0</c:v>
                </c:pt>
                <c:pt idx="1">
                  <c:v>45.73849921546099</c:v>
                </c:pt>
                <c:pt idx="2">
                  <c:v>75.793045916621466</c:v>
                </c:pt>
                <c:pt idx="3">
                  <c:v>96.731769464633686</c:v>
                </c:pt>
                <c:pt idx="4">
                  <c:v>99.522235214822757</c:v>
                </c:pt>
                <c:pt idx="5">
                  <c:v>99.672711271651806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11-4AF0-BED3-97188441D69F}"/>
            </c:ext>
          </c:extLst>
        </c:ser>
        <c:ser>
          <c:idx val="2"/>
          <c:order val="3"/>
          <c:tx>
            <c:v>80 °C, 1.05 eq. AcCl, 1.05 eq. DIPEA</c:v>
          </c:tx>
          <c:spPr>
            <a:ln w="6350"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ymbol val="triangle"/>
            <c:size val="5"/>
            <c:spPr>
              <a:noFill/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</c:spPr>
          </c:marker>
          <c:xVal>
            <c:numRef>
              <c:f>'317A-F'!$C$36:$C$41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xVal>
          <c:yVal>
            <c:numRef>
              <c:f>'317A-F'!$J$36:$J$41</c:f>
              <c:numCache>
                <c:formatCode>General</c:formatCode>
                <c:ptCount val="6"/>
                <c:pt idx="0">
                  <c:v>0</c:v>
                </c:pt>
                <c:pt idx="1">
                  <c:v>36.693656637620471</c:v>
                </c:pt>
                <c:pt idx="2">
                  <c:v>60.293617251080178</c:v>
                </c:pt>
                <c:pt idx="3">
                  <c:v>84.690958908996578</c:v>
                </c:pt>
                <c:pt idx="4">
                  <c:v>94.229862449356247</c:v>
                </c:pt>
                <c:pt idx="5">
                  <c:v>98.100916493748002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11-4AF0-BED3-97188441D69F}"/>
            </c:ext>
          </c:extLst>
        </c:ser>
        <c:ser>
          <c:idx val="1"/>
          <c:order val="4"/>
          <c:tx>
            <c:v>60 °C, 1.05 eq. AcCl, 1.05 eq. DIPEA</c:v>
          </c:tx>
          <c:spPr>
            <a:ln w="6350">
              <a:solidFill>
                <a:schemeClr val="accent6">
                  <a:lumMod val="75000"/>
                </a:schemeClr>
              </a:solidFill>
            </a:ln>
          </c:spPr>
          <c:marker>
            <c:symbol val="square"/>
            <c:size val="5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'317A-F'!$C$27:$C$32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xVal>
          <c:yVal>
            <c:numRef>
              <c:f>'317A-F'!$J$27:$J$32</c:f>
              <c:numCache>
                <c:formatCode>General</c:formatCode>
                <c:ptCount val="6"/>
                <c:pt idx="0">
                  <c:v>0</c:v>
                </c:pt>
                <c:pt idx="1">
                  <c:v>26.443351122374214</c:v>
                </c:pt>
                <c:pt idx="2">
                  <c:v>44.723236249266115</c:v>
                </c:pt>
                <c:pt idx="3">
                  <c:v>70.886120375481056</c:v>
                </c:pt>
                <c:pt idx="4">
                  <c:v>85.369229046130798</c:v>
                </c:pt>
                <c:pt idx="5">
                  <c:v>93.147054710457397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011-4AF0-BED3-97188441D69F}"/>
            </c:ext>
          </c:extLst>
        </c:ser>
        <c:ser>
          <c:idx val="0"/>
          <c:order val="5"/>
          <c:tx>
            <c:v>40 °C, 1.05 eq. AcCl, 1.05 eq. DIPEA</c:v>
          </c:tx>
          <c:spPr>
            <a:ln w="63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317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'317A-F'!$C$18:$C$23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xVal>
          <c:yVal>
            <c:numRef>
              <c:f>'317A-F'!$J$18:$J$23</c:f>
              <c:numCache>
                <c:formatCode>General</c:formatCode>
                <c:ptCount val="6"/>
                <c:pt idx="0">
                  <c:v>0</c:v>
                </c:pt>
                <c:pt idx="1">
                  <c:v>19.971778091222561</c:v>
                </c:pt>
                <c:pt idx="2">
                  <c:v>32.364509447690573</c:v>
                </c:pt>
                <c:pt idx="3">
                  <c:v>59.016798555487448</c:v>
                </c:pt>
                <c:pt idx="4">
                  <c:v>76.813646752745839</c:v>
                </c:pt>
                <c:pt idx="5">
                  <c:v>89.024906526890973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B9-4FC4-829E-FB9D68435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394048"/>
        <c:axId val="137396608"/>
      </c:scatterChart>
      <c:valAx>
        <c:axId val="137394048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396608"/>
        <c:crosses val="autoZero"/>
        <c:crossBetween val="midCat"/>
        <c:majorUnit val="5"/>
      </c:valAx>
      <c:valAx>
        <c:axId val="13739660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Conversion/Yield [%]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394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514350</xdr:colOff>
      <xdr:row>14</xdr:row>
      <xdr:rowOff>161925</xdr:rowOff>
    </xdr:from>
    <xdr:to>
      <xdr:col>24</xdr:col>
      <xdr:colOff>342900</xdr:colOff>
      <xdr:row>33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zoomScale="90" zoomScaleNormal="90" workbookViewId="0">
      <selection activeCell="I8" sqref="I8"/>
    </sheetView>
  </sheetViews>
  <sheetFormatPr defaultRowHeight="15" x14ac:dyDescent="0.25"/>
  <cols>
    <col min="1" max="1" width="17.85546875" bestFit="1" customWidth="1"/>
    <col min="2" max="2" width="19.42578125" bestFit="1" customWidth="1"/>
    <col min="3" max="3" width="10.42578125" bestFit="1" customWidth="1"/>
    <col min="4" max="4" width="17.7109375" customWidth="1"/>
    <col min="5" max="5" width="17.85546875" bestFit="1" customWidth="1"/>
    <col min="6" max="6" width="17.85546875" customWidth="1"/>
    <col min="7" max="9" width="17.85546875" bestFit="1" customWidth="1"/>
    <col min="10" max="10" width="19" customWidth="1"/>
    <col min="11" max="11" width="12" bestFit="1" customWidth="1"/>
  </cols>
  <sheetData>
    <row r="1" spans="1:15" x14ac:dyDescent="0.25">
      <c r="A1" s="15" t="s">
        <v>9</v>
      </c>
      <c r="B1" s="1" t="s">
        <v>6</v>
      </c>
      <c r="C1" s="2" t="s">
        <v>0</v>
      </c>
      <c r="D1" s="2"/>
    </row>
    <row r="2" spans="1:15" x14ac:dyDescent="0.25">
      <c r="A2" s="1" t="s">
        <v>4</v>
      </c>
      <c r="B2" t="s">
        <v>20</v>
      </c>
      <c r="C2">
        <v>230</v>
      </c>
    </row>
    <row r="3" spans="1:15" x14ac:dyDescent="0.25">
      <c r="A3" s="1" t="s">
        <v>5</v>
      </c>
      <c r="B3" t="s">
        <v>21</v>
      </c>
      <c r="C3">
        <v>230</v>
      </c>
    </row>
    <row r="4" spans="1:15" x14ac:dyDescent="0.25">
      <c r="A4" s="1" t="s">
        <v>12</v>
      </c>
      <c r="C4">
        <v>270</v>
      </c>
    </row>
    <row r="5" spans="1:15" x14ac:dyDescent="0.25">
      <c r="A5" s="1"/>
    </row>
    <row r="6" spans="1:15" x14ac:dyDescent="0.25">
      <c r="A6" s="15" t="s">
        <v>18</v>
      </c>
      <c r="B6" t="s">
        <v>19</v>
      </c>
    </row>
    <row r="7" spans="1:15" x14ac:dyDescent="0.25">
      <c r="A7" s="1" t="s">
        <v>20</v>
      </c>
      <c r="B7" s="20">
        <v>54.8</v>
      </c>
      <c r="C7" t="s">
        <v>8</v>
      </c>
    </row>
    <row r="8" spans="1:15" x14ac:dyDescent="0.25">
      <c r="A8" s="1" t="s">
        <v>12</v>
      </c>
      <c r="B8" s="20">
        <v>134.09</v>
      </c>
      <c r="C8" t="s">
        <v>8</v>
      </c>
    </row>
    <row r="9" spans="1:15" x14ac:dyDescent="0.25">
      <c r="A9" s="1" t="s">
        <v>17</v>
      </c>
      <c r="B9">
        <f>B8/F18</f>
        <v>18.730978104026843</v>
      </c>
    </row>
    <row r="10" spans="1:15" x14ac:dyDescent="0.25">
      <c r="A10" s="1"/>
    </row>
    <row r="11" spans="1:15" x14ac:dyDescent="0.25">
      <c r="A11" s="15" t="s">
        <v>10</v>
      </c>
    </row>
    <row r="12" spans="1:15" x14ac:dyDescent="0.25">
      <c r="A12" t="s">
        <v>20</v>
      </c>
      <c r="B12" t="s">
        <v>11</v>
      </c>
      <c r="C12">
        <v>1066.8</v>
      </c>
    </row>
    <row r="13" spans="1:15" x14ac:dyDescent="0.25">
      <c r="A13" t="s">
        <v>21</v>
      </c>
      <c r="B13" t="s">
        <v>11</v>
      </c>
      <c r="C13">
        <v>1471.1</v>
      </c>
      <c r="J13" s="9"/>
      <c r="K13" s="9"/>
      <c r="L13" s="9"/>
      <c r="M13" s="9"/>
    </row>
    <row r="14" spans="1:15" x14ac:dyDescent="0.25">
      <c r="A14" t="s">
        <v>12</v>
      </c>
      <c r="B14" t="s">
        <v>13</v>
      </c>
      <c r="C14">
        <v>166.51</v>
      </c>
      <c r="J14" s="9"/>
      <c r="K14" s="9"/>
      <c r="L14" s="9"/>
      <c r="M14" s="9"/>
    </row>
    <row r="15" spans="1:15" x14ac:dyDescent="0.25">
      <c r="J15" s="9"/>
      <c r="K15" s="9"/>
      <c r="L15" s="9"/>
      <c r="M15" s="9"/>
    </row>
    <row r="16" spans="1:15" ht="15" customHeight="1" x14ac:dyDescent="0.25">
      <c r="B16" s="5" t="s">
        <v>7</v>
      </c>
      <c r="C16" s="1"/>
      <c r="D16" s="25" t="s">
        <v>2</v>
      </c>
      <c r="E16" s="25"/>
      <c r="F16" s="26" t="s">
        <v>14</v>
      </c>
      <c r="G16" s="27"/>
      <c r="H16" s="21" t="s">
        <v>15</v>
      </c>
      <c r="I16" s="22" t="s">
        <v>16</v>
      </c>
      <c r="J16" s="16" t="s">
        <v>3</v>
      </c>
      <c r="K16" s="17"/>
      <c r="L16" s="14"/>
      <c r="M16" s="14"/>
      <c r="N16" s="9"/>
      <c r="O16" s="9"/>
    </row>
    <row r="17" spans="2:15" x14ac:dyDescent="0.25">
      <c r="B17" s="23" t="s">
        <v>22</v>
      </c>
      <c r="C17" s="3" t="s">
        <v>1</v>
      </c>
      <c r="D17" s="19" t="s">
        <v>12</v>
      </c>
      <c r="E17" s="10" t="str">
        <f>$B$2</f>
        <v>Borate 1a</v>
      </c>
      <c r="F17" s="11" t="s">
        <v>12</v>
      </c>
      <c r="G17" s="10" t="str">
        <f>$B$2</f>
        <v>Borate 1a</v>
      </c>
      <c r="H17" s="10" t="str">
        <f>$B$2</f>
        <v>Borate 1a</v>
      </c>
      <c r="I17" s="10" t="str">
        <f>$B$2</f>
        <v>Borate 1a</v>
      </c>
      <c r="J17" s="10" t="str">
        <f>$B$2</f>
        <v>Borate 1a</v>
      </c>
      <c r="K17" s="9"/>
      <c r="L17" s="9"/>
      <c r="M17" s="9"/>
      <c r="N17" s="9"/>
      <c r="O17" s="9"/>
    </row>
    <row r="18" spans="2:15" x14ac:dyDescent="0.25">
      <c r="B18" s="24"/>
      <c r="C18" s="4">
        <v>0</v>
      </c>
      <c r="D18" s="6">
        <v>1192</v>
      </c>
      <c r="E18" s="7">
        <v>3103.7</v>
      </c>
      <c r="F18" s="13">
        <f>D18/$C$14</f>
        <v>7.1587292054531266</v>
      </c>
      <c r="G18" s="6">
        <f>E18/$C$12</f>
        <v>2.9093550806149229</v>
      </c>
      <c r="H18" s="6">
        <f>(G18/F18)*$F$18</f>
        <v>2.9093550806149229</v>
      </c>
      <c r="I18" s="8">
        <f>H18*$B$9</f>
        <v>54.49506631183737</v>
      </c>
      <c r="J18" s="12">
        <f>(($I$18-I18)/$I$18)*100</f>
        <v>0</v>
      </c>
      <c r="K18" s="9"/>
      <c r="L18" s="9"/>
      <c r="M18" s="9"/>
      <c r="N18" s="9"/>
      <c r="O18" s="9"/>
    </row>
    <row r="19" spans="2:15" ht="14.25" customHeight="1" x14ac:dyDescent="0.25">
      <c r="B19" s="24"/>
      <c r="C19" s="4">
        <v>1</v>
      </c>
      <c r="D19" s="6">
        <v>1106.8</v>
      </c>
      <c r="E19" s="6">
        <v>2306.3000000000002</v>
      </c>
      <c r="F19" s="13">
        <f>D19/$C$14</f>
        <v>6.6470482253318117</v>
      </c>
      <c r="G19" s="6">
        <f>E19/$C$12</f>
        <v>2.161886014248219</v>
      </c>
      <c r="H19" s="6">
        <f>(G19/F19)*$F$18</f>
        <v>2.3283051400288013</v>
      </c>
      <c r="I19" s="8">
        <f>H19*$B$9</f>
        <v>43.611432597372627</v>
      </c>
      <c r="J19" s="12">
        <f>(($I$18-I19)/$I$18)*100</f>
        <v>19.971778091222561</v>
      </c>
      <c r="K19" s="9"/>
      <c r="L19" s="9"/>
      <c r="M19" s="9"/>
      <c r="N19" s="9"/>
      <c r="O19" s="9"/>
    </row>
    <row r="20" spans="2:15" x14ac:dyDescent="0.25">
      <c r="B20" s="24"/>
      <c r="C20" s="4">
        <v>2</v>
      </c>
      <c r="D20" s="6">
        <v>999.9</v>
      </c>
      <c r="E20" s="6">
        <v>1760.9</v>
      </c>
      <c r="F20" s="13">
        <f>D20/$C$14</f>
        <v>6.0050447420575344</v>
      </c>
      <c r="G20" s="6">
        <f>E20/$C$12</f>
        <v>1.6506374203224599</v>
      </c>
      <c r="H20" s="6">
        <f>(G20/F20)*$F$18</f>
        <v>1.9677565806824404</v>
      </c>
      <c r="I20" s="8">
        <f>H20*$B$9</f>
        <v>36.85800542681752</v>
      </c>
      <c r="J20" s="12">
        <f>(($I$18-I20)/$I$18)*100</f>
        <v>32.364509447690573</v>
      </c>
      <c r="K20" s="9"/>
      <c r="L20" s="9"/>
      <c r="M20" s="9"/>
      <c r="N20" s="9"/>
      <c r="O20" s="9"/>
    </row>
    <row r="21" spans="2:15" x14ac:dyDescent="0.25">
      <c r="B21" s="24"/>
      <c r="C21" s="4">
        <v>5</v>
      </c>
      <c r="D21" s="12">
        <v>1096.7</v>
      </c>
      <c r="E21" s="12">
        <v>1170.3</v>
      </c>
      <c r="F21" s="13">
        <f>D21/$C$14</f>
        <v>6.5863912077352715</v>
      </c>
      <c r="G21" s="6">
        <f>E21/$C$12</f>
        <v>1.0970191226096737</v>
      </c>
      <c r="H21" s="6">
        <f>(G21/F21)*$F$18</f>
        <v>1.1923468534245747</v>
      </c>
      <c r="I21" s="8">
        <f>H21*$B$9</f>
        <v>22.333822803901011</v>
      </c>
      <c r="J21" s="12">
        <f>(($I$18-I21)/$I$18)*100</f>
        <v>59.016798555487448</v>
      </c>
      <c r="K21" s="9"/>
      <c r="L21" s="9"/>
      <c r="M21" s="9"/>
      <c r="N21" s="9"/>
      <c r="O21" s="9"/>
    </row>
    <row r="22" spans="2:15" x14ac:dyDescent="0.25">
      <c r="B22" s="24"/>
      <c r="C22" s="4">
        <v>10</v>
      </c>
      <c r="D22" s="12">
        <v>1102</v>
      </c>
      <c r="E22" s="12">
        <v>665.3</v>
      </c>
      <c r="F22" s="13">
        <f>D22/$C$14</f>
        <v>6.6182211278601892</v>
      </c>
      <c r="G22" s="6">
        <f>E22/$C$12</f>
        <v>0.6236407949006374</v>
      </c>
      <c r="H22" s="6">
        <f>(G22/F22)*$F$18</f>
        <v>0.674573346208312</v>
      </c>
      <c r="I22" s="8">
        <f>H22*$B$9</f>
        <v>12.635418577388011</v>
      </c>
      <c r="J22" s="12">
        <f>(($I$18-I22)/$I$18)*100</f>
        <v>76.813646752745839</v>
      </c>
    </row>
    <row r="23" spans="2:15" x14ac:dyDescent="0.25">
      <c r="B23" s="24"/>
      <c r="C23" s="4">
        <v>20</v>
      </c>
      <c r="D23" s="12">
        <v>1089</v>
      </c>
      <c r="E23" s="12">
        <v>311.2</v>
      </c>
      <c r="F23" s="13">
        <f>D23/$C$14</f>
        <v>6.5401477388745421</v>
      </c>
      <c r="G23" s="6">
        <f>E23/$C$12</f>
        <v>0.291713535808024</v>
      </c>
      <c r="H23" s="6">
        <f>(G23/F23)*$F$18</f>
        <v>0.31930443956213467</v>
      </c>
      <c r="I23" s="8">
        <f>H23*$B$9</f>
        <v>5.9808844659569065</v>
      </c>
      <c r="J23" s="12">
        <f>(($I$18-I23)/$I$18)*100</f>
        <v>89.024906526890973</v>
      </c>
    </row>
    <row r="24" spans="2:15" x14ac:dyDescent="0.25">
      <c r="B24" s="18"/>
    </row>
    <row r="25" spans="2:15" ht="15" customHeight="1" x14ac:dyDescent="0.25">
      <c r="B25" s="5" t="s">
        <v>7</v>
      </c>
      <c r="C25" s="1"/>
      <c r="D25" s="25" t="s">
        <v>2</v>
      </c>
      <c r="E25" s="25"/>
      <c r="F25" s="26" t="s">
        <v>14</v>
      </c>
      <c r="G25" s="27"/>
      <c r="H25" s="21" t="s">
        <v>15</v>
      </c>
      <c r="I25" s="22" t="s">
        <v>16</v>
      </c>
      <c r="J25" s="16" t="s">
        <v>3</v>
      </c>
    </row>
    <row r="26" spans="2:15" x14ac:dyDescent="0.25">
      <c r="B26" s="28" t="s">
        <v>23</v>
      </c>
      <c r="C26" s="3" t="s">
        <v>1</v>
      </c>
      <c r="D26" s="19" t="s">
        <v>12</v>
      </c>
      <c r="E26" s="10" t="str">
        <f>$B$2</f>
        <v>Borate 1a</v>
      </c>
      <c r="F26" s="11" t="s">
        <v>12</v>
      </c>
      <c r="G26" s="10" t="str">
        <f>$B$2</f>
        <v>Borate 1a</v>
      </c>
      <c r="H26" s="10" t="str">
        <f>$B$2</f>
        <v>Borate 1a</v>
      </c>
      <c r="I26" s="10" t="str">
        <f>$B$2</f>
        <v>Borate 1a</v>
      </c>
      <c r="J26" s="10" t="str">
        <f>$B$2</f>
        <v>Borate 1a</v>
      </c>
    </row>
    <row r="27" spans="2:15" x14ac:dyDescent="0.25">
      <c r="B27" s="29"/>
      <c r="C27" s="4">
        <v>0</v>
      </c>
      <c r="D27" s="6">
        <v>1192</v>
      </c>
      <c r="E27" s="7">
        <v>3103.7</v>
      </c>
      <c r="F27" s="13">
        <f>D27/$C$14</f>
        <v>7.1587292054531266</v>
      </c>
      <c r="G27" s="6">
        <f>E27/$C$12</f>
        <v>2.9093550806149229</v>
      </c>
      <c r="H27" s="6">
        <f>(G27/F27)*$F$18</f>
        <v>2.9093550806149229</v>
      </c>
      <c r="I27" s="8">
        <f>H27*$B$9</f>
        <v>54.49506631183737</v>
      </c>
      <c r="J27" s="12">
        <f>(($I$18-I27)/$I$18)*100</f>
        <v>0</v>
      </c>
    </row>
    <row r="28" spans="2:15" x14ac:dyDescent="0.25">
      <c r="B28" s="29"/>
      <c r="C28" s="4">
        <v>1</v>
      </c>
      <c r="D28" s="6">
        <v>1135.0999999999999</v>
      </c>
      <c r="E28" s="6">
        <v>2174</v>
      </c>
      <c r="F28" s="13">
        <f>D28/$C$14</f>
        <v>6.8170079875082576</v>
      </c>
      <c r="G28" s="6">
        <f>E28/$C$12</f>
        <v>2.0378702662167232</v>
      </c>
      <c r="H28" s="6">
        <f>(G28/F28)*$F$18</f>
        <v>2.1400241012512855</v>
      </c>
      <c r="I28" s="8">
        <f>H28*$B$9</f>
        <v>40.08474458262755</v>
      </c>
      <c r="J28" s="12">
        <f>(($I$18-I28)/$I$18)*100</f>
        <v>26.443351122374214</v>
      </c>
    </row>
    <row r="29" spans="2:15" x14ac:dyDescent="0.25">
      <c r="B29" s="29"/>
      <c r="C29" s="4">
        <v>2</v>
      </c>
      <c r="D29" s="6">
        <v>1048.3</v>
      </c>
      <c r="E29" s="6">
        <v>1508.8</v>
      </c>
      <c r="F29" s="13">
        <f>D29/$C$14</f>
        <v>6.2957179748964025</v>
      </c>
      <c r="G29" s="6">
        <f>E29/$C$12</f>
        <v>1.4143232095988001</v>
      </c>
      <c r="H29" s="6">
        <f>(G29/F29)*$F$18</f>
        <v>1.6081973345814842</v>
      </c>
      <c r="I29" s="8">
        <f>H29*$B$9</f>
        <v>30.123109061000111</v>
      </c>
      <c r="J29" s="12">
        <f>(($I$18-I29)/$I$18)*100</f>
        <v>44.723236249266115</v>
      </c>
    </row>
    <row r="30" spans="2:15" x14ac:dyDescent="0.25">
      <c r="B30" s="29"/>
      <c r="C30" s="4">
        <v>5</v>
      </c>
      <c r="D30" s="12">
        <v>1063.9000000000001</v>
      </c>
      <c r="E30" s="12">
        <v>806.5</v>
      </c>
      <c r="F30" s="13">
        <f>D30/$C$14</f>
        <v>6.3894060416791794</v>
      </c>
      <c r="G30" s="6">
        <f>E30/$C$12</f>
        <v>0.75599925009373836</v>
      </c>
      <c r="H30" s="6">
        <f>(G30/F30)*$F$18</f>
        <v>0.84702613602005461</v>
      </c>
      <c r="I30" s="8">
        <f>H30*$B$9</f>
        <v>15.865628007330105</v>
      </c>
      <c r="J30" s="12">
        <f>(($I$18-I30)/$I$18)*100</f>
        <v>70.886120375481056</v>
      </c>
    </row>
    <row r="31" spans="2:15" x14ac:dyDescent="0.25">
      <c r="B31" s="29"/>
      <c r="C31" s="4">
        <v>10</v>
      </c>
      <c r="D31" s="12">
        <v>1113</v>
      </c>
      <c r="E31" s="12">
        <v>424</v>
      </c>
      <c r="F31" s="13">
        <f>D31/$C$14</f>
        <v>6.684283226232659</v>
      </c>
      <c r="G31" s="6">
        <f>E31/$C$12</f>
        <v>0.39745031871016123</v>
      </c>
      <c r="H31" s="6">
        <f>(G31/F31)*$F$18</f>
        <v>0.4256610780795258</v>
      </c>
      <c r="I31" s="8">
        <f>H31*$B$9</f>
        <v>7.9730483332440576</v>
      </c>
      <c r="J31" s="12">
        <f>(($I$18-I31)/$I$18)*100</f>
        <v>85.369229046130798</v>
      </c>
    </row>
    <row r="32" spans="2:15" x14ac:dyDescent="0.25">
      <c r="B32" s="29"/>
      <c r="C32" s="4">
        <v>20</v>
      </c>
      <c r="D32" s="12">
        <v>1101.8</v>
      </c>
      <c r="E32" s="12">
        <v>196.6</v>
      </c>
      <c r="F32" s="13">
        <f>D32/$C$14</f>
        <v>6.6170199987988711</v>
      </c>
      <c r="G32" s="6">
        <f>E32/$C$12</f>
        <v>0.18428946381702288</v>
      </c>
      <c r="H32" s="6">
        <f>(G32/F32)*$F$18</f>
        <v>0.19937651195306888</v>
      </c>
      <c r="I32" s="8">
        <f>H32*$B$9</f>
        <v>3.7345170798501792</v>
      </c>
      <c r="J32" s="12">
        <f>(($I$18-I32)/$I$18)*100</f>
        <v>93.147054710457397</v>
      </c>
    </row>
    <row r="33" spans="2:10" x14ac:dyDescent="0.25">
      <c r="B33" s="9"/>
      <c r="C33" s="9"/>
      <c r="D33" s="9"/>
      <c r="E33" s="9"/>
      <c r="F33" s="9"/>
      <c r="G33" s="9"/>
      <c r="H33" s="9"/>
    </row>
    <row r="34" spans="2:10" ht="15" customHeight="1" x14ac:dyDescent="0.25">
      <c r="B34" s="5" t="s">
        <v>7</v>
      </c>
      <c r="C34" s="1"/>
      <c r="D34" s="25" t="s">
        <v>2</v>
      </c>
      <c r="E34" s="25"/>
      <c r="F34" s="26" t="s">
        <v>14</v>
      </c>
      <c r="G34" s="27"/>
      <c r="H34" s="21" t="s">
        <v>15</v>
      </c>
      <c r="I34" s="22" t="s">
        <v>16</v>
      </c>
      <c r="J34" s="16" t="s">
        <v>3</v>
      </c>
    </row>
    <row r="35" spans="2:10" x14ac:dyDescent="0.25">
      <c r="B35" s="30" t="s">
        <v>24</v>
      </c>
      <c r="C35" s="3" t="s">
        <v>1</v>
      </c>
      <c r="D35" s="19" t="s">
        <v>12</v>
      </c>
      <c r="E35" s="10" t="str">
        <f>$B$2</f>
        <v>Borate 1a</v>
      </c>
      <c r="F35" s="11" t="s">
        <v>12</v>
      </c>
      <c r="G35" s="10" t="str">
        <f>$B$2</f>
        <v>Borate 1a</v>
      </c>
      <c r="H35" s="10" t="str">
        <f>$B$2</f>
        <v>Borate 1a</v>
      </c>
      <c r="I35" s="10" t="str">
        <f>$B$2</f>
        <v>Borate 1a</v>
      </c>
      <c r="J35" s="10" t="str">
        <f>$B$2</f>
        <v>Borate 1a</v>
      </c>
    </row>
    <row r="36" spans="2:10" x14ac:dyDescent="0.25">
      <c r="B36" s="31"/>
      <c r="C36" s="4">
        <v>0</v>
      </c>
      <c r="D36" s="6">
        <v>1192</v>
      </c>
      <c r="E36" s="7">
        <v>3103.7</v>
      </c>
      <c r="F36" s="13">
        <f>D36/$C$14</f>
        <v>7.1587292054531266</v>
      </c>
      <c r="G36" s="6">
        <f>E36/$C$12</f>
        <v>2.9093550806149229</v>
      </c>
      <c r="H36" s="6">
        <f>(G36/F36)*$F$18</f>
        <v>2.9093550806149229</v>
      </c>
      <c r="I36" s="8">
        <f>H36*$B$9</f>
        <v>54.49506631183737</v>
      </c>
      <c r="J36" s="12">
        <f>(($I$18-I36)/$I$18)*100</f>
        <v>0</v>
      </c>
    </row>
    <row r="37" spans="2:10" x14ac:dyDescent="0.25">
      <c r="B37" s="31"/>
      <c r="C37" s="4">
        <v>1</v>
      </c>
      <c r="D37" s="6">
        <v>1030.3</v>
      </c>
      <c r="E37" s="6">
        <v>1698.3</v>
      </c>
      <c r="F37" s="13">
        <f>D37/$C$14</f>
        <v>6.1876163593778148</v>
      </c>
      <c r="G37" s="6">
        <f>E37/$C$12</f>
        <v>1.5919572553430821</v>
      </c>
      <c r="H37" s="6">
        <f>(G37/F37)*$F$18</f>
        <v>1.841806316964917</v>
      </c>
      <c r="I37" s="8">
        <f>H37*$B$9</f>
        <v>34.498833794928181</v>
      </c>
      <c r="J37" s="12">
        <f>(($I$18-I37)/$I$18)*100</f>
        <v>36.693656637620471</v>
      </c>
    </row>
    <row r="38" spans="2:10" x14ac:dyDescent="0.25">
      <c r="B38" s="31"/>
      <c r="C38" s="4">
        <v>2</v>
      </c>
      <c r="D38" s="6">
        <v>1015.8</v>
      </c>
      <c r="E38" s="6">
        <v>1050.2</v>
      </c>
      <c r="F38" s="13">
        <f>D38/$C$14</f>
        <v>6.1005345024322866</v>
      </c>
      <c r="G38" s="6">
        <f>E38/$C$12</f>
        <v>0.98443944506936643</v>
      </c>
      <c r="H38" s="6">
        <f>(G38/F38)*$F$18</f>
        <v>1.155199663834106</v>
      </c>
      <c r="I38" s="8">
        <f>H38*$B$9</f>
        <v>21.63801960905581</v>
      </c>
      <c r="J38" s="12">
        <f>(($I$18-I38)/$I$18)*100</f>
        <v>60.293617251080178</v>
      </c>
    </row>
    <row r="39" spans="2:10" x14ac:dyDescent="0.25">
      <c r="B39" s="31"/>
      <c r="C39" s="4">
        <v>5</v>
      </c>
      <c r="D39" s="12">
        <v>1023.8</v>
      </c>
      <c r="E39" s="12">
        <v>408.1</v>
      </c>
      <c r="F39" s="13">
        <f>D39/$C$14</f>
        <v>6.1485796648849922</v>
      </c>
      <c r="G39" s="6">
        <f>E39/$C$12</f>
        <v>0.38254593175853024</v>
      </c>
      <c r="H39" s="6">
        <f>(G39/F39)*$F$18</f>
        <v>0.44539436477453415</v>
      </c>
      <c r="I39" s="8">
        <f>H39*$B$9</f>
        <v>8.3426720942487442</v>
      </c>
      <c r="J39" s="12">
        <f>(($I$18-I39)/$I$18)*100</f>
        <v>84.690958908996578</v>
      </c>
    </row>
    <row r="40" spans="2:10" x14ac:dyDescent="0.25">
      <c r="B40" s="31"/>
      <c r="C40" s="4">
        <v>10</v>
      </c>
      <c r="D40" s="12">
        <v>1056.3</v>
      </c>
      <c r="E40" s="12">
        <v>158.69999999999999</v>
      </c>
      <c r="F40" s="13">
        <f>D40/$C$14</f>
        <v>6.3437631373491081</v>
      </c>
      <c r="G40" s="6">
        <f>E40/$C$12</f>
        <v>0.14876265466816649</v>
      </c>
      <c r="H40" s="6">
        <f>(G40/F40)*$F$18</f>
        <v>0.16787378998812316</v>
      </c>
      <c r="I40" s="8">
        <f>H40*$B$9</f>
        <v>3.1444402845075357</v>
      </c>
      <c r="J40" s="12">
        <f>(($I$18-I40)/$I$18)*100</f>
        <v>94.229862449356247</v>
      </c>
    </row>
    <row r="41" spans="2:10" x14ac:dyDescent="0.25">
      <c r="B41" s="31"/>
      <c r="C41" s="4">
        <v>20</v>
      </c>
      <c r="D41" s="12">
        <v>1023.3</v>
      </c>
      <c r="E41" s="12">
        <v>50.6</v>
      </c>
      <c r="F41" s="13">
        <f>D41/$C$14</f>
        <v>6.1455768422316979</v>
      </c>
      <c r="G41" s="6">
        <f>E41/$C$12</f>
        <v>4.7431571053618303E-2</v>
      </c>
      <c r="H41" s="6">
        <f>(G41/F41)*$F$18</f>
        <v>5.5251082474262705E-2</v>
      </c>
      <c r="I41" s="8">
        <f>H41*$B$9</f>
        <v>1.0349068160491959</v>
      </c>
      <c r="J41" s="12">
        <f>(($I$18-I41)/$I$18)*100</f>
        <v>98.100916493748002</v>
      </c>
    </row>
    <row r="43" spans="2:10" ht="15" customHeight="1" x14ac:dyDescent="0.25">
      <c r="B43" s="5" t="s">
        <v>7</v>
      </c>
      <c r="C43" s="1"/>
      <c r="D43" s="25" t="s">
        <v>2</v>
      </c>
      <c r="E43" s="25"/>
      <c r="F43" s="26" t="s">
        <v>14</v>
      </c>
      <c r="G43" s="27"/>
      <c r="H43" s="21" t="s">
        <v>15</v>
      </c>
      <c r="I43" s="22" t="s">
        <v>16</v>
      </c>
      <c r="J43" s="16" t="s">
        <v>3</v>
      </c>
    </row>
    <row r="44" spans="2:10" x14ac:dyDescent="0.25">
      <c r="B44" s="32" t="s">
        <v>25</v>
      </c>
      <c r="C44" s="3" t="s">
        <v>1</v>
      </c>
      <c r="D44" s="19" t="s">
        <v>12</v>
      </c>
      <c r="E44" s="10" t="str">
        <f>$B$2</f>
        <v>Borate 1a</v>
      </c>
      <c r="F44" s="11" t="s">
        <v>12</v>
      </c>
      <c r="G44" s="10" t="str">
        <f>$B$2</f>
        <v>Borate 1a</v>
      </c>
      <c r="H44" s="10" t="str">
        <f>$B$2</f>
        <v>Borate 1a</v>
      </c>
      <c r="I44" s="10" t="str">
        <f>$B$2</f>
        <v>Borate 1a</v>
      </c>
      <c r="J44" s="10" t="str">
        <f>$B$2</f>
        <v>Borate 1a</v>
      </c>
    </row>
    <row r="45" spans="2:10" x14ac:dyDescent="0.25">
      <c r="B45" s="33"/>
      <c r="C45" s="4">
        <v>0</v>
      </c>
      <c r="D45" s="6">
        <v>1192</v>
      </c>
      <c r="E45" s="7">
        <v>3103.7</v>
      </c>
      <c r="F45" s="13">
        <f>D45/$C$14</f>
        <v>7.1587292054531266</v>
      </c>
      <c r="G45" s="6">
        <f>E45/$C$12</f>
        <v>2.9093550806149229</v>
      </c>
      <c r="H45" s="6">
        <f>(G45/F45)*$F$18</f>
        <v>2.9093550806149229</v>
      </c>
      <c r="I45" s="8">
        <f>H45*$B$9</f>
        <v>54.49506631183737</v>
      </c>
      <c r="J45" s="12">
        <f>(($I$18-I45)/$I$18)*100</f>
        <v>0</v>
      </c>
    </row>
    <row r="46" spans="2:10" x14ac:dyDescent="0.25">
      <c r="B46" s="33"/>
      <c r="C46" s="4">
        <v>1</v>
      </c>
      <c r="D46" s="6">
        <v>1064.8</v>
      </c>
      <c r="E46" s="6">
        <v>1504.4</v>
      </c>
      <c r="F46" s="13">
        <f>D46/$C$14</f>
        <v>6.3948111224551081</v>
      </c>
      <c r="G46" s="6">
        <f>E46/$C$12</f>
        <v>1.4101987251593553</v>
      </c>
      <c r="H46" s="6">
        <f>(G46/F46)*$F$18</f>
        <v>1.5786597298928922</v>
      </c>
      <c r="I46" s="8">
        <f>H46*$B$9</f>
        <v>29.569840834332691</v>
      </c>
      <c r="J46" s="12">
        <f>(($I$18-I46)/$I$18)*100</f>
        <v>45.73849921546099</v>
      </c>
    </row>
    <row r="47" spans="2:10" x14ac:dyDescent="0.25">
      <c r="B47" s="33"/>
      <c r="C47" s="4">
        <v>2</v>
      </c>
      <c r="D47" s="6">
        <v>1086</v>
      </c>
      <c r="E47" s="6">
        <v>684.5</v>
      </c>
      <c r="F47" s="13">
        <f>D47/$C$14</f>
        <v>6.522130802954778</v>
      </c>
      <c r="G47" s="6">
        <f>E47/$C$12</f>
        <v>0.64163854518185226</v>
      </c>
      <c r="H47" s="6">
        <f>(G47/F47)*$F$18</f>
        <v>0.7042662484868949</v>
      </c>
      <c r="I47" s="8">
        <f>H47*$B$9</f>
        <v>13.191595679813156</v>
      </c>
      <c r="J47" s="12">
        <f>(($I$18-I47)/$I$18)*100</f>
        <v>75.793045916621466</v>
      </c>
    </row>
    <row r="48" spans="2:10" x14ac:dyDescent="0.25">
      <c r="B48" s="33"/>
      <c r="C48" s="4">
        <v>5</v>
      </c>
      <c r="D48" s="12">
        <v>944.8</v>
      </c>
      <c r="E48" s="12">
        <v>80.400000000000006</v>
      </c>
      <c r="F48" s="13">
        <f>D48/$C$14</f>
        <v>5.6741336856645246</v>
      </c>
      <c r="G48" s="6">
        <f>E48/$C$12</f>
        <v>7.536557930258718E-2</v>
      </c>
      <c r="H48" s="6">
        <f>(G48/F48)*$F$18</f>
        <v>9.508443112688815E-2</v>
      </c>
      <c r="I48" s="8">
        <f>H48*$B$9</f>
        <v>1.7810243974715902</v>
      </c>
      <c r="J48" s="12">
        <f>(($I$18-I48)/$I$18)*100</f>
        <v>96.731769464633686</v>
      </c>
    </row>
    <row r="49" spans="2:10" x14ac:dyDescent="0.25">
      <c r="B49" s="33"/>
      <c r="C49" s="4">
        <v>10</v>
      </c>
      <c r="D49" s="12">
        <v>1061.0999999999999</v>
      </c>
      <c r="E49" s="12">
        <v>13.2</v>
      </c>
      <c r="F49" s="13">
        <f>D49/$C$14</f>
        <v>6.3725902348207315</v>
      </c>
      <c r="G49" s="6">
        <f>E49/$C$12</f>
        <v>1.2373453318335208E-2</v>
      </c>
      <c r="H49" s="6">
        <f>(G49/F49)*$F$18</f>
        <v>1.3899874050942954E-2</v>
      </c>
      <c r="I49" s="8">
        <f>H49*$B$9</f>
        <v>0.26035823649694334</v>
      </c>
      <c r="J49" s="12">
        <f>(($I$18-I49)/$I$18)*100</f>
        <v>99.522235214822757</v>
      </c>
    </row>
    <row r="50" spans="2:10" x14ac:dyDescent="0.25">
      <c r="B50" s="33"/>
      <c r="C50" s="4">
        <v>20</v>
      </c>
      <c r="D50" s="12">
        <v>985.7</v>
      </c>
      <c r="E50" s="12">
        <v>8.4</v>
      </c>
      <c r="F50" s="13">
        <f>D50/$C$14</f>
        <v>5.9197645787039823</v>
      </c>
      <c r="G50" s="6">
        <f>E50/$C$12</f>
        <v>7.874015748031496E-3</v>
      </c>
      <c r="H50" s="6">
        <f>(G50/F50)*$F$18</f>
        <v>9.5219912464781821E-3</v>
      </c>
      <c r="I50" s="8">
        <f>H50*$B$9</f>
        <v>0.17835620954451809</v>
      </c>
      <c r="J50" s="12">
        <f>(($I$18-I50)/$I$18)*100</f>
        <v>99.672711271651806</v>
      </c>
    </row>
    <row r="52" spans="2:10" ht="15" customHeight="1" x14ac:dyDescent="0.25">
      <c r="B52" s="5" t="s">
        <v>7</v>
      </c>
      <c r="C52" s="1"/>
      <c r="D52" s="25" t="s">
        <v>2</v>
      </c>
      <c r="E52" s="25"/>
      <c r="F52" s="26" t="s">
        <v>14</v>
      </c>
      <c r="G52" s="27"/>
      <c r="H52" s="21" t="s">
        <v>15</v>
      </c>
      <c r="I52" s="22" t="s">
        <v>16</v>
      </c>
      <c r="J52" s="16" t="s">
        <v>3</v>
      </c>
    </row>
    <row r="53" spans="2:10" x14ac:dyDescent="0.25">
      <c r="B53" s="34" t="s">
        <v>26</v>
      </c>
      <c r="C53" s="3" t="s">
        <v>1</v>
      </c>
      <c r="D53" s="19" t="s">
        <v>12</v>
      </c>
      <c r="E53" s="10" t="str">
        <f>$B$2</f>
        <v>Borate 1a</v>
      </c>
      <c r="F53" s="11" t="s">
        <v>12</v>
      </c>
      <c r="G53" s="10" t="str">
        <f>$B$2</f>
        <v>Borate 1a</v>
      </c>
      <c r="H53" s="10" t="str">
        <f>$B$2</f>
        <v>Borate 1a</v>
      </c>
      <c r="I53" s="10" t="str">
        <f>$B$2</f>
        <v>Borate 1a</v>
      </c>
      <c r="J53" s="10" t="str">
        <f>$B$2</f>
        <v>Borate 1a</v>
      </c>
    </row>
    <row r="54" spans="2:10" x14ac:dyDescent="0.25">
      <c r="B54" s="35"/>
      <c r="C54" s="4">
        <v>0</v>
      </c>
      <c r="D54" s="6">
        <v>1192</v>
      </c>
      <c r="E54" s="7">
        <v>3103.7</v>
      </c>
      <c r="F54" s="13">
        <f>D54/$C$14</f>
        <v>7.1587292054531266</v>
      </c>
      <c r="G54" s="6">
        <f>E54/$C$12</f>
        <v>2.9093550806149229</v>
      </c>
      <c r="H54" s="6">
        <f>(G54/F54)*$F$18</f>
        <v>2.9093550806149229</v>
      </c>
      <c r="I54" s="8">
        <f>H54*$B$9</f>
        <v>54.49506631183737</v>
      </c>
      <c r="J54" s="12">
        <f>(($I$18-I54)/$I$18)*100</f>
        <v>0</v>
      </c>
    </row>
    <row r="55" spans="2:10" x14ac:dyDescent="0.25">
      <c r="B55" s="35"/>
      <c r="C55" s="4">
        <v>1</v>
      </c>
      <c r="D55" s="6">
        <v>1060.7</v>
      </c>
      <c r="E55" s="6">
        <v>1218.0999999999999</v>
      </c>
      <c r="F55" s="13">
        <f>D55/$C$14</f>
        <v>6.3701879766980971</v>
      </c>
      <c r="G55" s="6">
        <f>E55/$C$12</f>
        <v>1.1418260217472815</v>
      </c>
      <c r="H55" s="6">
        <f>(G55/F55)*$F$18</f>
        <v>1.2831683019918541</v>
      </c>
      <c r="I55" s="8">
        <f>H55*$B$9</f>
        <v>24.034997368390723</v>
      </c>
      <c r="J55" s="12">
        <f>(($I$18-I55)/$I$18)*100</f>
        <v>55.895094739668458</v>
      </c>
    </row>
    <row r="56" spans="2:10" x14ac:dyDescent="0.25">
      <c r="B56" s="35"/>
      <c r="C56" s="4">
        <v>2</v>
      </c>
      <c r="D56" s="6">
        <v>1039.8</v>
      </c>
      <c r="E56" s="6">
        <v>386.5</v>
      </c>
      <c r="F56" s="13">
        <f>D56/$C$14</f>
        <v>6.2446699897904034</v>
      </c>
      <c r="G56" s="6">
        <f>E56/$C$12</f>
        <v>0.36229846269216348</v>
      </c>
      <c r="H56" s="6">
        <f>(G56/F56)*$F$18</f>
        <v>0.41532964755631741</v>
      </c>
      <c r="I56" s="8">
        <f>H56*$B$9</f>
        <v>7.7795305343305667</v>
      </c>
      <c r="J56" s="12">
        <f>(($I$18-I56)/$I$18)*100</f>
        <v>85.724339723134335</v>
      </c>
    </row>
    <row r="57" spans="2:10" x14ac:dyDescent="0.25">
      <c r="B57" s="35"/>
      <c r="C57" s="4">
        <v>5</v>
      </c>
      <c r="D57" s="12">
        <v>1053.5</v>
      </c>
      <c r="E57" s="12">
        <v>17.3</v>
      </c>
      <c r="F57" s="13">
        <f>D57/$C$14</f>
        <v>6.3269473304906612</v>
      </c>
      <c r="G57" s="6">
        <f>E57/$C$12</f>
        <v>1.6216722909636296E-2</v>
      </c>
      <c r="H57" s="6">
        <f>(G57/F57)*$F$18</f>
        <v>1.8348679362398163E-2</v>
      </c>
      <c r="I57" s="8">
        <f>H57*$B$9</f>
        <v>0.34368871137488921</v>
      </c>
      <c r="J57" s="12">
        <f>(($I$18-I57)/$I$18)*100</f>
        <v>99.369321418184541</v>
      </c>
    </row>
    <row r="58" spans="2:10" x14ac:dyDescent="0.25">
      <c r="B58" s="35"/>
      <c r="C58" s="4">
        <v>10</v>
      </c>
      <c r="D58" s="12">
        <v>1034.5999999999999</v>
      </c>
      <c r="E58" s="12">
        <v>10.199999999999999</v>
      </c>
      <c r="F58" s="13">
        <f>D58/$C$14</f>
        <v>6.2134406341961439</v>
      </c>
      <c r="G58" s="6">
        <f>E58/$C$12</f>
        <v>9.5613048368953877E-3</v>
      </c>
      <c r="H58" s="6">
        <f>(G58/F58)*$F$18</f>
        <v>1.1015924381963372E-2</v>
      </c>
      <c r="I58" s="8">
        <f>H58*$B$9</f>
        <v>0.20633903839417136</v>
      </c>
      <c r="J58" s="12">
        <f>(($I$18-I58)/$I$18)*100</f>
        <v>99.621361983095071</v>
      </c>
    </row>
    <row r="59" spans="2:10" x14ac:dyDescent="0.25">
      <c r="B59" s="35"/>
      <c r="C59" s="4">
        <v>20</v>
      </c>
      <c r="D59" s="12">
        <v>1006.1</v>
      </c>
      <c r="E59" s="12">
        <v>9.1</v>
      </c>
      <c r="F59" s="13">
        <f>D59/$C$14</f>
        <v>6.0422797429583817</v>
      </c>
      <c r="G59" s="6">
        <f>E59/$C$12</f>
        <v>8.5301837270341206E-3</v>
      </c>
      <c r="H59" s="6">
        <f>(G59/F59)*$F$18</f>
        <v>1.010633038726237E-2</v>
      </c>
      <c r="I59" s="8">
        <f>H59*$B$9</f>
        <v>0.18930145319587258</v>
      </c>
      <c r="J59" s="12">
        <f>(($I$18-I59)/$I$18)*100</f>
        <v>99.652626437570262</v>
      </c>
    </row>
    <row r="61" spans="2:10" ht="15" customHeight="1" x14ac:dyDescent="0.25">
      <c r="B61" s="5" t="s">
        <v>7</v>
      </c>
      <c r="C61" s="1"/>
      <c r="D61" s="25" t="s">
        <v>2</v>
      </c>
      <c r="E61" s="25"/>
      <c r="F61" s="26" t="s">
        <v>14</v>
      </c>
      <c r="G61" s="27"/>
      <c r="H61" s="21" t="s">
        <v>15</v>
      </c>
      <c r="I61" s="22" t="s">
        <v>16</v>
      </c>
      <c r="J61" s="16" t="s">
        <v>3</v>
      </c>
    </row>
    <row r="62" spans="2:10" x14ac:dyDescent="0.25">
      <c r="B62" s="36" t="s">
        <v>27</v>
      </c>
      <c r="C62" s="3" t="s">
        <v>1</v>
      </c>
      <c r="D62" s="19" t="s">
        <v>12</v>
      </c>
      <c r="E62" s="10" t="str">
        <f>$B$2</f>
        <v>Borate 1a</v>
      </c>
      <c r="F62" s="11" t="s">
        <v>12</v>
      </c>
      <c r="G62" s="10" t="str">
        <f>$B$2</f>
        <v>Borate 1a</v>
      </c>
      <c r="H62" s="10" t="str">
        <f>$B$2</f>
        <v>Borate 1a</v>
      </c>
      <c r="I62" s="10" t="str">
        <f>$B$2</f>
        <v>Borate 1a</v>
      </c>
      <c r="J62" s="10" t="str">
        <f>$B$2</f>
        <v>Borate 1a</v>
      </c>
    </row>
    <row r="63" spans="2:10" x14ac:dyDescent="0.25">
      <c r="B63" s="37"/>
      <c r="C63" s="4">
        <v>0</v>
      </c>
      <c r="D63" s="6">
        <v>1068</v>
      </c>
      <c r="E63" s="7">
        <v>2852.8</v>
      </c>
      <c r="F63" s="13">
        <f>D63/$C$14</f>
        <v>6.4140291874361903</v>
      </c>
      <c r="G63" s="6">
        <f>E63/$C$12</f>
        <v>2.6741657292838399</v>
      </c>
      <c r="H63" s="6">
        <f>(G63/F63)*$F$18</f>
        <v>2.9846493907362706</v>
      </c>
      <c r="I63" s="8">
        <f>H63*$B$9</f>
        <v>55.905402386078137</v>
      </c>
      <c r="J63" s="12">
        <f>(($I$63-I63)/$I$63)*100</f>
        <v>0</v>
      </c>
    </row>
    <row r="64" spans="2:10" x14ac:dyDescent="0.25">
      <c r="B64" s="37"/>
      <c r="C64" s="4">
        <v>1</v>
      </c>
      <c r="D64" s="6">
        <v>1077.4000000000001</v>
      </c>
      <c r="E64" s="6">
        <v>1007.8</v>
      </c>
      <c r="F64" s="13">
        <f>D64/$C$14</f>
        <v>6.4704822533181199</v>
      </c>
      <c r="G64" s="6">
        <f>E64/$C$12</f>
        <v>0.94469441319835024</v>
      </c>
      <c r="H64" s="6">
        <f>(G64/F64)*$F$18</f>
        <v>1.0451788941270035</v>
      </c>
      <c r="I64" s="8">
        <f>H64*$B$9</f>
        <v>19.577222980683892</v>
      </c>
      <c r="J64" s="12">
        <f>(($I$63-I64)/$I$63)*100</f>
        <v>64.98151852036554</v>
      </c>
    </row>
    <row r="65" spans="2:10" x14ac:dyDescent="0.25">
      <c r="B65" s="37"/>
      <c r="C65" s="4">
        <v>2</v>
      </c>
      <c r="D65" s="6">
        <v>1074.9000000000001</v>
      </c>
      <c r="E65" s="6">
        <v>353.4</v>
      </c>
      <c r="F65" s="13">
        <f>D65/$C$14</f>
        <v>6.4554681400516492</v>
      </c>
      <c r="G65" s="6">
        <f>E65/$C$12</f>
        <v>0.3312710911136108</v>
      </c>
      <c r="H65" s="6">
        <f>(G65/F65)*$F$18</f>
        <v>0.36735988520552987</v>
      </c>
      <c r="I65" s="8">
        <f>H65*$B$9</f>
        <v>6.8810099660825941</v>
      </c>
      <c r="J65" s="12">
        <f>(($I$63-I65)/$I$63)*100</f>
        <v>87.691690476417818</v>
      </c>
    </row>
    <row r="66" spans="2:10" x14ac:dyDescent="0.25">
      <c r="B66" s="37"/>
      <c r="C66" s="4">
        <v>5</v>
      </c>
      <c r="D66" s="12">
        <v>1076.4000000000001</v>
      </c>
      <c r="E66" s="12">
        <v>33.6</v>
      </c>
      <c r="F66" s="13">
        <f>D66/$C$14</f>
        <v>6.4644766080115321</v>
      </c>
      <c r="G66" s="6">
        <f>E66/$C$12</f>
        <v>3.1496062992125984E-2</v>
      </c>
      <c r="H66" s="6">
        <f>(G66/F66)*$F$18</f>
        <v>3.4878583320897591E-2</v>
      </c>
      <c r="I66" s="8">
        <f>H66*$B$9</f>
        <v>0.65330998048320865</v>
      </c>
      <c r="J66" s="12">
        <f>(($I$63-I66)/$I$63)*100</f>
        <v>98.831400987025361</v>
      </c>
    </row>
    <row r="67" spans="2:10" x14ac:dyDescent="0.25">
      <c r="B67" s="37"/>
      <c r="C67" s="4">
        <v>10</v>
      </c>
      <c r="D67" s="12">
        <v>1086.5</v>
      </c>
      <c r="E67" s="12">
        <v>4.0999999999999996</v>
      </c>
      <c r="F67" s="13">
        <f>D67/$C$14</f>
        <v>6.5251336256080723</v>
      </c>
      <c r="G67" s="6">
        <f>E67/$C$12</f>
        <v>3.8432695913010874E-3</v>
      </c>
      <c r="H67" s="6">
        <f>(G67/F67)*$F$18</f>
        <v>4.2164540753160569E-3</v>
      </c>
      <c r="I67" s="8">
        <f>H67*$B$9</f>
        <v>7.8978308961379806E-2</v>
      </c>
      <c r="J67" s="12">
        <f>(($I$63-I67)/$I$63)*100</f>
        <v>99.858728663795375</v>
      </c>
    </row>
    <row r="68" spans="2:10" x14ac:dyDescent="0.25">
      <c r="B68" s="37"/>
      <c r="C68" s="4">
        <v>20</v>
      </c>
      <c r="D68" s="12">
        <v>1030.7</v>
      </c>
      <c r="E68" s="12">
        <v>2.7</v>
      </c>
      <c r="F68" s="13">
        <f>D68/$C$14</f>
        <v>6.190018617500451</v>
      </c>
      <c r="G68" s="6">
        <f>E68/$C$12</f>
        <v>2.5309336332958385E-3</v>
      </c>
      <c r="H68" s="6">
        <f>(G68/F68)*$F$18</f>
        <v>2.9270135741618704E-3</v>
      </c>
      <c r="I68" s="8">
        <f>H68*$B$9</f>
        <v>5.4825827167815346E-2</v>
      </c>
      <c r="J68" s="12">
        <f>(($I$63-I68)/$I$63)*100</f>
        <v>99.901931074944784</v>
      </c>
    </row>
  </sheetData>
  <mergeCells count="18">
    <mergeCell ref="D61:E61"/>
    <mergeCell ref="F61:G61"/>
    <mergeCell ref="B62:B68"/>
    <mergeCell ref="D52:E52"/>
    <mergeCell ref="F52:G52"/>
    <mergeCell ref="B53:B59"/>
    <mergeCell ref="D43:E43"/>
    <mergeCell ref="F43:G43"/>
    <mergeCell ref="B44:B50"/>
    <mergeCell ref="D34:E34"/>
    <mergeCell ref="F34:G34"/>
    <mergeCell ref="B35:B41"/>
    <mergeCell ref="D25:E25"/>
    <mergeCell ref="F25:G25"/>
    <mergeCell ref="B26:B32"/>
    <mergeCell ref="B17:B23"/>
    <mergeCell ref="D16:E16"/>
    <mergeCell ref="F16:G1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317A-F</vt:lpstr>
    </vt:vector>
  </TitlesOfParts>
  <Company>IPPT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Hiebler, Katharina</dc:creator>
  <cp:lastModifiedBy>Hiebler, Katharina</cp:lastModifiedBy>
  <cp:lastPrinted>2017-12-20T08:42:07Z</cp:lastPrinted>
  <dcterms:created xsi:type="dcterms:W3CDTF">2017-10-16T07:29:52Z</dcterms:created>
  <dcterms:modified xsi:type="dcterms:W3CDTF">2018-12-19T08:57:37Z</dcterms:modified>
</cp:coreProperties>
</file>