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Katharina\Publication\Paper JFlowChem\Upload H2020 portal\raw data\sequential steps batch\"/>
    </mc:Choice>
  </mc:AlternateContent>
  <bookViews>
    <workbookView xWindow="0" yWindow="0" windowWidth="21570" windowHeight="8070"/>
  </bookViews>
  <sheets>
    <sheet name="0.11 mmol K2CO3" sheetId="14" r:id="rId1"/>
    <sheet name="0.28 mmol K2CO3" sheetId="15" r:id="rId2"/>
    <sheet name="0.39 mmol K2CO3" sheetId="18" r:id="rId3"/>
    <sheet name="0.33 mmol K2CO3" sheetId="19" r:id="rId4"/>
    <sheet name="comparison" sheetId="16" r:id="rId5"/>
  </sheets>
  <externalReferences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9" l="1"/>
  <c r="H23" i="19"/>
  <c r="G23" i="19"/>
  <c r="I22" i="19"/>
  <c r="H22" i="19"/>
  <c r="G22" i="19"/>
  <c r="I21" i="19"/>
  <c r="H21" i="19"/>
  <c r="G21" i="19"/>
  <c r="I20" i="19"/>
  <c r="H20" i="19"/>
  <c r="G20" i="19"/>
  <c r="I19" i="19"/>
  <c r="H19" i="19"/>
  <c r="G19" i="19"/>
  <c r="I18" i="19"/>
  <c r="H18" i="19"/>
  <c r="G18" i="19"/>
  <c r="M17" i="19"/>
  <c r="L17" i="19"/>
  <c r="K17" i="19"/>
  <c r="J17" i="19"/>
  <c r="I17" i="19"/>
  <c r="H17" i="19"/>
  <c r="F17" i="19"/>
  <c r="E17" i="19"/>
  <c r="B9" i="19"/>
  <c r="K18" i="19" l="1"/>
  <c r="K22" i="19"/>
  <c r="M22" i="19" s="1"/>
  <c r="J18" i="19"/>
  <c r="L18" i="19" s="1"/>
  <c r="K19" i="19"/>
  <c r="M19" i="19" s="1"/>
  <c r="J21" i="19"/>
  <c r="L21" i="19" s="1"/>
  <c r="K21" i="19"/>
  <c r="M21" i="19" s="1"/>
  <c r="J19" i="19"/>
  <c r="L19" i="19" s="1"/>
  <c r="K23" i="19"/>
  <c r="M23" i="19" s="1"/>
  <c r="J23" i="19"/>
  <c r="L23" i="19" s="1"/>
  <c r="M18" i="19"/>
  <c r="J20" i="19"/>
  <c r="L20" i="19" s="1"/>
  <c r="J22" i="19"/>
  <c r="L22" i="19" s="1"/>
  <c r="K20" i="19"/>
  <c r="M20" i="19" s="1"/>
  <c r="I23" i="18"/>
  <c r="H23" i="18"/>
  <c r="G23" i="18"/>
  <c r="I22" i="18"/>
  <c r="H22" i="18"/>
  <c r="G22" i="18"/>
  <c r="K22" i="18" s="1"/>
  <c r="M22" i="18" s="1"/>
  <c r="I21" i="18"/>
  <c r="H21" i="18"/>
  <c r="G21" i="18"/>
  <c r="J20" i="18"/>
  <c r="L20" i="18" s="1"/>
  <c r="I20" i="18"/>
  <c r="H20" i="18"/>
  <c r="G20" i="18"/>
  <c r="I19" i="18"/>
  <c r="H19" i="18"/>
  <c r="G19" i="18"/>
  <c r="J19" i="18" s="1"/>
  <c r="I18" i="18"/>
  <c r="H18" i="18"/>
  <c r="J18" i="18" s="1"/>
  <c r="L18" i="18" s="1"/>
  <c r="G18" i="18"/>
  <c r="M17" i="18"/>
  <c r="L17" i="18"/>
  <c r="K17" i="18"/>
  <c r="J17" i="18"/>
  <c r="I17" i="18"/>
  <c r="H17" i="18"/>
  <c r="F17" i="18"/>
  <c r="E17" i="18"/>
  <c r="B9" i="18"/>
  <c r="L19" i="18" l="1"/>
  <c r="J21" i="18"/>
  <c r="L21" i="18" s="1"/>
  <c r="J22" i="18"/>
  <c r="L22" i="18" s="1"/>
  <c r="K18" i="18"/>
  <c r="M18" i="18" s="1"/>
  <c r="O18" i="18" s="1"/>
  <c r="K20" i="18"/>
  <c r="M20" i="18" s="1"/>
  <c r="O20" i="18" s="1"/>
  <c r="K21" i="18"/>
  <c r="M21" i="18" s="1"/>
  <c r="O21" i="18" s="1"/>
  <c r="K23" i="18"/>
  <c r="M23" i="18" s="1"/>
  <c r="N23" i="19"/>
  <c r="N18" i="19"/>
  <c r="N20" i="19"/>
  <c r="O18" i="19"/>
  <c r="N19" i="19"/>
  <c r="N22" i="19"/>
  <c r="O23" i="19"/>
  <c r="O21" i="19"/>
  <c r="N21" i="19"/>
  <c r="O19" i="19"/>
  <c r="O20" i="19"/>
  <c r="O22" i="19"/>
  <c r="O23" i="18"/>
  <c r="N20" i="18"/>
  <c r="N19" i="18"/>
  <c r="N22" i="18"/>
  <c r="N18" i="18"/>
  <c r="N21" i="18"/>
  <c r="O22" i="18"/>
  <c r="K19" i="18"/>
  <c r="M19" i="18" s="1"/>
  <c r="O19" i="18" s="1"/>
  <c r="J23" i="18"/>
  <c r="L23" i="18" s="1"/>
  <c r="N23" i="18" s="1"/>
  <c r="B8" i="14" l="1"/>
  <c r="B9" i="14" s="1"/>
  <c r="I23" i="15"/>
  <c r="H23" i="15"/>
  <c r="G23" i="15"/>
  <c r="I22" i="15"/>
  <c r="H22" i="15"/>
  <c r="G22" i="15"/>
  <c r="I21" i="15"/>
  <c r="H21" i="15"/>
  <c r="G21" i="15"/>
  <c r="I20" i="15"/>
  <c r="H20" i="15"/>
  <c r="G20" i="15"/>
  <c r="I19" i="15"/>
  <c r="H19" i="15"/>
  <c r="G19" i="15"/>
  <c r="I18" i="15"/>
  <c r="H18" i="15"/>
  <c r="G18" i="15"/>
  <c r="M17" i="15"/>
  <c r="L17" i="15"/>
  <c r="K17" i="15"/>
  <c r="J17" i="15"/>
  <c r="I17" i="15"/>
  <c r="H17" i="15"/>
  <c r="F17" i="15"/>
  <c r="E17" i="15"/>
  <c r="B9" i="15"/>
  <c r="I23" i="14"/>
  <c r="H23" i="14"/>
  <c r="G23" i="14"/>
  <c r="I22" i="14"/>
  <c r="H22" i="14"/>
  <c r="G22" i="14"/>
  <c r="I21" i="14"/>
  <c r="H21" i="14"/>
  <c r="G21" i="14"/>
  <c r="I20" i="14"/>
  <c r="H20" i="14"/>
  <c r="G20" i="14"/>
  <c r="I19" i="14"/>
  <c r="H19" i="14"/>
  <c r="G19" i="14"/>
  <c r="I18" i="14"/>
  <c r="H18" i="14"/>
  <c r="G18" i="14"/>
  <c r="M17" i="14"/>
  <c r="L17" i="14"/>
  <c r="K17" i="14"/>
  <c r="J17" i="14"/>
  <c r="I17" i="14"/>
  <c r="H17" i="14"/>
  <c r="F17" i="14"/>
  <c r="E17" i="14"/>
  <c r="J18" i="15" l="1"/>
  <c r="J18" i="14"/>
  <c r="L18" i="14" s="1"/>
  <c r="K18" i="15"/>
  <c r="M18" i="15" s="1"/>
  <c r="J19" i="15"/>
  <c r="L19" i="15" s="1"/>
  <c r="K20" i="15"/>
  <c r="M20" i="15" s="1"/>
  <c r="J21" i="15"/>
  <c r="L21" i="15" s="1"/>
  <c r="K22" i="15"/>
  <c r="M22" i="15" s="1"/>
  <c r="J23" i="15"/>
  <c r="L23" i="15" s="1"/>
  <c r="N23" i="15" s="1"/>
  <c r="K19" i="15"/>
  <c r="J20" i="15"/>
  <c r="L20" i="15" s="1"/>
  <c r="K21" i="15"/>
  <c r="M21" i="15" s="1"/>
  <c r="J22" i="15"/>
  <c r="L22" i="15" s="1"/>
  <c r="K23" i="15"/>
  <c r="M23" i="15" s="1"/>
  <c r="L18" i="15"/>
  <c r="N18" i="15" s="1"/>
  <c r="M19" i="15"/>
  <c r="K19" i="14"/>
  <c r="J20" i="14"/>
  <c r="K21" i="14"/>
  <c r="M21" i="14" s="1"/>
  <c r="J22" i="14"/>
  <c r="L22" i="14" s="1"/>
  <c r="K23" i="14"/>
  <c r="K18" i="14"/>
  <c r="J19" i="14"/>
  <c r="L19" i="14" s="1"/>
  <c r="K20" i="14"/>
  <c r="M20" i="14" s="1"/>
  <c r="J21" i="14"/>
  <c r="L21" i="14" s="1"/>
  <c r="K22" i="14"/>
  <c r="M22" i="14" s="1"/>
  <c r="J23" i="14"/>
  <c r="L23" i="14" s="1"/>
  <c r="N23" i="14" s="1"/>
  <c r="M19" i="14"/>
  <c r="L20" i="14"/>
  <c r="M23" i="14"/>
  <c r="M18" i="14"/>
  <c r="O18" i="14" l="1"/>
  <c r="N18" i="14"/>
  <c r="N19" i="14"/>
  <c r="O21" i="14"/>
  <c r="N20" i="14"/>
  <c r="O22" i="14"/>
  <c r="O23" i="14"/>
  <c r="O20" i="14"/>
  <c r="O23" i="15"/>
  <c r="O19" i="15"/>
  <c r="N22" i="15"/>
  <c r="N20" i="15"/>
  <c r="N21" i="15"/>
  <c r="N19" i="15"/>
  <c r="O21" i="15"/>
  <c r="O22" i="15"/>
  <c r="O20" i="15"/>
  <c r="O18" i="15"/>
  <c r="O19" i="14"/>
  <c r="N21" i="14"/>
  <c r="N22" i="14"/>
</calcChain>
</file>

<file path=xl/sharedStrings.xml><?xml version="1.0" encoding="utf-8"?>
<sst xmlns="http://schemas.openxmlformats.org/spreadsheetml/2006/main" count="140" uniqueCount="27">
  <si>
    <t>λ [nm]</t>
  </si>
  <si>
    <t>Time</t>
  </si>
  <si>
    <t>Area</t>
  </si>
  <si>
    <t>Conversion</t>
  </si>
  <si>
    <t>educt</t>
  </si>
  <si>
    <t>product</t>
  </si>
  <si>
    <t>compound</t>
  </si>
  <si>
    <t>CONDITIONS</t>
  </si>
  <si>
    <t>mM</t>
  </si>
  <si>
    <t>2-iodobenzonitrile</t>
  </si>
  <si>
    <t>CN-biphenyl</t>
  </si>
  <si>
    <t>RETENTION</t>
  </si>
  <si>
    <t>CALIBRATION</t>
  </si>
  <si>
    <t>k=</t>
  </si>
  <si>
    <t>Yield</t>
  </si>
  <si>
    <t>anisole</t>
  </si>
  <si>
    <t>K=</t>
  </si>
  <si>
    <t>Concentration in samples</t>
  </si>
  <si>
    <t>Concentration normalized (sample)</t>
  </si>
  <si>
    <t>Conc. In reaction solution [mM]</t>
  </si>
  <si>
    <t>Linear Factor</t>
  </si>
  <si>
    <t>CONCENTRATION</t>
  </si>
  <si>
    <t>calculated in stock</t>
  </si>
  <si>
    <t>0.39 mmol K2CO3</t>
  </si>
  <si>
    <t>0.33 mmol K2CO3</t>
  </si>
  <si>
    <t>0.28 mmol K2CO3</t>
  </si>
  <si>
    <t>0.11 mmol K2CO3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</si>
</sst>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3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Fill="1" applyBorder="1"/>
    <xf numFmtId="0" fontId="0" fillId="0" borderId="0" xfId="0" applyFont="1" applyBorder="1"/>
    <xf numFmtId="0" fontId="0" fillId="0" borderId="4" xfId="0" applyFont="1" applyBorder="1"/>
    <xf numFmtId="0" fontId="0" fillId="0" borderId="3" xfId="0" applyFont="1" applyBorder="1"/>
    <xf numFmtId="0" fontId="0" fillId="0" borderId="0" xfId="0" applyFont="1"/>
    <xf numFmtId="0" fontId="0" fillId="0" borderId="0" xfId="0" applyFill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Font="1" applyFill="1" applyBorder="1"/>
    <xf numFmtId="0" fontId="0" fillId="0" borderId="6" xfId="0" applyFont="1" applyBorder="1"/>
    <xf numFmtId="0" fontId="1" fillId="0" borderId="0" xfId="0" applyFont="1" applyFill="1" applyAlignment="1">
      <alignment horizontal="center" vertical="center"/>
    </xf>
    <xf numFmtId="0" fontId="1" fillId="5" borderId="0" xfId="0" applyFont="1" applyFill="1"/>
    <xf numFmtId="0" fontId="1" fillId="7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2" xfId="0" applyFont="1" applyBorder="1"/>
    <xf numFmtId="0" fontId="0" fillId="8" borderId="0" xfId="0" applyFill="1"/>
    <xf numFmtId="0" fontId="1" fillId="2" borderId="0" xfId="0" applyFont="1" applyFill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A206A"/>
      <color rgb="FFCCFFFF"/>
      <color rgb="FFFFFF66"/>
      <color rgb="FFFF5050"/>
      <color rgb="FFCCCCFF"/>
      <color rgb="FFCCFF99"/>
      <color rgb="FFCC99FF"/>
      <color rgb="FF008000"/>
      <color rgb="FF000099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Conversion</c:v>
          </c:tx>
          <c:spPr>
            <a:ln w="3175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3175">
                <a:solidFill>
                  <a:srgbClr val="002060"/>
                </a:solidFill>
              </a:ln>
              <a:effectLst/>
            </c:spPr>
          </c:marker>
          <c:xVal>
            <c:numRef>
              <c:f>'0.11 mmol K2CO3'!$C$18:$C$23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60</c:v>
                </c:pt>
              </c:numCache>
            </c:numRef>
          </c:xVal>
          <c:yVal>
            <c:numRef>
              <c:f>'0.11 mmol K2CO3'!$N$18:$N$23</c:f>
              <c:numCache>
                <c:formatCode>General</c:formatCode>
                <c:ptCount val="6"/>
                <c:pt idx="0">
                  <c:v>0</c:v>
                </c:pt>
                <c:pt idx="1">
                  <c:v>4.2685425485238504</c:v>
                </c:pt>
                <c:pt idx="2">
                  <c:v>8.0055451275575908</c:v>
                </c:pt>
                <c:pt idx="3">
                  <c:v>22.871590387572571</c:v>
                </c:pt>
                <c:pt idx="4">
                  <c:v>33.667062405155193</c:v>
                </c:pt>
                <c:pt idx="5">
                  <c:v>56.48735499983777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B9-4FC4-829E-FB9D68435963}"/>
            </c:ext>
          </c:extLst>
        </c:ser>
        <c:ser>
          <c:idx val="1"/>
          <c:order val="1"/>
          <c:tx>
            <c:v>Yield</c:v>
          </c:tx>
          <c:spPr>
            <a:ln w="31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317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'0.11 mmol K2CO3'!$C$18:$C$23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60</c:v>
                </c:pt>
              </c:numCache>
            </c:numRef>
          </c:xVal>
          <c:yVal>
            <c:numRef>
              <c:f>'0.11 mmol K2CO3'!$O$18:$O$23</c:f>
              <c:numCache>
                <c:formatCode>General</c:formatCode>
                <c:ptCount val="6"/>
                <c:pt idx="0">
                  <c:v>0</c:v>
                </c:pt>
                <c:pt idx="1">
                  <c:v>3.3473915959059761</c:v>
                </c:pt>
                <c:pt idx="2">
                  <c:v>9.5712519517982262</c:v>
                </c:pt>
                <c:pt idx="3">
                  <c:v>23.864105679984888</c:v>
                </c:pt>
                <c:pt idx="4">
                  <c:v>35.005219934017958</c:v>
                </c:pt>
                <c:pt idx="5">
                  <c:v>56.393803247019122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B9-4FC4-829E-FB9D68435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793472"/>
        <c:axId val="136890240"/>
      </c:scatterChart>
      <c:valAx>
        <c:axId val="136793472"/>
        <c:scaling>
          <c:orientation val="minMax"/>
          <c:max val="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[min]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6890240"/>
        <c:crosses val="autoZero"/>
        <c:crossBetween val="midCat"/>
      </c:valAx>
      <c:valAx>
        <c:axId val="13689024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Conversion/Yield [%]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6793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Conversion</c:v>
          </c:tx>
          <c:spPr>
            <a:ln w="3175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3175">
                <a:solidFill>
                  <a:srgbClr val="002060"/>
                </a:solidFill>
              </a:ln>
              <a:effectLst/>
            </c:spPr>
          </c:marker>
          <c:xVal>
            <c:numRef>
              <c:f>'0.28 mmol K2CO3'!$C$18:$C$23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22</c:v>
                </c:pt>
                <c:pt idx="4">
                  <c:v>30</c:v>
                </c:pt>
                <c:pt idx="5">
                  <c:v>60</c:v>
                </c:pt>
              </c:numCache>
            </c:numRef>
          </c:xVal>
          <c:yVal>
            <c:numRef>
              <c:f>'0.28 mmol K2CO3'!$N$18:$N$23</c:f>
              <c:numCache>
                <c:formatCode>General</c:formatCode>
                <c:ptCount val="6"/>
                <c:pt idx="0">
                  <c:v>0</c:v>
                </c:pt>
                <c:pt idx="1">
                  <c:v>13.415629999927523</c:v>
                </c:pt>
                <c:pt idx="2">
                  <c:v>36.589816224280973</c:v>
                </c:pt>
                <c:pt idx="3">
                  <c:v>71.336702953368132</c:v>
                </c:pt>
                <c:pt idx="4">
                  <c:v>82.424933939581891</c:v>
                </c:pt>
                <c:pt idx="5">
                  <c:v>96.859465211190084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B9-4FC4-829E-FB9D68435963}"/>
            </c:ext>
          </c:extLst>
        </c:ser>
        <c:ser>
          <c:idx val="1"/>
          <c:order val="1"/>
          <c:tx>
            <c:v>Yield</c:v>
          </c:tx>
          <c:spPr>
            <a:ln w="31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317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'0.28 mmol K2CO3'!$C$18:$C$23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22</c:v>
                </c:pt>
                <c:pt idx="4">
                  <c:v>30</c:v>
                </c:pt>
                <c:pt idx="5">
                  <c:v>60</c:v>
                </c:pt>
              </c:numCache>
            </c:numRef>
          </c:xVal>
          <c:yVal>
            <c:numRef>
              <c:f>'0.28 mmol K2CO3'!$O$18:$O$23</c:f>
              <c:numCache>
                <c:formatCode>General</c:formatCode>
                <c:ptCount val="6"/>
                <c:pt idx="0">
                  <c:v>0</c:v>
                </c:pt>
                <c:pt idx="1">
                  <c:v>13.726747543098158</c:v>
                </c:pt>
                <c:pt idx="2">
                  <c:v>35.733450872850376</c:v>
                </c:pt>
                <c:pt idx="3">
                  <c:v>72.175168564254179</c:v>
                </c:pt>
                <c:pt idx="4">
                  <c:v>81.529581329143596</c:v>
                </c:pt>
                <c:pt idx="5">
                  <c:v>93.032781546551803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B9-4FC4-829E-FB9D68435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11968"/>
        <c:axId val="137824128"/>
      </c:scatterChart>
      <c:valAx>
        <c:axId val="137411968"/>
        <c:scaling>
          <c:orientation val="minMax"/>
          <c:max val="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[min]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824128"/>
        <c:crosses val="autoZero"/>
        <c:crossBetween val="midCat"/>
      </c:valAx>
      <c:valAx>
        <c:axId val="13782412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Conversion/Yield [%]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411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Conversion</c:v>
          </c:tx>
          <c:spPr>
            <a:ln w="3175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3175">
                <a:solidFill>
                  <a:srgbClr val="002060"/>
                </a:solidFill>
              </a:ln>
              <a:effectLst/>
            </c:spPr>
          </c:marker>
          <c:xVal>
            <c:numRef>
              <c:f>'[1]330'!$C$18:$C$23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60</c:v>
                </c:pt>
              </c:numCache>
            </c:numRef>
          </c:xVal>
          <c:yVal>
            <c:numRef>
              <c:f>'[1]330'!$N$18:$N$23</c:f>
              <c:numCache>
                <c:formatCode>General</c:formatCode>
                <c:ptCount val="6"/>
                <c:pt idx="0">
                  <c:v>0</c:v>
                </c:pt>
                <c:pt idx="1">
                  <c:v>31.912986775728136</c:v>
                </c:pt>
                <c:pt idx="2">
                  <c:v>60.013850752546475</c:v>
                </c:pt>
                <c:pt idx="3">
                  <c:v>85.361530221376498</c:v>
                </c:pt>
                <c:pt idx="4">
                  <c:v>94.01895237014935</c:v>
                </c:pt>
                <c:pt idx="5">
                  <c:v>98.03424025985818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44-404A-AEFF-BB3304395FB4}"/>
            </c:ext>
          </c:extLst>
        </c:ser>
        <c:ser>
          <c:idx val="1"/>
          <c:order val="1"/>
          <c:tx>
            <c:v>Yield</c:v>
          </c:tx>
          <c:spPr>
            <a:ln w="31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317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'[1]330'!$C$18:$C$23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60</c:v>
                </c:pt>
              </c:numCache>
            </c:numRef>
          </c:xVal>
          <c:yVal>
            <c:numRef>
              <c:f>'[1]330'!$O$18:$O$23</c:f>
              <c:numCache>
                <c:formatCode>General</c:formatCode>
                <c:ptCount val="6"/>
                <c:pt idx="0">
                  <c:v>0</c:v>
                </c:pt>
                <c:pt idx="1">
                  <c:v>33.051443349252047</c:v>
                </c:pt>
                <c:pt idx="2">
                  <c:v>61.987692095514333</c:v>
                </c:pt>
                <c:pt idx="3">
                  <c:v>86.549958220338368</c:v>
                </c:pt>
                <c:pt idx="4">
                  <c:v>94.488603481248319</c:v>
                </c:pt>
                <c:pt idx="5">
                  <c:v>97.665486437392261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44-404A-AEFF-BB3304395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888128"/>
        <c:axId val="137890048"/>
      </c:scatterChart>
      <c:valAx>
        <c:axId val="137888128"/>
        <c:scaling>
          <c:orientation val="minMax"/>
          <c:max val="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[min]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890048"/>
        <c:crosses val="autoZero"/>
        <c:crossBetween val="midCat"/>
      </c:valAx>
      <c:valAx>
        <c:axId val="13789004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Conversion/Yield [%]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888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Conversion</c:v>
          </c:tx>
          <c:spPr>
            <a:ln w="3175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3175">
                <a:solidFill>
                  <a:srgbClr val="002060"/>
                </a:solidFill>
              </a:ln>
              <a:effectLst/>
            </c:spPr>
          </c:marker>
          <c:xVal>
            <c:numRef>
              <c:f>'0.33 mmol K2CO3'!$C$18:$C$23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60</c:v>
                </c:pt>
              </c:numCache>
            </c:numRef>
          </c:xVal>
          <c:yVal>
            <c:numRef>
              <c:f>'0.33 mmol K2CO3'!$N$18:$N$24</c:f>
              <c:numCache>
                <c:formatCode>General</c:formatCode>
                <c:ptCount val="7"/>
                <c:pt idx="0">
                  <c:v>0</c:v>
                </c:pt>
                <c:pt idx="1">
                  <c:v>21.041927962991096</c:v>
                </c:pt>
                <c:pt idx="2">
                  <c:v>43.56217838828799</c:v>
                </c:pt>
                <c:pt idx="3">
                  <c:v>68.134810748932992</c:v>
                </c:pt>
                <c:pt idx="4">
                  <c:v>83.387624292320083</c:v>
                </c:pt>
                <c:pt idx="5">
                  <c:v>96.967278861590827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14-4C19-9C16-ED437EC5FD31}"/>
            </c:ext>
          </c:extLst>
        </c:ser>
        <c:ser>
          <c:idx val="1"/>
          <c:order val="1"/>
          <c:tx>
            <c:v>Yield</c:v>
          </c:tx>
          <c:spPr>
            <a:ln w="31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317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'0.33 mmol K2CO3'!$C$18:$C$23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60</c:v>
                </c:pt>
              </c:numCache>
            </c:numRef>
          </c:xVal>
          <c:yVal>
            <c:numRef>
              <c:f>'0.33 mmol K2CO3'!$O$18:$O$23</c:f>
              <c:numCache>
                <c:formatCode>General</c:formatCode>
                <c:ptCount val="6"/>
                <c:pt idx="0">
                  <c:v>0</c:v>
                </c:pt>
                <c:pt idx="1">
                  <c:v>22.554194680891097</c:v>
                </c:pt>
                <c:pt idx="2">
                  <c:v>44.108681131566271</c:v>
                </c:pt>
                <c:pt idx="3">
                  <c:v>69.259540935437073</c:v>
                </c:pt>
                <c:pt idx="4">
                  <c:v>86.157524607442383</c:v>
                </c:pt>
                <c:pt idx="5">
                  <c:v>97.372828727762041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14-4C19-9C16-ED437EC5F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948160"/>
        <c:axId val="138102272"/>
      </c:scatterChart>
      <c:valAx>
        <c:axId val="137948160"/>
        <c:scaling>
          <c:orientation val="minMax"/>
          <c:max val="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[min]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8102272"/>
        <c:crosses val="autoZero"/>
        <c:crossBetween val="midCat"/>
      </c:valAx>
      <c:valAx>
        <c:axId val="13810227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Conversion/Yield [%]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948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3"/>
          <c:order val="0"/>
          <c:tx>
            <c:v>0.39 mmol K2CO3, pH 11.1</c:v>
          </c:tx>
          <c:spPr>
            <a:ln w="9525">
              <a:solidFill>
                <a:srgbClr val="4A206A"/>
              </a:solidFill>
            </a:ln>
          </c:spPr>
          <c:marker>
            <c:symbol val="triangle"/>
            <c:size val="5"/>
            <c:spPr>
              <a:noFill/>
              <a:ln>
                <a:solidFill>
                  <a:srgbClr val="4A206A"/>
                </a:solidFill>
              </a:ln>
            </c:spPr>
          </c:marker>
          <c:xVal>
            <c:numRef>
              <c:f>'0.39 mmol K2CO3'!$C$18:$C$23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60</c:v>
                </c:pt>
              </c:numCache>
            </c:numRef>
          </c:xVal>
          <c:yVal>
            <c:numRef>
              <c:f>'0.39 mmol K2CO3'!$N$18:$N$23</c:f>
              <c:numCache>
                <c:formatCode>General</c:formatCode>
                <c:ptCount val="6"/>
                <c:pt idx="0">
                  <c:v>0</c:v>
                </c:pt>
                <c:pt idx="1">
                  <c:v>31.912986775728136</c:v>
                </c:pt>
                <c:pt idx="2">
                  <c:v>60.013850752546475</c:v>
                </c:pt>
                <c:pt idx="3">
                  <c:v>85.361530221376498</c:v>
                </c:pt>
                <c:pt idx="4">
                  <c:v>94.01895237014935</c:v>
                </c:pt>
                <c:pt idx="5">
                  <c:v>98.03424025985818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73-4BA5-8FD2-48CA282F1B92}"/>
            </c:ext>
          </c:extLst>
        </c:ser>
        <c:ser>
          <c:idx val="4"/>
          <c:order val="1"/>
          <c:tx>
            <c:v>0.33 mmol K2CO3, ph 11.0</c:v>
          </c:tx>
          <c:spPr>
            <a:ln w="6350"/>
          </c:spPr>
          <c:marker>
            <c:spPr>
              <a:ln w="6350"/>
            </c:spPr>
          </c:marker>
          <c:xVal>
            <c:numRef>
              <c:f>'0.33 mmol K2CO3'!$C$18:$C$23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60</c:v>
                </c:pt>
              </c:numCache>
            </c:numRef>
          </c:xVal>
          <c:yVal>
            <c:numRef>
              <c:f>'0.33 mmol K2CO3'!$N$18:$N$23</c:f>
              <c:numCache>
                <c:formatCode>General</c:formatCode>
                <c:ptCount val="6"/>
                <c:pt idx="0">
                  <c:v>0</c:v>
                </c:pt>
                <c:pt idx="1">
                  <c:v>21.041927962991096</c:v>
                </c:pt>
                <c:pt idx="2">
                  <c:v>43.56217838828799</c:v>
                </c:pt>
                <c:pt idx="3">
                  <c:v>68.134810748932992</c:v>
                </c:pt>
                <c:pt idx="4">
                  <c:v>83.387624292320083</c:v>
                </c:pt>
                <c:pt idx="5">
                  <c:v>96.967278861590827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52-4586-B44E-EE6A1A8F65DE}"/>
            </c:ext>
          </c:extLst>
        </c:ser>
        <c:ser>
          <c:idx val="1"/>
          <c:order val="2"/>
          <c:tx>
            <c:v>0.28 mmol K2CO3, pH 10.9</c:v>
          </c:tx>
          <c:spPr>
            <a:ln w="6350"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square"/>
            <c:size val="5"/>
            <c:spPr>
              <a:noFill/>
              <a:ln>
                <a:solidFill>
                  <a:schemeClr val="accent1">
                    <a:lumMod val="60000"/>
                    <a:lumOff val="40000"/>
                  </a:schemeClr>
                </a:solidFill>
              </a:ln>
            </c:spPr>
          </c:marker>
          <c:xVal>
            <c:numRef>
              <c:f>'0.28 mmol K2CO3'!$C$18:$C$23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22</c:v>
                </c:pt>
                <c:pt idx="4">
                  <c:v>30</c:v>
                </c:pt>
                <c:pt idx="5">
                  <c:v>60</c:v>
                </c:pt>
              </c:numCache>
            </c:numRef>
          </c:xVal>
          <c:yVal>
            <c:numRef>
              <c:f>'0.28 mmol K2CO3'!$N$18:$N$23</c:f>
              <c:numCache>
                <c:formatCode>General</c:formatCode>
                <c:ptCount val="6"/>
                <c:pt idx="0">
                  <c:v>0</c:v>
                </c:pt>
                <c:pt idx="1">
                  <c:v>13.415629999927523</c:v>
                </c:pt>
                <c:pt idx="2">
                  <c:v>36.589816224280973</c:v>
                </c:pt>
                <c:pt idx="3">
                  <c:v>71.336702953368132</c:v>
                </c:pt>
                <c:pt idx="4">
                  <c:v>82.424933939581891</c:v>
                </c:pt>
                <c:pt idx="5">
                  <c:v>96.859465211190084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24-4BD2-B283-FE59EAB12834}"/>
            </c:ext>
          </c:extLst>
        </c:ser>
        <c:ser>
          <c:idx val="0"/>
          <c:order val="3"/>
          <c:tx>
            <c:v>0.11 mmol K2CO3, pH 9.7</c:v>
          </c:tx>
          <c:spPr>
            <a:ln w="9525">
              <a:solidFill>
                <a:srgbClr val="92D050"/>
              </a:solidFill>
            </a:ln>
          </c:spPr>
          <c:marker>
            <c:symbol val="circle"/>
            <c:size val="5"/>
            <c:spPr>
              <a:noFill/>
              <a:ln w="3175">
                <a:solidFill>
                  <a:srgbClr val="92D050"/>
                </a:solidFill>
              </a:ln>
              <a:effectLst/>
            </c:spPr>
          </c:marker>
          <c:xVal>
            <c:numRef>
              <c:f>'0.11 mmol K2CO3'!$C$18:$C$23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60</c:v>
                </c:pt>
              </c:numCache>
            </c:numRef>
          </c:xVal>
          <c:yVal>
            <c:numRef>
              <c:f>'0.11 mmol K2CO3'!$N$18:$N$23</c:f>
              <c:numCache>
                <c:formatCode>General</c:formatCode>
                <c:ptCount val="6"/>
                <c:pt idx="0">
                  <c:v>0</c:v>
                </c:pt>
                <c:pt idx="1">
                  <c:v>4.2685425485238504</c:v>
                </c:pt>
                <c:pt idx="2">
                  <c:v>8.0055451275575908</c:v>
                </c:pt>
                <c:pt idx="3">
                  <c:v>22.871590387572571</c:v>
                </c:pt>
                <c:pt idx="4">
                  <c:v>33.667062405155193</c:v>
                </c:pt>
                <c:pt idx="5">
                  <c:v>56.48735499983777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B9-4FC4-829E-FB9D68435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229248"/>
        <c:axId val="138235904"/>
      </c:scatterChart>
      <c:valAx>
        <c:axId val="138229248"/>
        <c:scaling>
          <c:orientation val="minMax"/>
          <c:max val="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[min]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8235904"/>
        <c:crosses val="autoZero"/>
        <c:crossBetween val="midCat"/>
      </c:valAx>
      <c:valAx>
        <c:axId val="13823590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Conversion/Yield [%]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8229248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31</xdr:row>
      <xdr:rowOff>66675</xdr:rowOff>
    </xdr:from>
    <xdr:to>
      <xdr:col>13</xdr:col>
      <xdr:colOff>0</xdr:colOff>
      <xdr:row>50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31</xdr:row>
      <xdr:rowOff>66675</xdr:rowOff>
    </xdr:from>
    <xdr:to>
      <xdr:col>13</xdr:col>
      <xdr:colOff>0</xdr:colOff>
      <xdr:row>50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31</xdr:row>
      <xdr:rowOff>66675</xdr:rowOff>
    </xdr:from>
    <xdr:to>
      <xdr:col>13</xdr:col>
      <xdr:colOff>0</xdr:colOff>
      <xdr:row>50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31</xdr:row>
      <xdr:rowOff>66675</xdr:rowOff>
    </xdr:from>
    <xdr:to>
      <xdr:col>13</xdr:col>
      <xdr:colOff>0</xdr:colOff>
      <xdr:row>50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542925</xdr:colOff>
      <xdr:row>7</xdr:row>
      <xdr:rowOff>9525</xdr:rowOff>
    </xdr:from>
    <xdr:to>
      <xdr:col>14</xdr:col>
      <xdr:colOff>371475</xdr:colOff>
      <xdr:row>26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18-12-10_KHI-330_Sequential%20Step%201+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30"/>
    </sheetNames>
    <sheetDataSet>
      <sheetData sheetId="0">
        <row r="18">
          <cell r="C18">
            <v>0</v>
          </cell>
          <cell r="N18">
            <v>0</v>
          </cell>
          <cell r="O18">
            <v>0</v>
          </cell>
        </row>
        <row r="19">
          <cell r="C19">
            <v>5</v>
          </cell>
          <cell r="N19">
            <v>31.912986775728136</v>
          </cell>
          <cell r="O19">
            <v>33.051443349252047</v>
          </cell>
        </row>
        <row r="20">
          <cell r="C20">
            <v>10</v>
          </cell>
          <cell r="N20">
            <v>60.013850752546475</v>
          </cell>
          <cell r="O20">
            <v>61.987692095514333</v>
          </cell>
        </row>
        <row r="21">
          <cell r="C21">
            <v>20</v>
          </cell>
          <cell r="N21">
            <v>85.361530221376498</v>
          </cell>
          <cell r="O21">
            <v>86.549958220338368</v>
          </cell>
        </row>
        <row r="22">
          <cell r="C22">
            <v>30</v>
          </cell>
          <cell r="N22">
            <v>94.01895237014935</v>
          </cell>
          <cell r="O22">
            <v>94.488603481248319</v>
          </cell>
        </row>
        <row r="23">
          <cell r="C23">
            <v>60</v>
          </cell>
          <cell r="N23">
            <v>98.03424025985818</v>
          </cell>
          <cell r="O23">
            <v>97.665486437392261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topLeftCell="A10" workbookViewId="0">
      <selection activeCell="D30" sqref="D30"/>
    </sheetView>
  </sheetViews>
  <sheetFormatPr defaultRowHeight="15" x14ac:dyDescent="0.25"/>
  <cols>
    <col min="1" max="1" width="17.85546875" bestFit="1" customWidth="1"/>
    <col min="2" max="2" width="19.42578125" bestFit="1" customWidth="1"/>
    <col min="3" max="3" width="10.42578125" bestFit="1" customWidth="1"/>
    <col min="4" max="4" width="17.7109375" customWidth="1"/>
    <col min="5" max="5" width="17.85546875" bestFit="1" customWidth="1"/>
    <col min="6" max="7" width="17.85546875" customWidth="1"/>
    <col min="8" max="8" width="17.85546875" bestFit="1" customWidth="1"/>
    <col min="9" max="9" width="15.28515625" bestFit="1" customWidth="1"/>
    <col min="10" max="10" width="17.85546875" bestFit="1" customWidth="1"/>
    <col min="11" max="11" width="15.28515625" customWidth="1"/>
    <col min="12" max="13" width="17.85546875" bestFit="1" customWidth="1"/>
    <col min="14" max="14" width="19" customWidth="1"/>
    <col min="15" max="15" width="17.85546875" bestFit="1" customWidth="1"/>
    <col min="16" max="16" width="12" bestFit="1" customWidth="1"/>
  </cols>
  <sheetData>
    <row r="1" spans="1:20" x14ac:dyDescent="0.25">
      <c r="A1" s="18" t="s">
        <v>11</v>
      </c>
      <c r="B1" s="1" t="s">
        <v>6</v>
      </c>
      <c r="C1" s="2" t="s">
        <v>0</v>
      </c>
      <c r="D1" s="2"/>
    </row>
    <row r="2" spans="1:20" x14ac:dyDescent="0.25">
      <c r="A2" s="1" t="s">
        <v>4</v>
      </c>
      <c r="B2" t="s">
        <v>9</v>
      </c>
      <c r="C2">
        <v>230</v>
      </c>
    </row>
    <row r="3" spans="1:20" x14ac:dyDescent="0.25">
      <c r="A3" s="1" t="s">
        <v>5</v>
      </c>
      <c r="B3" t="s">
        <v>10</v>
      </c>
      <c r="C3">
        <v>230</v>
      </c>
    </row>
    <row r="4" spans="1:20" x14ac:dyDescent="0.25">
      <c r="A4" s="1" t="s">
        <v>15</v>
      </c>
      <c r="C4">
        <v>270</v>
      </c>
    </row>
    <row r="5" spans="1:20" x14ac:dyDescent="0.25">
      <c r="A5" s="1"/>
    </row>
    <row r="6" spans="1:20" x14ac:dyDescent="0.25">
      <c r="A6" s="18" t="s">
        <v>21</v>
      </c>
      <c r="B6" t="s">
        <v>22</v>
      </c>
    </row>
    <row r="7" spans="1:20" x14ac:dyDescent="0.25">
      <c r="A7" s="1" t="s">
        <v>9</v>
      </c>
      <c r="B7" s="24">
        <v>24.89</v>
      </c>
      <c r="C7" t="s">
        <v>8</v>
      </c>
    </row>
    <row r="8" spans="1:20" x14ac:dyDescent="0.25">
      <c r="A8" s="1" t="s">
        <v>15</v>
      </c>
      <c r="B8" s="24">
        <f>184.95/2</f>
        <v>92.474999999999994</v>
      </c>
      <c r="C8" t="s">
        <v>8</v>
      </c>
    </row>
    <row r="9" spans="1:20" x14ac:dyDescent="0.25">
      <c r="A9" s="1" t="s">
        <v>20</v>
      </c>
      <c r="B9">
        <f>B8/G18</f>
        <v>10.316926130653265</v>
      </c>
    </row>
    <row r="10" spans="1:20" x14ac:dyDescent="0.25">
      <c r="A10" s="1"/>
    </row>
    <row r="11" spans="1:20" x14ac:dyDescent="0.25">
      <c r="A11" s="18" t="s">
        <v>12</v>
      </c>
    </row>
    <row r="12" spans="1:20" x14ac:dyDescent="0.25">
      <c r="A12" t="s">
        <v>9</v>
      </c>
      <c r="B12" t="s">
        <v>13</v>
      </c>
      <c r="C12">
        <v>1092.5999999999999</v>
      </c>
    </row>
    <row r="13" spans="1:20" x14ac:dyDescent="0.25">
      <c r="A13" t="s">
        <v>10</v>
      </c>
      <c r="B13" t="s">
        <v>13</v>
      </c>
      <c r="C13">
        <v>2818.1</v>
      </c>
      <c r="N13" s="11"/>
      <c r="O13" s="11"/>
      <c r="P13" s="11"/>
      <c r="Q13" s="11"/>
      <c r="R13" s="11"/>
    </row>
    <row r="14" spans="1:20" x14ac:dyDescent="0.25">
      <c r="A14" t="s">
        <v>15</v>
      </c>
      <c r="B14" t="s">
        <v>16</v>
      </c>
      <c r="C14">
        <v>166.51</v>
      </c>
      <c r="N14" s="11"/>
      <c r="O14" s="11"/>
      <c r="P14" s="11"/>
      <c r="Q14" s="11"/>
      <c r="R14" s="11"/>
    </row>
    <row r="15" spans="1:20" x14ac:dyDescent="0.25">
      <c r="N15" s="11"/>
      <c r="O15" s="11"/>
      <c r="P15" s="11"/>
      <c r="Q15" s="11"/>
      <c r="R15" s="11"/>
    </row>
    <row r="16" spans="1:20" ht="15" customHeight="1" x14ac:dyDescent="0.25">
      <c r="B16" s="5" t="s">
        <v>7</v>
      </c>
      <c r="C16" s="1"/>
      <c r="D16" s="25" t="s">
        <v>2</v>
      </c>
      <c r="E16" s="25"/>
      <c r="F16" s="25"/>
      <c r="G16" s="26" t="s">
        <v>17</v>
      </c>
      <c r="H16" s="27"/>
      <c r="I16" s="27"/>
      <c r="J16" s="28" t="s">
        <v>18</v>
      </c>
      <c r="K16" s="29"/>
      <c r="L16" s="30" t="s">
        <v>19</v>
      </c>
      <c r="M16" s="31"/>
      <c r="N16" s="19" t="s">
        <v>3</v>
      </c>
      <c r="O16" s="20" t="s">
        <v>14</v>
      </c>
      <c r="P16" s="21"/>
      <c r="Q16" s="17"/>
      <c r="R16" s="17"/>
      <c r="S16" s="11"/>
      <c r="T16" s="11"/>
    </row>
    <row r="17" spans="2:20" x14ac:dyDescent="0.25">
      <c r="B17" s="32" t="s">
        <v>26</v>
      </c>
      <c r="C17" s="3" t="s">
        <v>1</v>
      </c>
      <c r="D17" s="23" t="s">
        <v>15</v>
      </c>
      <c r="E17" s="12" t="str">
        <f>$B$2</f>
        <v>2-iodobenzonitrile</v>
      </c>
      <c r="F17" s="12" t="str">
        <f>$B$3</f>
        <v>CN-biphenyl</v>
      </c>
      <c r="G17" s="14" t="s">
        <v>15</v>
      </c>
      <c r="H17" s="12" t="str">
        <f>$B$2</f>
        <v>2-iodobenzonitrile</v>
      </c>
      <c r="I17" s="13" t="str">
        <f>$B$3</f>
        <v>CN-biphenyl</v>
      </c>
      <c r="J17" s="12" t="str">
        <f>$B$2</f>
        <v>2-iodobenzonitrile</v>
      </c>
      <c r="K17" s="13" t="str">
        <f>$B$3</f>
        <v>CN-biphenyl</v>
      </c>
      <c r="L17" s="12" t="str">
        <f>$B$2</f>
        <v>2-iodobenzonitrile</v>
      </c>
      <c r="M17" s="13" t="str">
        <f>$B$3</f>
        <v>CN-biphenyl</v>
      </c>
      <c r="N17" s="12" t="s">
        <v>9</v>
      </c>
      <c r="O17" s="13" t="s">
        <v>10</v>
      </c>
      <c r="P17" s="11"/>
      <c r="Q17" s="11"/>
      <c r="R17" s="11"/>
      <c r="S17" s="11"/>
      <c r="T17" s="11"/>
    </row>
    <row r="18" spans="2:20" x14ac:dyDescent="0.25">
      <c r="B18" s="32"/>
      <c r="C18" s="4">
        <v>0</v>
      </c>
      <c r="D18" s="7">
        <v>1492.5</v>
      </c>
      <c r="E18" s="8">
        <v>2790.6</v>
      </c>
      <c r="F18" s="8">
        <v>0</v>
      </c>
      <c r="G18" s="16">
        <f>D18/$C$14</f>
        <v>8.9634256200828784</v>
      </c>
      <c r="H18" s="7">
        <f t="shared" ref="H18:H23" si="0">E18/$C$12</f>
        <v>2.5540911587040087</v>
      </c>
      <c r="I18" s="9">
        <f>F18/$C$13</f>
        <v>0</v>
      </c>
      <c r="J18" s="7">
        <f>(H18/G18)*$G$18</f>
        <v>2.5540911587040087</v>
      </c>
      <c r="K18" s="9">
        <f>(I18/G18)*$G$18</f>
        <v>0</v>
      </c>
      <c r="L18" s="10">
        <f>J18*$B$9</f>
        <v>26.350369815303861</v>
      </c>
      <c r="M18" s="9">
        <f>K18*$B$9</f>
        <v>0</v>
      </c>
      <c r="N18" s="15">
        <f>(($L$18-L18)/$L$18)*100</f>
        <v>0</v>
      </c>
      <c r="O18" s="15">
        <f>(M18/$L$18)*100</f>
        <v>0</v>
      </c>
      <c r="P18" s="11"/>
      <c r="Q18" s="11"/>
      <c r="R18" s="11"/>
      <c r="S18" s="11"/>
      <c r="T18" s="11"/>
    </row>
    <row r="19" spans="2:20" ht="14.25" customHeight="1" x14ac:dyDescent="0.25">
      <c r="B19" s="32"/>
      <c r="C19" s="4">
        <v>5</v>
      </c>
      <c r="D19" s="7">
        <v>1429.1</v>
      </c>
      <c r="E19" s="7">
        <v>2558</v>
      </c>
      <c r="F19" s="15">
        <v>230.7</v>
      </c>
      <c r="G19" s="16">
        <f t="shared" ref="G19:G23" si="1">D19/$C$14</f>
        <v>8.5826677076451858</v>
      </c>
      <c r="H19" s="7">
        <f t="shared" si="0"/>
        <v>2.3412044664103973</v>
      </c>
      <c r="I19" s="9">
        <f t="shared" ref="I19:I23" si="2">F19/$C$13</f>
        <v>8.1863667009687377E-2</v>
      </c>
      <c r="J19" s="7">
        <f>(H19/G19)*$G$18</f>
        <v>2.4450686908666421</v>
      </c>
      <c r="K19" s="9">
        <f>(I19/G19)*$G$18</f>
        <v>8.5495432798235557E-2</v>
      </c>
      <c r="L19" s="10">
        <f>J19*$B$9</f>
        <v>25.22559306804423</v>
      </c>
      <c r="M19" s="9">
        <f>K19*$B$9</f>
        <v>0.88205006468762659</v>
      </c>
      <c r="N19" s="15">
        <f t="shared" ref="N19:N23" si="3">(($L$18-L19)/$L$18)*100</f>
        <v>4.2685425485238504</v>
      </c>
      <c r="O19" s="15">
        <f t="shared" ref="O19:O23" si="4">(M19/$L$18)*100</f>
        <v>3.3473915959059761</v>
      </c>
      <c r="P19" s="11"/>
      <c r="Q19" s="11"/>
      <c r="R19" s="11"/>
      <c r="S19" s="11"/>
      <c r="T19" s="11"/>
    </row>
    <row r="20" spans="2:20" x14ac:dyDescent="0.25">
      <c r="B20" s="32"/>
      <c r="C20" s="4">
        <v>10</v>
      </c>
      <c r="D20" s="7">
        <v>1473.2</v>
      </c>
      <c r="E20" s="7">
        <v>2534</v>
      </c>
      <c r="F20" s="15">
        <v>680</v>
      </c>
      <c r="G20" s="16">
        <f t="shared" si="1"/>
        <v>8.8475166656657258</v>
      </c>
      <c r="H20" s="7">
        <f t="shared" si="0"/>
        <v>2.3192385136371958</v>
      </c>
      <c r="I20" s="9">
        <f t="shared" si="2"/>
        <v>0.24129732798694156</v>
      </c>
      <c r="J20" s="7">
        <f t="shared" ref="J20:J23" si="5">(H20/G20)*$G$18</f>
        <v>2.3496222383950007</v>
      </c>
      <c r="K20" s="9">
        <f t="shared" ref="K20:K23" si="6">(I20/G20)*$G$18</f>
        <v>0.24445849987816337</v>
      </c>
      <c r="L20" s="10">
        <f t="shared" ref="L20:M23" si="7">J20*$B$9</f>
        <v>24.240879068461396</v>
      </c>
      <c r="M20" s="9">
        <f t="shared" si="7"/>
        <v>2.5220602852533216</v>
      </c>
      <c r="N20" s="15">
        <f>(($L$18-L20)/$L$18)*100</f>
        <v>8.0055451275575908</v>
      </c>
      <c r="O20" s="15">
        <f>(M20/$L$18)*100</f>
        <v>9.5712519517982262</v>
      </c>
      <c r="P20" s="11"/>
      <c r="Q20" s="11"/>
      <c r="R20" s="11"/>
      <c r="S20" s="11"/>
      <c r="T20" s="11"/>
    </row>
    <row r="21" spans="2:20" x14ac:dyDescent="0.25">
      <c r="B21" s="32"/>
      <c r="C21" s="4">
        <v>20</v>
      </c>
      <c r="D21" s="15">
        <v>1431.1</v>
      </c>
      <c r="E21" s="15">
        <v>2063.8000000000002</v>
      </c>
      <c r="F21" s="15">
        <v>1647</v>
      </c>
      <c r="G21" s="16">
        <f t="shared" si="1"/>
        <v>8.5946789982583631</v>
      </c>
      <c r="H21" s="7">
        <f t="shared" si="0"/>
        <v>1.8888888888888893</v>
      </c>
      <c r="I21" s="9">
        <f t="shared" si="2"/>
        <v>0.58443632234484233</v>
      </c>
      <c r="J21" s="7">
        <f t="shared" si="5"/>
        <v>1.9699298907600218</v>
      </c>
      <c r="K21" s="9">
        <f t="shared" si="6"/>
        <v>0.6095110132762751</v>
      </c>
      <c r="L21" s="10">
        <f t="shared" si="7"/>
        <v>20.323621165536998</v>
      </c>
      <c r="M21" s="9">
        <f t="shared" si="7"/>
        <v>6.2882800997909518</v>
      </c>
      <c r="N21" s="15">
        <f t="shared" si="3"/>
        <v>22.871590387572571</v>
      </c>
      <c r="O21" s="15">
        <f t="shared" si="4"/>
        <v>23.864105679984888</v>
      </c>
      <c r="P21" s="11"/>
      <c r="Q21" s="11"/>
      <c r="R21" s="11"/>
      <c r="S21" s="11"/>
      <c r="T21" s="11"/>
    </row>
    <row r="22" spans="2:20" x14ac:dyDescent="0.25">
      <c r="B22" s="32"/>
      <c r="C22" s="4">
        <v>30</v>
      </c>
      <c r="D22" s="15">
        <v>1373.1</v>
      </c>
      <c r="E22" s="15">
        <v>1703</v>
      </c>
      <c r="F22" s="15">
        <v>2318</v>
      </c>
      <c r="G22" s="16">
        <f t="shared" si="1"/>
        <v>8.2463515704762482</v>
      </c>
      <c r="H22" s="7">
        <f t="shared" si="0"/>
        <v>1.5586673988650925</v>
      </c>
      <c r="I22" s="9">
        <f t="shared" si="2"/>
        <v>0.82254000922607429</v>
      </c>
      <c r="J22" s="7">
        <f t="shared" si="5"/>
        <v>1.6942036944185788</v>
      </c>
      <c r="K22" s="9">
        <f t="shared" si="6"/>
        <v>0.89406522741964589</v>
      </c>
      <c r="L22" s="10">
        <f t="shared" si="7"/>
        <v>17.478974365596333</v>
      </c>
      <c r="M22" s="9">
        <f t="shared" si="7"/>
        <v>9.2240049072741979</v>
      </c>
      <c r="N22" s="15">
        <f t="shared" si="3"/>
        <v>33.667062405155193</v>
      </c>
      <c r="O22" s="15">
        <f t="shared" si="4"/>
        <v>35.005219934017958</v>
      </c>
    </row>
    <row r="23" spans="2:20" x14ac:dyDescent="0.25">
      <c r="B23" s="32"/>
      <c r="C23" s="4">
        <v>60</v>
      </c>
      <c r="D23" s="15">
        <v>1427.4</v>
      </c>
      <c r="E23" s="15">
        <v>1161.3</v>
      </c>
      <c r="F23" s="15">
        <v>3882</v>
      </c>
      <c r="G23" s="16">
        <f t="shared" si="1"/>
        <v>8.5724581106239874</v>
      </c>
      <c r="H23" s="7">
        <f t="shared" si="0"/>
        <v>1.0628775398132895</v>
      </c>
      <c r="I23" s="9">
        <f t="shared" si="2"/>
        <v>1.3775238635960398</v>
      </c>
      <c r="J23" s="7">
        <f t="shared" si="5"/>
        <v>1.1113526188674054</v>
      </c>
      <c r="K23" s="9">
        <f t="shared" si="6"/>
        <v>1.4403491427890496</v>
      </c>
      <c r="L23" s="10">
        <f t="shared" si="7"/>
        <v>11.465742873963073</v>
      </c>
      <c r="M23" s="9">
        <f t="shared" si="7"/>
        <v>14.859975708504376</v>
      </c>
      <c r="N23" s="15">
        <f t="shared" si="3"/>
        <v>56.48735499983777</v>
      </c>
      <c r="O23" s="15">
        <f t="shared" si="4"/>
        <v>56.393803247019122</v>
      </c>
    </row>
    <row r="24" spans="2:20" x14ac:dyDescent="0.25">
      <c r="B24" s="22"/>
    </row>
    <row r="25" spans="2:20" x14ac:dyDescent="0.25">
      <c r="B25" s="22"/>
    </row>
    <row r="26" spans="2:20" x14ac:dyDescent="0.25">
      <c r="B26" s="22"/>
    </row>
    <row r="27" spans="2:20" x14ac:dyDescent="0.25">
      <c r="B27" s="22"/>
    </row>
    <row r="28" spans="2:20" x14ac:dyDescent="0.25">
      <c r="B28" s="22"/>
    </row>
    <row r="29" spans="2:20" x14ac:dyDescent="0.25">
      <c r="B29" s="22"/>
    </row>
    <row r="30" spans="2:20" x14ac:dyDescent="0.25">
      <c r="B30" s="22"/>
    </row>
    <row r="31" spans="2:20" x14ac:dyDescent="0.25">
      <c r="B31" s="17"/>
      <c r="C31" s="6"/>
    </row>
    <row r="33" spans="2:11" x14ac:dyDescent="0.25"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2:11" x14ac:dyDescent="0.25">
      <c r="B34" s="11"/>
      <c r="C34" s="11"/>
      <c r="D34" s="11"/>
      <c r="E34" s="11"/>
      <c r="F34" s="11"/>
      <c r="G34" s="11"/>
      <c r="H34" s="11"/>
      <c r="I34" s="11"/>
      <c r="J34" s="11"/>
      <c r="K34" s="11"/>
    </row>
    <row r="35" spans="2:11" x14ac:dyDescent="0.25">
      <c r="B35" s="11"/>
      <c r="C35" s="11"/>
      <c r="D35" s="11"/>
      <c r="E35" s="11"/>
      <c r="F35" s="11"/>
      <c r="G35" s="11"/>
      <c r="H35" s="11"/>
      <c r="I35" s="11"/>
      <c r="J35" s="11"/>
      <c r="K35" s="11"/>
    </row>
    <row r="36" spans="2:11" x14ac:dyDescent="0.25">
      <c r="B36" s="11"/>
      <c r="C36" s="11"/>
      <c r="D36" s="11"/>
      <c r="E36" s="11"/>
      <c r="F36" s="11"/>
      <c r="G36" s="11"/>
      <c r="H36" s="11"/>
      <c r="I36" s="11"/>
      <c r="J36" s="11"/>
      <c r="K36" s="11"/>
    </row>
    <row r="37" spans="2:11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</row>
    <row r="38" spans="2:11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</row>
    <row r="39" spans="2:11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</row>
  </sheetData>
  <mergeCells count="5">
    <mergeCell ref="D16:F16"/>
    <mergeCell ref="G16:I16"/>
    <mergeCell ref="J16:K16"/>
    <mergeCell ref="L16:M16"/>
    <mergeCell ref="B17:B2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opLeftCell="A4" workbookViewId="0">
      <selection activeCell="B32" sqref="B32"/>
    </sheetView>
  </sheetViews>
  <sheetFormatPr defaultRowHeight="15" x14ac:dyDescent="0.25"/>
  <cols>
    <col min="1" max="1" width="17.85546875" bestFit="1" customWidth="1"/>
    <col min="2" max="2" width="19.42578125" bestFit="1" customWidth="1"/>
    <col min="3" max="3" width="10.42578125" bestFit="1" customWidth="1"/>
    <col min="4" max="4" width="17.7109375" customWidth="1"/>
    <col min="5" max="5" width="17.85546875" bestFit="1" customWidth="1"/>
    <col min="6" max="7" width="17.85546875" customWidth="1"/>
    <col min="8" max="8" width="17.85546875" bestFit="1" customWidth="1"/>
    <col min="9" max="9" width="15.28515625" bestFit="1" customWidth="1"/>
    <col min="10" max="10" width="17.85546875" bestFit="1" customWidth="1"/>
    <col min="11" max="11" width="15.28515625" customWidth="1"/>
    <col min="12" max="13" width="17.85546875" bestFit="1" customWidth="1"/>
    <col min="14" max="14" width="19" customWidth="1"/>
    <col min="15" max="15" width="17.85546875" bestFit="1" customWidth="1"/>
    <col min="16" max="16" width="12" bestFit="1" customWidth="1"/>
  </cols>
  <sheetData>
    <row r="1" spans="1:20" x14ac:dyDescent="0.25">
      <c r="A1" s="18" t="s">
        <v>11</v>
      </c>
      <c r="B1" s="1" t="s">
        <v>6</v>
      </c>
      <c r="C1" s="2" t="s">
        <v>0</v>
      </c>
      <c r="D1" s="2"/>
    </row>
    <row r="2" spans="1:20" x14ac:dyDescent="0.25">
      <c r="A2" s="1" t="s">
        <v>4</v>
      </c>
      <c r="B2" t="s">
        <v>9</v>
      </c>
      <c r="C2">
        <v>230</v>
      </c>
    </row>
    <row r="3" spans="1:20" x14ac:dyDescent="0.25">
      <c r="A3" s="1" t="s">
        <v>5</v>
      </c>
      <c r="B3" t="s">
        <v>10</v>
      </c>
      <c r="C3">
        <v>230</v>
      </c>
    </row>
    <row r="4" spans="1:20" x14ac:dyDescent="0.25">
      <c r="A4" s="1" t="s">
        <v>15</v>
      </c>
      <c r="C4">
        <v>270</v>
      </c>
    </row>
    <row r="5" spans="1:20" x14ac:dyDescent="0.25">
      <c r="A5" s="1"/>
    </row>
    <row r="6" spans="1:20" x14ac:dyDescent="0.25">
      <c r="A6" s="18" t="s">
        <v>21</v>
      </c>
      <c r="B6" t="s">
        <v>22</v>
      </c>
    </row>
    <row r="7" spans="1:20" x14ac:dyDescent="0.25">
      <c r="A7" s="1" t="s">
        <v>9</v>
      </c>
      <c r="B7" s="24">
        <v>25.18</v>
      </c>
      <c r="C7" t="s">
        <v>8</v>
      </c>
    </row>
    <row r="8" spans="1:20" x14ac:dyDescent="0.25">
      <c r="A8" s="1" t="s">
        <v>15</v>
      </c>
      <c r="B8" s="24">
        <v>92.474999999999994</v>
      </c>
      <c r="C8" t="s">
        <v>8</v>
      </c>
    </row>
    <row r="9" spans="1:20" x14ac:dyDescent="0.25">
      <c r="A9" s="1" t="s">
        <v>20</v>
      </c>
      <c r="B9">
        <f>B8/G18</f>
        <v>11.015890864215194</v>
      </c>
    </row>
    <row r="10" spans="1:20" x14ac:dyDescent="0.25">
      <c r="A10" s="1"/>
    </row>
    <row r="11" spans="1:20" x14ac:dyDescent="0.25">
      <c r="A11" s="18" t="s">
        <v>12</v>
      </c>
    </row>
    <row r="12" spans="1:20" x14ac:dyDescent="0.25">
      <c r="A12" t="s">
        <v>9</v>
      </c>
      <c r="B12" t="s">
        <v>13</v>
      </c>
      <c r="C12">
        <v>1092.5999999999999</v>
      </c>
    </row>
    <row r="13" spans="1:20" x14ac:dyDescent="0.25">
      <c r="A13" t="s">
        <v>10</v>
      </c>
      <c r="B13" t="s">
        <v>13</v>
      </c>
      <c r="C13">
        <v>2818.1</v>
      </c>
      <c r="N13" s="11"/>
      <c r="O13" s="11"/>
      <c r="P13" s="11"/>
      <c r="Q13" s="11"/>
      <c r="R13" s="11"/>
    </row>
    <row r="14" spans="1:20" x14ac:dyDescent="0.25">
      <c r="A14" t="s">
        <v>15</v>
      </c>
      <c r="B14" t="s">
        <v>16</v>
      </c>
      <c r="C14">
        <v>166.51</v>
      </c>
      <c r="N14" s="11"/>
      <c r="O14" s="11"/>
      <c r="P14" s="11"/>
      <c r="Q14" s="11"/>
      <c r="R14" s="11"/>
    </row>
    <row r="15" spans="1:20" x14ac:dyDescent="0.25">
      <c r="N15" s="11"/>
      <c r="O15" s="11"/>
      <c r="P15" s="11"/>
      <c r="Q15" s="11"/>
      <c r="R15" s="11"/>
    </row>
    <row r="16" spans="1:20" ht="15" customHeight="1" x14ac:dyDescent="0.25">
      <c r="B16" s="5" t="s">
        <v>7</v>
      </c>
      <c r="C16" s="1"/>
      <c r="D16" s="25" t="s">
        <v>2</v>
      </c>
      <c r="E16" s="25"/>
      <c r="F16" s="25"/>
      <c r="G16" s="26" t="s">
        <v>17</v>
      </c>
      <c r="H16" s="27"/>
      <c r="I16" s="27"/>
      <c r="J16" s="28" t="s">
        <v>18</v>
      </c>
      <c r="K16" s="29"/>
      <c r="L16" s="30" t="s">
        <v>19</v>
      </c>
      <c r="M16" s="31"/>
      <c r="N16" s="19" t="s">
        <v>3</v>
      </c>
      <c r="O16" s="20" t="s">
        <v>14</v>
      </c>
      <c r="P16" s="21"/>
      <c r="Q16" s="17"/>
      <c r="R16" s="17"/>
      <c r="S16" s="11"/>
      <c r="T16" s="11"/>
    </row>
    <row r="17" spans="2:20" x14ac:dyDescent="0.25">
      <c r="B17" s="33" t="s">
        <v>25</v>
      </c>
      <c r="C17" s="3" t="s">
        <v>1</v>
      </c>
      <c r="D17" s="23" t="s">
        <v>15</v>
      </c>
      <c r="E17" s="12" t="str">
        <f>$B$2</f>
        <v>2-iodobenzonitrile</v>
      </c>
      <c r="F17" s="12" t="str">
        <f>$B$3</f>
        <v>CN-biphenyl</v>
      </c>
      <c r="G17" s="14" t="s">
        <v>15</v>
      </c>
      <c r="H17" s="12" t="str">
        <f>$B$2</f>
        <v>2-iodobenzonitrile</v>
      </c>
      <c r="I17" s="13" t="str">
        <f>$B$3</f>
        <v>CN-biphenyl</v>
      </c>
      <c r="J17" s="12" t="str">
        <f>$B$2</f>
        <v>2-iodobenzonitrile</v>
      </c>
      <c r="K17" s="13" t="str">
        <f>$B$3</f>
        <v>CN-biphenyl</v>
      </c>
      <c r="L17" s="12" t="str">
        <f>$B$2</f>
        <v>2-iodobenzonitrile</v>
      </c>
      <c r="M17" s="13" t="str">
        <f>$B$3</f>
        <v>CN-biphenyl</v>
      </c>
      <c r="N17" s="12" t="s">
        <v>9</v>
      </c>
      <c r="O17" s="13" t="s">
        <v>10</v>
      </c>
      <c r="P17" s="11"/>
      <c r="Q17" s="11"/>
      <c r="R17" s="11"/>
      <c r="S17" s="11"/>
      <c r="T17" s="11"/>
    </row>
    <row r="18" spans="2:20" x14ac:dyDescent="0.25">
      <c r="B18" s="32"/>
      <c r="C18" s="4">
        <v>0</v>
      </c>
      <c r="D18" s="7">
        <v>1397.8</v>
      </c>
      <c r="E18" s="8">
        <v>2782.4</v>
      </c>
      <c r="F18" s="8">
        <v>0</v>
      </c>
      <c r="G18" s="16">
        <f>D18/$C$14</f>
        <v>8.3946910095489766</v>
      </c>
      <c r="H18" s="7">
        <f t="shared" ref="H18:H23" si="0">E18/$C$12</f>
        <v>2.5465861248398318</v>
      </c>
      <c r="I18" s="9">
        <f>F18/$C$13</f>
        <v>0</v>
      </c>
      <c r="J18" s="7">
        <f>(H18/G18)*$G$18</f>
        <v>2.5465861248398318</v>
      </c>
      <c r="K18" s="9">
        <f>(I18/G18)*$G$18</f>
        <v>0</v>
      </c>
      <c r="L18" s="10">
        <f>J18*$B$9</f>
        <v>28.052914827560276</v>
      </c>
      <c r="M18" s="9">
        <f>K18*$B$9</f>
        <v>0</v>
      </c>
      <c r="N18" s="15">
        <f>(($L$18-L18)/$L$18)*100</f>
        <v>0</v>
      </c>
      <c r="O18" s="15">
        <f>(M18/$L$18)*100</f>
        <v>0</v>
      </c>
      <c r="P18" s="11"/>
      <c r="Q18" s="11"/>
      <c r="R18" s="11"/>
      <c r="S18" s="11"/>
      <c r="T18" s="11"/>
    </row>
    <row r="19" spans="2:20" ht="14.25" customHeight="1" x14ac:dyDescent="0.25">
      <c r="B19" s="32"/>
      <c r="C19" s="4">
        <v>5</v>
      </c>
      <c r="D19" s="7">
        <v>1396.8</v>
      </c>
      <c r="E19" s="7">
        <v>2407.4</v>
      </c>
      <c r="F19" s="15">
        <v>984.4</v>
      </c>
      <c r="G19" s="16">
        <f t="shared" ref="G19:G23" si="1">D19/$C$14</f>
        <v>8.388685364242388</v>
      </c>
      <c r="H19" s="7">
        <f t="shared" si="0"/>
        <v>2.2033681127585578</v>
      </c>
      <c r="I19" s="9">
        <f t="shared" ref="I19:I23" si="2">F19/$C$13</f>
        <v>0.34931336716227246</v>
      </c>
      <c r="J19" s="7">
        <f>(H19/G19)*$G$18</f>
        <v>2.2049455527018273</v>
      </c>
      <c r="K19" s="9">
        <f>(I19/G19)*$G$18</f>
        <v>0.34956344832433023</v>
      </c>
      <c r="L19" s="10">
        <f>J19*$B$9</f>
        <v>24.289439570099983</v>
      </c>
      <c r="M19" s="9">
        <f>K19*$B$9</f>
        <v>3.8507527968595494</v>
      </c>
      <c r="N19" s="15">
        <f t="shared" ref="N19:N23" si="3">(($L$18-L19)/$L$18)*100</f>
        <v>13.415629999927523</v>
      </c>
      <c r="O19" s="15">
        <f t="shared" ref="O19:O23" si="4">(M19/$L$18)*100</f>
        <v>13.726747543098158</v>
      </c>
      <c r="P19" s="11"/>
      <c r="Q19" s="11"/>
      <c r="R19" s="11"/>
      <c r="S19" s="11"/>
      <c r="T19" s="11"/>
    </row>
    <row r="20" spans="2:20" x14ac:dyDescent="0.25">
      <c r="B20" s="32"/>
      <c r="C20" s="4">
        <v>10</v>
      </c>
      <c r="D20" s="7">
        <v>1340.5</v>
      </c>
      <c r="E20" s="7">
        <v>1692</v>
      </c>
      <c r="F20" s="15">
        <v>2459.3000000000002</v>
      </c>
      <c r="G20" s="16">
        <f t="shared" si="1"/>
        <v>8.0505675334814732</v>
      </c>
      <c r="H20" s="7">
        <f t="shared" si="0"/>
        <v>1.5485996705107086</v>
      </c>
      <c r="I20" s="9">
        <f t="shared" si="2"/>
        <v>0.8726801745857139</v>
      </c>
      <c r="J20" s="7">
        <f t="shared" ref="J20:J23" si="5">(H20/G20)*$G$18</f>
        <v>1.6147949417678988</v>
      </c>
      <c r="K20" s="9">
        <f t="shared" ref="K20:K23" si="6">(I20/G20)*$G$18</f>
        <v>0.9099831018544654</v>
      </c>
      <c r="L20" s="10">
        <f t="shared" ref="L20:M23" si="7">J20*$B$9</f>
        <v>17.788404846601903</v>
      </c>
      <c r="M20" s="9">
        <f t="shared" si="7"/>
        <v>10.024274538308809</v>
      </c>
      <c r="N20" s="15">
        <f>(($L$18-L20)/$L$18)*100</f>
        <v>36.589816224280973</v>
      </c>
      <c r="O20" s="15">
        <f>(M20/$L$18)*100</f>
        <v>35.733450872850376</v>
      </c>
      <c r="P20" s="11"/>
      <c r="Q20" s="11"/>
      <c r="R20" s="11"/>
      <c r="S20" s="11"/>
      <c r="T20" s="11"/>
    </row>
    <row r="21" spans="2:20" x14ac:dyDescent="0.25">
      <c r="B21" s="32"/>
      <c r="C21" s="4">
        <v>22</v>
      </c>
      <c r="D21" s="15">
        <v>1314.5</v>
      </c>
      <c r="E21" s="15">
        <v>750</v>
      </c>
      <c r="F21" s="15">
        <v>4871</v>
      </c>
      <c r="G21" s="16">
        <f t="shared" si="1"/>
        <v>7.89442075551018</v>
      </c>
      <c r="H21" s="7">
        <f t="shared" si="0"/>
        <v>0.68643602416254812</v>
      </c>
      <c r="I21" s="9">
        <f t="shared" si="2"/>
        <v>1.7284695362123417</v>
      </c>
      <c r="J21" s="7">
        <f t="shared" si="5"/>
        <v>0.72993554551115236</v>
      </c>
      <c r="K21" s="9">
        <f t="shared" si="6"/>
        <v>1.8380028282370569</v>
      </c>
      <c r="L21" s="10">
        <f t="shared" si="7"/>
        <v>8.040890307262238</v>
      </c>
      <c r="M21" s="9">
        <f t="shared" si="7"/>
        <v>20.247238563978282</v>
      </c>
      <c r="N21" s="15">
        <f t="shared" si="3"/>
        <v>71.336702953368132</v>
      </c>
      <c r="O21" s="15">
        <f t="shared" si="4"/>
        <v>72.175168564254179</v>
      </c>
      <c r="P21" s="11"/>
      <c r="Q21" s="11"/>
      <c r="R21" s="11"/>
      <c r="S21" s="11"/>
      <c r="T21" s="11"/>
    </row>
    <row r="22" spans="2:20" x14ac:dyDescent="0.25">
      <c r="B22" s="32"/>
      <c r="C22" s="4">
        <v>30</v>
      </c>
      <c r="D22" s="15">
        <v>1389.2</v>
      </c>
      <c r="E22" s="15">
        <v>486</v>
      </c>
      <c r="F22" s="15">
        <v>5815</v>
      </c>
      <c r="G22" s="16">
        <f t="shared" si="1"/>
        <v>8.3430424599123185</v>
      </c>
      <c r="H22" s="7">
        <f t="shared" si="0"/>
        <v>0.44481054365733119</v>
      </c>
      <c r="I22" s="9">
        <f t="shared" si="2"/>
        <v>2.0634470033000958</v>
      </c>
      <c r="J22" s="7">
        <f t="shared" si="5"/>
        <v>0.44756419372604195</v>
      </c>
      <c r="K22" s="9">
        <f t="shared" si="6"/>
        <v>2.0762210057679771</v>
      </c>
      <c r="L22" s="10">
        <f t="shared" si="7"/>
        <v>4.9303183128165449</v>
      </c>
      <c r="M22" s="9">
        <f t="shared" si="7"/>
        <v>22.87142400953114</v>
      </c>
      <c r="N22" s="15">
        <f t="shared" si="3"/>
        <v>82.424933939581891</v>
      </c>
      <c r="O22" s="15">
        <f t="shared" si="4"/>
        <v>81.529581329143596</v>
      </c>
    </row>
    <row r="23" spans="2:20" x14ac:dyDescent="0.25">
      <c r="B23" s="32"/>
      <c r="C23" s="4">
        <v>60</v>
      </c>
      <c r="D23" s="15">
        <v>1327.7</v>
      </c>
      <c r="E23" s="15">
        <v>83</v>
      </c>
      <c r="F23" s="15">
        <v>6341.7</v>
      </c>
      <c r="G23" s="16">
        <f t="shared" si="1"/>
        <v>7.9736952735571442</v>
      </c>
      <c r="H23" s="7">
        <f t="shared" si="0"/>
        <v>7.5965586673988658E-2</v>
      </c>
      <c r="I23" s="9">
        <f t="shared" si="2"/>
        <v>2.2503459777864521</v>
      </c>
      <c r="J23" s="7">
        <f t="shared" si="5"/>
        <v>7.9976423177601383E-2</v>
      </c>
      <c r="K23" s="9">
        <f t="shared" si="6"/>
        <v>2.3691599064170394</v>
      </c>
      <c r="L23" s="10">
        <f t="shared" si="7"/>
        <v>0.88101154943474735</v>
      </c>
      <c r="M23" s="9">
        <f t="shared" si="7"/>
        <v>26.09840696896439</v>
      </c>
      <c r="N23" s="15">
        <f t="shared" si="3"/>
        <v>96.859465211190084</v>
      </c>
      <c r="O23" s="15">
        <f t="shared" si="4"/>
        <v>93.032781546551803</v>
      </c>
    </row>
    <row r="24" spans="2:20" x14ac:dyDescent="0.25">
      <c r="B24" s="22"/>
    </row>
    <row r="25" spans="2:20" x14ac:dyDescent="0.25">
      <c r="B25" s="22"/>
    </row>
    <row r="26" spans="2:20" x14ac:dyDescent="0.25">
      <c r="B26" s="22"/>
    </row>
    <row r="27" spans="2:20" x14ac:dyDescent="0.25">
      <c r="B27" s="22"/>
    </row>
    <row r="28" spans="2:20" x14ac:dyDescent="0.25">
      <c r="B28" s="22"/>
    </row>
    <row r="29" spans="2:20" x14ac:dyDescent="0.25">
      <c r="B29" s="22"/>
    </row>
    <row r="30" spans="2:20" x14ac:dyDescent="0.25">
      <c r="B30" s="22"/>
    </row>
    <row r="31" spans="2:20" x14ac:dyDescent="0.25">
      <c r="B31" s="17"/>
      <c r="C31" s="6"/>
    </row>
    <row r="33" spans="2:11" x14ac:dyDescent="0.25"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2:11" x14ac:dyDescent="0.25">
      <c r="B34" s="11"/>
      <c r="C34" s="11"/>
      <c r="D34" s="11"/>
      <c r="E34" s="11"/>
      <c r="F34" s="11"/>
      <c r="G34" s="11"/>
      <c r="H34" s="11"/>
      <c r="I34" s="11"/>
      <c r="J34" s="11"/>
      <c r="K34" s="11"/>
    </row>
    <row r="35" spans="2:11" x14ac:dyDescent="0.25">
      <c r="B35" s="11"/>
      <c r="C35" s="11"/>
      <c r="D35" s="11"/>
      <c r="E35" s="11"/>
      <c r="F35" s="11"/>
      <c r="G35" s="11"/>
      <c r="H35" s="11"/>
      <c r="I35" s="11"/>
      <c r="J35" s="11"/>
      <c r="K35" s="11"/>
    </row>
    <row r="36" spans="2:11" x14ac:dyDescent="0.25">
      <c r="B36" s="11"/>
      <c r="C36" s="11"/>
      <c r="D36" s="11"/>
      <c r="E36" s="11"/>
      <c r="F36" s="11"/>
      <c r="G36" s="11"/>
      <c r="H36" s="11"/>
      <c r="I36" s="11"/>
      <c r="J36" s="11"/>
      <c r="K36" s="11"/>
    </row>
    <row r="37" spans="2:11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</row>
    <row r="38" spans="2:11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</row>
    <row r="39" spans="2:11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</row>
  </sheetData>
  <mergeCells count="5">
    <mergeCell ref="D16:F16"/>
    <mergeCell ref="G16:I16"/>
    <mergeCell ref="J16:K16"/>
    <mergeCell ref="L16:M16"/>
    <mergeCell ref="B17:B2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workbookViewId="0">
      <selection activeCell="B17" sqref="B17:B23"/>
    </sheetView>
  </sheetViews>
  <sheetFormatPr defaultRowHeight="15" x14ac:dyDescent="0.25"/>
  <cols>
    <col min="1" max="1" width="17.85546875" bestFit="1" customWidth="1"/>
    <col min="2" max="2" width="19.42578125" bestFit="1" customWidth="1"/>
    <col min="3" max="3" width="10.42578125" bestFit="1" customWidth="1"/>
    <col min="4" max="4" width="17.7109375" customWidth="1"/>
    <col min="5" max="5" width="17.85546875" bestFit="1" customWidth="1"/>
    <col min="6" max="7" width="17.85546875" customWidth="1"/>
    <col min="8" max="8" width="17.85546875" bestFit="1" customWidth="1"/>
    <col min="9" max="9" width="15.28515625" bestFit="1" customWidth="1"/>
    <col min="10" max="10" width="17.85546875" bestFit="1" customWidth="1"/>
    <col min="11" max="11" width="15.28515625" customWidth="1"/>
    <col min="12" max="13" width="17.85546875" bestFit="1" customWidth="1"/>
    <col min="14" max="14" width="19" customWidth="1"/>
    <col min="15" max="15" width="17.85546875" bestFit="1" customWidth="1"/>
    <col min="16" max="16" width="12" bestFit="1" customWidth="1"/>
  </cols>
  <sheetData>
    <row r="1" spans="1:20" x14ac:dyDescent="0.25">
      <c r="A1" s="18" t="s">
        <v>11</v>
      </c>
      <c r="B1" s="1" t="s">
        <v>6</v>
      </c>
      <c r="C1" s="2" t="s">
        <v>0</v>
      </c>
      <c r="D1" s="2"/>
    </row>
    <row r="2" spans="1:20" x14ac:dyDescent="0.25">
      <c r="A2" s="1" t="s">
        <v>4</v>
      </c>
      <c r="B2" t="s">
        <v>9</v>
      </c>
      <c r="C2">
        <v>230</v>
      </c>
    </row>
    <row r="3" spans="1:20" x14ac:dyDescent="0.25">
      <c r="A3" s="1" t="s">
        <v>5</v>
      </c>
      <c r="B3" t="s">
        <v>10</v>
      </c>
      <c r="C3">
        <v>230</v>
      </c>
    </row>
    <row r="4" spans="1:20" x14ac:dyDescent="0.25">
      <c r="A4" s="1" t="s">
        <v>15</v>
      </c>
      <c r="C4">
        <v>270</v>
      </c>
    </row>
    <row r="5" spans="1:20" x14ac:dyDescent="0.25">
      <c r="A5" s="1"/>
    </row>
    <row r="6" spans="1:20" x14ac:dyDescent="0.25">
      <c r="A6" s="18" t="s">
        <v>21</v>
      </c>
      <c r="B6" t="s">
        <v>22</v>
      </c>
    </row>
    <row r="7" spans="1:20" x14ac:dyDescent="0.25">
      <c r="A7" s="1" t="s">
        <v>9</v>
      </c>
      <c r="B7" s="24">
        <v>24.9</v>
      </c>
      <c r="C7" t="s">
        <v>8</v>
      </c>
    </row>
    <row r="8" spans="1:20" x14ac:dyDescent="0.25">
      <c r="A8" s="1" t="s">
        <v>15</v>
      </c>
      <c r="B8" s="24">
        <v>92.47</v>
      </c>
      <c r="C8" t="s">
        <v>8</v>
      </c>
    </row>
    <row r="9" spans="1:20" x14ac:dyDescent="0.25">
      <c r="A9" s="1" t="s">
        <v>20</v>
      </c>
      <c r="B9">
        <f>B8/G18</f>
        <v>10.282609656738346</v>
      </c>
    </row>
    <row r="10" spans="1:20" x14ac:dyDescent="0.25">
      <c r="A10" s="1"/>
    </row>
    <row r="11" spans="1:20" x14ac:dyDescent="0.25">
      <c r="A11" s="18" t="s">
        <v>12</v>
      </c>
    </row>
    <row r="12" spans="1:20" x14ac:dyDescent="0.25">
      <c r="A12" t="s">
        <v>9</v>
      </c>
      <c r="B12" t="s">
        <v>13</v>
      </c>
      <c r="C12">
        <v>1092.5999999999999</v>
      </c>
    </row>
    <row r="13" spans="1:20" x14ac:dyDescent="0.25">
      <c r="A13" t="s">
        <v>10</v>
      </c>
      <c r="B13" t="s">
        <v>13</v>
      </c>
      <c r="C13">
        <v>2818.1</v>
      </c>
      <c r="N13" s="11"/>
      <c r="O13" s="11"/>
      <c r="P13" s="11"/>
      <c r="Q13" s="11"/>
      <c r="R13" s="11"/>
    </row>
    <row r="14" spans="1:20" x14ac:dyDescent="0.25">
      <c r="A14" t="s">
        <v>15</v>
      </c>
      <c r="B14" t="s">
        <v>16</v>
      </c>
      <c r="C14">
        <v>166.51</v>
      </c>
      <c r="N14" s="11"/>
      <c r="O14" s="11"/>
      <c r="P14" s="11"/>
      <c r="Q14" s="11"/>
      <c r="R14" s="11"/>
    </row>
    <row r="15" spans="1:20" x14ac:dyDescent="0.25">
      <c r="N15" s="11"/>
      <c r="O15" s="11"/>
      <c r="P15" s="11"/>
      <c r="Q15" s="11"/>
      <c r="R15" s="11"/>
    </row>
    <row r="16" spans="1:20" ht="15" customHeight="1" x14ac:dyDescent="0.25">
      <c r="B16" s="5" t="s">
        <v>7</v>
      </c>
      <c r="C16" s="1"/>
      <c r="D16" s="25" t="s">
        <v>2</v>
      </c>
      <c r="E16" s="25"/>
      <c r="F16" s="25"/>
      <c r="G16" s="26" t="s">
        <v>17</v>
      </c>
      <c r="H16" s="27"/>
      <c r="I16" s="27"/>
      <c r="J16" s="28" t="s">
        <v>18</v>
      </c>
      <c r="K16" s="29"/>
      <c r="L16" s="30" t="s">
        <v>19</v>
      </c>
      <c r="M16" s="31"/>
      <c r="N16" s="19" t="s">
        <v>3</v>
      </c>
      <c r="O16" s="20" t="s">
        <v>14</v>
      </c>
      <c r="P16" s="21"/>
      <c r="Q16" s="17"/>
      <c r="R16" s="17"/>
      <c r="S16" s="11"/>
      <c r="T16" s="11"/>
    </row>
    <row r="17" spans="2:20" x14ac:dyDescent="0.25">
      <c r="B17" s="33" t="s">
        <v>23</v>
      </c>
      <c r="C17" s="3" t="s">
        <v>1</v>
      </c>
      <c r="D17" s="23" t="s">
        <v>15</v>
      </c>
      <c r="E17" s="12" t="str">
        <f>$B$2</f>
        <v>2-iodobenzonitrile</v>
      </c>
      <c r="F17" s="12" t="str">
        <f>$B$3</f>
        <v>CN-biphenyl</v>
      </c>
      <c r="G17" s="14" t="s">
        <v>15</v>
      </c>
      <c r="H17" s="12" t="str">
        <f>$B$2</f>
        <v>2-iodobenzonitrile</v>
      </c>
      <c r="I17" s="13" t="str">
        <f>$B$3</f>
        <v>CN-biphenyl</v>
      </c>
      <c r="J17" s="12" t="str">
        <f>$B$2</f>
        <v>2-iodobenzonitrile</v>
      </c>
      <c r="K17" s="13" t="str">
        <f>$B$3</f>
        <v>CN-biphenyl</v>
      </c>
      <c r="L17" s="12" t="str">
        <f>$B$2</f>
        <v>2-iodobenzonitrile</v>
      </c>
      <c r="M17" s="13" t="str">
        <f>$B$3</f>
        <v>CN-biphenyl</v>
      </c>
      <c r="N17" s="12" t="s">
        <v>9</v>
      </c>
      <c r="O17" s="13" t="s">
        <v>10</v>
      </c>
      <c r="P17" s="11"/>
      <c r="Q17" s="11"/>
      <c r="R17" s="11"/>
      <c r="S17" s="11"/>
      <c r="T17" s="11"/>
    </row>
    <row r="18" spans="2:20" x14ac:dyDescent="0.25">
      <c r="B18" s="32"/>
      <c r="C18" s="4">
        <v>0</v>
      </c>
      <c r="D18" s="7">
        <v>1497.4</v>
      </c>
      <c r="E18" s="8">
        <v>2788</v>
      </c>
      <c r="F18" s="8">
        <v>0</v>
      </c>
      <c r="G18" s="16">
        <f>D18/$C$14</f>
        <v>8.9928532820851608</v>
      </c>
      <c r="H18" s="7">
        <f t="shared" ref="H18:H23" si="0">E18/$C$12</f>
        <v>2.5517115138202455</v>
      </c>
      <c r="I18" s="9">
        <f>F18/$C$13</f>
        <v>0</v>
      </c>
      <c r="J18" s="7">
        <f>(H18/G18)*$G$18</f>
        <v>2.5517115138202455</v>
      </c>
      <c r="K18" s="9">
        <f>(I18/G18)*$G$18</f>
        <v>0</v>
      </c>
      <c r="L18" s="10">
        <f>J18*$B$9</f>
        <v>26.23825345321848</v>
      </c>
      <c r="M18" s="9">
        <f>K18*$B$9</f>
        <v>0</v>
      </c>
      <c r="N18" s="15">
        <f>(($L$18-L18)/$L$18)*100</f>
        <v>0</v>
      </c>
      <c r="O18" s="15">
        <f>(M18/$L$18)*100</f>
        <v>0</v>
      </c>
      <c r="P18" s="11"/>
      <c r="Q18" s="11"/>
      <c r="R18" s="11"/>
      <c r="S18" s="11"/>
      <c r="T18" s="11"/>
    </row>
    <row r="19" spans="2:20" ht="14.25" customHeight="1" x14ac:dyDescent="0.25">
      <c r="B19" s="32"/>
      <c r="C19" s="4">
        <v>5</v>
      </c>
      <c r="D19" s="7">
        <v>1472.5</v>
      </c>
      <c r="E19" s="7">
        <v>1866.7</v>
      </c>
      <c r="F19" s="15">
        <v>2337.1999999999998</v>
      </c>
      <c r="G19" s="16">
        <f t="shared" ref="G19:G23" si="1">D19/$C$14</f>
        <v>8.8433127139511143</v>
      </c>
      <c r="H19" s="7">
        <f t="shared" si="0"/>
        <v>1.7084935017389715</v>
      </c>
      <c r="I19" s="9">
        <f t="shared" ref="I19:I23" si="2">F19/$C$13</f>
        <v>0.82935311025158787</v>
      </c>
      <c r="J19" s="7">
        <f>(H19/G19)*$G$18</f>
        <v>1.7373841558600585</v>
      </c>
      <c r="K19" s="9">
        <f>(I19/G19)*$G$18</f>
        <v>0.84337748542664026</v>
      </c>
      <c r="L19" s="10">
        <f>J19*$B$9</f>
        <v>17.864843098510836</v>
      </c>
      <c r="M19" s="9">
        <f>K19*$B$9</f>
        <v>8.6721214759236744</v>
      </c>
      <c r="N19" s="15">
        <f t="shared" ref="N19:N23" si="3">(($L$18-L19)/$L$18)*100</f>
        <v>31.912986775728136</v>
      </c>
      <c r="O19" s="15">
        <f t="shared" ref="O19:O23" si="4">(M19/$L$18)*100</f>
        <v>33.051443349252047</v>
      </c>
      <c r="P19" s="11"/>
      <c r="Q19" s="11"/>
      <c r="R19" s="11"/>
      <c r="S19" s="11"/>
      <c r="T19" s="11"/>
    </row>
    <row r="20" spans="2:20" x14ac:dyDescent="0.25">
      <c r="B20" s="32"/>
      <c r="C20" s="4">
        <v>10</v>
      </c>
      <c r="D20" s="7">
        <v>1468.1</v>
      </c>
      <c r="E20" s="7">
        <v>1093</v>
      </c>
      <c r="F20" s="15">
        <v>4370.3</v>
      </c>
      <c r="G20" s="16">
        <f t="shared" si="1"/>
        <v>8.8168878746021253</v>
      </c>
      <c r="H20" s="7">
        <f t="shared" si="0"/>
        <v>1.0003660992128869</v>
      </c>
      <c r="I20" s="9">
        <f t="shared" si="2"/>
        <v>1.5507966360313687</v>
      </c>
      <c r="J20" s="7">
        <f t="shared" ref="J20:J23" si="5">(H20/G20)*$G$18</f>
        <v>1.0203311742806191</v>
      </c>
      <c r="K20" s="9">
        <f t="shared" ref="K20:K23" si="6">(I20/G20)*$G$18</f>
        <v>1.5817470763526815</v>
      </c>
      <c r="L20" s="10">
        <f t="shared" ref="L20:M23" si="7">J20*$B$9</f>
        <v>10.491667185729071</v>
      </c>
      <c r="M20" s="9">
        <f t="shared" si="7"/>
        <v>16.26448776182173</v>
      </c>
      <c r="N20" s="15">
        <f>(($L$18-L20)/$L$18)*100</f>
        <v>60.013850752546475</v>
      </c>
      <c r="O20" s="15">
        <f>(M20/$L$18)*100</f>
        <v>61.987692095514333</v>
      </c>
      <c r="P20" s="11"/>
      <c r="Q20" s="11"/>
      <c r="R20" s="11"/>
      <c r="S20" s="11"/>
      <c r="T20" s="11"/>
    </row>
    <row r="21" spans="2:20" x14ac:dyDescent="0.25">
      <c r="B21" s="32"/>
      <c r="C21" s="4">
        <v>20</v>
      </c>
      <c r="D21" s="15">
        <v>1510.9</v>
      </c>
      <c r="E21" s="15">
        <v>411.8</v>
      </c>
      <c r="F21" s="15">
        <v>6279.9</v>
      </c>
      <c r="G21" s="16">
        <f t="shared" si="1"/>
        <v>9.0739294937241013</v>
      </c>
      <c r="H21" s="7">
        <f t="shared" si="0"/>
        <v>0.37689913966684974</v>
      </c>
      <c r="I21" s="9">
        <f t="shared" si="2"/>
        <v>2.22841630886058</v>
      </c>
      <c r="J21" s="7">
        <f t="shared" si="5"/>
        <v>0.37353151878823271</v>
      </c>
      <c r="K21" s="9">
        <f t="shared" si="6"/>
        <v>2.2085052491149861</v>
      </c>
      <c r="L21" s="10">
        <f t="shared" si="7"/>
        <v>3.8408788021880227</v>
      </c>
      <c r="M21" s="9">
        <f t="shared" si="7"/>
        <v>22.709197401507083</v>
      </c>
      <c r="N21" s="15">
        <f t="shared" si="3"/>
        <v>85.361530221376498</v>
      </c>
      <c r="O21" s="15">
        <f t="shared" si="4"/>
        <v>86.549958220338368</v>
      </c>
      <c r="P21" s="11"/>
      <c r="Q21" s="11"/>
      <c r="R21" s="11"/>
      <c r="S21" s="11"/>
      <c r="T21" s="11"/>
    </row>
    <row r="22" spans="2:20" x14ac:dyDescent="0.25">
      <c r="B22" s="32"/>
      <c r="C22" s="4">
        <v>30</v>
      </c>
      <c r="D22" s="15">
        <v>1424.2</v>
      </c>
      <c r="E22" s="15">
        <v>158.6</v>
      </c>
      <c r="F22" s="15">
        <v>6462.5</v>
      </c>
      <c r="G22" s="16">
        <f t="shared" si="1"/>
        <v>8.5532400456429052</v>
      </c>
      <c r="H22" s="7">
        <f t="shared" si="0"/>
        <v>0.1451583379095735</v>
      </c>
      <c r="I22" s="9">
        <f t="shared" si="2"/>
        <v>2.2932117384053088</v>
      </c>
      <c r="J22" s="7">
        <f t="shared" si="5"/>
        <v>0.15261908101797175</v>
      </c>
      <c r="K22" s="9">
        <f t="shared" si="6"/>
        <v>2.4110765742789702</v>
      </c>
      <c r="L22" s="10">
        <f t="shared" si="7"/>
        <v>1.5693224362779283</v>
      </c>
      <c r="M22" s="9">
        <f t="shared" si="7"/>
        <v>24.792159265816551</v>
      </c>
      <c r="N22" s="15">
        <f t="shared" si="3"/>
        <v>94.01895237014935</v>
      </c>
      <c r="O22" s="15">
        <f t="shared" si="4"/>
        <v>94.488603481248319</v>
      </c>
    </row>
    <row r="23" spans="2:20" x14ac:dyDescent="0.25">
      <c r="B23" s="32"/>
      <c r="C23" s="4">
        <v>60</v>
      </c>
      <c r="D23" s="15">
        <v>1382.5</v>
      </c>
      <c r="E23" s="15">
        <v>50.6</v>
      </c>
      <c r="F23" s="15">
        <v>6484.2</v>
      </c>
      <c r="G23" s="16">
        <f t="shared" si="1"/>
        <v>8.3028046363581769</v>
      </c>
      <c r="H23" s="7">
        <f t="shared" si="0"/>
        <v>4.6311550430166583E-2</v>
      </c>
      <c r="I23" s="9">
        <f t="shared" si="2"/>
        <v>2.3009119619601859</v>
      </c>
      <c r="J23" s="7">
        <f t="shared" si="5"/>
        <v>5.0160517623241557E-2</v>
      </c>
      <c r="K23" s="9">
        <f t="shared" si="6"/>
        <v>2.4921414624514884</v>
      </c>
      <c r="L23" s="10">
        <f t="shared" si="7"/>
        <v>0.5157810228997376</v>
      </c>
      <c r="M23" s="9">
        <f t="shared" si="7"/>
        <v>25.625717867761701</v>
      </c>
      <c r="N23" s="15">
        <f t="shared" si="3"/>
        <v>98.03424025985818</v>
      </c>
      <c r="O23" s="15">
        <f t="shared" si="4"/>
        <v>97.665486437392261</v>
      </c>
    </row>
    <row r="24" spans="2:20" x14ac:dyDescent="0.25">
      <c r="B24" s="22"/>
    </row>
    <row r="25" spans="2:20" x14ac:dyDescent="0.25">
      <c r="B25" s="22"/>
    </row>
    <row r="26" spans="2:20" x14ac:dyDescent="0.25">
      <c r="B26" s="22"/>
    </row>
    <row r="27" spans="2:20" x14ac:dyDescent="0.25">
      <c r="B27" s="22"/>
    </row>
    <row r="28" spans="2:20" x14ac:dyDescent="0.25">
      <c r="B28" s="22"/>
    </row>
    <row r="29" spans="2:20" x14ac:dyDescent="0.25">
      <c r="B29" s="22"/>
    </row>
    <row r="30" spans="2:20" x14ac:dyDescent="0.25">
      <c r="B30" s="22"/>
    </row>
    <row r="31" spans="2:20" x14ac:dyDescent="0.25">
      <c r="B31" s="17"/>
      <c r="C31" s="6"/>
    </row>
    <row r="33" spans="2:11" x14ac:dyDescent="0.25"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2:11" x14ac:dyDescent="0.25">
      <c r="B34" s="11"/>
      <c r="C34" s="11"/>
      <c r="D34" s="11"/>
      <c r="E34" s="11"/>
      <c r="F34" s="11"/>
      <c r="G34" s="11"/>
      <c r="H34" s="11"/>
      <c r="I34" s="11"/>
      <c r="J34" s="11"/>
      <c r="K34" s="11"/>
    </row>
    <row r="35" spans="2:11" x14ac:dyDescent="0.25">
      <c r="B35" s="11"/>
      <c r="C35" s="11"/>
      <c r="D35" s="11"/>
      <c r="E35" s="11"/>
      <c r="F35" s="11"/>
      <c r="G35" s="11"/>
      <c r="H35" s="11"/>
      <c r="I35" s="11"/>
      <c r="J35" s="11"/>
      <c r="K35" s="11"/>
    </row>
    <row r="36" spans="2:11" x14ac:dyDescent="0.25">
      <c r="B36" s="11"/>
      <c r="C36" s="11"/>
      <c r="D36" s="11"/>
      <c r="E36" s="11"/>
      <c r="F36" s="11"/>
      <c r="G36" s="11"/>
      <c r="H36" s="11"/>
      <c r="I36" s="11"/>
      <c r="J36" s="11"/>
      <c r="K36" s="11"/>
    </row>
    <row r="37" spans="2:11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</row>
    <row r="38" spans="2:11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</row>
    <row r="39" spans="2:11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</row>
  </sheetData>
  <mergeCells count="5">
    <mergeCell ref="D16:F16"/>
    <mergeCell ref="G16:I16"/>
    <mergeCell ref="J16:K16"/>
    <mergeCell ref="L16:M16"/>
    <mergeCell ref="B17:B2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opLeftCell="B10" workbookViewId="0">
      <selection activeCell="C34" sqref="C34"/>
    </sheetView>
  </sheetViews>
  <sheetFormatPr defaultRowHeight="15" x14ac:dyDescent="0.25"/>
  <cols>
    <col min="1" max="1" width="17.85546875" bestFit="1" customWidth="1"/>
    <col min="2" max="2" width="19.42578125" bestFit="1" customWidth="1"/>
    <col min="3" max="3" width="10.42578125" bestFit="1" customWidth="1"/>
    <col min="4" max="4" width="17.7109375" customWidth="1"/>
    <col min="5" max="5" width="17.85546875" bestFit="1" customWidth="1"/>
    <col min="6" max="7" width="17.85546875" customWidth="1"/>
    <col min="8" max="8" width="17.85546875" bestFit="1" customWidth="1"/>
    <col min="9" max="9" width="15.28515625" bestFit="1" customWidth="1"/>
    <col min="10" max="10" width="17.85546875" bestFit="1" customWidth="1"/>
    <col min="11" max="11" width="15.28515625" customWidth="1"/>
    <col min="12" max="13" width="17.85546875" bestFit="1" customWidth="1"/>
    <col min="14" max="14" width="19" customWidth="1"/>
    <col min="15" max="15" width="17.85546875" bestFit="1" customWidth="1"/>
    <col min="16" max="16" width="12" bestFit="1" customWidth="1"/>
  </cols>
  <sheetData>
    <row r="1" spans="1:20" x14ac:dyDescent="0.25">
      <c r="A1" s="18" t="s">
        <v>11</v>
      </c>
      <c r="B1" s="1" t="s">
        <v>6</v>
      </c>
      <c r="C1" s="2" t="s">
        <v>0</v>
      </c>
      <c r="D1" s="2"/>
    </row>
    <row r="2" spans="1:20" x14ac:dyDescent="0.25">
      <c r="A2" s="1" t="s">
        <v>4</v>
      </c>
      <c r="B2" t="s">
        <v>9</v>
      </c>
      <c r="C2">
        <v>230</v>
      </c>
    </row>
    <row r="3" spans="1:20" x14ac:dyDescent="0.25">
      <c r="A3" s="1" t="s">
        <v>5</v>
      </c>
      <c r="B3" t="s">
        <v>10</v>
      </c>
      <c r="C3">
        <v>230</v>
      </c>
    </row>
    <row r="4" spans="1:20" x14ac:dyDescent="0.25">
      <c r="A4" s="1" t="s">
        <v>15</v>
      </c>
      <c r="C4">
        <v>270</v>
      </c>
    </row>
    <row r="5" spans="1:20" x14ac:dyDescent="0.25">
      <c r="A5" s="1"/>
    </row>
    <row r="6" spans="1:20" x14ac:dyDescent="0.25">
      <c r="A6" s="18" t="s">
        <v>21</v>
      </c>
      <c r="B6" t="s">
        <v>22</v>
      </c>
    </row>
    <row r="7" spans="1:20" x14ac:dyDescent="0.25">
      <c r="A7" s="1" t="s">
        <v>9</v>
      </c>
      <c r="B7" s="24">
        <v>25</v>
      </c>
      <c r="C7" t="s">
        <v>8</v>
      </c>
    </row>
    <row r="8" spans="1:20" x14ac:dyDescent="0.25">
      <c r="A8" s="1" t="s">
        <v>15</v>
      </c>
      <c r="B8" s="24">
        <v>92.26</v>
      </c>
      <c r="C8" t="s">
        <v>8</v>
      </c>
    </row>
    <row r="9" spans="1:20" x14ac:dyDescent="0.25">
      <c r="A9" s="1" t="s">
        <v>20</v>
      </c>
      <c r="B9">
        <f>B8/G18</f>
        <v>10.246256653104783</v>
      </c>
    </row>
    <row r="10" spans="1:20" x14ac:dyDescent="0.25">
      <c r="A10" s="1"/>
    </row>
    <row r="11" spans="1:20" x14ac:dyDescent="0.25">
      <c r="A11" s="18" t="s">
        <v>12</v>
      </c>
    </row>
    <row r="12" spans="1:20" x14ac:dyDescent="0.25">
      <c r="A12" t="s">
        <v>9</v>
      </c>
      <c r="B12" t="s">
        <v>13</v>
      </c>
      <c r="C12">
        <v>1092.5999999999999</v>
      </c>
    </row>
    <row r="13" spans="1:20" x14ac:dyDescent="0.25">
      <c r="A13" t="s">
        <v>10</v>
      </c>
      <c r="B13" t="s">
        <v>13</v>
      </c>
      <c r="C13">
        <v>2818.1</v>
      </c>
      <c r="N13" s="11"/>
      <c r="O13" s="11"/>
      <c r="P13" s="11"/>
      <c r="Q13" s="11"/>
      <c r="R13" s="11"/>
    </row>
    <row r="14" spans="1:20" x14ac:dyDescent="0.25">
      <c r="A14" t="s">
        <v>15</v>
      </c>
      <c r="B14" t="s">
        <v>16</v>
      </c>
      <c r="C14">
        <v>166.51</v>
      </c>
      <c r="N14" s="11"/>
      <c r="O14" s="11"/>
      <c r="P14" s="11"/>
      <c r="Q14" s="11"/>
      <c r="R14" s="11"/>
    </row>
    <row r="15" spans="1:20" x14ac:dyDescent="0.25">
      <c r="N15" s="11"/>
      <c r="O15" s="11"/>
      <c r="P15" s="11"/>
      <c r="Q15" s="11"/>
      <c r="R15" s="11"/>
    </row>
    <row r="16" spans="1:20" ht="15" customHeight="1" x14ac:dyDescent="0.25">
      <c r="B16" s="5" t="s">
        <v>7</v>
      </c>
      <c r="C16" s="1"/>
      <c r="D16" s="25" t="s">
        <v>2</v>
      </c>
      <c r="E16" s="25"/>
      <c r="F16" s="25"/>
      <c r="G16" s="26" t="s">
        <v>17</v>
      </c>
      <c r="H16" s="27"/>
      <c r="I16" s="27"/>
      <c r="J16" s="28" t="s">
        <v>18</v>
      </c>
      <c r="K16" s="29"/>
      <c r="L16" s="30" t="s">
        <v>19</v>
      </c>
      <c r="M16" s="31"/>
      <c r="N16" s="19" t="s">
        <v>3</v>
      </c>
      <c r="O16" s="20" t="s">
        <v>14</v>
      </c>
      <c r="P16" s="21"/>
      <c r="Q16" s="17"/>
      <c r="R16" s="17"/>
      <c r="S16" s="11"/>
      <c r="T16" s="11"/>
    </row>
    <row r="17" spans="2:20" x14ac:dyDescent="0.25">
      <c r="B17" s="33" t="s">
        <v>24</v>
      </c>
      <c r="C17" s="3" t="s">
        <v>1</v>
      </c>
      <c r="D17" s="23" t="s">
        <v>15</v>
      </c>
      <c r="E17" s="12" t="str">
        <f>$B$2</f>
        <v>2-iodobenzonitrile</v>
      </c>
      <c r="F17" s="12" t="str">
        <f>$B$3</f>
        <v>CN-biphenyl</v>
      </c>
      <c r="G17" s="14" t="s">
        <v>15</v>
      </c>
      <c r="H17" s="12" t="str">
        <f>$B$2</f>
        <v>2-iodobenzonitrile</v>
      </c>
      <c r="I17" s="13" t="str">
        <f>$B$3</f>
        <v>CN-biphenyl</v>
      </c>
      <c r="J17" s="12" t="str">
        <f>$B$2</f>
        <v>2-iodobenzonitrile</v>
      </c>
      <c r="K17" s="13" t="str">
        <f>$B$3</f>
        <v>CN-biphenyl</v>
      </c>
      <c r="L17" s="12" t="str">
        <f>$B$2</f>
        <v>2-iodobenzonitrile</v>
      </c>
      <c r="M17" s="13" t="str">
        <f>$B$3</f>
        <v>CN-biphenyl</v>
      </c>
      <c r="N17" s="12" t="s">
        <v>9</v>
      </c>
      <c r="O17" s="13" t="s">
        <v>10</v>
      </c>
      <c r="P17" s="11"/>
      <c r="Q17" s="11"/>
      <c r="R17" s="11"/>
      <c r="S17" s="11"/>
      <c r="T17" s="11"/>
    </row>
    <row r="18" spans="2:20" x14ac:dyDescent="0.25">
      <c r="B18" s="32"/>
      <c r="C18" s="4">
        <v>0</v>
      </c>
      <c r="D18" s="7">
        <v>1499.3</v>
      </c>
      <c r="E18" s="8">
        <v>2867.5</v>
      </c>
      <c r="F18" s="8">
        <v>0</v>
      </c>
      <c r="G18" s="16">
        <f>D18/$C$14</f>
        <v>9.0042640081676772</v>
      </c>
      <c r="H18" s="7">
        <f t="shared" ref="H18:H23" si="0">E18/$C$12</f>
        <v>2.6244737323814755</v>
      </c>
      <c r="I18" s="9">
        <f>F18/$C$13</f>
        <v>0</v>
      </c>
      <c r="J18" s="7">
        <f>(H18/G18)*$G$18</f>
        <v>2.6244737323814755</v>
      </c>
      <c r="K18" s="9">
        <f>(I18/G18)*$G$18</f>
        <v>0</v>
      </c>
      <c r="L18" s="10">
        <f>J18*$B$9</f>
        <v>26.891031441312435</v>
      </c>
      <c r="M18" s="9">
        <f>K18*$B$9</f>
        <v>0</v>
      </c>
      <c r="N18" s="15">
        <f>(($L$18-L18)/$L$18)*100</f>
        <v>0</v>
      </c>
      <c r="O18" s="15">
        <f>(M18/$L$18)*100</f>
        <v>0</v>
      </c>
      <c r="P18" s="11"/>
      <c r="Q18" s="11"/>
      <c r="R18" s="11"/>
      <c r="S18" s="11"/>
      <c r="T18" s="11"/>
    </row>
    <row r="19" spans="2:20" ht="14.25" customHeight="1" x14ac:dyDescent="0.25">
      <c r="B19" s="32"/>
      <c r="C19" s="4">
        <v>5</v>
      </c>
      <c r="D19" s="7">
        <v>1526.7</v>
      </c>
      <c r="E19" s="7">
        <v>2305.5</v>
      </c>
      <c r="F19" s="15">
        <v>1698.6</v>
      </c>
      <c r="G19" s="16">
        <f t="shared" ref="G19:G23" si="1">D19/$C$14</f>
        <v>9.1688186895681945</v>
      </c>
      <c r="H19" s="7">
        <f t="shared" si="0"/>
        <v>2.110104338275673</v>
      </c>
      <c r="I19" s="9">
        <f t="shared" ref="I19:I23" si="2">F19/$C$13</f>
        <v>0.60274653135091016</v>
      </c>
      <c r="J19" s="7">
        <f>(H19/G19)*$G$18</f>
        <v>2.0722338602061416</v>
      </c>
      <c r="K19" s="9">
        <f>(I19/G19)*$G$18</f>
        <v>0.59192891495016675</v>
      </c>
      <c r="L19" s="10">
        <f>J19*$B$9</f>
        <v>21.232639976926187</v>
      </c>
      <c r="M19" s="9">
        <f>K19*$B$9</f>
        <v>6.0650555829732413</v>
      </c>
      <c r="N19" s="15">
        <f t="shared" ref="N19:N23" si="3">(($L$18-L19)/$L$18)*100</f>
        <v>21.041927962991096</v>
      </c>
      <c r="O19" s="15">
        <f t="shared" ref="O19:O23" si="4">(M19/$L$18)*100</f>
        <v>22.554194680891097</v>
      </c>
      <c r="P19" s="11"/>
      <c r="Q19" s="11"/>
      <c r="R19" s="11"/>
      <c r="S19" s="11"/>
      <c r="T19" s="11"/>
    </row>
    <row r="20" spans="2:20" x14ac:dyDescent="0.25">
      <c r="B20" s="32"/>
      <c r="C20" s="4">
        <v>10</v>
      </c>
      <c r="D20" s="7">
        <v>1523.8</v>
      </c>
      <c r="E20" s="7">
        <v>1644.8</v>
      </c>
      <c r="F20" s="15">
        <v>3315.6</v>
      </c>
      <c r="G20" s="16">
        <f t="shared" si="1"/>
        <v>9.1514023181790893</v>
      </c>
      <c r="H20" s="7">
        <f t="shared" si="0"/>
        <v>1.5053999633900788</v>
      </c>
      <c r="I20" s="9">
        <f t="shared" si="2"/>
        <v>1.1765373833433874</v>
      </c>
      <c r="J20" s="7">
        <f t="shared" ref="J20:J23" si="5">(H20/G20)*$G$18</f>
        <v>1.4811958033276971</v>
      </c>
      <c r="K20" s="9">
        <f t="shared" ref="K20:K23" si="6">(I20/G20)*$G$18</f>
        <v>1.157620749997861</v>
      </c>
      <c r="L20" s="10">
        <f t="shared" ref="L20:M23" si="7">J20*$B$9</f>
        <v>15.176712354397301</v>
      </c>
      <c r="M20" s="9">
        <f t="shared" si="7"/>
        <v>11.861279311437732</v>
      </c>
      <c r="N20" s="15">
        <f>(($L$18-L20)/$L$18)*100</f>
        <v>43.56217838828799</v>
      </c>
      <c r="O20" s="15">
        <f>(M20/$L$18)*100</f>
        <v>44.108681131566271</v>
      </c>
      <c r="P20" s="11"/>
      <c r="Q20" s="11"/>
      <c r="R20" s="11"/>
      <c r="S20" s="11"/>
      <c r="T20" s="11"/>
    </row>
    <row r="21" spans="2:20" x14ac:dyDescent="0.25">
      <c r="B21" s="32"/>
      <c r="C21" s="4">
        <v>20</v>
      </c>
      <c r="D21" s="15">
        <v>1476.6</v>
      </c>
      <c r="E21" s="15">
        <v>899.9</v>
      </c>
      <c r="F21" s="15">
        <v>5044.8999999999996</v>
      </c>
      <c r="G21" s="16">
        <f t="shared" si="1"/>
        <v>8.8679358597081261</v>
      </c>
      <c r="H21" s="7">
        <f t="shared" si="0"/>
        <v>0.82363170419183607</v>
      </c>
      <c r="I21" s="9">
        <f t="shared" si="2"/>
        <v>1.7901777793548845</v>
      </c>
      <c r="J21" s="7">
        <f t="shared" si="5"/>
        <v>0.83629352166789905</v>
      </c>
      <c r="K21" s="9">
        <f t="shared" si="6"/>
        <v>1.8176984590185412</v>
      </c>
      <c r="L21" s="10">
        <f t="shared" si="7"/>
        <v>8.5688780603381396</v>
      </c>
      <c r="M21" s="9">
        <f t="shared" si="7"/>
        <v>18.624604929057039</v>
      </c>
      <c r="N21" s="15">
        <f t="shared" si="3"/>
        <v>68.134810748932992</v>
      </c>
      <c r="O21" s="15">
        <f t="shared" si="4"/>
        <v>69.259540935437073</v>
      </c>
      <c r="P21" s="11"/>
      <c r="Q21" s="11"/>
      <c r="R21" s="11"/>
      <c r="S21" s="11"/>
      <c r="T21" s="11"/>
    </row>
    <row r="22" spans="2:20" x14ac:dyDescent="0.25">
      <c r="B22" s="32"/>
      <c r="C22" s="4">
        <v>30</v>
      </c>
      <c r="D22" s="15">
        <v>1422</v>
      </c>
      <c r="E22" s="15">
        <v>451.8</v>
      </c>
      <c r="F22" s="15">
        <v>6043.7</v>
      </c>
      <c r="G22" s="16">
        <f t="shared" si="1"/>
        <v>8.5400276259684116</v>
      </c>
      <c r="H22" s="7">
        <f t="shared" si="0"/>
        <v>0.41350906095551898</v>
      </c>
      <c r="I22" s="9">
        <f t="shared" si="2"/>
        <v>2.144600972286292</v>
      </c>
      <c r="J22" s="7">
        <f t="shared" si="5"/>
        <v>0.43598743677258051</v>
      </c>
      <c r="K22" s="9">
        <f t="shared" si="6"/>
        <v>2.2611816017924311</v>
      </c>
      <c r="L22" s="10">
        <f t="shared" si="7"/>
        <v>4.4672391747011542</v>
      </c>
      <c r="M22" s="9">
        <f t="shared" si="7"/>
        <v>23.168647031243829</v>
      </c>
      <c r="N22" s="15">
        <f t="shared" si="3"/>
        <v>83.387624292320083</v>
      </c>
      <c r="O22" s="15">
        <f t="shared" si="4"/>
        <v>86.157524607442383</v>
      </c>
    </row>
    <row r="23" spans="2:20" x14ac:dyDescent="0.25">
      <c r="B23" s="32"/>
      <c r="C23" s="4">
        <v>60</v>
      </c>
      <c r="D23" s="15">
        <v>1468.9</v>
      </c>
      <c r="E23" s="15">
        <v>85.2</v>
      </c>
      <c r="F23" s="15">
        <v>7055.7</v>
      </c>
      <c r="G23" s="16">
        <f t="shared" si="1"/>
        <v>8.8216923908473976</v>
      </c>
      <c r="H23" s="7">
        <f t="shared" si="0"/>
        <v>7.7979132344865462E-2</v>
      </c>
      <c r="I23" s="9">
        <f t="shared" si="2"/>
        <v>2.5037081721727406</v>
      </c>
      <c r="J23" s="7">
        <f t="shared" si="5"/>
        <v>7.9592969653929313E-2</v>
      </c>
      <c r="K23" s="9">
        <f t="shared" si="6"/>
        <v>2.5555243124369182</v>
      </c>
      <c r="L23" s="10">
        <f t="shared" si="7"/>
        <v>0.81552999485694033</v>
      </c>
      <c r="M23" s="9">
        <f t="shared" si="7"/>
        <v>26.184557988477799</v>
      </c>
      <c r="N23" s="15">
        <f t="shared" si="3"/>
        <v>96.967278861590827</v>
      </c>
      <c r="O23" s="15">
        <f t="shared" si="4"/>
        <v>97.372828727762041</v>
      </c>
    </row>
    <row r="24" spans="2:20" x14ac:dyDescent="0.25">
      <c r="B24" s="22"/>
    </row>
    <row r="25" spans="2:20" x14ac:dyDescent="0.25">
      <c r="B25" s="22"/>
    </row>
    <row r="26" spans="2:20" x14ac:dyDescent="0.25">
      <c r="B26" s="22"/>
    </row>
    <row r="27" spans="2:20" x14ac:dyDescent="0.25">
      <c r="B27" s="22"/>
    </row>
    <row r="28" spans="2:20" x14ac:dyDescent="0.25">
      <c r="B28" s="22"/>
    </row>
    <row r="29" spans="2:20" x14ac:dyDescent="0.25">
      <c r="B29" s="22"/>
    </row>
    <row r="30" spans="2:20" x14ac:dyDescent="0.25">
      <c r="B30" s="22"/>
    </row>
    <row r="31" spans="2:20" x14ac:dyDescent="0.25">
      <c r="B31" s="17"/>
      <c r="C31" s="6"/>
    </row>
    <row r="33" spans="2:11" x14ac:dyDescent="0.25"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2:11" x14ac:dyDescent="0.25">
      <c r="B34" s="11"/>
      <c r="C34" s="11"/>
      <c r="D34" s="11"/>
      <c r="E34" s="11"/>
      <c r="F34" s="11"/>
      <c r="G34" s="11"/>
      <c r="H34" s="11"/>
      <c r="I34" s="11"/>
      <c r="J34" s="11"/>
      <c r="K34" s="11"/>
    </row>
    <row r="35" spans="2:11" x14ac:dyDescent="0.25">
      <c r="B35" s="11"/>
      <c r="C35" s="11"/>
      <c r="D35" s="11"/>
      <c r="E35" s="11"/>
      <c r="F35" s="11"/>
      <c r="G35" s="11"/>
      <c r="H35" s="11"/>
      <c r="I35" s="11"/>
      <c r="J35" s="11"/>
      <c r="K35" s="11"/>
    </row>
    <row r="36" spans="2:11" x14ac:dyDescent="0.25">
      <c r="B36" s="11"/>
      <c r="C36" s="11"/>
      <c r="D36" s="11"/>
      <c r="E36" s="11"/>
      <c r="F36" s="11"/>
      <c r="G36" s="11"/>
      <c r="H36" s="11"/>
      <c r="I36" s="11"/>
      <c r="J36" s="11"/>
      <c r="K36" s="11"/>
    </row>
    <row r="37" spans="2:11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</row>
    <row r="38" spans="2:11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</row>
    <row r="39" spans="2:11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</row>
  </sheetData>
  <mergeCells count="5">
    <mergeCell ref="D16:F16"/>
    <mergeCell ref="G16:I16"/>
    <mergeCell ref="J16:K16"/>
    <mergeCell ref="L16:M16"/>
    <mergeCell ref="B17:B2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R27" sqref="R27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0.11 mmol K2CO3</vt:lpstr>
      <vt:lpstr>0.28 mmol K2CO3</vt:lpstr>
      <vt:lpstr>0.39 mmol K2CO3</vt:lpstr>
      <vt:lpstr>0.33 mmol K2CO3</vt:lpstr>
      <vt:lpstr>comparison</vt:lpstr>
    </vt:vector>
  </TitlesOfParts>
  <Company>IPPT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Hiebler, Katharina</dc:creator>
  <cp:lastModifiedBy>Hiebler, Katharina</cp:lastModifiedBy>
  <cp:lastPrinted>2017-12-20T08:42:07Z</cp:lastPrinted>
  <dcterms:created xsi:type="dcterms:W3CDTF">2017-10-16T07:29:52Z</dcterms:created>
  <dcterms:modified xsi:type="dcterms:W3CDTF">2019-07-12T11:09:29Z</dcterms:modified>
</cp:coreProperties>
</file>