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Katharina\Publication\Paper JFlowChem\Upload H2020 portal\raw data\flow experiments\"/>
    </mc:Choice>
  </mc:AlternateContent>
  <bookViews>
    <workbookView xWindow="0" yWindow="0" windowWidth="21570" windowHeight="8070"/>
  </bookViews>
  <sheets>
    <sheet name="230 nm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F12" i="1"/>
  <c r="G12" i="1"/>
  <c r="E13" i="1"/>
  <c r="F13" i="1"/>
  <c r="G13" i="1"/>
  <c r="E14" i="1"/>
  <c r="F14" i="1"/>
  <c r="G14" i="1"/>
  <c r="G11" i="1"/>
  <c r="F11" i="1"/>
  <c r="E11" i="1"/>
  <c r="B7" i="1" s="1"/>
  <c r="H13" i="1" l="1"/>
  <c r="I11" i="1"/>
  <c r="I13" i="1"/>
  <c r="H11" i="1"/>
  <c r="H14" i="1"/>
  <c r="J14" i="1" s="1"/>
  <c r="I14" i="1"/>
  <c r="H12" i="1"/>
  <c r="I12" i="1"/>
  <c r="J13" i="1" l="1"/>
  <c r="K11" i="1"/>
  <c r="K13" i="1"/>
  <c r="J11" i="1"/>
  <c r="K12" i="1"/>
  <c r="J12" i="1"/>
  <c r="K14" i="1"/>
  <c r="M11" i="1" l="1"/>
  <c r="L12" i="1"/>
  <c r="M12" i="1"/>
  <c r="L14" i="1"/>
  <c r="L11" i="1"/>
  <c r="L13" i="1"/>
  <c r="M14" i="1"/>
  <c r="M13" i="1"/>
</calcChain>
</file>

<file path=xl/sharedStrings.xml><?xml version="1.0" encoding="utf-8"?>
<sst xmlns="http://schemas.openxmlformats.org/spreadsheetml/2006/main" count="28" uniqueCount="18">
  <si>
    <t>Methyl ester hydrolysis</t>
  </si>
  <si>
    <t>CN-Biphenyl ester</t>
  </si>
  <si>
    <t>CN-Biphenyl acid</t>
  </si>
  <si>
    <t>λ [nm]</t>
  </si>
  <si>
    <t>k</t>
  </si>
  <si>
    <t>start conc. [mM]</t>
  </si>
  <si>
    <t>Anisole</t>
  </si>
  <si>
    <t>Ester</t>
  </si>
  <si>
    <t>Acid</t>
  </si>
  <si>
    <t>Area HPLC</t>
  </si>
  <si>
    <t>Conc. in samples [mM]</t>
  </si>
  <si>
    <t>Normalized Conc. in samples [mM]</t>
  </si>
  <si>
    <t>Conc. in rxn solution [mM]</t>
  </si>
  <si>
    <t>Linear Factor</t>
  </si>
  <si>
    <t>Conversion [%]</t>
  </si>
  <si>
    <t>Yield [%]</t>
  </si>
  <si>
    <t>Flow rate [mL/min]</t>
  </si>
  <si>
    <t>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</si>
</sst>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505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0" fillId="4" borderId="0" xfId="0" applyFill="1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[1]Results!$C$19:$C$21</c:f>
              <c:numCache>
                <c:formatCode>General</c:formatCode>
                <c:ptCount val="3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</c:numCache>
            </c:numRef>
          </c:cat>
          <c:val>
            <c:numRef>
              <c:f>'230 nm'!$L$12:$L$14</c:f>
              <c:numCache>
                <c:formatCode>General</c:formatCode>
                <c:ptCount val="3"/>
                <c:pt idx="0">
                  <c:v>99.467876658681249</c:v>
                </c:pt>
                <c:pt idx="1">
                  <c:v>97.209122438788469</c:v>
                </c:pt>
                <c:pt idx="2">
                  <c:v>92.623790213156823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AD-435F-8A73-22B7C144F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76"/>
        <c:axId val="137515392"/>
        <c:axId val="137517312"/>
      </c:barChart>
      <c:catAx>
        <c:axId val="13751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Flow rate [mL/min]</a:t>
                </a:r>
              </a:p>
            </c:rich>
          </c:tx>
          <c:layout>
            <c:manualLayout>
              <c:xMode val="edge"/>
              <c:yMode val="edge"/>
              <c:x val="0.39882306746964602"/>
              <c:y val="0.850368696171407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517312"/>
        <c:crosses val="autoZero"/>
        <c:auto val="1"/>
        <c:lblAlgn val="ctr"/>
        <c:lblOffset val="100"/>
        <c:tickMarkSkip val="1"/>
        <c:noMultiLvlLbl val="0"/>
      </c:catAx>
      <c:valAx>
        <c:axId val="137517312"/>
        <c:scaling>
          <c:orientation val="minMax"/>
          <c:max val="100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Conversion</a:t>
                </a:r>
                <a:r>
                  <a:rPr lang="en-US" sz="1200" baseline="0"/>
                  <a:t> [%]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2.1155974156438197E-2"/>
              <c:y val="0.184265837938180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515392"/>
        <c:crosses val="autoZero"/>
        <c:crossBetween val="between"/>
        <c:majorUnit val="2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15</xdr:row>
      <xdr:rowOff>9525</xdr:rowOff>
    </xdr:from>
    <xdr:to>
      <xdr:col>8</xdr:col>
      <xdr:colOff>1121710</xdr:colOff>
      <xdr:row>27</xdr:row>
      <xdr:rowOff>155202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ieblerk\Desktop\K&#220;%20Kristian\Auswertung\KG21_Auswertung_Step%203_IS%20Anis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</sheetNames>
    <sheetDataSet>
      <sheetData sheetId="0">
        <row r="19">
          <cell r="C19">
            <v>0.1</v>
          </cell>
        </row>
        <row r="20">
          <cell r="C20">
            <v>0.15</v>
          </cell>
        </row>
        <row r="21">
          <cell r="C21">
            <v>0.2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workbookViewId="0">
      <selection activeCell="K23" sqref="K23"/>
    </sheetView>
  </sheetViews>
  <sheetFormatPr defaultRowHeight="15" x14ac:dyDescent="0.25"/>
  <cols>
    <col min="1" max="1" width="22.140625" bestFit="1" customWidth="1"/>
    <col min="5" max="5" width="16.7109375" bestFit="1" customWidth="1"/>
    <col min="9" max="9" width="23" customWidth="1"/>
    <col min="10" max="10" width="9.140625" customWidth="1"/>
    <col min="11" max="11" width="17.7109375" customWidth="1"/>
    <col min="12" max="12" width="14.5703125" bestFit="1" customWidth="1"/>
  </cols>
  <sheetData>
    <row r="1" spans="1:13" x14ac:dyDescent="0.25">
      <c r="A1" s="1" t="s">
        <v>0</v>
      </c>
    </row>
    <row r="3" spans="1:13" x14ac:dyDescent="0.25">
      <c r="B3" s="2" t="s">
        <v>3</v>
      </c>
      <c r="C3" t="s">
        <v>4</v>
      </c>
      <c r="D3" t="s">
        <v>5</v>
      </c>
    </row>
    <row r="4" spans="1:13" x14ac:dyDescent="0.25">
      <c r="A4" t="s">
        <v>1</v>
      </c>
      <c r="B4">
        <v>230</v>
      </c>
      <c r="C4">
        <v>2818.1</v>
      </c>
      <c r="D4" s="3">
        <v>45.06</v>
      </c>
    </row>
    <row r="5" spans="1:13" x14ac:dyDescent="0.25">
      <c r="A5" t="s">
        <v>2</v>
      </c>
      <c r="B5">
        <v>230</v>
      </c>
      <c r="C5">
        <v>2791.2</v>
      </c>
      <c r="D5">
        <v>0</v>
      </c>
    </row>
    <row r="6" spans="1:13" x14ac:dyDescent="0.25">
      <c r="A6" t="s">
        <v>6</v>
      </c>
      <c r="B6">
        <v>270</v>
      </c>
      <c r="C6">
        <v>166.51</v>
      </c>
      <c r="D6" s="3">
        <v>50.06</v>
      </c>
    </row>
    <row r="7" spans="1:13" x14ac:dyDescent="0.25">
      <c r="A7" t="s">
        <v>13</v>
      </c>
      <c r="B7">
        <f>D6/E11</f>
        <v>12.240074302496328</v>
      </c>
    </row>
    <row r="9" spans="1:13" x14ac:dyDescent="0.25">
      <c r="A9" s="22" t="s">
        <v>16</v>
      </c>
      <c r="B9" s="18" t="s">
        <v>9</v>
      </c>
      <c r="C9" s="18"/>
      <c r="D9" s="18"/>
      <c r="E9" s="19" t="s">
        <v>10</v>
      </c>
      <c r="F9" s="19"/>
      <c r="G9" s="19"/>
      <c r="H9" s="20" t="s">
        <v>11</v>
      </c>
      <c r="I9" s="20"/>
      <c r="J9" s="21" t="s">
        <v>12</v>
      </c>
      <c r="K9" s="21"/>
      <c r="L9" s="9" t="s">
        <v>14</v>
      </c>
      <c r="M9" s="10" t="s">
        <v>15</v>
      </c>
    </row>
    <row r="10" spans="1:13" ht="15.75" thickBot="1" x14ac:dyDescent="0.3">
      <c r="A10" s="23"/>
      <c r="B10" s="15" t="s">
        <v>6</v>
      </c>
      <c r="C10" s="16" t="s">
        <v>7</v>
      </c>
      <c r="D10" s="17" t="s">
        <v>8</v>
      </c>
      <c r="E10" s="14" t="s">
        <v>6</v>
      </c>
      <c r="F10" s="14" t="s">
        <v>7</v>
      </c>
      <c r="G10" s="14" t="s">
        <v>8</v>
      </c>
      <c r="H10" s="7" t="s">
        <v>7</v>
      </c>
      <c r="I10" s="8" t="s">
        <v>8</v>
      </c>
      <c r="J10" s="13" t="s">
        <v>7</v>
      </c>
      <c r="K10" s="13" t="s">
        <v>8</v>
      </c>
      <c r="L10" s="11" t="s">
        <v>7</v>
      </c>
      <c r="M10" s="12" t="s">
        <v>8</v>
      </c>
    </row>
    <row r="11" spans="1:13" ht="15.75" thickTop="1" x14ac:dyDescent="0.25">
      <c r="A11" s="4" t="s">
        <v>17</v>
      </c>
      <c r="B11" s="4">
        <v>681</v>
      </c>
      <c r="C11" s="5">
        <v>7201.2</v>
      </c>
      <c r="D11" s="6">
        <v>0</v>
      </c>
      <c r="E11" s="5">
        <f>B11/$C$6</f>
        <v>4.0898444537865597</v>
      </c>
      <c r="F11" s="5">
        <f>C11/$C$4</f>
        <v>2.555338703381711</v>
      </c>
      <c r="G11" s="5">
        <f>D11/$C$5</f>
        <v>0</v>
      </c>
      <c r="H11" s="4">
        <f>(F11/E11)*$E$11</f>
        <v>2.555338703381711</v>
      </c>
      <c r="I11" s="6">
        <f>(G11/E11)*$E$11</f>
        <v>0</v>
      </c>
      <c r="J11" s="5">
        <f>$B$7*H11</f>
        <v>31.277535597436767</v>
      </c>
      <c r="K11" s="5">
        <f>$B$7*I11</f>
        <v>0</v>
      </c>
      <c r="L11" s="4">
        <f>(($J$11-J11)/$J$11)*100</f>
        <v>0</v>
      </c>
      <c r="M11" s="6">
        <f>((K11/$J$11)*100)</f>
        <v>0</v>
      </c>
    </row>
    <row r="12" spans="1:13" x14ac:dyDescent="0.25">
      <c r="A12" s="4">
        <v>0.1</v>
      </c>
      <c r="B12" s="4">
        <v>654</v>
      </c>
      <c r="C12" s="5">
        <v>36.799999999999997</v>
      </c>
      <c r="D12" s="6">
        <v>6608.9</v>
      </c>
      <c r="E12" s="5">
        <f>B12/$C$6</f>
        <v>3.9276920305086782</v>
      </c>
      <c r="F12" s="5">
        <f>C12/$C$4</f>
        <v>1.3058443632234483E-2</v>
      </c>
      <c r="G12" s="5">
        <f>D12/$C$5</f>
        <v>2.3677629693321869</v>
      </c>
      <c r="H12" s="4">
        <f t="shared" ref="H12:H14" si="0">(F12/E12)*$E$11</f>
        <v>1.3597553690445999E-2</v>
      </c>
      <c r="I12" s="6">
        <f t="shared" ref="I12:I14" si="1">(G12/E12)*$E$11</f>
        <v>2.4655146515523234</v>
      </c>
      <c r="J12" s="5">
        <f t="shared" ref="J12:J14" si="2">$B$7*H12</f>
        <v>0.16643506750324219</v>
      </c>
      <c r="K12" s="5">
        <f t="shared" ref="K12:K14" si="3">$B$7*I12</f>
        <v>30.178082528893782</v>
      </c>
      <c r="L12" s="4">
        <f t="shared" ref="L12:L13" si="4">(($J$11-J12)/$J$11)*100</f>
        <v>99.467876658681249</v>
      </c>
      <c r="M12" s="6">
        <f t="shared" ref="M12:M14" si="5">((K12/$J$11)*100)</f>
        <v>96.484847519019084</v>
      </c>
    </row>
    <row r="13" spans="1:13" x14ac:dyDescent="0.25">
      <c r="A13" s="4">
        <v>0.15</v>
      </c>
      <c r="B13" s="4">
        <v>604.5</v>
      </c>
      <c r="C13" s="5">
        <v>178.4</v>
      </c>
      <c r="D13" s="6">
        <v>6173.9</v>
      </c>
      <c r="E13" s="5">
        <f>B13/$C$6</f>
        <v>3.6304125878325628</v>
      </c>
      <c r="F13" s="5">
        <f>C13/$C$4</f>
        <v>6.3305063695397609E-2</v>
      </c>
      <c r="G13" s="5">
        <f>D13/$C$5</f>
        <v>2.2119160217827458</v>
      </c>
      <c r="H13" s="4">
        <f t="shared" si="0"/>
        <v>7.1316374485634021E-2</v>
      </c>
      <c r="I13" s="6">
        <f t="shared" si="1"/>
        <v>2.4918359153582297</v>
      </c>
      <c r="J13" s="5">
        <f t="shared" si="2"/>
        <v>0.87291772268881374</v>
      </c>
      <c r="K13" s="5">
        <f t="shared" si="3"/>
        <v>30.500256753613684</v>
      </c>
      <c r="L13" s="4">
        <f t="shared" si="4"/>
        <v>97.209122438788469</v>
      </c>
      <c r="M13" s="6">
        <f t="shared" si="5"/>
        <v>97.514897420860805</v>
      </c>
    </row>
    <row r="14" spans="1:13" x14ac:dyDescent="0.25">
      <c r="A14" s="4">
        <v>0.2</v>
      </c>
      <c r="B14" s="4">
        <v>621.79999999999995</v>
      </c>
      <c r="C14" s="5">
        <v>485</v>
      </c>
      <c r="D14" s="6">
        <v>6137.3</v>
      </c>
      <c r="E14" s="5">
        <f>B14/$C$6</f>
        <v>3.7343102516365381</v>
      </c>
      <c r="F14" s="5">
        <f>C14/$C$4</f>
        <v>0.17210177069656862</v>
      </c>
      <c r="G14" s="5">
        <f>D14/$C$5</f>
        <v>2.1988033820578963</v>
      </c>
      <c r="H14" s="4">
        <f t="shared" si="0"/>
        <v>0.18848714352583348</v>
      </c>
      <c r="I14" s="6">
        <f t="shared" si="1"/>
        <v>2.4081458719546918</v>
      </c>
      <c r="J14" s="5">
        <f t="shared" si="2"/>
        <v>2.3070966418214915</v>
      </c>
      <c r="K14" s="5">
        <f t="shared" si="3"/>
        <v>29.475884403975236</v>
      </c>
      <c r="L14" s="4">
        <f>(($J$11-J14)/$J$11)*100</f>
        <v>92.623790213156823</v>
      </c>
      <c r="M14" s="6">
        <f t="shared" si="5"/>
        <v>94.239791725761222</v>
      </c>
    </row>
  </sheetData>
  <mergeCells count="5">
    <mergeCell ref="B9:D9"/>
    <mergeCell ref="E9:G9"/>
    <mergeCell ref="H9:I9"/>
    <mergeCell ref="J9:K9"/>
    <mergeCell ref="A9:A10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230 nm</vt:lpstr>
    </vt:vector>
  </TitlesOfParts>
  <Company>IPPT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Hiebler, Katharina</dc:creator>
  <cp:lastModifiedBy>Hiebler, Katharina</cp:lastModifiedBy>
  <dcterms:created xsi:type="dcterms:W3CDTF">2018-09-11T12:36:05Z</dcterms:created>
  <dcterms:modified xsi:type="dcterms:W3CDTF">2019-07-12T09:27:43Z</dcterms:modified>
</cp:coreProperties>
</file>