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flow experiments\"/>
    </mc:Choice>
  </mc:AlternateContent>
  <bookViews>
    <workbookView xWindow="0" yWindow="0" windowWidth="28800" windowHeight="12330"/>
  </bookViews>
  <sheets>
    <sheet name="Experiment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0" i="4" l="1"/>
  <c r="J50" i="4"/>
  <c r="I50" i="4"/>
  <c r="H50" i="4"/>
  <c r="K49" i="4"/>
  <c r="J49" i="4"/>
  <c r="I49" i="4"/>
  <c r="H49" i="4"/>
  <c r="K48" i="4"/>
  <c r="J48" i="4"/>
  <c r="I48" i="4"/>
  <c r="H48" i="4"/>
  <c r="K47" i="4"/>
  <c r="J47" i="4"/>
  <c r="I47" i="4"/>
  <c r="H47" i="4"/>
  <c r="K46" i="4"/>
  <c r="J46" i="4"/>
  <c r="I46" i="4"/>
  <c r="H46" i="4"/>
  <c r="K45" i="4"/>
  <c r="J45" i="4"/>
  <c r="I45" i="4"/>
  <c r="H45" i="4"/>
  <c r="K44" i="4"/>
  <c r="J44" i="4"/>
  <c r="I44" i="4"/>
  <c r="H44" i="4"/>
  <c r="K43" i="4"/>
  <c r="J43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9" i="4"/>
  <c r="J39" i="4"/>
  <c r="I39" i="4"/>
  <c r="H39" i="4"/>
  <c r="K38" i="4"/>
  <c r="J38" i="4"/>
  <c r="I38" i="4"/>
  <c r="H38" i="4"/>
  <c r="K37" i="4"/>
  <c r="J37" i="4"/>
  <c r="I37" i="4"/>
  <c r="H37" i="4"/>
  <c r="K36" i="4"/>
  <c r="J36" i="4"/>
  <c r="I36" i="4"/>
  <c r="H36" i="4"/>
  <c r="K35" i="4"/>
  <c r="J35" i="4"/>
  <c r="I35" i="4"/>
  <c r="H35" i="4"/>
  <c r="H25" i="4" l="1"/>
  <c r="L39" i="4" s="1"/>
  <c r="I25" i="4"/>
  <c r="M46" i="4" l="1"/>
  <c r="L49" i="4"/>
  <c r="M42" i="4"/>
  <c r="N38" i="4"/>
  <c r="M35" i="4"/>
  <c r="N45" i="4"/>
  <c r="N35" i="4"/>
  <c r="M38" i="4"/>
  <c r="N41" i="4"/>
  <c r="L43" i="4"/>
  <c r="M45" i="4"/>
  <c r="M47" i="4"/>
  <c r="L37" i="4"/>
  <c r="N46" i="4"/>
  <c r="N50" i="4"/>
  <c r="L42" i="4"/>
  <c r="L44" i="4"/>
  <c r="L47" i="4"/>
  <c r="L46" i="4"/>
  <c r="B15" i="4"/>
  <c r="O47" i="4" s="1"/>
  <c r="M48" i="4"/>
  <c r="M43" i="4"/>
  <c r="M36" i="4"/>
  <c r="M50" i="4"/>
  <c r="P50" i="4" s="1"/>
  <c r="N49" i="4"/>
  <c r="L45" i="4"/>
  <c r="N37" i="4"/>
  <c r="L38" i="4"/>
  <c r="O38" i="4" s="1"/>
  <c r="N43" i="4"/>
  <c r="N47" i="4"/>
  <c r="N39" i="4"/>
  <c r="L48" i="4"/>
  <c r="O48" i="4" s="1"/>
  <c r="L50" i="4"/>
  <c r="M41" i="4"/>
  <c r="M49" i="4"/>
  <c r="N36" i="4"/>
  <c r="Q36" i="4" s="1"/>
  <c r="M40" i="4"/>
  <c r="M39" i="4"/>
  <c r="N42" i="4"/>
  <c r="N44" i="4"/>
  <c r="Q44" i="4" s="1"/>
  <c r="L35" i="4"/>
  <c r="M44" i="4"/>
  <c r="N48" i="4"/>
  <c r="L36" i="4"/>
  <c r="O36" i="4" s="1"/>
  <c r="L41" i="4"/>
  <c r="L40" i="4"/>
  <c r="N40" i="4"/>
  <c r="M37" i="4"/>
  <c r="P44" i="4"/>
  <c r="H26" i="4"/>
  <c r="I26" i="4"/>
  <c r="J26" i="4"/>
  <c r="K26" i="4"/>
  <c r="H27" i="4"/>
  <c r="I27" i="4"/>
  <c r="J27" i="4"/>
  <c r="K27" i="4"/>
  <c r="H28" i="4"/>
  <c r="I28" i="4"/>
  <c r="J28" i="4"/>
  <c r="K28" i="4"/>
  <c r="H29" i="4"/>
  <c r="I29" i="4"/>
  <c r="J29" i="4"/>
  <c r="K29" i="4"/>
  <c r="H30" i="4"/>
  <c r="I30" i="4"/>
  <c r="J30" i="4"/>
  <c r="K30" i="4"/>
  <c r="H31" i="4"/>
  <c r="I31" i="4"/>
  <c r="J31" i="4"/>
  <c r="K31" i="4"/>
  <c r="H32" i="4"/>
  <c r="I32" i="4"/>
  <c r="J32" i="4"/>
  <c r="K32" i="4"/>
  <c r="H33" i="4"/>
  <c r="I33" i="4"/>
  <c r="J33" i="4"/>
  <c r="K33" i="4"/>
  <c r="H34" i="4"/>
  <c r="I34" i="4"/>
  <c r="J34" i="4"/>
  <c r="K34" i="4"/>
  <c r="J25" i="4"/>
  <c r="K25" i="4"/>
  <c r="P47" i="4" l="1"/>
  <c r="P38" i="4"/>
  <c r="P46" i="4"/>
  <c r="P49" i="4"/>
  <c r="Q37" i="4"/>
  <c r="O46" i="4"/>
  <c r="O39" i="4"/>
  <c r="P36" i="4"/>
  <c r="Q49" i="4"/>
  <c r="Q43" i="4"/>
  <c r="Q40" i="4"/>
  <c r="Q42" i="4"/>
  <c r="Q39" i="4"/>
  <c r="O37" i="4"/>
  <c r="O35" i="4"/>
  <c r="Q47" i="4"/>
  <c r="P48" i="4"/>
  <c r="O40" i="4"/>
  <c r="P41" i="4"/>
  <c r="O41" i="4"/>
  <c r="Q48" i="4"/>
  <c r="O49" i="4"/>
  <c r="O44" i="4"/>
  <c r="O50" i="4"/>
  <c r="O42" i="4"/>
  <c r="Q35" i="4"/>
  <c r="P42" i="4"/>
  <c r="O43" i="4"/>
  <c r="Q41" i="4"/>
  <c r="P35" i="4"/>
  <c r="P45" i="4"/>
  <c r="P37" i="4"/>
  <c r="P40" i="4"/>
  <c r="Q50" i="4"/>
  <c r="O45" i="4"/>
  <c r="P39" i="4"/>
  <c r="Q45" i="4"/>
  <c r="P43" i="4"/>
  <c r="Q38" i="4"/>
  <c r="Q46" i="4"/>
  <c r="N30" i="4"/>
  <c r="N26" i="4"/>
  <c r="N25" i="4"/>
  <c r="N34" i="4"/>
  <c r="L31" i="4"/>
  <c r="L27" i="4"/>
  <c r="O27" i="4" s="1"/>
  <c r="M25" i="4"/>
  <c r="N33" i="4"/>
  <c r="N32" i="4"/>
  <c r="L25" i="4"/>
  <c r="O25" i="4" s="1"/>
  <c r="M34" i="4"/>
  <c r="N31" i="4"/>
  <c r="N29" i="4"/>
  <c r="N28" i="4"/>
  <c r="M30" i="4"/>
  <c r="M26" i="4"/>
  <c r="L34" i="4"/>
  <c r="M33" i="4"/>
  <c r="L30" i="4"/>
  <c r="O30" i="4" s="1"/>
  <c r="M29" i="4"/>
  <c r="N27" i="4"/>
  <c r="L33" i="4"/>
  <c r="O33" i="4" s="1"/>
  <c r="M32" i="4"/>
  <c r="L29" i="4"/>
  <c r="M28" i="4"/>
  <c r="L32" i="4"/>
  <c r="M31" i="4"/>
  <c r="L28" i="4"/>
  <c r="O28" i="4" s="1"/>
  <c r="M27" i="4"/>
  <c r="L26" i="4"/>
  <c r="P24" i="4"/>
  <c r="O24" i="4"/>
  <c r="M24" i="4"/>
  <c r="L24" i="4"/>
  <c r="R45" i="4" l="1"/>
  <c r="R40" i="4"/>
  <c r="R47" i="4"/>
  <c r="R46" i="4"/>
  <c r="R50" i="4"/>
  <c r="R39" i="4"/>
  <c r="S46" i="4"/>
  <c r="S43" i="4"/>
  <c r="S48" i="4"/>
  <c r="R49" i="4"/>
  <c r="R43" i="4"/>
  <c r="S36" i="4"/>
  <c r="S35" i="4"/>
  <c r="R42" i="4"/>
  <c r="R37" i="4"/>
  <c r="S42" i="4"/>
  <c r="S49" i="4"/>
  <c r="R35" i="4"/>
  <c r="S38" i="4"/>
  <c r="S50" i="4"/>
  <c r="S41" i="4"/>
  <c r="S44" i="4"/>
  <c r="S37" i="4"/>
  <c r="R41" i="4"/>
  <c r="R36" i="4"/>
  <c r="R38" i="4"/>
  <c r="S39" i="4"/>
  <c r="S47" i="4"/>
  <c r="S40" i="4"/>
  <c r="R48" i="4"/>
  <c r="R44" i="4"/>
  <c r="S45" i="4"/>
  <c r="Q29" i="4"/>
  <c r="Q31" i="4"/>
  <c r="P31" i="4"/>
  <c r="Q34" i="4"/>
  <c r="O32" i="4"/>
  <c r="O29" i="4"/>
  <c r="Q28" i="4"/>
  <c r="Q27" i="4"/>
  <c r="O34" i="4"/>
  <c r="P34" i="4"/>
  <c r="Q33" i="4"/>
  <c r="P25" i="4"/>
  <c r="P28" i="4"/>
  <c r="P33" i="4"/>
  <c r="Q32" i="4"/>
  <c r="O26" i="4"/>
  <c r="P27" i="4"/>
  <c r="P30" i="4"/>
  <c r="P32" i="4"/>
  <c r="O31" i="4"/>
  <c r="P29" i="4"/>
  <c r="P26" i="4"/>
  <c r="Q30" i="4"/>
  <c r="S30" i="4" s="1"/>
  <c r="Q26" i="4"/>
  <c r="Q25" i="4"/>
  <c r="V45" i="4" l="1"/>
  <c r="V44" i="4"/>
  <c r="S31" i="4"/>
  <c r="R29" i="4"/>
  <c r="R25" i="4"/>
  <c r="S29" i="4"/>
  <c r="S27" i="4"/>
  <c r="S34" i="4"/>
  <c r="R33" i="4"/>
  <c r="R28" i="4"/>
  <c r="R34" i="4"/>
  <c r="R32" i="4"/>
  <c r="R30" i="4"/>
  <c r="S32" i="4"/>
  <c r="S26" i="4"/>
  <c r="R31" i="4"/>
  <c r="R26" i="4"/>
  <c r="R27" i="4"/>
  <c r="S33" i="4"/>
  <c r="S28" i="4"/>
  <c r="S25" i="4"/>
  <c r="J24" i="4"/>
  <c r="I24" i="4"/>
  <c r="F24" i="4" l="1"/>
  <c r="E24" i="4"/>
</calcChain>
</file>

<file path=xl/sharedStrings.xml><?xml version="1.0" encoding="utf-8"?>
<sst xmlns="http://schemas.openxmlformats.org/spreadsheetml/2006/main" count="53" uniqueCount="36">
  <si>
    <t>λ [nm]</t>
  </si>
  <si>
    <t>Time</t>
  </si>
  <si>
    <t>Area</t>
  </si>
  <si>
    <t>Conversion</t>
  </si>
  <si>
    <t>educt</t>
  </si>
  <si>
    <t>product</t>
  </si>
  <si>
    <t>compound</t>
  </si>
  <si>
    <t>CONDITIONS</t>
  </si>
  <si>
    <t>mM</t>
  </si>
  <si>
    <t>2-iodobenzonitrile</t>
  </si>
  <si>
    <t>CALIBRATION</t>
  </si>
  <si>
    <t>k=</t>
  </si>
  <si>
    <t>Yield</t>
  </si>
  <si>
    <t>anisole</t>
  </si>
  <si>
    <t>K=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</si>
  <si>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</si>
  <si>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</si>
  <si>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</si>
  <si>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</si>
  <si>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</si>
  <si>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</si>
  <si>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CN-biphenyl ester</t>
  </si>
  <si>
    <t>rt [min]</t>
  </si>
  <si>
    <t>CN-biphenyl acid</t>
  </si>
  <si>
    <t>EXPERIMENT</t>
  </si>
  <si>
    <t>Date</t>
  </si>
  <si>
    <t>Number</t>
  </si>
  <si>
    <t>Operator</t>
  </si>
  <si>
    <t>RETENTION HPLC</t>
  </si>
  <si>
    <t>Flow 3 steps</t>
  </si>
  <si>
    <t>Sebastian Soritz</t>
  </si>
  <si>
    <t>260 min</t>
  </si>
  <si>
    <t>390 min</t>
  </si>
  <si>
    <t>260-390 min</t>
  </si>
  <si>
    <t>Yield mean [%]</t>
  </si>
  <si>
    <t>standard dev.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</si>
</sst>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0" fillId="0" borderId="0" xfId="0" quotePrefix="1"/>
    <xf numFmtId="14" fontId="0" fillId="8" borderId="0" xfId="0" applyNumberFormat="1" applyFill="1"/>
    <xf numFmtId="0" fontId="0" fillId="0" borderId="6" xfId="0" applyFont="1" applyFill="1" applyBorder="1"/>
    <xf numFmtId="0" fontId="0" fillId="0" borderId="3" xfId="0" applyFont="1" applyFill="1" applyBorder="1"/>
    <xf numFmtId="0" fontId="1" fillId="5" borderId="6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9" borderId="9" xfId="0" applyFont="1" applyFill="1" applyBorder="1"/>
    <xf numFmtId="1" fontId="1" fillId="9" borderId="10" xfId="0" applyNumberFormat="1" applyFont="1" applyFill="1" applyBorder="1"/>
    <xf numFmtId="0" fontId="1" fillId="9" borderId="11" xfId="0" applyFont="1" applyFill="1" applyBorder="1"/>
    <xf numFmtId="1" fontId="1" fillId="9" borderId="12" xfId="0" applyNumberFormat="1" applyFont="1" applyFill="1" applyBorder="1"/>
    <xf numFmtId="0" fontId="0" fillId="9" borderId="0" xfId="0" applyFont="1" applyFill="1" applyBorder="1"/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4002A"/>
      <color rgb="FFCCFFFF"/>
      <color rgb="FFFFFF66"/>
      <color rgb="FFFF5050"/>
      <color rgb="FFCCCCFF"/>
      <color rgb="FFCCFF99"/>
      <color rgb="FFCC99FF"/>
      <color rgb="FF008000"/>
      <color rgb="FF0000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961941200870143E-2"/>
          <c:y val="2.8916929547844375E-2"/>
          <c:w val="0.86133704040952486"/>
          <c:h val="0.85435513384170825"/>
        </c:manualLayout>
      </c:layout>
      <c:scatterChart>
        <c:scatterStyle val="lineMarker"/>
        <c:varyColors val="0"/>
        <c:ser>
          <c:idx val="0"/>
          <c:order val="0"/>
          <c:tx>
            <c:v>Conversion of 7c</c:v>
          </c:tx>
          <c:spPr>
            <a:ln w="3175" cap="rnd">
              <a:solidFill>
                <a:srgbClr val="54002A"/>
              </a:solidFill>
              <a:round/>
            </a:ln>
            <a:effectLst/>
          </c:spPr>
          <c:marker>
            <c:symbol val="x"/>
            <c:size val="5"/>
            <c:spPr>
              <a:noFill/>
              <a:ln w="3175">
                <a:solidFill>
                  <a:srgbClr val="54002A"/>
                </a:solidFill>
              </a:ln>
              <a:effectLst/>
            </c:spPr>
          </c:marker>
          <c:xVal>
            <c:numRef>
              <c:f>Experiment!$C$25:$C$50</c:f>
              <c:numCache>
                <c:formatCode>General</c:formatCode>
                <c:ptCount val="26"/>
                <c:pt idx="0">
                  <c:v>0</c:v>
                </c:pt>
                <c:pt idx="1">
                  <c:v>140</c:v>
                </c:pt>
                <c:pt idx="2">
                  <c:v>150</c:v>
                </c:pt>
                <c:pt idx="3">
                  <c:v>160</c:v>
                </c:pt>
                <c:pt idx="4">
                  <c:v>170</c:v>
                </c:pt>
                <c:pt idx="5">
                  <c:v>180</c:v>
                </c:pt>
                <c:pt idx="6">
                  <c:v>190</c:v>
                </c:pt>
                <c:pt idx="7">
                  <c:v>200</c:v>
                </c:pt>
                <c:pt idx="8">
                  <c:v>210</c:v>
                </c:pt>
                <c:pt idx="9">
                  <c:v>220</c:v>
                </c:pt>
                <c:pt idx="10">
                  <c:v>230</c:v>
                </c:pt>
                <c:pt idx="11">
                  <c:v>240</c:v>
                </c:pt>
                <c:pt idx="12">
                  <c:v>250</c:v>
                </c:pt>
                <c:pt idx="13">
                  <c:v>260</c:v>
                </c:pt>
                <c:pt idx="14">
                  <c:v>270</c:v>
                </c:pt>
                <c:pt idx="15">
                  <c:v>280</c:v>
                </c:pt>
                <c:pt idx="16">
                  <c:v>290</c:v>
                </c:pt>
                <c:pt idx="17">
                  <c:v>300</c:v>
                </c:pt>
                <c:pt idx="18">
                  <c:v>310</c:v>
                </c:pt>
                <c:pt idx="19">
                  <c:v>330</c:v>
                </c:pt>
                <c:pt idx="20">
                  <c:v>340</c:v>
                </c:pt>
                <c:pt idx="21">
                  <c:v>350</c:v>
                </c:pt>
                <c:pt idx="22">
                  <c:v>360</c:v>
                </c:pt>
                <c:pt idx="23">
                  <c:v>370</c:v>
                </c:pt>
                <c:pt idx="24">
                  <c:v>380</c:v>
                </c:pt>
                <c:pt idx="25">
                  <c:v>390</c:v>
                </c:pt>
              </c:numCache>
            </c:numRef>
          </c:xVal>
          <c:yVal>
            <c:numRef>
              <c:f>Experiment!$R$25:$R$50</c:f>
              <c:numCache>
                <c:formatCode>General</c:formatCode>
                <c:ptCount val="26"/>
                <c:pt idx="0">
                  <c:v>0</c:v>
                </c:pt>
                <c:pt idx="1">
                  <c:v>100</c:v>
                </c:pt>
                <c:pt idx="2">
                  <c:v>99.852362684382399</c:v>
                </c:pt>
                <c:pt idx="3">
                  <c:v>99.780884202146254</c:v>
                </c:pt>
                <c:pt idx="4">
                  <c:v>99.756172282218273</c:v>
                </c:pt>
                <c:pt idx="5">
                  <c:v>99.763715777612461</c:v>
                </c:pt>
                <c:pt idx="6">
                  <c:v>99.698339915846162</c:v>
                </c:pt>
                <c:pt idx="7">
                  <c:v>99.682722375550966</c:v>
                </c:pt>
                <c:pt idx="8">
                  <c:v>99.675721791888122</c:v>
                </c:pt>
                <c:pt idx="9">
                  <c:v>99.667611511021931</c:v>
                </c:pt>
                <c:pt idx="10">
                  <c:v>99.584877495408691</c:v>
                </c:pt>
                <c:pt idx="11">
                  <c:v>99.641435682728087</c:v>
                </c:pt>
                <c:pt idx="12">
                  <c:v>99.565272304529387</c:v>
                </c:pt>
                <c:pt idx="13">
                  <c:v>99.560616579875301</c:v>
                </c:pt>
                <c:pt idx="14">
                  <c:v>99.576357266861052</c:v>
                </c:pt>
                <c:pt idx="15">
                  <c:v>99.58638797703756</c:v>
                </c:pt>
                <c:pt idx="16">
                  <c:v>99.543760677903265</c:v>
                </c:pt>
                <c:pt idx="17">
                  <c:v>99.511986241269184</c:v>
                </c:pt>
                <c:pt idx="18">
                  <c:v>99.535547587605961</c:v>
                </c:pt>
                <c:pt idx="19">
                  <c:v>99.369029940687469</c:v>
                </c:pt>
                <c:pt idx="20">
                  <c:v>99.415273938028875</c:v>
                </c:pt>
                <c:pt idx="21">
                  <c:v>99.394573003503695</c:v>
                </c:pt>
                <c:pt idx="22">
                  <c:v>99.402159672069459</c:v>
                </c:pt>
                <c:pt idx="23">
                  <c:v>99.337381051188515</c:v>
                </c:pt>
                <c:pt idx="24">
                  <c:v>99.392945613446571</c:v>
                </c:pt>
                <c:pt idx="25">
                  <c:v>99.463911099211529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3-4C07-85A0-BEC4C432AFBD}"/>
            </c:ext>
          </c:extLst>
        </c:ser>
        <c:ser>
          <c:idx val="1"/>
          <c:order val="1"/>
          <c:tx>
            <c:v>Yield of 13</c:v>
          </c:tx>
          <c:spPr>
            <a:ln w="317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solidFill>
                  <a:srgbClr val="0070C0"/>
                </a:solidFill>
              </a:ln>
              <a:effectLst/>
            </c:spPr>
          </c:marker>
          <c:dPt>
            <c:idx val="25"/>
            <c:bubble3D val="0"/>
            <c:spPr>
              <a:ln w="3175" cap="rnd">
                <a:solidFill>
                  <a:srgbClr val="0070C0"/>
                </a:solidFill>
                <a:round/>
              </a:ln>
              <a:effectLst/>
            </c:spPr>
          </c:dPt>
          <c:xVal>
            <c:numRef>
              <c:f>Experiment!$C$25:$C$50</c:f>
              <c:numCache>
                <c:formatCode>General</c:formatCode>
                <c:ptCount val="26"/>
                <c:pt idx="0">
                  <c:v>0</c:v>
                </c:pt>
                <c:pt idx="1">
                  <c:v>140</c:v>
                </c:pt>
                <c:pt idx="2">
                  <c:v>150</c:v>
                </c:pt>
                <c:pt idx="3">
                  <c:v>160</c:v>
                </c:pt>
                <c:pt idx="4">
                  <c:v>170</c:v>
                </c:pt>
                <c:pt idx="5">
                  <c:v>180</c:v>
                </c:pt>
                <c:pt idx="6">
                  <c:v>190</c:v>
                </c:pt>
                <c:pt idx="7">
                  <c:v>200</c:v>
                </c:pt>
                <c:pt idx="8">
                  <c:v>210</c:v>
                </c:pt>
                <c:pt idx="9">
                  <c:v>220</c:v>
                </c:pt>
                <c:pt idx="10">
                  <c:v>230</c:v>
                </c:pt>
                <c:pt idx="11">
                  <c:v>240</c:v>
                </c:pt>
                <c:pt idx="12">
                  <c:v>250</c:v>
                </c:pt>
                <c:pt idx="13">
                  <c:v>260</c:v>
                </c:pt>
                <c:pt idx="14">
                  <c:v>270</c:v>
                </c:pt>
                <c:pt idx="15">
                  <c:v>280</c:v>
                </c:pt>
                <c:pt idx="16">
                  <c:v>290</c:v>
                </c:pt>
                <c:pt idx="17">
                  <c:v>300</c:v>
                </c:pt>
                <c:pt idx="18">
                  <c:v>310</c:v>
                </c:pt>
                <c:pt idx="19">
                  <c:v>330</c:v>
                </c:pt>
                <c:pt idx="20">
                  <c:v>340</c:v>
                </c:pt>
                <c:pt idx="21">
                  <c:v>350</c:v>
                </c:pt>
                <c:pt idx="22">
                  <c:v>360</c:v>
                </c:pt>
                <c:pt idx="23">
                  <c:v>370</c:v>
                </c:pt>
                <c:pt idx="24">
                  <c:v>380</c:v>
                </c:pt>
                <c:pt idx="25">
                  <c:v>390</c:v>
                </c:pt>
              </c:numCache>
            </c:numRef>
          </c:xVal>
          <c:yVal>
            <c:numRef>
              <c:f>Experiment!$S$25:$S$50</c:f>
              <c:numCache>
                <c:formatCode>General</c:formatCode>
                <c:ptCount val="26"/>
                <c:pt idx="0">
                  <c:v>0</c:v>
                </c:pt>
                <c:pt idx="1">
                  <c:v>30.543962208281826</c:v>
                </c:pt>
                <c:pt idx="2">
                  <c:v>59.889022070673505</c:v>
                </c:pt>
                <c:pt idx="3">
                  <c:v>47.798903522271338</c:v>
                </c:pt>
                <c:pt idx="4">
                  <c:v>45.96746552287285</c:v>
                </c:pt>
                <c:pt idx="5">
                  <c:v>52.852667850108013</c:v>
                </c:pt>
                <c:pt idx="6">
                  <c:v>51.106106930544705</c:v>
                </c:pt>
                <c:pt idx="7">
                  <c:v>64.96650762205482</c:v>
                </c:pt>
                <c:pt idx="8">
                  <c:v>67.495829724607859</c:v>
                </c:pt>
                <c:pt idx="9">
                  <c:v>76.835087235866183</c:v>
                </c:pt>
                <c:pt idx="10">
                  <c:v>75.732833671790004</c:v>
                </c:pt>
                <c:pt idx="11">
                  <c:v>78.621558474734883</c:v>
                </c:pt>
                <c:pt idx="12">
                  <c:v>77.533639538684312</c:v>
                </c:pt>
                <c:pt idx="13">
                  <c:v>86.499770218807996</c:v>
                </c:pt>
                <c:pt idx="14">
                  <c:v>90.745059780347546</c:v>
                </c:pt>
                <c:pt idx="15">
                  <c:v>86.141245397595924</c:v>
                </c:pt>
                <c:pt idx="16">
                  <c:v>92.485744273130138</c:v>
                </c:pt>
                <c:pt idx="17">
                  <c:v>96.069438017460257</c:v>
                </c:pt>
                <c:pt idx="18">
                  <c:v>85.939368014091343</c:v>
                </c:pt>
                <c:pt idx="19">
                  <c:v>88.23312849416584</c:v>
                </c:pt>
                <c:pt idx="20">
                  <c:v>94.670737137728608</c:v>
                </c:pt>
                <c:pt idx="21">
                  <c:v>92.330026566440068</c:v>
                </c:pt>
                <c:pt idx="22">
                  <c:v>85.867164621002004</c:v>
                </c:pt>
                <c:pt idx="23">
                  <c:v>89.220619757594037</c:v>
                </c:pt>
                <c:pt idx="24">
                  <c:v>94.565068354363959</c:v>
                </c:pt>
                <c:pt idx="25">
                  <c:v>84.48437446037363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F3-4C07-85A0-BEC4C432A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71232"/>
        <c:axId val="137081984"/>
      </c:scatterChart>
      <c:valAx>
        <c:axId val="137071232"/>
        <c:scaling>
          <c:orientation val="minMax"/>
          <c:max val="390"/>
          <c:min val="1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081984"/>
        <c:crosses val="autoZero"/>
        <c:crossBetween val="midCat"/>
        <c:majorUnit val="40"/>
      </c:valAx>
      <c:valAx>
        <c:axId val="1370819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07123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762927407081901"/>
          <c:y val="0.24796236038318559"/>
          <c:w val="0.16267839071766149"/>
          <c:h val="8.87230184555006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638175</xdr:colOff>
      <xdr:row>53</xdr:row>
      <xdr:rowOff>95250</xdr:rowOff>
    </xdr:from>
    <xdr:to>
      <xdr:col>15</xdr:col>
      <xdr:colOff>784860</xdr:colOff>
      <xdr:row>78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topLeftCell="I19" zoomScaleNormal="100" workbookViewId="0">
      <selection activeCell="X53" sqref="X53"/>
    </sheetView>
  </sheetViews>
  <sheetFormatPr defaultColWidth="8.85546875"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8" width="17.85546875" customWidth="1"/>
    <col min="9" max="9" width="17.85546875" bestFit="1" customWidth="1"/>
    <col min="10" max="10" width="17.42578125" bestFit="1" customWidth="1"/>
    <col min="11" max="11" width="16.28515625" bestFit="1" customWidth="1"/>
    <col min="12" max="12" width="17.85546875" bestFit="1" customWidth="1"/>
    <col min="13" max="14" width="17.42578125" bestFit="1" customWidth="1"/>
    <col min="15" max="16" width="17.85546875" bestFit="1" customWidth="1"/>
    <col min="17" max="17" width="17.85546875" customWidth="1"/>
    <col min="18" max="18" width="19" customWidth="1"/>
    <col min="19" max="19" width="17.85546875" bestFit="1" customWidth="1"/>
    <col min="20" max="20" width="12" bestFit="1" customWidth="1"/>
    <col min="21" max="21" width="16.5703125" bestFit="1" customWidth="1"/>
    <col min="22" max="22" width="9.5703125" bestFit="1" customWidth="1"/>
  </cols>
  <sheetData>
    <row r="1" spans="1:5" x14ac:dyDescent="0.25">
      <c r="A1" s="17" t="s">
        <v>24</v>
      </c>
    </row>
    <row r="2" spans="1:5" x14ac:dyDescent="0.25">
      <c r="A2" s="1" t="s">
        <v>26</v>
      </c>
      <c r="B2" s="22">
        <v>17</v>
      </c>
    </row>
    <row r="3" spans="1:5" x14ac:dyDescent="0.25">
      <c r="A3" s="1" t="s">
        <v>27</v>
      </c>
      <c r="B3" s="22" t="s">
        <v>30</v>
      </c>
    </row>
    <row r="4" spans="1:5" x14ac:dyDescent="0.25">
      <c r="A4" s="1" t="s">
        <v>25</v>
      </c>
      <c r="B4" s="24">
        <v>43530</v>
      </c>
    </row>
    <row r="6" spans="1:5" x14ac:dyDescent="0.25">
      <c r="A6" s="17" t="s">
        <v>28</v>
      </c>
      <c r="B6" s="1" t="s">
        <v>6</v>
      </c>
      <c r="C6" s="2" t="s">
        <v>0</v>
      </c>
      <c r="D6" s="2" t="s">
        <v>22</v>
      </c>
    </row>
    <row r="7" spans="1:5" x14ac:dyDescent="0.25">
      <c r="A7" s="1" t="s">
        <v>4</v>
      </c>
      <c r="B7" t="s">
        <v>9</v>
      </c>
      <c r="C7">
        <v>230</v>
      </c>
      <c r="D7">
        <v>1.4</v>
      </c>
      <c r="E7" s="23"/>
    </row>
    <row r="8" spans="1:5" x14ac:dyDescent="0.25">
      <c r="A8" s="1" t="s">
        <v>5</v>
      </c>
      <c r="B8" t="s">
        <v>21</v>
      </c>
      <c r="C8">
        <v>230</v>
      </c>
      <c r="D8">
        <v>6.9</v>
      </c>
    </row>
    <row r="9" spans="1:5" x14ac:dyDescent="0.25">
      <c r="A9" s="1"/>
      <c r="B9" t="s">
        <v>23</v>
      </c>
      <c r="C9">
        <v>230</v>
      </c>
      <c r="D9">
        <v>5.4</v>
      </c>
    </row>
    <row r="10" spans="1:5" x14ac:dyDescent="0.25">
      <c r="A10" s="1" t="s">
        <v>13</v>
      </c>
      <c r="C10">
        <v>270</v>
      </c>
      <c r="D10">
        <v>1.7</v>
      </c>
    </row>
    <row r="11" spans="1:5" x14ac:dyDescent="0.25">
      <c r="A11" s="1"/>
    </row>
    <row r="12" spans="1:5" x14ac:dyDescent="0.25">
      <c r="A12" s="17" t="s">
        <v>19</v>
      </c>
      <c r="B12" t="s">
        <v>20</v>
      </c>
    </row>
    <row r="13" spans="1:5" x14ac:dyDescent="0.25">
      <c r="A13" s="1" t="s">
        <v>9</v>
      </c>
      <c r="B13" s="22">
        <v>16.683</v>
      </c>
      <c r="C13" t="s">
        <v>8</v>
      </c>
    </row>
    <row r="14" spans="1:5" x14ac:dyDescent="0.25">
      <c r="A14" s="1" t="s">
        <v>13</v>
      </c>
      <c r="B14" s="22">
        <v>40</v>
      </c>
      <c r="C14" t="s">
        <v>8</v>
      </c>
    </row>
    <row r="15" spans="1:5" x14ac:dyDescent="0.25">
      <c r="A15" s="1" t="s">
        <v>18</v>
      </c>
      <c r="B15">
        <f>B14/H25</f>
        <v>6.4852969814995127</v>
      </c>
    </row>
    <row r="16" spans="1:5" x14ac:dyDescent="0.25">
      <c r="A16" s="1"/>
    </row>
    <row r="17" spans="1:24" x14ac:dyDescent="0.25">
      <c r="A17" s="17" t="s">
        <v>10</v>
      </c>
    </row>
    <row r="18" spans="1:24" x14ac:dyDescent="0.25">
      <c r="A18" t="s">
        <v>9</v>
      </c>
      <c r="B18" t="s">
        <v>11</v>
      </c>
      <c r="C18">
        <v>1092.5999999999999</v>
      </c>
    </row>
    <row r="19" spans="1:24" x14ac:dyDescent="0.25">
      <c r="A19" t="s">
        <v>21</v>
      </c>
      <c r="B19" t="s">
        <v>11</v>
      </c>
      <c r="C19">
        <v>2818.1</v>
      </c>
      <c r="R19" s="10"/>
      <c r="S19" s="10"/>
      <c r="T19" s="10"/>
      <c r="U19" s="10"/>
      <c r="V19" s="10"/>
    </row>
    <row r="20" spans="1:24" x14ac:dyDescent="0.25">
      <c r="A20" t="s">
        <v>23</v>
      </c>
      <c r="B20" t="s">
        <v>11</v>
      </c>
      <c r="C20">
        <v>2791.2</v>
      </c>
      <c r="R20" s="10"/>
      <c r="S20" s="10"/>
      <c r="T20" s="10"/>
      <c r="U20" s="10"/>
      <c r="V20" s="10"/>
    </row>
    <row r="21" spans="1:24" x14ac:dyDescent="0.25">
      <c r="A21" t="s">
        <v>13</v>
      </c>
      <c r="B21" t="s">
        <v>14</v>
      </c>
      <c r="C21">
        <v>166.51</v>
      </c>
      <c r="R21" s="10"/>
      <c r="S21" s="10"/>
      <c r="T21" s="10"/>
      <c r="U21" s="10"/>
      <c r="V21" s="10"/>
    </row>
    <row r="22" spans="1:24" x14ac:dyDescent="0.25">
      <c r="R22" s="10"/>
      <c r="S22" s="10"/>
      <c r="T22" s="10"/>
      <c r="U22" s="10"/>
      <c r="V22" s="10"/>
    </row>
    <row r="23" spans="1:24" ht="15" customHeight="1" x14ac:dyDescent="0.25">
      <c r="B23" s="5" t="s">
        <v>7</v>
      </c>
      <c r="C23" s="1"/>
      <c r="D23" s="36" t="s">
        <v>2</v>
      </c>
      <c r="E23" s="36"/>
      <c r="F23" s="36"/>
      <c r="G23" s="37"/>
      <c r="H23" s="33" t="s">
        <v>15</v>
      </c>
      <c r="I23" s="34"/>
      <c r="J23" s="34"/>
      <c r="K23" s="35"/>
      <c r="L23" s="30" t="s">
        <v>16</v>
      </c>
      <c r="M23" s="31"/>
      <c r="N23" s="32"/>
      <c r="O23" s="27" t="s">
        <v>17</v>
      </c>
      <c r="P23" s="28"/>
      <c r="Q23" s="29"/>
      <c r="R23" s="18" t="s">
        <v>3</v>
      </c>
      <c r="S23" s="19" t="s">
        <v>12</v>
      </c>
      <c r="T23" s="20"/>
      <c r="U23" s="16"/>
      <c r="V23" s="16"/>
      <c r="W23" s="10"/>
      <c r="X23" s="10"/>
    </row>
    <row r="24" spans="1:24" x14ac:dyDescent="0.25">
      <c r="B24" s="38" t="s">
        <v>29</v>
      </c>
      <c r="C24" s="3" t="s">
        <v>1</v>
      </c>
      <c r="D24" s="21" t="s">
        <v>13</v>
      </c>
      <c r="E24" s="11" t="str">
        <f>$B$7</f>
        <v>2-iodobenzonitrile</v>
      </c>
      <c r="F24" s="11" t="str">
        <f>$B$8</f>
        <v>CN-biphenyl ester</v>
      </c>
      <c r="G24" s="11" t="s">
        <v>23</v>
      </c>
      <c r="H24" s="13" t="s">
        <v>13</v>
      </c>
      <c r="I24" s="11" t="str">
        <f>$B$7</f>
        <v>2-iodobenzonitrile</v>
      </c>
      <c r="J24" s="11" t="str">
        <f>$B$8</f>
        <v>CN-biphenyl ester</v>
      </c>
      <c r="K24" s="11" t="s">
        <v>23</v>
      </c>
      <c r="L24" s="13" t="str">
        <f>$B$7</f>
        <v>2-iodobenzonitrile</v>
      </c>
      <c r="M24" s="11" t="str">
        <f>$B$8</f>
        <v>CN-biphenyl ester</v>
      </c>
      <c r="N24" s="12" t="s">
        <v>21</v>
      </c>
      <c r="O24" s="11" t="str">
        <f>$B$7</f>
        <v>2-iodobenzonitrile</v>
      </c>
      <c r="P24" s="11" t="str">
        <f>$B$8</f>
        <v>CN-biphenyl ester</v>
      </c>
      <c r="Q24" s="12" t="s">
        <v>23</v>
      </c>
      <c r="R24" s="11" t="s">
        <v>9</v>
      </c>
      <c r="S24" s="12" t="s">
        <v>23</v>
      </c>
      <c r="T24" s="10"/>
      <c r="U24" s="10"/>
      <c r="V24" s="10"/>
      <c r="W24" s="10"/>
      <c r="X24" s="10"/>
    </row>
    <row r="25" spans="1:24" x14ac:dyDescent="0.25">
      <c r="B25" s="38"/>
      <c r="C25" s="4">
        <v>0</v>
      </c>
      <c r="D25" s="6">
        <v>1027</v>
      </c>
      <c r="E25" s="7">
        <v>2849.1</v>
      </c>
      <c r="F25" s="7">
        <v>0</v>
      </c>
      <c r="G25" s="14">
        <v>0</v>
      </c>
      <c r="H25" s="15">
        <f>D25/$C$21</f>
        <v>6.1677977298660744</v>
      </c>
      <c r="I25" s="6">
        <f>E25/$C$18</f>
        <v>2.6076331685886878</v>
      </c>
      <c r="J25" s="6">
        <f>F25/$C$19</f>
        <v>0</v>
      </c>
      <c r="K25" s="6">
        <f>G25/$C$20</f>
        <v>0</v>
      </c>
      <c r="L25" s="15">
        <f>(I25/H25)*$H$25</f>
        <v>2.6076331685886878</v>
      </c>
      <c r="M25" s="6">
        <f>(J25/H25)*$H$25</f>
        <v>0</v>
      </c>
      <c r="N25" s="8">
        <f>(K25/H25)*$H$25</f>
        <v>0</v>
      </c>
      <c r="O25" s="9">
        <f>L25*$B$15</f>
        <v>16.911275517106226</v>
      </c>
      <c r="P25" s="6">
        <f>M25*$B$15</f>
        <v>0</v>
      </c>
      <c r="Q25" s="8">
        <f>N25*$B$15</f>
        <v>0</v>
      </c>
      <c r="R25" s="14">
        <f>(($O$25-O25)/$O$25)*100</f>
        <v>0</v>
      </c>
      <c r="S25" s="14">
        <f>(Q25/$O$25)*100</f>
        <v>0</v>
      </c>
      <c r="T25" s="10"/>
      <c r="U25" s="10"/>
      <c r="V25" s="10"/>
      <c r="W25" s="10"/>
      <c r="X25" s="10"/>
    </row>
    <row r="26" spans="1:24" x14ac:dyDescent="0.25">
      <c r="B26" s="38"/>
      <c r="C26" s="4">
        <v>140</v>
      </c>
      <c r="D26" s="14">
        <v>760.9</v>
      </c>
      <c r="E26" s="14">
        <v>0</v>
      </c>
      <c r="F26" s="14">
        <v>14.9</v>
      </c>
      <c r="G26" s="14">
        <v>1647.1</v>
      </c>
      <c r="H26" s="15">
        <f t="shared" ref="H26:H50" si="0">D26/$C$21</f>
        <v>4.569695513782956</v>
      </c>
      <c r="I26" s="6">
        <f t="shared" ref="I26:I50" si="1">E26/$C$18</f>
        <v>0</v>
      </c>
      <c r="J26" s="6">
        <f t="shared" ref="J26:J50" si="2">F26/$C$19</f>
        <v>5.2872502750079845E-3</v>
      </c>
      <c r="K26" s="6">
        <f t="shared" ref="K26:K50" si="3">G26/$C$20</f>
        <v>0.59010461450272289</v>
      </c>
      <c r="L26" s="15">
        <f t="shared" ref="L26:L50" si="4">(I26/H26)*$H$25</f>
        <v>0</v>
      </c>
      <c r="M26" s="6">
        <f t="shared" ref="M26:M50" si="5">(J26/H26)*$H$25</f>
        <v>7.1362939051559998E-3</v>
      </c>
      <c r="N26" s="8">
        <f t="shared" ref="N26:N50" si="6">(K26/H26)*$H$25</f>
        <v>0.79647448954435074</v>
      </c>
      <c r="O26" s="9">
        <f t="shared" ref="O26:O50" si="7">L26*$B$15</f>
        <v>0</v>
      </c>
      <c r="P26" s="6">
        <f t="shared" ref="P26:P50" si="8">M26*$B$15</f>
        <v>4.6280985322201575E-2</v>
      </c>
      <c r="Q26" s="8">
        <f t="shared" ref="Q26:Q50" si="9">N26*$B$15</f>
        <v>5.165373602883343</v>
      </c>
      <c r="R26" s="14">
        <f t="shared" ref="R26:R50" si="10">(($O$25-O26)/$O$25)*100</f>
        <v>100</v>
      </c>
      <c r="S26" s="14">
        <f t="shared" ref="S26:S50" si="11">(Q26/$O$25)*100</f>
        <v>30.543962208281826</v>
      </c>
    </row>
    <row r="27" spans="1:24" x14ac:dyDescent="0.25">
      <c r="B27" s="38"/>
      <c r="C27" s="4">
        <v>150</v>
      </c>
      <c r="D27" s="14">
        <v>1098.7</v>
      </c>
      <c r="E27" s="14">
        <v>4.5</v>
      </c>
      <c r="F27" s="14">
        <v>98.8</v>
      </c>
      <c r="G27" s="14">
        <v>4663.3</v>
      </c>
      <c r="H27" s="15">
        <f t="shared" si="0"/>
        <v>6.5984024983484479</v>
      </c>
      <c r="I27" s="6">
        <f t="shared" si="1"/>
        <v>4.118616144975289E-3</v>
      </c>
      <c r="J27" s="6">
        <f t="shared" si="2"/>
        <v>3.5059082360455629E-2</v>
      </c>
      <c r="K27" s="6">
        <f t="shared" si="3"/>
        <v>1.6707151046145028</v>
      </c>
      <c r="L27" s="15">
        <f t="shared" si="4"/>
        <v>3.8498396112584157E-3</v>
      </c>
      <c r="M27" s="6">
        <f t="shared" si="5"/>
        <v>3.2771163724572616E-2</v>
      </c>
      <c r="N27" s="8">
        <f t="shared" si="6"/>
        <v>1.5616860038582818</v>
      </c>
      <c r="O27" s="9">
        <f t="shared" si="7"/>
        <v>2.496735321015146E-2</v>
      </c>
      <c r="P27" s="6">
        <f t="shared" si="8"/>
        <v>0.21253072918319713</v>
      </c>
      <c r="Q27" s="8">
        <f t="shared" si="9"/>
        <v>10.127997526872152</v>
      </c>
      <c r="R27" s="14">
        <f t="shared" si="10"/>
        <v>99.852362684382399</v>
      </c>
      <c r="S27" s="14">
        <f t="shared" si="11"/>
        <v>59.889022070673505</v>
      </c>
    </row>
    <row r="28" spans="1:24" x14ac:dyDescent="0.25">
      <c r="B28" s="38"/>
      <c r="C28" s="4">
        <v>160</v>
      </c>
      <c r="D28" s="14">
        <v>937.7</v>
      </c>
      <c r="E28" s="14">
        <v>5.7</v>
      </c>
      <c r="F28" s="14">
        <v>34.799999999999997</v>
      </c>
      <c r="G28" s="14">
        <v>3176.5</v>
      </c>
      <c r="H28" s="15">
        <f t="shared" si="0"/>
        <v>5.6314936039877495</v>
      </c>
      <c r="I28" s="6">
        <f t="shared" si="1"/>
        <v>5.2169137836353659E-3</v>
      </c>
      <c r="J28" s="6">
        <f t="shared" si="2"/>
        <v>1.2348745608743479E-2</v>
      </c>
      <c r="K28" s="6">
        <f t="shared" si="3"/>
        <v>1.1380409859558613</v>
      </c>
      <c r="L28" s="15">
        <f t="shared" si="4"/>
        <v>5.7137362224522984E-3</v>
      </c>
      <c r="M28" s="6">
        <f t="shared" si="5"/>
        <v>1.3524753908691001E-2</v>
      </c>
      <c r="N28" s="8">
        <f t="shared" si="6"/>
        <v>1.246420062468454</v>
      </c>
      <c r="O28" s="9">
        <f t="shared" si="7"/>
        <v>3.7055276276554319E-2</v>
      </c>
      <c r="P28" s="6">
        <f t="shared" si="8"/>
        <v>8.7712045699557484E-2</v>
      </c>
      <c r="Q28" s="8">
        <f t="shared" si="9"/>
        <v>8.0834042688070991</v>
      </c>
      <c r="R28" s="14">
        <f t="shared" si="10"/>
        <v>99.780884202146254</v>
      </c>
      <c r="S28" s="14">
        <f t="shared" si="11"/>
        <v>47.798903522271338</v>
      </c>
    </row>
    <row r="29" spans="1:24" x14ac:dyDescent="0.25">
      <c r="B29" s="38"/>
      <c r="C29" s="4">
        <v>170</v>
      </c>
      <c r="D29" s="14">
        <v>990.5</v>
      </c>
      <c r="E29" s="14">
        <v>6.7</v>
      </c>
      <c r="F29" s="14">
        <v>67.900000000000006</v>
      </c>
      <c r="G29" s="14">
        <v>3226.8</v>
      </c>
      <c r="H29" s="15">
        <f t="shared" si="0"/>
        <v>5.9485916761756057</v>
      </c>
      <c r="I29" s="6">
        <f t="shared" si="1"/>
        <v>6.1321618158520965E-3</v>
      </c>
      <c r="J29" s="6">
        <f t="shared" si="2"/>
        <v>2.409424789751961E-2</v>
      </c>
      <c r="K29" s="6">
        <f t="shared" si="3"/>
        <v>1.1560619088564059</v>
      </c>
      <c r="L29" s="15">
        <f t="shared" si="4"/>
        <v>6.3581324430894521E-3</v>
      </c>
      <c r="M29" s="6">
        <f t="shared" si="5"/>
        <v>2.4982122756943601E-2</v>
      </c>
      <c r="N29" s="8">
        <f t="shared" si="6"/>
        <v>1.1986628777340018</v>
      </c>
      <c r="O29" s="9">
        <f t="shared" si="7"/>
        <v>4.1234377141142149E-2</v>
      </c>
      <c r="P29" s="6">
        <f t="shared" si="8"/>
        <v>0.16201648530705662</v>
      </c>
      <c r="Q29" s="8">
        <f t="shared" si="9"/>
        <v>7.7736847428038418</v>
      </c>
      <c r="R29" s="14">
        <f t="shared" si="10"/>
        <v>99.756172282218273</v>
      </c>
      <c r="S29" s="14">
        <f t="shared" si="11"/>
        <v>45.96746552287285</v>
      </c>
    </row>
    <row r="30" spans="1:24" x14ac:dyDescent="0.25">
      <c r="B30" s="38"/>
      <c r="C30" s="4">
        <v>180</v>
      </c>
      <c r="D30" s="14">
        <v>961.1</v>
      </c>
      <c r="E30" s="14">
        <v>6.3</v>
      </c>
      <c r="F30" s="14">
        <v>99.4</v>
      </c>
      <c r="G30" s="14">
        <v>3600</v>
      </c>
      <c r="H30" s="15">
        <f t="shared" si="0"/>
        <v>5.772025704161913</v>
      </c>
      <c r="I30" s="6">
        <f t="shared" si="1"/>
        <v>5.7660626029654039E-3</v>
      </c>
      <c r="J30" s="6">
        <f t="shared" si="2"/>
        <v>3.5271991767502932E-2</v>
      </c>
      <c r="K30" s="6">
        <f t="shared" si="3"/>
        <v>1.2897678417884781</v>
      </c>
      <c r="L30" s="15">
        <f t="shared" si="4"/>
        <v>6.1614257551196221E-3</v>
      </c>
      <c r="M30" s="6">
        <f t="shared" si="5"/>
        <v>3.7690495833134434E-2</v>
      </c>
      <c r="N30" s="8">
        <f t="shared" si="6"/>
        <v>1.3782036973434262</v>
      </c>
      <c r="O30" s="9">
        <f t="shared" si="7"/>
        <v>3.9958675851410642E-2</v>
      </c>
      <c r="P30" s="6">
        <f t="shared" si="8"/>
        <v>0.24443405885784672</v>
      </c>
      <c r="Q30" s="8">
        <f t="shared" si="9"/>
        <v>8.9380602782727898</v>
      </c>
      <c r="R30" s="14">
        <f t="shared" si="10"/>
        <v>99.763715777612461</v>
      </c>
      <c r="S30" s="14">
        <f t="shared" si="11"/>
        <v>52.852667850108013</v>
      </c>
    </row>
    <row r="31" spans="1:24" x14ac:dyDescent="0.25">
      <c r="B31" s="38"/>
      <c r="C31" s="4">
        <v>190</v>
      </c>
      <c r="D31" s="14">
        <v>944</v>
      </c>
      <c r="E31" s="14">
        <v>7.9</v>
      </c>
      <c r="F31" s="14">
        <v>83.6</v>
      </c>
      <c r="G31" s="14">
        <v>3419.1</v>
      </c>
      <c r="H31" s="15">
        <f t="shared" si="0"/>
        <v>5.669329169419254</v>
      </c>
      <c r="I31" s="6">
        <f t="shared" si="1"/>
        <v>7.2304594545121734E-3</v>
      </c>
      <c r="J31" s="6">
        <f t="shared" si="2"/>
        <v>2.9665377381923989E-2</v>
      </c>
      <c r="K31" s="6">
        <f t="shared" si="3"/>
        <v>1.2249570077386072</v>
      </c>
      <c r="L31" s="15">
        <f t="shared" si="4"/>
        <v>7.8661884107881375E-3</v>
      </c>
      <c r="M31" s="6">
        <f t="shared" si="5"/>
        <v>3.2273667978004177E-2</v>
      </c>
      <c r="N31" s="8">
        <f t="shared" si="6"/>
        <v>1.3326597954952857</v>
      </c>
      <c r="O31" s="9">
        <f t="shared" si="7"/>
        <v>5.1014567956390755E-2</v>
      </c>
      <c r="P31" s="6">
        <f t="shared" si="8"/>
        <v>0.20930432151966796</v>
      </c>
      <c r="Q31" s="8">
        <f t="shared" si="9"/>
        <v>8.6426945490913347</v>
      </c>
      <c r="R31" s="14">
        <f t="shared" si="10"/>
        <v>99.698339915846162</v>
      </c>
      <c r="S31" s="14">
        <f t="shared" si="11"/>
        <v>51.106106930544705</v>
      </c>
    </row>
    <row r="32" spans="1:24" x14ac:dyDescent="0.25">
      <c r="B32" s="38"/>
      <c r="C32" s="4">
        <v>200</v>
      </c>
      <c r="D32" s="14">
        <v>965.7</v>
      </c>
      <c r="E32" s="14">
        <v>8.5</v>
      </c>
      <c r="F32" s="14">
        <v>278.3</v>
      </c>
      <c r="G32" s="14">
        <v>4446.3</v>
      </c>
      <c r="H32" s="15">
        <f t="shared" si="0"/>
        <v>5.7996516725722183</v>
      </c>
      <c r="I32" s="6">
        <f t="shared" si="1"/>
        <v>7.7796082738422123E-3</v>
      </c>
      <c r="J32" s="6">
        <f t="shared" si="2"/>
        <v>9.875447996877329E-2</v>
      </c>
      <c r="K32" s="6">
        <f t="shared" si="3"/>
        <v>1.5929707652622529</v>
      </c>
      <c r="L32" s="15">
        <f t="shared" si="4"/>
        <v>8.2734365716433181E-3</v>
      </c>
      <c r="M32" s="6">
        <f t="shared" si="5"/>
        <v>0.1050231447943773</v>
      </c>
      <c r="N32" s="8">
        <f t="shared" si="6"/>
        <v>1.6940882012263994</v>
      </c>
      <c r="O32" s="9">
        <f t="shared" si="7"/>
        <v>5.3655693224706084E-2</v>
      </c>
      <c r="P32" s="6">
        <f t="shared" si="8"/>
        <v>0.68110628392256134</v>
      </c>
      <c r="Q32" s="8">
        <f t="shared" si="9"/>
        <v>10.986665097807506</v>
      </c>
      <c r="R32" s="14">
        <f t="shared" si="10"/>
        <v>99.682722375550966</v>
      </c>
      <c r="S32" s="14">
        <f t="shared" si="11"/>
        <v>64.96650762205482</v>
      </c>
    </row>
    <row r="33" spans="2:23" x14ac:dyDescent="0.25">
      <c r="B33" s="38"/>
      <c r="C33" s="4">
        <v>210</v>
      </c>
      <c r="D33" s="14">
        <v>978.2</v>
      </c>
      <c r="E33" s="14">
        <v>8.8000000000000007</v>
      </c>
      <c r="F33" s="14">
        <v>194.3</v>
      </c>
      <c r="G33" s="14">
        <v>4679.2</v>
      </c>
      <c r="H33" s="15">
        <f t="shared" si="0"/>
        <v>5.874722238904571</v>
      </c>
      <c r="I33" s="6">
        <f t="shared" si="1"/>
        <v>8.0541826835072317E-3</v>
      </c>
      <c r="J33" s="6">
        <f t="shared" si="2"/>
        <v>6.8947162982151103E-2</v>
      </c>
      <c r="K33" s="6">
        <f t="shared" si="3"/>
        <v>1.6764115792490686</v>
      </c>
      <c r="L33" s="15">
        <f t="shared" si="4"/>
        <v>8.4559861132303491E-3</v>
      </c>
      <c r="M33" s="6">
        <f t="shared" si="5"/>
        <v>7.2386767923399278E-2</v>
      </c>
      <c r="N33" s="8">
        <f t="shared" si="6"/>
        <v>1.7600436433130171</v>
      </c>
      <c r="O33" s="9">
        <f t="shared" si="7"/>
        <v>5.4839581215734581E-2</v>
      </c>
      <c r="P33" s="6">
        <f t="shared" si="8"/>
        <v>0.46944968751412708</v>
      </c>
      <c r="Q33" s="8">
        <f t="shared" si="9"/>
        <v>11.414405727285315</v>
      </c>
      <c r="R33" s="14">
        <f t="shared" si="10"/>
        <v>99.675721791888122</v>
      </c>
      <c r="S33" s="14">
        <f t="shared" si="11"/>
        <v>67.495829724607859</v>
      </c>
    </row>
    <row r="34" spans="2:23" x14ac:dyDescent="0.25">
      <c r="B34" s="38"/>
      <c r="C34" s="4">
        <v>220</v>
      </c>
      <c r="D34" s="14">
        <v>1019.4</v>
      </c>
      <c r="E34" s="14">
        <v>9.4</v>
      </c>
      <c r="F34" s="14">
        <v>476.7</v>
      </c>
      <c r="G34" s="14">
        <v>5551</v>
      </c>
      <c r="H34" s="15">
        <f t="shared" si="0"/>
        <v>6.1221548255360041</v>
      </c>
      <c r="I34" s="6">
        <f t="shared" si="1"/>
        <v>8.6033315028372706E-3</v>
      </c>
      <c r="J34" s="6">
        <f t="shared" si="2"/>
        <v>0.16915652389908095</v>
      </c>
      <c r="K34" s="6">
        <f t="shared" si="3"/>
        <v>1.9887503582688451</v>
      </c>
      <c r="L34" s="15">
        <f t="shared" si="4"/>
        <v>8.6674724871629166E-3</v>
      </c>
      <c r="M34" s="6">
        <f t="shared" si="5"/>
        <v>0.17041764767937623</v>
      </c>
      <c r="N34" s="8">
        <f t="shared" si="6"/>
        <v>2.0035772198764996</v>
      </c>
      <c r="O34" s="9">
        <f t="shared" si="7"/>
        <v>5.621113315822774E-2</v>
      </c>
      <c r="P34" s="6">
        <f t="shared" si="8"/>
        <v>1.1052090560893062</v>
      </c>
      <c r="Q34" s="8">
        <f t="shared" si="9"/>
        <v>12.993793296266249</v>
      </c>
      <c r="R34" s="14">
        <f t="shared" si="10"/>
        <v>99.667611511021931</v>
      </c>
      <c r="S34" s="14">
        <f t="shared" si="11"/>
        <v>76.835087235866183</v>
      </c>
    </row>
    <row r="35" spans="2:23" x14ac:dyDescent="0.25">
      <c r="B35" s="38"/>
      <c r="C35" s="4">
        <v>230</v>
      </c>
      <c r="D35" s="14">
        <v>1094.0999999999999</v>
      </c>
      <c r="E35" s="14">
        <v>12.6</v>
      </c>
      <c r="F35" s="14">
        <v>1551.3</v>
      </c>
      <c r="G35" s="14">
        <v>5872.3</v>
      </c>
      <c r="H35" s="25">
        <f t="shared" si="0"/>
        <v>6.5707765299381418</v>
      </c>
      <c r="I35" s="14">
        <f t="shared" si="1"/>
        <v>1.1532125205930808E-2</v>
      </c>
      <c r="J35" s="14">
        <f t="shared" si="2"/>
        <v>0.55047727192079765</v>
      </c>
      <c r="K35" s="14">
        <f t="shared" si="3"/>
        <v>2.1038621381484668</v>
      </c>
      <c r="L35" s="25">
        <f t="shared" si="4"/>
        <v>1.0824872119999031E-2</v>
      </c>
      <c r="M35" s="14">
        <f t="shared" si="5"/>
        <v>0.51671708094567148</v>
      </c>
      <c r="N35" s="26">
        <f t="shared" si="6"/>
        <v>1.9748344903376982</v>
      </c>
      <c r="O35" s="9">
        <f t="shared" si="7"/>
        <v>7.0202510484947953E-2</v>
      </c>
      <c r="P35" s="14">
        <f t="shared" si="8"/>
        <v>3.3510637253462026</v>
      </c>
      <c r="Q35" s="26">
        <f t="shared" si="9"/>
        <v>12.807388159148203</v>
      </c>
      <c r="R35" s="14">
        <f t="shared" si="10"/>
        <v>99.584877495408691</v>
      </c>
      <c r="S35" s="14">
        <f t="shared" si="11"/>
        <v>75.732833671790004</v>
      </c>
    </row>
    <row r="36" spans="2:23" x14ac:dyDescent="0.25">
      <c r="B36" s="38"/>
      <c r="C36" s="4">
        <v>240</v>
      </c>
      <c r="D36" s="14">
        <v>1005.3</v>
      </c>
      <c r="E36" s="14">
        <v>10</v>
      </c>
      <c r="F36" s="14">
        <v>1355.3</v>
      </c>
      <c r="G36" s="14">
        <v>5601.5</v>
      </c>
      <c r="H36" s="25">
        <f t="shared" si="0"/>
        <v>6.0374752267131102</v>
      </c>
      <c r="I36" s="14">
        <f t="shared" si="1"/>
        <v>9.1524803221673078E-3</v>
      </c>
      <c r="J36" s="14">
        <f t="shared" si="2"/>
        <v>0.48092686561867926</v>
      </c>
      <c r="K36" s="14">
        <f t="shared" si="3"/>
        <v>2.0068429349383781</v>
      </c>
      <c r="L36" s="25">
        <f t="shared" si="4"/>
        <v>9.3500420679059251E-3</v>
      </c>
      <c r="M36" s="14">
        <f t="shared" si="5"/>
        <v>0.49130795880869754</v>
      </c>
      <c r="N36" s="26">
        <f t="shared" si="6"/>
        <v>2.0501618364485372</v>
      </c>
      <c r="O36" s="9">
        <f t="shared" si="7"/>
        <v>6.063779959988376E-2</v>
      </c>
      <c r="P36" s="14">
        <f t="shared" si="8"/>
        <v>3.1862780222487332</v>
      </c>
      <c r="Q36" s="26">
        <f t="shared" si="9"/>
        <v>13.295908369505197</v>
      </c>
      <c r="R36" s="14">
        <f t="shared" si="10"/>
        <v>99.641435682728087</v>
      </c>
      <c r="S36" s="14">
        <f t="shared" si="11"/>
        <v>78.621558474734883</v>
      </c>
    </row>
    <row r="37" spans="2:23" x14ac:dyDescent="0.25">
      <c r="B37" s="38"/>
      <c r="C37" s="4">
        <v>250</v>
      </c>
      <c r="D37" s="14">
        <v>1003.3</v>
      </c>
      <c r="E37" s="14">
        <v>12.1</v>
      </c>
      <c r="F37" s="14">
        <v>1156.3</v>
      </c>
      <c r="G37" s="14">
        <v>5513</v>
      </c>
      <c r="H37" s="25">
        <f t="shared" si="0"/>
        <v>6.0254639360999338</v>
      </c>
      <c r="I37" s="14">
        <f t="shared" si="1"/>
        <v>1.1074501189822443E-2</v>
      </c>
      <c r="J37" s="14">
        <f t="shared" si="2"/>
        <v>0.4103119122813243</v>
      </c>
      <c r="K37" s="14">
        <f t="shared" si="3"/>
        <v>1.9751361421610778</v>
      </c>
      <c r="L37" s="25">
        <f t="shared" si="4"/>
        <v>1.1336103580133211E-2</v>
      </c>
      <c r="M37" s="14">
        <f t="shared" si="5"/>
        <v>0.42000431965804852</v>
      </c>
      <c r="N37" s="26">
        <f t="shared" si="6"/>
        <v>2.0217929014247256</v>
      </c>
      <c r="O37" s="9">
        <f t="shared" si="7"/>
        <v>7.3517998330203727E-2</v>
      </c>
      <c r="P37" s="14">
        <f t="shared" si="8"/>
        <v>2.7238527464950986</v>
      </c>
      <c r="Q37" s="26">
        <f t="shared" si="9"/>
        <v>13.111927400826914</v>
      </c>
      <c r="R37" s="14">
        <f t="shared" si="10"/>
        <v>99.565272304529387</v>
      </c>
      <c r="S37" s="14">
        <f t="shared" si="11"/>
        <v>77.533639538684312</v>
      </c>
    </row>
    <row r="38" spans="2:23" x14ac:dyDescent="0.25">
      <c r="B38" s="38"/>
      <c r="C38" s="4">
        <v>260</v>
      </c>
      <c r="D38" s="14">
        <v>1058.3</v>
      </c>
      <c r="E38" s="14">
        <v>12.9</v>
      </c>
      <c r="F38" s="14">
        <v>517.29999999999995</v>
      </c>
      <c r="G38" s="14">
        <v>6487.7</v>
      </c>
      <c r="H38" s="25">
        <f t="shared" si="0"/>
        <v>6.3557744279622845</v>
      </c>
      <c r="I38" s="14">
        <f t="shared" si="1"/>
        <v>1.1806699615595828E-2</v>
      </c>
      <c r="J38" s="14">
        <f t="shared" si="2"/>
        <v>0.18356339377594832</v>
      </c>
      <c r="K38" s="14">
        <f t="shared" si="3"/>
        <v>2.3243407853253082</v>
      </c>
      <c r="L38" s="25">
        <f t="shared" si="4"/>
        <v>1.1457507800450644E-2</v>
      </c>
      <c r="M38" s="14">
        <f t="shared" si="5"/>
        <v>0.1781343715467249</v>
      </c>
      <c r="N38" s="26">
        <f t="shared" si="6"/>
        <v>2.2555966989786369</v>
      </c>
      <c r="O38" s="9">
        <f t="shared" si="7"/>
        <v>7.4305340753769683E-2</v>
      </c>
      <c r="P38" s="14">
        <f t="shared" si="8"/>
        <v>1.1552543020932877</v>
      </c>
      <c r="Q38" s="26">
        <f t="shared" si="9"/>
        <v>14.628214463366419</v>
      </c>
      <c r="R38" s="14">
        <f t="shared" si="10"/>
        <v>99.560616579875301</v>
      </c>
      <c r="S38" s="43">
        <f t="shared" si="11"/>
        <v>86.499770218807996</v>
      </c>
      <c r="T38" s="1" t="s">
        <v>31</v>
      </c>
    </row>
    <row r="39" spans="2:23" x14ac:dyDescent="0.25">
      <c r="B39" s="38"/>
      <c r="C39" s="4">
        <v>270</v>
      </c>
      <c r="D39" s="14">
        <v>978.5</v>
      </c>
      <c r="E39" s="14">
        <v>11.5</v>
      </c>
      <c r="F39" s="14">
        <v>292.39999999999998</v>
      </c>
      <c r="G39" s="14">
        <v>6292.9</v>
      </c>
      <c r="H39" s="25">
        <f t="shared" si="0"/>
        <v>5.8765239324965473</v>
      </c>
      <c r="I39" s="14">
        <f t="shared" si="1"/>
        <v>1.0525352370492404E-2</v>
      </c>
      <c r="J39" s="14">
        <f t="shared" si="2"/>
        <v>0.10375785103438487</v>
      </c>
      <c r="K39" s="14">
        <f t="shared" si="3"/>
        <v>2.254550014330754</v>
      </c>
      <c r="L39" s="25">
        <f t="shared" si="4"/>
        <v>1.1047048425647112E-2</v>
      </c>
      <c r="M39" s="14">
        <f t="shared" si="5"/>
        <v>0.10890067758028948</v>
      </c>
      <c r="N39" s="26">
        <f t="shared" si="6"/>
        <v>2.3662982776879757</v>
      </c>
      <c r="O39" s="9">
        <f t="shared" si="7"/>
        <v>7.1643389809328162E-2</v>
      </c>
      <c r="P39" s="14">
        <f t="shared" si="8"/>
        <v>0.7062532355947031</v>
      </c>
      <c r="Q39" s="26">
        <f t="shared" si="9"/>
        <v>15.346147077617324</v>
      </c>
      <c r="R39" s="14">
        <f t="shared" si="10"/>
        <v>99.576357266861052</v>
      </c>
      <c r="S39" s="43">
        <f t="shared" si="11"/>
        <v>90.745059780347546</v>
      </c>
      <c r="T39" s="1"/>
    </row>
    <row r="40" spans="2:23" x14ac:dyDescent="0.25">
      <c r="B40" s="38"/>
      <c r="C40" s="4">
        <v>280</v>
      </c>
      <c r="D40" s="14">
        <v>984.8</v>
      </c>
      <c r="E40" s="14">
        <v>11.3</v>
      </c>
      <c r="F40" s="14">
        <v>316.5</v>
      </c>
      <c r="G40" s="14">
        <v>6012.1</v>
      </c>
      <c r="H40" s="25">
        <f t="shared" si="0"/>
        <v>5.9143594979280527</v>
      </c>
      <c r="I40" s="14">
        <f t="shared" si="1"/>
        <v>1.034230276404906E-2</v>
      </c>
      <c r="J40" s="14">
        <f t="shared" si="2"/>
        <v>0.11230971221745148</v>
      </c>
      <c r="K40" s="14">
        <f t="shared" si="3"/>
        <v>2.1539481226712529</v>
      </c>
      <c r="L40" s="25">
        <f t="shared" si="4"/>
        <v>1.0785484300038976E-2</v>
      </c>
      <c r="M40" s="14">
        <f t="shared" si="5"/>
        <v>0.11712233392295152</v>
      </c>
      <c r="N40" s="26">
        <f t="shared" si="6"/>
        <v>2.2462476868230876</v>
      </c>
      <c r="O40" s="9">
        <f t="shared" si="7"/>
        <v>6.9947068775053162E-2</v>
      </c>
      <c r="P40" s="14">
        <f t="shared" si="8"/>
        <v>0.75957311865669541</v>
      </c>
      <c r="Q40" s="26">
        <f t="shared" si="9"/>
        <v>14.567583343054032</v>
      </c>
      <c r="R40" s="14">
        <f t="shared" si="10"/>
        <v>99.58638797703756</v>
      </c>
      <c r="S40" s="43">
        <f t="shared" si="11"/>
        <v>86.141245397595924</v>
      </c>
      <c r="T40" s="1"/>
    </row>
    <row r="41" spans="2:23" x14ac:dyDescent="0.25">
      <c r="B41" s="38"/>
      <c r="C41" s="4">
        <v>290</v>
      </c>
      <c r="D41" s="14">
        <v>1011.3</v>
      </c>
      <c r="E41" s="14">
        <v>12.8</v>
      </c>
      <c r="F41" s="14">
        <v>555.70000000000005</v>
      </c>
      <c r="G41" s="14">
        <v>6628.6</v>
      </c>
      <c r="H41" s="25">
        <f t="shared" si="0"/>
        <v>6.0735090985526394</v>
      </c>
      <c r="I41" s="14">
        <f t="shared" si="1"/>
        <v>1.1715174812374156E-2</v>
      </c>
      <c r="J41" s="14">
        <f t="shared" si="2"/>
        <v>0.19718959582697565</v>
      </c>
      <c r="K41" s="14">
        <f t="shared" si="3"/>
        <v>2.3748208655775298</v>
      </c>
      <c r="L41" s="25">
        <f t="shared" si="4"/>
        <v>1.1897047891138395E-2</v>
      </c>
      <c r="M41" s="14">
        <f t="shared" si="5"/>
        <v>0.20025087997063584</v>
      </c>
      <c r="N41" s="26">
        <f t="shared" si="6"/>
        <v>2.411688943882254</v>
      </c>
      <c r="O41" s="9">
        <f t="shared" si="7"/>
        <v>7.7155888777154971E-2</v>
      </c>
      <c r="P41" s="14">
        <f t="shared" si="8"/>
        <v>1.2986864274161858</v>
      </c>
      <c r="Q41" s="26">
        <f t="shared" si="9"/>
        <v>15.64051902807533</v>
      </c>
      <c r="R41" s="14">
        <f t="shared" si="10"/>
        <v>99.543760677903265</v>
      </c>
      <c r="S41" s="43">
        <f t="shared" si="11"/>
        <v>92.485744273130138</v>
      </c>
      <c r="T41" s="1"/>
    </row>
    <row r="42" spans="2:23" ht="15.75" thickBot="1" x14ac:dyDescent="0.3">
      <c r="B42" s="38"/>
      <c r="C42" s="4">
        <v>300</v>
      </c>
      <c r="D42" s="14">
        <v>975</v>
      </c>
      <c r="E42" s="14">
        <v>13.2</v>
      </c>
      <c r="F42" s="14">
        <v>511.1</v>
      </c>
      <c r="G42" s="14">
        <v>6638.3</v>
      </c>
      <c r="H42" s="25">
        <f t="shared" si="0"/>
        <v>5.8555041739234888</v>
      </c>
      <c r="I42" s="14">
        <f t="shared" si="1"/>
        <v>1.2081274025260847E-2</v>
      </c>
      <c r="J42" s="14">
        <f t="shared" si="2"/>
        <v>0.18136332990312623</v>
      </c>
      <c r="K42" s="14">
        <f t="shared" si="3"/>
        <v>2.3782960733734595</v>
      </c>
      <c r="L42" s="25">
        <f t="shared" si="4"/>
        <v>1.2725608639941424E-2</v>
      </c>
      <c r="M42" s="14">
        <f t="shared" si="5"/>
        <v>0.19103604083129297</v>
      </c>
      <c r="N42" s="26">
        <f t="shared" si="6"/>
        <v>2.505138530620044</v>
      </c>
      <c r="O42" s="9">
        <f t="shared" si="7"/>
        <v>8.2529351300356241E-2</v>
      </c>
      <c r="P42" s="14">
        <f t="shared" si="8"/>
        <v>1.2389254589608019</v>
      </c>
      <c r="Q42" s="26">
        <f t="shared" si="9"/>
        <v>16.246567350868297</v>
      </c>
      <c r="R42" s="14">
        <f t="shared" si="10"/>
        <v>99.511986241269184</v>
      </c>
      <c r="S42" s="43">
        <f t="shared" si="11"/>
        <v>96.069438017460257</v>
      </c>
      <c r="T42" s="1"/>
    </row>
    <row r="43" spans="2:23" ht="15.75" thickTop="1" x14ac:dyDescent="0.25">
      <c r="B43" s="38"/>
      <c r="C43" s="4">
        <v>310</v>
      </c>
      <c r="D43" s="14">
        <v>1016.7</v>
      </c>
      <c r="E43" s="14">
        <v>13.1</v>
      </c>
      <c r="F43" s="14">
        <v>549.29999999999995</v>
      </c>
      <c r="G43" s="14">
        <v>6192.3</v>
      </c>
      <c r="H43" s="25">
        <f t="shared" si="0"/>
        <v>6.1059395832082162</v>
      </c>
      <c r="I43" s="14">
        <f t="shared" si="1"/>
        <v>1.1989749222039173E-2</v>
      </c>
      <c r="J43" s="14">
        <f t="shared" si="2"/>
        <v>0.19491856215180439</v>
      </c>
      <c r="K43" s="14">
        <f t="shared" si="3"/>
        <v>2.2185081685296648</v>
      </c>
      <c r="L43" s="25">
        <f t="shared" si="4"/>
        <v>1.2111215157897346E-2</v>
      </c>
      <c r="M43" s="14">
        <f t="shared" si="5"/>
        <v>0.19689324611970405</v>
      </c>
      <c r="N43" s="26">
        <f t="shared" si="6"/>
        <v>2.240983465210943</v>
      </c>
      <c r="O43" s="9">
        <f t="shared" si="7"/>
        <v>7.8544827105802809E-2</v>
      </c>
      <c r="P43" s="14">
        <f t="shared" si="8"/>
        <v>1.2769111747377573</v>
      </c>
      <c r="Q43" s="26">
        <f t="shared" si="9"/>
        <v>14.533443302522848</v>
      </c>
      <c r="R43" s="14">
        <f t="shared" si="10"/>
        <v>99.535547587605961</v>
      </c>
      <c r="S43" s="43">
        <f t="shared" si="11"/>
        <v>85.939368014091343</v>
      </c>
      <c r="T43" s="1"/>
      <c r="U43" s="44" t="s">
        <v>33</v>
      </c>
      <c r="V43" s="45"/>
    </row>
    <row r="44" spans="2:23" x14ac:dyDescent="0.25">
      <c r="B44" s="38"/>
      <c r="C44" s="4">
        <v>330</v>
      </c>
      <c r="D44" s="14">
        <v>976.9</v>
      </c>
      <c r="E44" s="14">
        <v>17.100000000000001</v>
      </c>
      <c r="F44" s="14">
        <v>696.5</v>
      </c>
      <c r="G44" s="14">
        <v>6108.7</v>
      </c>
      <c r="H44" s="25">
        <f t="shared" si="0"/>
        <v>5.8669149000060061</v>
      </c>
      <c r="I44" s="14">
        <f t="shared" si="1"/>
        <v>1.5650741350906099E-2</v>
      </c>
      <c r="J44" s="14">
        <f t="shared" si="2"/>
        <v>0.24715233668074235</v>
      </c>
      <c r="K44" s="14">
        <f t="shared" si="3"/>
        <v>2.1885568930925769</v>
      </c>
      <c r="L44" s="25">
        <f t="shared" si="4"/>
        <v>1.6453384550497045E-2</v>
      </c>
      <c r="M44" s="14">
        <f t="shared" si="5"/>
        <v>0.25982746419400388</v>
      </c>
      <c r="N44" s="26">
        <f t="shared" si="6"/>
        <v>2.300796324297345</v>
      </c>
      <c r="O44" s="9">
        <f t="shared" si="7"/>
        <v>0.10670508516078921</v>
      </c>
      <c r="P44" s="14">
        <f t="shared" si="8"/>
        <v>1.685058269248046</v>
      </c>
      <c r="Q44" s="26">
        <f t="shared" si="9"/>
        <v>14.921347457010746</v>
      </c>
      <c r="R44" s="14">
        <f t="shared" si="10"/>
        <v>99.369029940687469</v>
      </c>
      <c r="S44" s="43">
        <f t="shared" si="11"/>
        <v>88.23312849416584</v>
      </c>
      <c r="T44" s="1"/>
      <c r="U44" s="39" t="s">
        <v>34</v>
      </c>
      <c r="V44" s="40">
        <f>AVERAGE(S38:S50)</f>
        <v>89.788595776392413</v>
      </c>
    </row>
    <row r="45" spans="2:23" ht="15.75" thickBot="1" x14ac:dyDescent="0.3">
      <c r="B45" s="38"/>
      <c r="C45" s="4">
        <v>340</v>
      </c>
      <c r="D45" s="14">
        <v>1239.0999999999999</v>
      </c>
      <c r="E45" s="14">
        <v>20.100000000000001</v>
      </c>
      <c r="F45" s="14">
        <v>1131.0999999999999</v>
      </c>
      <c r="G45" s="14">
        <v>8313.6</v>
      </c>
      <c r="H45" s="25">
        <f t="shared" si="0"/>
        <v>7.4415950993934299</v>
      </c>
      <c r="I45" s="14">
        <f t="shared" si="1"/>
        <v>1.8396485447556291E-2</v>
      </c>
      <c r="J45" s="14">
        <f t="shared" si="2"/>
        <v>0.40136971718533759</v>
      </c>
      <c r="K45" s="14">
        <f t="shared" si="3"/>
        <v>2.9785038693035255</v>
      </c>
      <c r="L45" s="25">
        <f t="shared" si="4"/>
        <v>1.524751073734187E-2</v>
      </c>
      <c r="M45" s="14">
        <f t="shared" si="5"/>
        <v>0.33266620898179461</v>
      </c>
      <c r="N45" s="26">
        <f t="shared" si="6"/>
        <v>2.4686655425508199</v>
      </c>
      <c r="O45" s="9">
        <f t="shared" si="7"/>
        <v>9.8884635360264636E-2</v>
      </c>
      <c r="P45" s="14">
        <f t="shared" si="8"/>
        <v>2.1574391609565189</v>
      </c>
      <c r="Q45" s="26">
        <f t="shared" si="9"/>
        <v>16.01002919143669</v>
      </c>
      <c r="R45" s="14">
        <f t="shared" si="10"/>
        <v>99.415273938028875</v>
      </c>
      <c r="S45" s="43">
        <f t="shared" si="11"/>
        <v>94.670737137728608</v>
      </c>
      <c r="T45" s="1"/>
      <c r="U45" s="41" t="s">
        <v>35</v>
      </c>
      <c r="V45" s="42">
        <f>_xlfn.STDEV.P(S38:S50)</f>
        <v>3.7819188422531598</v>
      </c>
      <c r="W45" s="10"/>
    </row>
    <row r="46" spans="2:23" ht="15.75" thickTop="1" x14ac:dyDescent="0.25">
      <c r="B46" s="38"/>
      <c r="C46" s="4">
        <v>350</v>
      </c>
      <c r="D46" s="14">
        <v>994.3</v>
      </c>
      <c r="E46" s="14">
        <v>16.7</v>
      </c>
      <c r="F46" s="14">
        <v>667.7</v>
      </c>
      <c r="G46" s="14">
        <v>6506.2</v>
      </c>
      <c r="H46" s="25">
        <f t="shared" si="0"/>
        <v>5.9714131283406404</v>
      </c>
      <c r="I46" s="14">
        <f t="shared" si="1"/>
        <v>1.5284642138019404E-2</v>
      </c>
      <c r="J46" s="14">
        <f t="shared" si="2"/>
        <v>0.2369326851424719</v>
      </c>
      <c r="K46" s="14">
        <f t="shared" si="3"/>
        <v>2.3309687589567214</v>
      </c>
      <c r="L46" s="25">
        <f t="shared" si="4"/>
        <v>1.5787315172227628E-2</v>
      </c>
      <c r="M46" s="14">
        <f t="shared" si="5"/>
        <v>0.24472479899559352</v>
      </c>
      <c r="N46" s="26">
        <f t="shared" si="6"/>
        <v>2.4076283973132382</v>
      </c>
      <c r="O46" s="9">
        <f t="shared" si="7"/>
        <v>0.10238542743242929</v>
      </c>
      <c r="P46" s="14">
        <f t="shared" si="8"/>
        <v>1.5871130002241975</v>
      </c>
      <c r="Q46" s="26">
        <f t="shared" si="9"/>
        <v>15.614185177668054</v>
      </c>
      <c r="R46" s="14">
        <f t="shared" si="10"/>
        <v>99.394573003503695</v>
      </c>
      <c r="S46" s="43">
        <f t="shared" si="11"/>
        <v>92.330026566440068</v>
      </c>
      <c r="T46" s="1"/>
    </row>
    <row r="47" spans="2:23" x14ac:dyDescent="0.25">
      <c r="B47" s="38"/>
      <c r="C47" s="4">
        <v>360</v>
      </c>
      <c r="D47" s="14">
        <v>982.8</v>
      </c>
      <c r="E47" s="14">
        <v>16.3</v>
      </c>
      <c r="F47" s="14">
        <v>597</v>
      </c>
      <c r="G47" s="14">
        <v>5980.8</v>
      </c>
      <c r="H47" s="25">
        <f t="shared" si="0"/>
        <v>5.9023482073148763</v>
      </c>
      <c r="I47" s="14">
        <f t="shared" si="1"/>
        <v>1.4918542925132713E-2</v>
      </c>
      <c r="J47" s="14">
        <f t="shared" si="2"/>
        <v>0.21184486001206487</v>
      </c>
      <c r="K47" s="14">
        <f t="shared" si="3"/>
        <v>2.142734307824592</v>
      </c>
      <c r="L47" s="25">
        <f t="shared" si="4"/>
        <v>1.5589482686315931E-2</v>
      </c>
      <c r="M47" s="14">
        <f t="shared" si="5"/>
        <v>0.22137227435123183</v>
      </c>
      <c r="N47" s="26">
        <f t="shared" si="6"/>
        <v>2.2391006655838992</v>
      </c>
      <c r="O47" s="9">
        <f t="shared" si="7"/>
        <v>0.10110242500870362</v>
      </c>
      <c r="P47" s="14">
        <f t="shared" si="8"/>
        <v>1.4356649426377257</v>
      </c>
      <c r="Q47" s="26">
        <f t="shared" si="9"/>
        <v>14.521232787784811</v>
      </c>
      <c r="R47" s="14">
        <f t="shared" si="10"/>
        <v>99.402159672069459</v>
      </c>
      <c r="S47" s="43">
        <f t="shared" si="11"/>
        <v>85.867164621002004</v>
      </c>
      <c r="T47" s="1"/>
    </row>
    <row r="48" spans="2:23" x14ac:dyDescent="0.25">
      <c r="B48" s="38"/>
      <c r="C48" s="4">
        <v>370</v>
      </c>
      <c r="D48" s="14">
        <v>1006.4</v>
      </c>
      <c r="E48" s="14">
        <v>18.5</v>
      </c>
      <c r="F48" s="14">
        <v>1406.3</v>
      </c>
      <c r="G48" s="14">
        <v>6363.6</v>
      </c>
      <c r="H48" s="25">
        <f t="shared" si="0"/>
        <v>6.0440814365503579</v>
      </c>
      <c r="I48" s="14">
        <f t="shared" si="1"/>
        <v>1.6932088596009521E-2</v>
      </c>
      <c r="J48" s="14">
        <f t="shared" si="2"/>
        <v>0.49902416521769988</v>
      </c>
      <c r="K48" s="14">
        <f t="shared" si="3"/>
        <v>2.2798796216680999</v>
      </c>
      <c r="L48" s="25">
        <f t="shared" si="4"/>
        <v>1.727867149056218E-2</v>
      </c>
      <c r="M48" s="14">
        <f t="shared" si="5"/>
        <v>0.50923869006217981</v>
      </c>
      <c r="N48" s="26">
        <f t="shared" si="6"/>
        <v>2.3265464740194139</v>
      </c>
      <c r="O48" s="9">
        <f t="shared" si="7"/>
        <v>0.11205731606206459</v>
      </c>
      <c r="P48" s="14">
        <f t="shared" si="8"/>
        <v>3.3025641395230205</v>
      </c>
      <c r="Q48" s="26">
        <f t="shared" si="9"/>
        <v>15.08834482527644</v>
      </c>
      <c r="R48" s="14">
        <f t="shared" si="10"/>
        <v>99.337381051188515</v>
      </c>
      <c r="S48" s="43">
        <f t="shared" si="11"/>
        <v>89.220619757594037</v>
      </c>
      <c r="T48" s="1"/>
    </row>
    <row r="49" spans="2:20" x14ac:dyDescent="0.25">
      <c r="B49" s="38"/>
      <c r="C49" s="4">
        <v>380</v>
      </c>
      <c r="D49" s="14">
        <v>1033.2</v>
      </c>
      <c r="E49" s="14">
        <v>17.399999999999999</v>
      </c>
      <c r="F49" s="14">
        <v>586.9</v>
      </c>
      <c r="G49" s="14">
        <v>6924.4</v>
      </c>
      <c r="H49" s="25">
        <f t="shared" si="0"/>
        <v>6.2050327307669217</v>
      </c>
      <c r="I49" s="14">
        <f t="shared" si="1"/>
        <v>1.5925315760571115E-2</v>
      </c>
      <c r="J49" s="14">
        <f t="shared" si="2"/>
        <v>0.20826088499343529</v>
      </c>
      <c r="K49" s="14">
        <f t="shared" si="3"/>
        <v>2.4807967899111492</v>
      </c>
      <c r="L49" s="25">
        <f t="shared" si="4"/>
        <v>1.582975153513989E-2</v>
      </c>
      <c r="M49" s="14">
        <f t="shared" si="5"/>
        <v>0.20701115842843401</v>
      </c>
      <c r="N49" s="26">
        <f t="shared" si="6"/>
        <v>2.4659100883069591</v>
      </c>
      <c r="O49" s="9">
        <f t="shared" si="7"/>
        <v>0.10266063984873001</v>
      </c>
      <c r="P49" s="14">
        <f t="shared" si="8"/>
        <v>1.3425288408926406</v>
      </c>
      <c r="Q49" s="26">
        <f t="shared" si="9"/>
        <v>15.992159252346319</v>
      </c>
      <c r="R49" s="14">
        <f t="shared" si="10"/>
        <v>99.392945613446571</v>
      </c>
      <c r="S49" s="43">
        <f t="shared" si="11"/>
        <v>94.565068354363959</v>
      </c>
      <c r="T49" s="1"/>
    </row>
    <row r="50" spans="2:20" x14ac:dyDescent="0.25">
      <c r="B50" s="38"/>
      <c r="C50" s="4">
        <v>390</v>
      </c>
      <c r="D50" s="14">
        <v>981.7</v>
      </c>
      <c r="E50" s="14">
        <v>14.6</v>
      </c>
      <c r="F50" s="14">
        <v>200.7</v>
      </c>
      <c r="G50" s="14">
        <v>5877.9</v>
      </c>
      <c r="H50" s="25">
        <f t="shared" si="0"/>
        <v>5.8957419974776295</v>
      </c>
      <c r="I50" s="14">
        <f t="shared" si="1"/>
        <v>1.3362621270364269E-2</v>
      </c>
      <c r="J50" s="14">
        <f t="shared" si="2"/>
        <v>7.1218196657322305E-2</v>
      </c>
      <c r="K50" s="14">
        <f t="shared" si="3"/>
        <v>2.1058684436801376</v>
      </c>
      <c r="L50" s="25">
        <f t="shared" si="4"/>
        <v>1.3979231990082617E-2</v>
      </c>
      <c r="M50" s="14">
        <f t="shared" si="5"/>
        <v>7.4504520695803197E-2</v>
      </c>
      <c r="N50" s="26">
        <f t="shared" si="6"/>
        <v>2.2030425707033729</v>
      </c>
      <c r="O50" s="9">
        <f t="shared" si="7"/>
        <v>9.0659471028964225E-2</v>
      </c>
      <c r="P50" s="14">
        <f t="shared" si="8"/>
        <v>0.48318394317656044</v>
      </c>
      <c r="Q50" s="26">
        <f t="shared" si="9"/>
        <v>14.287385333897511</v>
      </c>
      <c r="R50" s="14">
        <f t="shared" si="10"/>
        <v>99.463911099211529</v>
      </c>
      <c r="S50" s="43">
        <f t="shared" si="11"/>
        <v>84.48437446037363</v>
      </c>
      <c r="T50" s="1" t="s">
        <v>32</v>
      </c>
    </row>
  </sheetData>
  <mergeCells count="6">
    <mergeCell ref="U43:V43"/>
    <mergeCell ref="O23:Q23"/>
    <mergeCell ref="L23:N23"/>
    <mergeCell ref="H23:K23"/>
    <mergeCell ref="D23:G23"/>
    <mergeCell ref="B24:B5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Experiment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2019-07-12T09:20:36Z</dcterms:modified>
</cp:coreProperties>
</file>