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Upload H2020 portal\raw data\optimization single steps\"/>
    </mc:Choice>
  </mc:AlternateContent>
  <bookViews>
    <workbookView xWindow="0" yWindow="0" windowWidth="21570" windowHeight="8070"/>
  </bookViews>
  <sheets>
    <sheet name="Comparison" sheetId="5" r:id="rId1"/>
    <sheet name="2.5 eq. NaOH, 1-1" sheetId="4" r:id="rId2"/>
    <sheet name="5 eq. NaOH, 1-1" sheetId="3" r:id="rId3"/>
    <sheet name="10 eq. NaOH, 1-1" sheetId="1" r:id="rId4"/>
    <sheet name="20 eq. NaOH, 1-1" sheetId="8" r:id="rId5"/>
    <sheet name="10 eq. KOH, 1-1" sheetId="6" r:id="rId6"/>
    <sheet name="10 eq. NaOH, 45-55" sheetId="10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0" l="1"/>
  <c r="F20" i="10"/>
  <c r="E20" i="10"/>
  <c r="G19" i="10"/>
  <c r="F19" i="10"/>
  <c r="E19" i="10"/>
  <c r="G18" i="10"/>
  <c r="F18" i="10"/>
  <c r="E18" i="10"/>
  <c r="G17" i="10"/>
  <c r="F17" i="10"/>
  <c r="E17" i="10"/>
  <c r="G16" i="10"/>
  <c r="F16" i="10"/>
  <c r="E16" i="10"/>
  <c r="G15" i="10"/>
  <c r="F15" i="10"/>
  <c r="E15" i="10"/>
  <c r="G14" i="10"/>
  <c r="F14" i="10"/>
  <c r="E14" i="10"/>
  <c r="H18" i="10" l="1"/>
  <c r="I17" i="10"/>
  <c r="I15" i="10"/>
  <c r="K15" i="10" s="1"/>
  <c r="H15" i="10"/>
  <c r="J15" i="10" s="1"/>
  <c r="I19" i="10"/>
  <c r="B10" i="10"/>
  <c r="H14" i="10"/>
  <c r="J14" i="10" s="1"/>
  <c r="I20" i="10"/>
  <c r="K20" i="10" s="1"/>
  <c r="H17" i="10"/>
  <c r="H16" i="10"/>
  <c r="J16" i="10" s="1"/>
  <c r="I16" i="10"/>
  <c r="K16" i="10" s="1"/>
  <c r="I18" i="10"/>
  <c r="K18" i="10" s="1"/>
  <c r="H20" i="10"/>
  <c r="H19" i="10"/>
  <c r="K17" i="10"/>
  <c r="K19" i="10"/>
  <c r="I14" i="10"/>
  <c r="K14" i="10" s="1"/>
  <c r="G20" i="8"/>
  <c r="F20" i="8"/>
  <c r="E20" i="8"/>
  <c r="G19" i="8"/>
  <c r="F19" i="8"/>
  <c r="E19" i="8"/>
  <c r="G18" i="8"/>
  <c r="F18" i="8"/>
  <c r="E18" i="8"/>
  <c r="G17" i="8"/>
  <c r="F17" i="8"/>
  <c r="E17" i="8"/>
  <c r="G16" i="8"/>
  <c r="F16" i="8"/>
  <c r="E16" i="8"/>
  <c r="G15" i="8"/>
  <c r="F15" i="8"/>
  <c r="E15" i="8"/>
  <c r="G14" i="8"/>
  <c r="F14" i="8"/>
  <c r="E14" i="8"/>
  <c r="B10" i="8" s="1"/>
  <c r="J20" i="10" l="1"/>
  <c r="J18" i="10"/>
  <c r="M18" i="10"/>
  <c r="M17" i="10"/>
  <c r="M16" i="10"/>
  <c r="M14" i="10"/>
  <c r="J17" i="10"/>
  <c r="L17" i="10" s="1"/>
  <c r="J19" i="10"/>
  <c r="M19" i="10"/>
  <c r="M20" i="10"/>
  <c r="M15" i="10"/>
  <c r="L19" i="10"/>
  <c r="L15" i="10"/>
  <c r="L20" i="10"/>
  <c r="L16" i="10"/>
  <c r="L18" i="10"/>
  <c r="L14" i="10"/>
  <c r="I14" i="8"/>
  <c r="K14" i="8" s="1"/>
  <c r="H14" i="8"/>
  <c r="J14" i="8" s="1"/>
  <c r="I15" i="8"/>
  <c r="K15" i="8" s="1"/>
  <c r="H16" i="8"/>
  <c r="I17" i="8"/>
  <c r="K17" i="8" s="1"/>
  <c r="H18" i="8"/>
  <c r="J18" i="8" s="1"/>
  <c r="I19" i="8"/>
  <c r="H20" i="8"/>
  <c r="J20" i="8" s="1"/>
  <c r="H15" i="8"/>
  <c r="J15" i="8" s="1"/>
  <c r="I16" i="8"/>
  <c r="K16" i="8" s="1"/>
  <c r="H17" i="8"/>
  <c r="J17" i="8" s="1"/>
  <c r="I18" i="8"/>
  <c r="K18" i="8" s="1"/>
  <c r="H19" i="8"/>
  <c r="J19" i="8" s="1"/>
  <c r="I20" i="8"/>
  <c r="K20" i="8" s="1"/>
  <c r="K19" i="8"/>
  <c r="J16" i="8"/>
  <c r="G20" i="6"/>
  <c r="F20" i="6"/>
  <c r="E20" i="6"/>
  <c r="G19" i="6"/>
  <c r="F19" i="6"/>
  <c r="E19" i="6"/>
  <c r="G18" i="6"/>
  <c r="F18" i="6"/>
  <c r="E18" i="6"/>
  <c r="G17" i="6"/>
  <c r="F17" i="6"/>
  <c r="E17" i="6"/>
  <c r="G16" i="6"/>
  <c r="F16" i="6"/>
  <c r="E16" i="6"/>
  <c r="G15" i="6"/>
  <c r="F15" i="6"/>
  <c r="E15" i="6"/>
  <c r="G14" i="6"/>
  <c r="F14" i="6"/>
  <c r="E14" i="6"/>
  <c r="B10" i="6" s="1"/>
  <c r="M15" i="8" l="1"/>
  <c r="M17" i="8"/>
  <c r="L19" i="8"/>
  <c r="L17" i="8"/>
  <c r="L15" i="8"/>
  <c r="L20" i="8"/>
  <c r="L18" i="8"/>
  <c r="L16" i="8"/>
  <c r="L14" i="8"/>
  <c r="M19" i="8"/>
  <c r="M14" i="8"/>
  <c r="M16" i="8"/>
  <c r="M18" i="8"/>
  <c r="M20" i="8"/>
  <c r="H14" i="6"/>
  <c r="I15" i="6"/>
  <c r="K15" i="6" s="1"/>
  <c r="H16" i="6"/>
  <c r="J16" i="6" s="1"/>
  <c r="I17" i="6"/>
  <c r="H18" i="6"/>
  <c r="I19" i="6"/>
  <c r="K19" i="6" s="1"/>
  <c r="H20" i="6"/>
  <c r="J20" i="6" s="1"/>
  <c r="I14" i="6"/>
  <c r="K14" i="6" s="1"/>
  <c r="H15" i="6"/>
  <c r="J15" i="6" s="1"/>
  <c r="I16" i="6"/>
  <c r="K16" i="6" s="1"/>
  <c r="H17" i="6"/>
  <c r="J17" i="6" s="1"/>
  <c r="I18" i="6"/>
  <c r="K18" i="6" s="1"/>
  <c r="H19" i="6"/>
  <c r="I20" i="6"/>
  <c r="K20" i="6" s="1"/>
  <c r="J19" i="6"/>
  <c r="J18" i="6"/>
  <c r="K17" i="6"/>
  <c r="J14" i="6"/>
  <c r="G20" i="4"/>
  <c r="F20" i="4"/>
  <c r="E20" i="4"/>
  <c r="G19" i="4"/>
  <c r="F19" i="4"/>
  <c r="E19" i="4"/>
  <c r="G18" i="4"/>
  <c r="F18" i="4"/>
  <c r="E18" i="4"/>
  <c r="G17" i="4"/>
  <c r="F17" i="4"/>
  <c r="E17" i="4"/>
  <c r="G16" i="4"/>
  <c r="F16" i="4"/>
  <c r="E16" i="4"/>
  <c r="G15" i="4"/>
  <c r="F15" i="4"/>
  <c r="E15" i="4"/>
  <c r="G14" i="4"/>
  <c r="F14" i="4"/>
  <c r="E14" i="4"/>
  <c r="B10" i="4" s="1"/>
  <c r="G20" i="3"/>
  <c r="F20" i="3"/>
  <c r="E20" i="3"/>
  <c r="G19" i="3"/>
  <c r="F19" i="3"/>
  <c r="E19" i="3"/>
  <c r="G18" i="3"/>
  <c r="F18" i="3"/>
  <c r="E18" i="3"/>
  <c r="G17" i="3"/>
  <c r="F17" i="3"/>
  <c r="E17" i="3"/>
  <c r="G16" i="3"/>
  <c r="F16" i="3"/>
  <c r="E16" i="3"/>
  <c r="G15" i="3"/>
  <c r="F15" i="3"/>
  <c r="E15" i="3"/>
  <c r="G14" i="3"/>
  <c r="F14" i="3"/>
  <c r="E14" i="3"/>
  <c r="B10" i="3" s="1"/>
  <c r="M15" i="6" l="1"/>
  <c r="M17" i="6"/>
  <c r="M19" i="6"/>
  <c r="M14" i="6"/>
  <c r="L19" i="6"/>
  <c r="L17" i="6"/>
  <c r="L15" i="6"/>
  <c r="L20" i="6"/>
  <c r="L18" i="6"/>
  <c r="L16" i="6"/>
  <c r="L14" i="6"/>
  <c r="M16" i="6"/>
  <c r="M18" i="6"/>
  <c r="M20" i="6"/>
  <c r="H14" i="4"/>
  <c r="J14" i="4" s="1"/>
  <c r="I15" i="4"/>
  <c r="K15" i="4" s="1"/>
  <c r="H16" i="4"/>
  <c r="J16" i="4" s="1"/>
  <c r="I17" i="4"/>
  <c r="K17" i="4" s="1"/>
  <c r="H18" i="4"/>
  <c r="J18" i="4" s="1"/>
  <c r="I19" i="4"/>
  <c r="H20" i="4"/>
  <c r="J20" i="4" s="1"/>
  <c r="I14" i="4"/>
  <c r="K14" i="4" s="1"/>
  <c r="H15" i="4"/>
  <c r="I16" i="4"/>
  <c r="K16" i="4" s="1"/>
  <c r="H17" i="4"/>
  <c r="J17" i="4" s="1"/>
  <c r="I18" i="4"/>
  <c r="K18" i="4" s="1"/>
  <c r="H19" i="4"/>
  <c r="J19" i="4" s="1"/>
  <c r="I20" i="4"/>
  <c r="K20" i="4" s="1"/>
  <c r="J15" i="4"/>
  <c r="K19" i="4"/>
  <c r="H14" i="3"/>
  <c r="J14" i="3" s="1"/>
  <c r="I15" i="3"/>
  <c r="K15" i="3" s="1"/>
  <c r="H16" i="3"/>
  <c r="J16" i="3" s="1"/>
  <c r="I17" i="3"/>
  <c r="K17" i="3" s="1"/>
  <c r="H18" i="3"/>
  <c r="J18" i="3" s="1"/>
  <c r="I19" i="3"/>
  <c r="K19" i="3" s="1"/>
  <c r="H20" i="3"/>
  <c r="J20" i="3" s="1"/>
  <c r="I14" i="3"/>
  <c r="K14" i="3" s="1"/>
  <c r="H15" i="3"/>
  <c r="J15" i="3" s="1"/>
  <c r="I16" i="3"/>
  <c r="K16" i="3" s="1"/>
  <c r="H17" i="3"/>
  <c r="J17" i="3" s="1"/>
  <c r="I18" i="3"/>
  <c r="H19" i="3"/>
  <c r="I20" i="3"/>
  <c r="K20" i="3" s="1"/>
  <c r="J19" i="3"/>
  <c r="K18" i="3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G14" i="1"/>
  <c r="F14" i="1"/>
  <c r="E14" i="1"/>
  <c r="B10" i="1" s="1"/>
  <c r="M15" i="4" l="1"/>
  <c r="M17" i="4"/>
  <c r="M19" i="4"/>
  <c r="M14" i="4"/>
  <c r="M16" i="4"/>
  <c r="L19" i="4"/>
  <c r="L17" i="4"/>
  <c r="L15" i="4"/>
  <c r="L20" i="4"/>
  <c r="L18" i="4"/>
  <c r="L16" i="4"/>
  <c r="L14" i="4"/>
  <c r="M18" i="4"/>
  <c r="M20" i="4"/>
  <c r="M15" i="3"/>
  <c r="M17" i="3"/>
  <c r="M19" i="3"/>
  <c r="L19" i="3"/>
  <c r="L17" i="3"/>
  <c r="L15" i="3"/>
  <c r="L20" i="3"/>
  <c r="L18" i="3"/>
  <c r="L16" i="3"/>
  <c r="L14" i="3"/>
  <c r="M14" i="3"/>
  <c r="M16" i="3"/>
  <c r="M18" i="3"/>
  <c r="M20" i="3"/>
  <c r="H16" i="1"/>
  <c r="H19" i="1"/>
  <c r="I14" i="1"/>
  <c r="I16" i="1"/>
  <c r="I19" i="1"/>
  <c r="H14" i="1"/>
  <c r="H20" i="1"/>
  <c r="I20" i="1"/>
  <c r="H18" i="1"/>
  <c r="I18" i="1"/>
  <c r="H17" i="1"/>
  <c r="J17" i="1" s="1"/>
  <c r="I17" i="1"/>
  <c r="H15" i="1"/>
  <c r="I15" i="1"/>
  <c r="K18" i="1" l="1"/>
  <c r="K20" i="1"/>
  <c r="J16" i="1"/>
  <c r="K14" i="1"/>
  <c r="K16" i="1"/>
  <c r="J14" i="1"/>
  <c r="J18" i="1"/>
  <c r="J19" i="1"/>
  <c r="K19" i="1"/>
  <c r="J20" i="1"/>
  <c r="K15" i="1"/>
  <c r="J15" i="1"/>
  <c r="K17" i="1"/>
  <c r="L15" i="1" l="1"/>
  <c r="M14" i="1"/>
  <c r="M15" i="1"/>
  <c r="L17" i="1"/>
  <c r="L14" i="1"/>
  <c r="L18" i="1"/>
  <c r="L20" i="1"/>
  <c r="L16" i="1"/>
  <c r="L19" i="1"/>
  <c r="M20" i="1"/>
  <c r="M17" i="1"/>
  <c r="M19" i="1"/>
  <c r="M16" i="1"/>
  <c r="M18" i="1"/>
</calcChain>
</file>

<file path=xl/sharedStrings.xml><?xml version="1.0" encoding="utf-8"?>
<sst xmlns="http://schemas.openxmlformats.org/spreadsheetml/2006/main" count="217" uniqueCount="41">
  <si>
    <t>Methyl ester hydrolysis</t>
  </si>
  <si>
    <t>Experiment No</t>
  </si>
  <si>
    <t>Date</t>
  </si>
  <si>
    <t>CN-Biphenyl ester</t>
  </si>
  <si>
    <t>CN-Biphenyl acid</t>
  </si>
  <si>
    <t>rt [min]</t>
  </si>
  <si>
    <t>λ [nm]</t>
  </si>
  <si>
    <t>k</t>
  </si>
  <si>
    <t>start conc. [mM]</t>
  </si>
  <si>
    <t>Time [min]</t>
  </si>
  <si>
    <t>Anisole</t>
  </si>
  <si>
    <t>Ester</t>
  </si>
  <si>
    <t>Acid</t>
  </si>
  <si>
    <t>Area HPLC</t>
  </si>
  <si>
    <t>Conc. in samples [mM]</t>
  </si>
  <si>
    <t>Normalized Conc. in samples [mM]</t>
  </si>
  <si>
    <t>Conc. in rxn solution [mM]</t>
  </si>
  <si>
    <t>Linear Factor</t>
  </si>
  <si>
    <t>Conversion [%]</t>
  </si>
  <si>
    <t>Yield [%]</t>
  </si>
  <si>
    <t>308A</t>
  </si>
  <si>
    <t>308B</t>
  </si>
  <si>
    <t>308C</t>
  </si>
  <si>
    <t>309A</t>
  </si>
  <si>
    <t>Solvent</t>
  </si>
  <si>
    <t>Base</t>
  </si>
  <si>
    <t>10 eq. NaOH</t>
  </si>
  <si>
    <t>Dioxane:H2O=1:1</t>
  </si>
  <si>
    <t>5 eq. NaOH</t>
  </si>
  <si>
    <t>2.5 eq. NaOH</t>
  </si>
  <si>
    <t>10 eq. KOH</t>
  </si>
  <si>
    <t>310A</t>
  </si>
  <si>
    <t>20 eq. NaOH</t>
  </si>
  <si>
    <t>Dioxane:H2O=45:55</t>
  </si>
  <si>
    <t>2.5 eq. NaOH, 1-1</t>
  </si>
  <si>
    <t>5 eq. NaOH, 1-1</t>
  </si>
  <si>
    <t>Conversion (Base eq., solvent dioxane-H2O)</t>
  </si>
  <si>
    <t>10 eq. NaOH, 1-1</t>
  </si>
  <si>
    <t>20 eq. NaOH, 1-1</t>
  </si>
  <si>
    <t>10 eq. KOH, 1-1</t>
  </si>
  <si>
    <t>10 eq. NaOH, 45-55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</si>
</sst>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5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0" fillId="4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14" fontId="0" fillId="4" borderId="0" xfId="0" applyNumberFormat="1" applyFill="1"/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C216D"/>
      <color rgb="FFFF505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5"/>
          <c:order val="0"/>
          <c:tx>
            <c:v>20 eq. NaOH, Dioxane:H2O=1:1</c:v>
          </c:tx>
          <c:spPr>
            <a:ln w="6350">
              <a:solidFill>
                <a:srgbClr val="4C216D"/>
              </a:solidFill>
            </a:ln>
          </c:spPr>
          <c:marker>
            <c:symbol val="x"/>
            <c:size val="5"/>
            <c:spPr>
              <a:noFill/>
              <a:ln w="3175">
                <a:solidFill>
                  <a:srgbClr val="4C216D"/>
                </a:solidFill>
              </a:ln>
            </c:spPr>
          </c:marker>
          <c:xVal>
            <c:numRef>
              <c:f>Comparison!$A$3:$A$9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Comparison!$F$3:$F$9</c:f>
              <c:numCache>
                <c:formatCode>General</c:formatCode>
                <c:ptCount val="7"/>
                <c:pt idx="0">
                  <c:v>0</c:v>
                </c:pt>
                <c:pt idx="1">
                  <c:v>25.930485505728427</c:v>
                </c:pt>
                <c:pt idx="2">
                  <c:v>45.510262201030038</c:v>
                </c:pt>
                <c:pt idx="3">
                  <c:v>81.327216540159071</c:v>
                </c:pt>
                <c:pt idx="4">
                  <c:v>96.983608369695915</c:v>
                </c:pt>
                <c:pt idx="5">
                  <c:v>100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EE-4E25-8E9B-B7345FD792B9}"/>
            </c:ext>
          </c:extLst>
        </c:ser>
        <c:ser>
          <c:idx val="3"/>
          <c:order val="1"/>
          <c:tx>
            <c:v>10 eq. KOH, Dioxane:H2O=1:1</c:v>
          </c:tx>
          <c:spPr>
            <a:ln w="6350">
              <a:solidFill>
                <a:schemeClr val="accent5">
                  <a:lumMod val="50000"/>
                </a:schemeClr>
              </a:solidFill>
            </a:ln>
          </c:spPr>
          <c:marker>
            <c:symbol val="diamond"/>
            <c:size val="5"/>
            <c:spPr>
              <a:noFill/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Comparison!$A$3:$A$9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Comparison!$E$3:$E$9</c:f>
              <c:numCache>
                <c:formatCode>General</c:formatCode>
                <c:ptCount val="7"/>
                <c:pt idx="0">
                  <c:v>0</c:v>
                </c:pt>
                <c:pt idx="1">
                  <c:v>18.060539772975805</c:v>
                </c:pt>
                <c:pt idx="2">
                  <c:v>35.068977812648257</c:v>
                </c:pt>
                <c:pt idx="3">
                  <c:v>67.734046735396234</c:v>
                </c:pt>
                <c:pt idx="4">
                  <c:v>90.277240853382921</c:v>
                </c:pt>
                <c:pt idx="5">
                  <c:v>99.151247829676009</c:v>
                </c:pt>
                <c:pt idx="6">
                  <c:v>99.884810618054061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EE-4E25-8E9B-B7345FD792B9}"/>
            </c:ext>
          </c:extLst>
        </c:ser>
        <c:ser>
          <c:idx val="0"/>
          <c:order val="2"/>
          <c:tx>
            <c:v>10 eq. NaOH, Dioxane:H2O=1:1</c:v>
          </c:tx>
          <c:spPr>
            <a:ln w="63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6350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Comparison!$B$3:$B$9</c:f>
              <c:numCache>
                <c:formatCode>General</c:formatCode>
                <c:ptCount val="7"/>
                <c:pt idx="0">
                  <c:v>0</c:v>
                </c:pt>
                <c:pt idx="1">
                  <c:v>19.095445819573552</c:v>
                </c:pt>
                <c:pt idx="2">
                  <c:v>35.448809589341941</c:v>
                </c:pt>
                <c:pt idx="3">
                  <c:v>67.305394170071239</c:v>
                </c:pt>
                <c:pt idx="4">
                  <c:v>89.525102235964653</c:v>
                </c:pt>
                <c:pt idx="5">
                  <c:v>98.977519307611985</c:v>
                </c:pt>
                <c:pt idx="6">
                  <c:v>99.857123952904686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EE-4E25-8E9B-B7345FD792B9}"/>
            </c:ext>
          </c:extLst>
        </c:ser>
        <c:ser>
          <c:idx val="7"/>
          <c:order val="3"/>
          <c:tx>
            <c:v>10 eq. NaOH, Dioxane:H2O=45:55</c:v>
          </c:tx>
          <c:spPr>
            <a:ln w="9525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</c:marker>
          <c:xVal>
            <c:numRef>
              <c:f>Comparison!$A$3:$A$9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Comparison!$G$3:$G$9</c:f>
              <c:numCache>
                <c:formatCode>General</c:formatCode>
                <c:ptCount val="7"/>
                <c:pt idx="0">
                  <c:v>0</c:v>
                </c:pt>
                <c:pt idx="1">
                  <c:v>9.6655971885811827</c:v>
                </c:pt>
                <c:pt idx="2">
                  <c:v>29.904745713344116</c:v>
                </c:pt>
                <c:pt idx="3">
                  <c:v>61.268018372672785</c:v>
                </c:pt>
                <c:pt idx="4">
                  <c:v>88.850123051773096</c:v>
                </c:pt>
                <c:pt idx="5">
                  <c:v>98.988372539438501</c:v>
                </c:pt>
                <c:pt idx="6">
                  <c:v>99.859949507415848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C2-4633-85B6-D33BFD5A643A}"/>
            </c:ext>
          </c:extLst>
        </c:ser>
        <c:ser>
          <c:idx val="1"/>
          <c:order val="4"/>
          <c:tx>
            <c:v>5 eq. NaOH, Dioxane:H2O=1:1</c:v>
          </c:tx>
          <c:spPr>
            <a:ln w="63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Comparison!$C$3:$C$9</c:f>
              <c:numCache>
                <c:formatCode>General</c:formatCode>
                <c:ptCount val="7"/>
                <c:pt idx="0">
                  <c:v>0</c:v>
                </c:pt>
                <c:pt idx="1">
                  <c:v>12.675740091185117</c:v>
                </c:pt>
                <c:pt idx="2">
                  <c:v>19.56752301999818</c:v>
                </c:pt>
                <c:pt idx="3">
                  <c:v>46.087696195687343</c:v>
                </c:pt>
                <c:pt idx="4">
                  <c:v>73.58113513608437</c:v>
                </c:pt>
                <c:pt idx="5">
                  <c:v>92.244856116971945</c:v>
                </c:pt>
                <c:pt idx="6">
                  <c:v>97.937335314106548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7EE-4E25-8E9B-B7345FD792B9}"/>
            </c:ext>
          </c:extLst>
        </c:ser>
        <c:ser>
          <c:idx val="2"/>
          <c:order val="5"/>
          <c:tx>
            <c:v>2.5 eq. NaOH, Dioxane:H2O=1:1</c:v>
          </c:tx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square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Comparison!$A$3:$A$9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Comparison!$D$3:$D$9</c:f>
              <c:numCache>
                <c:formatCode>General</c:formatCode>
                <c:ptCount val="7"/>
                <c:pt idx="0">
                  <c:v>0</c:v>
                </c:pt>
                <c:pt idx="1">
                  <c:v>6.8582047765462537</c:v>
                </c:pt>
                <c:pt idx="2">
                  <c:v>10.295567543978791</c:v>
                </c:pt>
                <c:pt idx="3">
                  <c:v>29.469176213092062</c:v>
                </c:pt>
                <c:pt idx="4">
                  <c:v>48.629831503784779</c:v>
                </c:pt>
                <c:pt idx="5">
                  <c:v>72.85539913311203</c:v>
                </c:pt>
                <c:pt idx="6">
                  <c:v>84.46020308470753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7EE-4E25-8E9B-B7345FD79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68160"/>
        <c:axId val="137474816"/>
        <c:extLst/>
      </c:scatterChart>
      <c:valAx>
        <c:axId val="137468160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474816"/>
        <c:crosses val="autoZero"/>
        <c:crossBetween val="midCat"/>
      </c:valAx>
      <c:valAx>
        <c:axId val="1374748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Conversion/Yield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46816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'2.5 eq. NaOH, 1-1'!$L$14:$L$20</c:f>
              <c:numCache>
                <c:formatCode>General</c:formatCode>
                <c:ptCount val="7"/>
                <c:pt idx="0">
                  <c:v>0</c:v>
                </c:pt>
                <c:pt idx="1">
                  <c:v>6.8582047765462537</c:v>
                </c:pt>
                <c:pt idx="2">
                  <c:v>10.295567543978791</c:v>
                </c:pt>
                <c:pt idx="3">
                  <c:v>29.469176213092062</c:v>
                </c:pt>
                <c:pt idx="4">
                  <c:v>48.629831503784779</c:v>
                </c:pt>
                <c:pt idx="5">
                  <c:v>72.85539913311203</c:v>
                </c:pt>
                <c:pt idx="6">
                  <c:v>84.46020308470753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2E-419E-8FF6-9F16E013C7A5}"/>
            </c:ext>
          </c:extLst>
        </c:ser>
        <c:ser>
          <c:idx val="1"/>
          <c:order val="1"/>
          <c:tx>
            <c:v>Yield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'2.5 eq. NaOH, 1-1'!$M$14:$M$20</c:f>
              <c:numCache>
                <c:formatCode>General</c:formatCode>
                <c:ptCount val="7"/>
                <c:pt idx="0">
                  <c:v>0</c:v>
                </c:pt>
                <c:pt idx="1">
                  <c:v>8.2585588423473002</c:v>
                </c:pt>
                <c:pt idx="2">
                  <c:v>15.345784216647667</c:v>
                </c:pt>
                <c:pt idx="3">
                  <c:v>32.289557576869782</c:v>
                </c:pt>
                <c:pt idx="4">
                  <c:v>53.359939539083143</c:v>
                </c:pt>
                <c:pt idx="5">
                  <c:v>75.275845174490996</c:v>
                </c:pt>
                <c:pt idx="6">
                  <c:v>87.539418911687179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2E-419E-8FF6-9F16E013C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44096"/>
        <c:axId val="138246400"/>
      </c:scatterChart>
      <c:valAx>
        <c:axId val="138244096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246400"/>
        <c:crosses val="autoZero"/>
        <c:crossBetween val="midCat"/>
      </c:valAx>
      <c:valAx>
        <c:axId val="138246400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Conversion/Yield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24409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'5 eq. NaOH, 1-1'!$L$14:$L$20</c:f>
              <c:numCache>
                <c:formatCode>General</c:formatCode>
                <c:ptCount val="7"/>
                <c:pt idx="0">
                  <c:v>0</c:v>
                </c:pt>
                <c:pt idx="1">
                  <c:v>12.675740091185117</c:v>
                </c:pt>
                <c:pt idx="2">
                  <c:v>19.56752301999818</c:v>
                </c:pt>
                <c:pt idx="3">
                  <c:v>46.087696195687343</c:v>
                </c:pt>
                <c:pt idx="4">
                  <c:v>73.58113513608437</c:v>
                </c:pt>
                <c:pt idx="5">
                  <c:v>92.244856116971945</c:v>
                </c:pt>
                <c:pt idx="6">
                  <c:v>97.937335314106548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2E-419E-8FF6-9F16E013C7A5}"/>
            </c:ext>
          </c:extLst>
        </c:ser>
        <c:ser>
          <c:idx val="1"/>
          <c:order val="1"/>
          <c:tx>
            <c:v>Yield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'5 eq. NaOH, 1-1'!$M$14:$M$20</c:f>
              <c:numCache>
                <c:formatCode>General</c:formatCode>
                <c:ptCount val="7"/>
                <c:pt idx="0">
                  <c:v>0</c:v>
                </c:pt>
                <c:pt idx="1">
                  <c:v>13.879782381093747</c:v>
                </c:pt>
                <c:pt idx="2">
                  <c:v>26.043218381697596</c:v>
                </c:pt>
                <c:pt idx="3">
                  <c:v>53.493730604596102</c:v>
                </c:pt>
                <c:pt idx="4">
                  <c:v>75.246010965361009</c:v>
                </c:pt>
                <c:pt idx="5">
                  <c:v>97.3339382528236</c:v>
                </c:pt>
                <c:pt idx="6">
                  <c:v>99.163326299103943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2E-419E-8FF6-9F16E013C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34720"/>
        <c:axId val="137937280"/>
      </c:scatterChart>
      <c:valAx>
        <c:axId val="137934720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937280"/>
        <c:crosses val="autoZero"/>
        <c:crossBetween val="midCat"/>
      </c:valAx>
      <c:valAx>
        <c:axId val="137937280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Conversion/Yield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93472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'10 eq. NaOH, 1-1'!$L$14:$L$20</c:f>
              <c:numCache>
                <c:formatCode>General</c:formatCode>
                <c:ptCount val="7"/>
                <c:pt idx="0">
                  <c:v>0</c:v>
                </c:pt>
                <c:pt idx="1">
                  <c:v>19.095445819573552</c:v>
                </c:pt>
                <c:pt idx="2">
                  <c:v>35.448809589341941</c:v>
                </c:pt>
                <c:pt idx="3">
                  <c:v>67.305394170071239</c:v>
                </c:pt>
                <c:pt idx="4">
                  <c:v>89.525102235964653</c:v>
                </c:pt>
                <c:pt idx="5">
                  <c:v>98.977519307611985</c:v>
                </c:pt>
                <c:pt idx="6">
                  <c:v>99.857123952904686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2E-419E-8FF6-9F16E013C7A5}"/>
            </c:ext>
          </c:extLst>
        </c:ser>
        <c:ser>
          <c:idx val="1"/>
          <c:order val="1"/>
          <c:tx>
            <c:v>Yield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'10 eq. NaOH, 1-1'!$M$14:$M$20</c:f>
              <c:numCache>
                <c:formatCode>General</c:formatCode>
                <c:ptCount val="7"/>
                <c:pt idx="0">
                  <c:v>0</c:v>
                </c:pt>
                <c:pt idx="1">
                  <c:v>20.711954794223786</c:v>
                </c:pt>
                <c:pt idx="2">
                  <c:v>36.961148884748098</c:v>
                </c:pt>
                <c:pt idx="3">
                  <c:v>68.566698096644771</c:v>
                </c:pt>
                <c:pt idx="4">
                  <c:v>92.096419460220716</c:v>
                </c:pt>
                <c:pt idx="5">
                  <c:v>100.00493427287232</c:v>
                </c:pt>
                <c:pt idx="6">
                  <c:v>100.77854367239809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2E-419E-8FF6-9F16E013C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33024"/>
        <c:axId val="138051968"/>
      </c:scatterChart>
      <c:valAx>
        <c:axId val="138033024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051968"/>
        <c:crosses val="autoZero"/>
        <c:crossBetween val="midCat"/>
      </c:valAx>
      <c:valAx>
        <c:axId val="138051968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Conversion/Yield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03302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'20 eq. NaOH, 1-1'!$L$14:$L$20</c:f>
              <c:numCache>
                <c:formatCode>General</c:formatCode>
                <c:ptCount val="7"/>
                <c:pt idx="0">
                  <c:v>0</c:v>
                </c:pt>
                <c:pt idx="1">
                  <c:v>25.930485505728427</c:v>
                </c:pt>
                <c:pt idx="2">
                  <c:v>45.510262201030038</c:v>
                </c:pt>
                <c:pt idx="3">
                  <c:v>81.327216540159071</c:v>
                </c:pt>
                <c:pt idx="4">
                  <c:v>96.983608369695915</c:v>
                </c:pt>
                <c:pt idx="5">
                  <c:v>100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2E-419E-8FF6-9F16E013C7A5}"/>
            </c:ext>
          </c:extLst>
        </c:ser>
        <c:ser>
          <c:idx val="1"/>
          <c:order val="1"/>
          <c:tx>
            <c:v>Yield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'20 eq. NaOH, 1-1'!$M$14:$M$20</c:f>
              <c:numCache>
                <c:formatCode>General</c:formatCode>
                <c:ptCount val="7"/>
                <c:pt idx="0">
                  <c:v>0</c:v>
                </c:pt>
                <c:pt idx="1">
                  <c:v>30.048748972011342</c:v>
                </c:pt>
                <c:pt idx="2">
                  <c:v>50.629365168896548</c:v>
                </c:pt>
                <c:pt idx="3">
                  <c:v>85.444844032209602</c:v>
                </c:pt>
                <c:pt idx="4">
                  <c:v>100.69857768839267</c:v>
                </c:pt>
                <c:pt idx="5">
                  <c:v>102.31735500003587</c:v>
                </c:pt>
                <c:pt idx="6">
                  <c:v>101.73351263182313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2E-419E-8FF6-9F16E013C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45024"/>
        <c:axId val="138547584"/>
      </c:scatterChart>
      <c:valAx>
        <c:axId val="138545024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547584"/>
        <c:crosses val="autoZero"/>
        <c:crossBetween val="midCat"/>
      </c:valAx>
      <c:valAx>
        <c:axId val="13854758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Conversion/Yield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54502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'10 eq. KOH, 1-1'!$L$14:$L$20</c:f>
              <c:numCache>
                <c:formatCode>General</c:formatCode>
                <c:ptCount val="7"/>
                <c:pt idx="0">
                  <c:v>0</c:v>
                </c:pt>
                <c:pt idx="1">
                  <c:v>18.060539772975805</c:v>
                </c:pt>
                <c:pt idx="2">
                  <c:v>35.068977812648249</c:v>
                </c:pt>
                <c:pt idx="3">
                  <c:v>67.734046735396234</c:v>
                </c:pt>
                <c:pt idx="4">
                  <c:v>90.277240853382921</c:v>
                </c:pt>
                <c:pt idx="5">
                  <c:v>99.151247829676009</c:v>
                </c:pt>
                <c:pt idx="6">
                  <c:v>99.884810618054061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2E-419E-8FF6-9F16E013C7A5}"/>
            </c:ext>
          </c:extLst>
        </c:ser>
        <c:ser>
          <c:idx val="1"/>
          <c:order val="1"/>
          <c:tx>
            <c:v>Yield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'10 eq. KOH, 1-1'!$M$14:$M$20</c:f>
              <c:numCache>
                <c:formatCode>General</c:formatCode>
                <c:ptCount val="7"/>
                <c:pt idx="0">
                  <c:v>0</c:v>
                </c:pt>
                <c:pt idx="1">
                  <c:v>21.503174551249419</c:v>
                </c:pt>
                <c:pt idx="2">
                  <c:v>37.404816099190704</c:v>
                </c:pt>
                <c:pt idx="3">
                  <c:v>70.888606694395179</c:v>
                </c:pt>
                <c:pt idx="4">
                  <c:v>92.704551762405487</c:v>
                </c:pt>
                <c:pt idx="5">
                  <c:v>100.5340734899556</c:v>
                </c:pt>
                <c:pt idx="6">
                  <c:v>101.37325055337753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2E-419E-8FF6-9F16E013C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2672"/>
        <c:axId val="137695232"/>
      </c:scatterChart>
      <c:valAx>
        <c:axId val="137692672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695232"/>
        <c:crosses val="autoZero"/>
        <c:crossBetween val="midCat"/>
      </c:valAx>
      <c:valAx>
        <c:axId val="137695232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Conversion/Yield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69267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'10 eq. NaOH, 45-55'!$L$14:$L$20</c:f>
              <c:numCache>
                <c:formatCode>General</c:formatCode>
                <c:ptCount val="7"/>
                <c:pt idx="0">
                  <c:v>0</c:v>
                </c:pt>
                <c:pt idx="1">
                  <c:v>9.6655971885811827</c:v>
                </c:pt>
                <c:pt idx="2">
                  <c:v>29.904745713344116</c:v>
                </c:pt>
                <c:pt idx="3">
                  <c:v>61.268018372672785</c:v>
                </c:pt>
                <c:pt idx="4">
                  <c:v>88.850123051773096</c:v>
                </c:pt>
                <c:pt idx="5">
                  <c:v>98.988372539438501</c:v>
                </c:pt>
                <c:pt idx="6">
                  <c:v>99.859949507415848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BA-4500-A68F-3DA9AEE416C3}"/>
            </c:ext>
          </c:extLst>
        </c:ser>
        <c:ser>
          <c:idx val="1"/>
          <c:order val="1"/>
          <c:tx>
            <c:v>Yield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 eq. NaOH, 1-1'!$A$14:$A$20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</c:numCache>
            </c:numRef>
          </c:xVal>
          <c:yVal>
            <c:numRef>
              <c:f>'10 eq. NaOH, 45-55'!$M$14:$M$20</c:f>
              <c:numCache>
                <c:formatCode>General</c:formatCode>
                <c:ptCount val="7"/>
                <c:pt idx="0">
                  <c:v>0</c:v>
                </c:pt>
                <c:pt idx="1">
                  <c:v>17.347513630098256</c:v>
                </c:pt>
                <c:pt idx="2">
                  <c:v>32.758490030915951</c:v>
                </c:pt>
                <c:pt idx="3">
                  <c:v>67.750880459069947</c:v>
                </c:pt>
                <c:pt idx="4">
                  <c:v>89.721552939841871</c:v>
                </c:pt>
                <c:pt idx="5">
                  <c:v>98.892321790515808</c:v>
                </c:pt>
                <c:pt idx="6">
                  <c:v>99.685217880184609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BA-4500-A68F-3DA9AEE41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84288"/>
        <c:axId val="138686848"/>
      </c:scatterChart>
      <c:valAx>
        <c:axId val="138684288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686848"/>
        <c:crosses val="autoZero"/>
        <c:crossBetween val="midCat"/>
      </c:valAx>
      <c:valAx>
        <c:axId val="138686848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Conversion/Yield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68428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11</xdr:row>
      <xdr:rowOff>152400</xdr:rowOff>
    </xdr:from>
    <xdr:to>
      <xdr:col>5</xdr:col>
      <xdr:colOff>476250</xdr:colOff>
      <xdr:row>32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21</xdr:row>
      <xdr:rowOff>76200</xdr:rowOff>
    </xdr:from>
    <xdr:to>
      <xdr:col>12</xdr:col>
      <xdr:colOff>371475</xdr:colOff>
      <xdr:row>35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21</xdr:row>
      <xdr:rowOff>76200</xdr:rowOff>
    </xdr:from>
    <xdr:to>
      <xdr:col>12</xdr:col>
      <xdr:colOff>371475</xdr:colOff>
      <xdr:row>35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21</xdr:row>
      <xdr:rowOff>76200</xdr:rowOff>
    </xdr:from>
    <xdr:to>
      <xdr:col>12</xdr:col>
      <xdr:colOff>371475</xdr:colOff>
      <xdr:row>35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21</xdr:row>
      <xdr:rowOff>76200</xdr:rowOff>
    </xdr:from>
    <xdr:to>
      <xdr:col>12</xdr:col>
      <xdr:colOff>371475</xdr:colOff>
      <xdr:row>35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21</xdr:row>
      <xdr:rowOff>76200</xdr:rowOff>
    </xdr:from>
    <xdr:to>
      <xdr:col>12</xdr:col>
      <xdr:colOff>371475</xdr:colOff>
      <xdr:row>35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21</xdr:row>
      <xdr:rowOff>76200</xdr:rowOff>
    </xdr:from>
    <xdr:to>
      <xdr:col>12</xdr:col>
      <xdr:colOff>371475</xdr:colOff>
      <xdr:row>35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H21" sqref="H21"/>
    </sheetView>
  </sheetViews>
  <sheetFormatPr defaultRowHeight="15" x14ac:dyDescent="0.25"/>
  <cols>
    <col min="1" max="1" width="10.7109375" bestFit="1" customWidth="1"/>
    <col min="2" max="2" width="18.42578125" customWidth="1"/>
    <col min="3" max="3" width="14.7109375" bestFit="1" customWidth="1"/>
    <col min="4" max="4" width="16.28515625" bestFit="1" customWidth="1"/>
    <col min="5" max="5" width="14.42578125" bestFit="1" customWidth="1"/>
    <col min="6" max="6" width="15.7109375" bestFit="1" customWidth="1"/>
    <col min="7" max="7" width="17.85546875" bestFit="1" customWidth="1"/>
  </cols>
  <sheetData>
    <row r="1" spans="1:7" x14ac:dyDescent="0.25">
      <c r="A1" s="30" t="s">
        <v>9</v>
      </c>
      <c r="B1" s="1" t="s">
        <v>36</v>
      </c>
      <c r="C1" s="1"/>
      <c r="D1" s="1"/>
      <c r="E1" s="1"/>
      <c r="F1" s="1"/>
      <c r="G1" s="1"/>
    </row>
    <row r="2" spans="1:7" x14ac:dyDescent="0.25">
      <c r="A2" s="30"/>
      <c r="B2" s="1" t="s">
        <v>37</v>
      </c>
      <c r="C2" s="1" t="s">
        <v>35</v>
      </c>
      <c r="D2" s="1" t="s">
        <v>34</v>
      </c>
      <c r="E2" s="1" t="s">
        <v>39</v>
      </c>
      <c r="F2" s="1" t="s">
        <v>38</v>
      </c>
      <c r="G2" s="1" t="s">
        <v>40</v>
      </c>
    </row>
    <row r="3" spans="1:7" x14ac:dyDescent="0.25">
      <c r="A3" s="4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4">
        <v>1</v>
      </c>
      <c r="B4">
        <v>19.095445819573552</v>
      </c>
      <c r="C4">
        <v>12.675740091185117</v>
      </c>
      <c r="D4">
        <v>6.8582047765462537</v>
      </c>
      <c r="E4">
        <v>18.060539772975805</v>
      </c>
      <c r="F4">
        <v>25.930485505728427</v>
      </c>
      <c r="G4">
        <v>9.6655971885811827</v>
      </c>
    </row>
    <row r="5" spans="1:7" x14ac:dyDescent="0.25">
      <c r="A5" s="4">
        <v>2</v>
      </c>
      <c r="B5">
        <v>35.448809589341941</v>
      </c>
      <c r="C5">
        <v>19.56752301999818</v>
      </c>
      <c r="D5">
        <v>10.295567543978791</v>
      </c>
      <c r="E5">
        <v>35.068977812648257</v>
      </c>
      <c r="F5">
        <v>45.510262201030038</v>
      </c>
      <c r="G5">
        <v>29.904745713344116</v>
      </c>
    </row>
    <row r="6" spans="1:7" x14ac:dyDescent="0.25">
      <c r="A6" s="4">
        <v>5</v>
      </c>
      <c r="B6">
        <v>67.305394170071239</v>
      </c>
      <c r="C6">
        <v>46.087696195687343</v>
      </c>
      <c r="D6">
        <v>29.469176213092062</v>
      </c>
      <c r="E6">
        <v>67.734046735396234</v>
      </c>
      <c r="F6">
        <v>81.327216540159071</v>
      </c>
      <c r="G6">
        <v>61.268018372672785</v>
      </c>
    </row>
    <row r="7" spans="1:7" x14ac:dyDescent="0.25">
      <c r="A7" s="4">
        <v>10</v>
      </c>
      <c r="B7">
        <v>89.525102235964653</v>
      </c>
      <c r="C7">
        <v>73.58113513608437</v>
      </c>
      <c r="D7">
        <v>48.629831503784779</v>
      </c>
      <c r="E7">
        <v>90.277240853382921</v>
      </c>
      <c r="F7">
        <v>96.983608369695915</v>
      </c>
      <c r="G7">
        <v>88.850123051773096</v>
      </c>
    </row>
    <row r="8" spans="1:7" x14ac:dyDescent="0.25">
      <c r="A8" s="4">
        <v>20</v>
      </c>
      <c r="B8">
        <v>98.977519307611985</v>
      </c>
      <c r="C8">
        <v>92.244856116971945</v>
      </c>
      <c r="D8">
        <v>72.85539913311203</v>
      </c>
      <c r="E8">
        <v>99.151247829676009</v>
      </c>
      <c r="F8">
        <v>100</v>
      </c>
      <c r="G8">
        <v>98.988372539438501</v>
      </c>
    </row>
    <row r="9" spans="1:7" x14ac:dyDescent="0.25">
      <c r="A9" s="22">
        <v>30</v>
      </c>
      <c r="B9">
        <v>99.857123952904686</v>
      </c>
      <c r="C9">
        <v>97.937335314106548</v>
      </c>
      <c r="D9">
        <v>84.46020308470753</v>
      </c>
      <c r="E9">
        <v>99.884810618054061</v>
      </c>
      <c r="F9">
        <v>100</v>
      </c>
      <c r="G9">
        <v>99.859949507415848</v>
      </c>
    </row>
  </sheetData>
  <mergeCells count="1">
    <mergeCell ref="A1:A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L17" sqref="L17"/>
    </sheetView>
  </sheetViews>
  <sheetFormatPr defaultRowHeight="15" x14ac:dyDescent="0.25"/>
  <cols>
    <col min="1" max="1" width="22.140625" bestFit="1" customWidth="1"/>
    <col min="2" max="2" width="10.140625" bestFit="1" customWidth="1"/>
    <col min="5" max="5" width="16.7109375" bestFit="1" customWidth="1"/>
    <col min="9" max="9" width="23" customWidth="1"/>
    <col min="10" max="10" width="9.140625" customWidth="1"/>
    <col min="11" max="11" width="17.7109375" customWidth="1"/>
    <col min="12" max="12" width="14.5703125" bestFit="1" customWidth="1"/>
  </cols>
  <sheetData>
    <row r="1" spans="1:13" x14ac:dyDescent="0.25">
      <c r="A1" s="1" t="s">
        <v>0</v>
      </c>
    </row>
    <row r="3" spans="1:13" x14ac:dyDescent="0.25">
      <c r="A3" t="s">
        <v>1</v>
      </c>
      <c r="B3" s="3" t="s">
        <v>22</v>
      </c>
    </row>
    <row r="4" spans="1:13" x14ac:dyDescent="0.25">
      <c r="A4" t="s">
        <v>2</v>
      </c>
      <c r="B4" s="23">
        <v>43412</v>
      </c>
    </row>
    <row r="6" spans="1:13" x14ac:dyDescent="0.25">
      <c r="B6" t="s">
        <v>5</v>
      </c>
      <c r="C6" s="2" t="s">
        <v>6</v>
      </c>
      <c r="D6" t="s">
        <v>7</v>
      </c>
      <c r="E6" t="s">
        <v>8</v>
      </c>
    </row>
    <row r="7" spans="1:13" x14ac:dyDescent="0.25">
      <c r="A7" t="s">
        <v>3</v>
      </c>
      <c r="B7" s="3">
        <v>7</v>
      </c>
      <c r="C7">
        <v>230</v>
      </c>
      <c r="D7">
        <v>2818.1</v>
      </c>
      <c r="E7" s="3"/>
    </row>
    <row r="8" spans="1:13" x14ac:dyDescent="0.25">
      <c r="A8" t="s">
        <v>4</v>
      </c>
      <c r="B8" s="3">
        <v>5.7</v>
      </c>
      <c r="C8">
        <v>230</v>
      </c>
      <c r="D8">
        <v>2791.2</v>
      </c>
      <c r="E8">
        <v>0</v>
      </c>
    </row>
    <row r="9" spans="1:13" x14ac:dyDescent="0.25">
      <c r="A9" t="s">
        <v>10</v>
      </c>
      <c r="B9" s="3">
        <v>1.7</v>
      </c>
      <c r="C9">
        <v>270</v>
      </c>
      <c r="D9">
        <v>166.51</v>
      </c>
      <c r="E9" s="3">
        <v>64.27</v>
      </c>
    </row>
    <row r="10" spans="1:13" x14ac:dyDescent="0.25">
      <c r="A10" t="s">
        <v>17</v>
      </c>
      <c r="B10">
        <f>E9/E14</f>
        <v>9.4813481881810926</v>
      </c>
    </row>
    <row r="12" spans="1:13" x14ac:dyDescent="0.25">
      <c r="A12" s="24" t="s">
        <v>9</v>
      </c>
      <c r="B12" s="26" t="s">
        <v>13</v>
      </c>
      <c r="C12" s="26"/>
      <c r="D12" s="26"/>
      <c r="E12" s="27" t="s">
        <v>14</v>
      </c>
      <c r="F12" s="27"/>
      <c r="G12" s="27"/>
      <c r="H12" s="28" t="s">
        <v>15</v>
      </c>
      <c r="I12" s="28"/>
      <c r="J12" s="29" t="s">
        <v>16</v>
      </c>
      <c r="K12" s="29"/>
      <c r="L12" s="12" t="s">
        <v>18</v>
      </c>
      <c r="M12" s="13" t="s">
        <v>19</v>
      </c>
    </row>
    <row r="13" spans="1:13" ht="15.75" thickBot="1" x14ac:dyDescent="0.3">
      <c r="A13" s="25"/>
      <c r="B13" s="18" t="s">
        <v>10</v>
      </c>
      <c r="C13" s="19" t="s">
        <v>11</v>
      </c>
      <c r="D13" s="20" t="s">
        <v>12</v>
      </c>
      <c r="E13" s="17" t="s">
        <v>10</v>
      </c>
      <c r="F13" s="17" t="s">
        <v>11</v>
      </c>
      <c r="G13" s="17" t="s">
        <v>12</v>
      </c>
      <c r="H13" s="10" t="s">
        <v>11</v>
      </c>
      <c r="I13" s="11" t="s">
        <v>12</v>
      </c>
      <c r="J13" s="16" t="s">
        <v>11</v>
      </c>
      <c r="K13" s="16" t="s">
        <v>12</v>
      </c>
      <c r="L13" s="14" t="s">
        <v>11</v>
      </c>
      <c r="M13" s="15" t="s">
        <v>12</v>
      </c>
    </row>
    <row r="14" spans="1:13" ht="15.75" thickTop="1" x14ac:dyDescent="0.25">
      <c r="A14" s="4">
        <v>0</v>
      </c>
      <c r="B14" s="4">
        <v>1128.7</v>
      </c>
      <c r="C14" s="5">
        <v>6219.9</v>
      </c>
      <c r="D14" s="6">
        <v>0</v>
      </c>
      <c r="E14" s="5">
        <f>B14/$D$9</f>
        <v>6.778571857546094</v>
      </c>
      <c r="F14" s="5">
        <f>C14/$D$7</f>
        <v>2.2071253681558498</v>
      </c>
      <c r="G14" s="5">
        <f>D14/$D$8</f>
        <v>0</v>
      </c>
      <c r="H14" s="4">
        <f>(F14/E14)*$E$14</f>
        <v>2.2071253681558498</v>
      </c>
      <c r="I14" s="6">
        <f>(G14/E14)*$E$14</f>
        <v>0</v>
      </c>
      <c r="J14" s="5">
        <f>$B$10*H14</f>
        <v>20.926524110452995</v>
      </c>
      <c r="K14" s="5">
        <f>$B$10*I14</f>
        <v>0</v>
      </c>
      <c r="L14" s="4">
        <f>(($J$14-J14)/$J$14)*100</f>
        <v>0</v>
      </c>
      <c r="M14" s="6">
        <f>((K14/$J$14)*100)</f>
        <v>0</v>
      </c>
    </row>
    <row r="15" spans="1:13" x14ac:dyDescent="0.25">
      <c r="A15" s="4">
        <v>1</v>
      </c>
      <c r="B15" s="4">
        <v>1094.5999999999999</v>
      </c>
      <c r="C15" s="5">
        <v>5618.3</v>
      </c>
      <c r="D15" s="6">
        <v>493.4</v>
      </c>
      <c r="E15" s="5">
        <f t="shared" ref="E15:E20" si="0">B15/$D$9</f>
        <v>6.5737793525914361</v>
      </c>
      <c r="F15" s="5">
        <f t="shared" ref="F15:F20" si="1">C15/$D$7</f>
        <v>1.9936482026897557</v>
      </c>
      <c r="G15" s="5">
        <f t="shared" ref="G15:G20" si="2">D15/$D$8</f>
        <v>0.17676984809400975</v>
      </c>
      <c r="H15" s="4">
        <f t="shared" ref="H15:H20" si="3">(F15/E15)*$E$14</f>
        <v>2.0557561907326214</v>
      </c>
      <c r="I15" s="6">
        <f t="shared" ref="I15:I20" si="4">(G15/E15)*$E$14</f>
        <v>0.18227674725352533</v>
      </c>
      <c r="J15" s="5">
        <f t="shared" ref="J15:K20" si="5">$B$10*H15</f>
        <v>19.491340234344804</v>
      </c>
      <c r="K15" s="5">
        <f t="shared" si="5"/>
        <v>1.7282293073197552</v>
      </c>
      <c r="L15" s="4">
        <f t="shared" ref="L15:L20" si="6">(($J$14-J15)/$J$14)*100</f>
        <v>6.8582047765462537</v>
      </c>
      <c r="M15" s="6">
        <f t="shared" ref="M15:M20" si="7">((K15/$J$14)*100)</f>
        <v>8.2585588423473002</v>
      </c>
    </row>
    <row r="16" spans="1:13" x14ac:dyDescent="0.25">
      <c r="A16" s="4">
        <v>2</v>
      </c>
      <c r="B16" s="4">
        <v>1023.3</v>
      </c>
      <c r="C16" s="5">
        <v>5058.5</v>
      </c>
      <c r="D16" s="6">
        <v>857.1</v>
      </c>
      <c r="E16" s="5">
        <f t="shared" si="0"/>
        <v>6.1455768422316979</v>
      </c>
      <c r="F16" s="5">
        <f t="shared" si="1"/>
        <v>1.7950037259146234</v>
      </c>
      <c r="G16" s="5">
        <f t="shared" si="2"/>
        <v>0.30707222699914016</v>
      </c>
      <c r="H16" s="4">
        <f t="shared" si="3"/>
        <v>1.979889285097074</v>
      </c>
      <c r="I16" s="6">
        <f t="shared" si="4"/>
        <v>0.33870069638808714</v>
      </c>
      <c r="J16" s="5">
        <f t="shared" si="5"/>
        <v>18.7720196860543</v>
      </c>
      <c r="K16" s="5">
        <f t="shared" si="5"/>
        <v>3.2113392340348645</v>
      </c>
      <c r="L16" s="4">
        <f t="shared" si="6"/>
        <v>10.295567543978791</v>
      </c>
      <c r="M16" s="6">
        <f t="shared" si="7"/>
        <v>15.345784216647667</v>
      </c>
    </row>
    <row r="17" spans="1:13" x14ac:dyDescent="0.25">
      <c r="A17" s="4">
        <v>5</v>
      </c>
      <c r="B17" s="4">
        <v>1093.8</v>
      </c>
      <c r="C17" s="21">
        <v>4251.3</v>
      </c>
      <c r="D17" s="6">
        <v>1927.7</v>
      </c>
      <c r="E17" s="5">
        <f t="shared" si="0"/>
        <v>6.5689748363461655</v>
      </c>
      <c r="F17" s="5">
        <f t="shared" si="1"/>
        <v>1.508569603633654</v>
      </c>
      <c r="G17" s="5">
        <f t="shared" si="2"/>
        <v>0.69063485239323597</v>
      </c>
      <c r="H17" s="4">
        <f t="shared" si="3"/>
        <v>1.5567037041701457</v>
      </c>
      <c r="I17" s="6">
        <f t="shared" si="4"/>
        <v>0.71267101654438236</v>
      </c>
      <c r="J17" s="5">
        <f t="shared" si="5"/>
        <v>14.759649845068406</v>
      </c>
      <c r="K17" s="5">
        <f t="shared" si="5"/>
        <v>6.7570820514822572</v>
      </c>
      <c r="L17" s="4">
        <f>(($J$14-J17)/$J$14)*100</f>
        <v>29.469176213092062</v>
      </c>
      <c r="M17" s="6">
        <f t="shared" si="7"/>
        <v>32.289557576869782</v>
      </c>
    </row>
    <row r="18" spans="1:13" x14ac:dyDescent="0.25">
      <c r="A18" s="4">
        <v>10</v>
      </c>
      <c r="B18" s="4">
        <v>1117.9000000000001</v>
      </c>
      <c r="C18" s="21">
        <v>3164.6</v>
      </c>
      <c r="D18" s="6">
        <v>3255.8</v>
      </c>
      <c r="E18" s="5">
        <f t="shared" si="0"/>
        <v>6.7137108882349414</v>
      </c>
      <c r="F18" s="5">
        <f t="shared" si="1"/>
        <v>1.1229551825698165</v>
      </c>
      <c r="G18" s="5">
        <f t="shared" si="2"/>
        <v>1.1664517053597021</v>
      </c>
      <c r="H18" s="4">
        <f t="shared" si="3"/>
        <v>1.1338040205443707</v>
      </c>
      <c r="I18" s="6">
        <f t="shared" si="4"/>
        <v>1.1777207619997279</v>
      </c>
      <c r="J18" s="5">
        <f t="shared" si="5"/>
        <v>10.749990695940808</v>
      </c>
      <c r="K18" s="5">
        <f t="shared" si="5"/>
        <v>11.166380612969375</v>
      </c>
      <c r="L18" s="4">
        <f t="shared" si="6"/>
        <v>48.629831503784779</v>
      </c>
      <c r="M18" s="6">
        <f t="shared" si="7"/>
        <v>53.359939539083143</v>
      </c>
    </row>
    <row r="19" spans="1:13" x14ac:dyDescent="0.25">
      <c r="A19" s="4">
        <v>20</v>
      </c>
      <c r="B19" s="4">
        <v>1084.5999999999999</v>
      </c>
      <c r="C19" s="21">
        <v>1622.4</v>
      </c>
      <c r="D19" s="6">
        <v>4456.2</v>
      </c>
      <c r="E19" s="5">
        <f t="shared" si="0"/>
        <v>6.5137228995255541</v>
      </c>
      <c r="F19" s="5">
        <f t="shared" si="1"/>
        <v>0.57570703665590295</v>
      </c>
      <c r="G19" s="5">
        <f t="shared" si="2"/>
        <v>1.5965176268271712</v>
      </c>
      <c r="H19" s="4">
        <f t="shared" si="3"/>
        <v>0.59911537181773722</v>
      </c>
      <c r="I19" s="6">
        <f t="shared" si="4"/>
        <v>1.661432274939912</v>
      </c>
      <c r="J19" s="5">
        <f t="shared" si="5"/>
        <v>5.6804214450955444</v>
      </c>
      <c r="K19" s="5">
        <f t="shared" si="5"/>
        <v>15.752617889787125</v>
      </c>
      <c r="L19" s="4">
        <f t="shared" si="6"/>
        <v>72.85539913311203</v>
      </c>
      <c r="M19" s="6">
        <f t="shared" si="7"/>
        <v>75.275845174490996</v>
      </c>
    </row>
    <row r="20" spans="1:13" x14ac:dyDescent="0.25">
      <c r="A20" s="7">
        <v>30</v>
      </c>
      <c r="B20" s="7">
        <v>1060.2</v>
      </c>
      <c r="C20" s="8">
        <v>907.9</v>
      </c>
      <c r="D20" s="9">
        <v>5065.6000000000004</v>
      </c>
      <c r="E20" s="8">
        <f t="shared" si="0"/>
        <v>6.3671851540448028</v>
      </c>
      <c r="F20" s="8">
        <f t="shared" si="1"/>
        <v>0.32216741776374153</v>
      </c>
      <c r="G20" s="8">
        <f t="shared" si="2"/>
        <v>1.8148466609343654</v>
      </c>
      <c r="H20" s="7">
        <f t="shared" si="3"/>
        <v>0.34298279987732039</v>
      </c>
      <c r="I20" s="9">
        <f t="shared" si="4"/>
        <v>1.9321047219360672</v>
      </c>
      <c r="J20" s="8">
        <f t="shared" si="5"/>
        <v>3.2519393481941101</v>
      </c>
      <c r="K20" s="8">
        <f t="shared" si="5"/>
        <v>18.318957604704664</v>
      </c>
      <c r="L20" s="7">
        <f t="shared" si="6"/>
        <v>84.46020308470753</v>
      </c>
      <c r="M20" s="9">
        <f t="shared" si="7"/>
        <v>87.539418911687179</v>
      </c>
    </row>
    <row r="23" spans="1:13" x14ac:dyDescent="0.25">
      <c r="A23" t="s">
        <v>24</v>
      </c>
      <c r="B23" t="s">
        <v>27</v>
      </c>
    </row>
    <row r="24" spans="1:13" x14ac:dyDescent="0.25">
      <c r="A24" t="s">
        <v>25</v>
      </c>
      <c r="B24" t="s">
        <v>29</v>
      </c>
    </row>
  </sheetData>
  <mergeCells count="5">
    <mergeCell ref="A12:A13"/>
    <mergeCell ref="B12:D12"/>
    <mergeCell ref="E12:G12"/>
    <mergeCell ref="H12:I12"/>
    <mergeCell ref="J12:K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H39" sqref="H39"/>
    </sheetView>
  </sheetViews>
  <sheetFormatPr defaultRowHeight="15" x14ac:dyDescent="0.25"/>
  <cols>
    <col min="1" max="1" width="22.140625" bestFit="1" customWidth="1"/>
    <col min="2" max="2" width="10.140625" bestFit="1" customWidth="1"/>
    <col min="5" max="5" width="16.7109375" bestFit="1" customWidth="1"/>
    <col min="9" max="9" width="23" customWidth="1"/>
    <col min="10" max="10" width="9.140625" customWidth="1"/>
    <col min="11" max="11" width="17.7109375" customWidth="1"/>
    <col min="12" max="12" width="14.5703125" bestFit="1" customWidth="1"/>
  </cols>
  <sheetData>
    <row r="1" spans="1:13" x14ac:dyDescent="0.25">
      <c r="A1" s="1" t="s">
        <v>0</v>
      </c>
    </row>
    <row r="3" spans="1:13" x14ac:dyDescent="0.25">
      <c r="A3" t="s">
        <v>1</v>
      </c>
      <c r="B3" s="3" t="s">
        <v>21</v>
      </c>
    </row>
    <row r="4" spans="1:13" x14ac:dyDescent="0.25">
      <c r="A4" t="s">
        <v>2</v>
      </c>
      <c r="B4" s="23">
        <v>43412</v>
      </c>
    </row>
    <row r="6" spans="1:13" x14ac:dyDescent="0.25">
      <c r="B6" t="s">
        <v>5</v>
      </c>
      <c r="C6" s="2" t="s">
        <v>6</v>
      </c>
      <c r="D6" t="s">
        <v>7</v>
      </c>
      <c r="E6" t="s">
        <v>8</v>
      </c>
    </row>
    <row r="7" spans="1:13" x14ac:dyDescent="0.25">
      <c r="A7" t="s">
        <v>3</v>
      </c>
      <c r="B7" s="3">
        <v>7</v>
      </c>
      <c r="C7">
        <v>230</v>
      </c>
      <c r="D7">
        <v>2818.1</v>
      </c>
      <c r="E7" s="3"/>
    </row>
    <row r="8" spans="1:13" x14ac:dyDescent="0.25">
      <c r="A8" t="s">
        <v>4</v>
      </c>
      <c r="B8" s="3">
        <v>5.7</v>
      </c>
      <c r="C8">
        <v>230</v>
      </c>
      <c r="D8">
        <v>2791.2</v>
      </c>
      <c r="E8">
        <v>0</v>
      </c>
    </row>
    <row r="9" spans="1:13" x14ac:dyDescent="0.25">
      <c r="A9" t="s">
        <v>10</v>
      </c>
      <c r="B9" s="3">
        <v>1.7</v>
      </c>
      <c r="C9">
        <v>270</v>
      </c>
      <c r="D9">
        <v>166.51</v>
      </c>
      <c r="E9" s="3">
        <v>64.27</v>
      </c>
    </row>
    <row r="10" spans="1:13" x14ac:dyDescent="0.25">
      <c r="A10" t="s">
        <v>17</v>
      </c>
      <c r="B10">
        <f>E9/E14</f>
        <v>9.8215837922173268</v>
      </c>
    </row>
    <row r="12" spans="1:13" x14ac:dyDescent="0.25">
      <c r="A12" s="24" t="s">
        <v>9</v>
      </c>
      <c r="B12" s="26" t="s">
        <v>13</v>
      </c>
      <c r="C12" s="26"/>
      <c r="D12" s="26"/>
      <c r="E12" s="27" t="s">
        <v>14</v>
      </c>
      <c r="F12" s="27"/>
      <c r="G12" s="27"/>
      <c r="H12" s="28" t="s">
        <v>15</v>
      </c>
      <c r="I12" s="28"/>
      <c r="J12" s="29" t="s">
        <v>16</v>
      </c>
      <c r="K12" s="29"/>
      <c r="L12" s="12" t="s">
        <v>18</v>
      </c>
      <c r="M12" s="13" t="s">
        <v>19</v>
      </c>
    </row>
    <row r="13" spans="1:13" ht="15.75" thickBot="1" x14ac:dyDescent="0.3">
      <c r="A13" s="25"/>
      <c r="B13" s="18" t="s">
        <v>10</v>
      </c>
      <c r="C13" s="19" t="s">
        <v>11</v>
      </c>
      <c r="D13" s="20" t="s">
        <v>12</v>
      </c>
      <c r="E13" s="17" t="s">
        <v>10</v>
      </c>
      <c r="F13" s="17" t="s">
        <v>11</v>
      </c>
      <c r="G13" s="17" t="s">
        <v>12</v>
      </c>
      <c r="H13" s="10" t="s">
        <v>11</v>
      </c>
      <c r="I13" s="11" t="s">
        <v>12</v>
      </c>
      <c r="J13" s="16" t="s">
        <v>11</v>
      </c>
      <c r="K13" s="16" t="s">
        <v>12</v>
      </c>
      <c r="L13" s="14" t="s">
        <v>11</v>
      </c>
      <c r="M13" s="15" t="s">
        <v>12</v>
      </c>
    </row>
    <row r="14" spans="1:13" ht="15.75" thickTop="1" x14ac:dyDescent="0.25">
      <c r="A14" s="4">
        <v>0</v>
      </c>
      <c r="B14" s="4">
        <v>1089.5999999999999</v>
      </c>
      <c r="C14" s="5">
        <v>5971</v>
      </c>
      <c r="D14" s="6">
        <v>0</v>
      </c>
      <c r="E14" s="5">
        <f>B14/$D$9</f>
        <v>6.5437511260584946</v>
      </c>
      <c r="F14" s="5">
        <f>C14/$D$7</f>
        <v>2.1188034491323942</v>
      </c>
      <c r="G14" s="5">
        <f>D14/$D$8</f>
        <v>0</v>
      </c>
      <c r="H14" s="4">
        <f>(F14/E14)*$E$14</f>
        <v>2.1188034491323942</v>
      </c>
      <c r="I14" s="6">
        <f>(G14/E14)*$E$14</f>
        <v>0</v>
      </c>
      <c r="J14" s="5">
        <f>$B$10*H14</f>
        <v>20.810005614892891</v>
      </c>
      <c r="K14" s="5">
        <f>$B$10*I14</f>
        <v>0</v>
      </c>
      <c r="L14" s="4">
        <f>(($J$14-J14)/$J$14)*100</f>
        <v>0</v>
      </c>
      <c r="M14" s="6">
        <f>((K14/$J$14)*100)</f>
        <v>0</v>
      </c>
    </row>
    <row r="15" spans="1:13" x14ac:dyDescent="0.25">
      <c r="A15" s="4">
        <v>1</v>
      </c>
      <c r="B15" s="4">
        <v>1037.0999999999999</v>
      </c>
      <c r="C15" s="5">
        <v>4962.8999999999996</v>
      </c>
      <c r="D15" s="6">
        <v>781.3</v>
      </c>
      <c r="E15" s="5">
        <f t="shared" ref="E15:E20" si="0">B15/$D$9</f>
        <v>6.2284547474626146</v>
      </c>
      <c r="F15" s="5">
        <f t="shared" ref="F15:F20" si="1">C15/$D$7</f>
        <v>1.7610801603917532</v>
      </c>
      <c r="G15" s="5">
        <f t="shared" ref="G15:G20" si="2">D15/$D$8</f>
        <v>0.27991544855259387</v>
      </c>
      <c r="H15" s="4">
        <f t="shared" ref="H15:H20" si="3">(F15/E15)*$E$14</f>
        <v>1.8502294308773062</v>
      </c>
      <c r="I15" s="6">
        <f t="shared" ref="I15:I20" si="4">(G15/E15)*$E$14</f>
        <v>0.29408530782268466</v>
      </c>
      <c r="J15" s="5">
        <f t="shared" ref="J15:K20" si="5">$B$10*H15</f>
        <v>18.172183390188039</v>
      </c>
      <c r="K15" s="5">
        <f t="shared" si="5"/>
        <v>2.8883834928405232</v>
      </c>
      <c r="L15" s="4">
        <f t="shared" ref="L15:L20" si="6">(($J$14-J15)/$J$14)*100</f>
        <v>12.675740091185117</v>
      </c>
      <c r="M15" s="6">
        <f t="shared" ref="M15:M20" si="7">((K15/$J$14)*100)</f>
        <v>13.879782381093747</v>
      </c>
    </row>
    <row r="16" spans="1:13" x14ac:dyDescent="0.25">
      <c r="A16" s="4">
        <v>2</v>
      </c>
      <c r="B16" s="4">
        <v>1008.6</v>
      </c>
      <c r="C16" s="5">
        <v>4445.6000000000004</v>
      </c>
      <c r="D16" s="6">
        <v>1425.7</v>
      </c>
      <c r="E16" s="5">
        <f t="shared" si="0"/>
        <v>6.0572938562248515</v>
      </c>
      <c r="F16" s="5">
        <f t="shared" si="1"/>
        <v>1.5775167666158052</v>
      </c>
      <c r="G16" s="5">
        <f t="shared" si="2"/>
        <v>0.51078389223273146</v>
      </c>
      <c r="H16" s="4">
        <f t="shared" si="3"/>
        <v>1.7042060964748973</v>
      </c>
      <c r="I16" s="6">
        <f t="shared" si="4"/>
        <v>0.55180460933649034</v>
      </c>
      <c r="J16" s="5">
        <f t="shared" si="5"/>
        <v>16.73800297573581</v>
      </c>
      <c r="K16" s="5">
        <f t="shared" si="5"/>
        <v>5.4195952075300875</v>
      </c>
      <c r="L16" s="4">
        <f t="shared" si="6"/>
        <v>19.56752301999818</v>
      </c>
      <c r="M16" s="6">
        <f t="shared" si="7"/>
        <v>26.043218381697596</v>
      </c>
    </row>
    <row r="17" spans="1:13" x14ac:dyDescent="0.25">
      <c r="A17" s="4">
        <v>5</v>
      </c>
      <c r="B17" s="4">
        <v>1054.5999999999999</v>
      </c>
      <c r="C17" s="21">
        <v>3115.7</v>
      </c>
      <c r="D17" s="6">
        <v>3062</v>
      </c>
      <c r="E17" s="5">
        <f t="shared" si="0"/>
        <v>6.333553540327908</v>
      </c>
      <c r="F17" s="5">
        <f t="shared" si="1"/>
        <v>1.1056030658954614</v>
      </c>
      <c r="G17" s="5">
        <f t="shared" si="2"/>
        <v>1.0970192032100889</v>
      </c>
      <c r="H17" s="4">
        <f t="shared" si="3"/>
        <v>1.1422957525125115</v>
      </c>
      <c r="I17" s="6">
        <f t="shared" si="4"/>
        <v>1.1334270091197733</v>
      </c>
      <c r="J17" s="5">
        <f t="shared" si="5"/>
        <v>11.219153448795577</v>
      </c>
      <c r="K17" s="5">
        <f t="shared" si="5"/>
        <v>11.132048342432126</v>
      </c>
      <c r="L17" s="4">
        <f>(($J$14-J17)/$J$14)*100</f>
        <v>46.087696195687343</v>
      </c>
      <c r="M17" s="6">
        <f t="shared" si="7"/>
        <v>53.493730604596102</v>
      </c>
    </row>
    <row r="18" spans="1:13" x14ac:dyDescent="0.25">
      <c r="A18" s="4">
        <v>10</v>
      </c>
      <c r="B18" s="4">
        <v>1118.7</v>
      </c>
      <c r="C18" s="21">
        <v>1619.6</v>
      </c>
      <c r="D18" s="6">
        <v>4568.8999999999996</v>
      </c>
      <c r="E18" s="5">
        <f t="shared" si="0"/>
        <v>6.718515404480212</v>
      </c>
      <c r="F18" s="5">
        <f t="shared" si="1"/>
        <v>0.57471345942301544</v>
      </c>
      <c r="G18" s="5">
        <f t="shared" si="2"/>
        <v>1.6368945256520493</v>
      </c>
      <c r="H18" s="4">
        <f t="shared" si="3"/>
        <v>0.55976381995827074</v>
      </c>
      <c r="I18" s="6">
        <f t="shared" si="4"/>
        <v>1.5943150756686086</v>
      </c>
      <c r="J18" s="5">
        <f t="shared" si="5"/>
        <v>5.4977672615718101</v>
      </c>
      <c r="K18" s="5">
        <f t="shared" si="5"/>
        <v>15.658699106874547</v>
      </c>
      <c r="L18" s="4">
        <f t="shared" si="6"/>
        <v>73.58113513608437</v>
      </c>
      <c r="M18" s="6">
        <f t="shared" si="7"/>
        <v>75.246010965361009</v>
      </c>
    </row>
    <row r="19" spans="1:13" x14ac:dyDescent="0.25">
      <c r="A19" s="4">
        <v>20</v>
      </c>
      <c r="B19" s="4">
        <v>1070.4000000000001</v>
      </c>
      <c r="C19" s="21">
        <v>454.9</v>
      </c>
      <c r="D19" s="6">
        <v>5654.9</v>
      </c>
      <c r="E19" s="5">
        <f t="shared" si="0"/>
        <v>6.4284427361720029</v>
      </c>
      <c r="F19" s="5">
        <f t="shared" si="1"/>
        <v>0.161420815443029</v>
      </c>
      <c r="G19" s="5">
        <f t="shared" si="2"/>
        <v>2.02597449125824</v>
      </c>
      <c r="H19" s="4">
        <f t="shared" si="3"/>
        <v>0.16431625607877837</v>
      </c>
      <c r="I19" s="6">
        <f t="shared" si="4"/>
        <v>2.0623148408772214</v>
      </c>
      <c r="J19" s="5">
        <f t="shared" si="5"/>
        <v>1.6138458775011615</v>
      </c>
      <c r="K19" s="5">
        <f t="shared" si="5"/>
        <v>20.255198015608972</v>
      </c>
      <c r="L19" s="4">
        <f t="shared" si="6"/>
        <v>92.244856116971945</v>
      </c>
      <c r="M19" s="6">
        <f t="shared" si="7"/>
        <v>97.3339382528236</v>
      </c>
    </row>
    <row r="20" spans="1:13" x14ac:dyDescent="0.25">
      <c r="A20" s="7">
        <v>30</v>
      </c>
      <c r="B20" s="7">
        <v>1086.4000000000001</v>
      </c>
      <c r="C20" s="8">
        <v>122.8</v>
      </c>
      <c r="D20" s="9">
        <v>5847.3</v>
      </c>
      <c r="E20" s="8">
        <f t="shared" si="0"/>
        <v>6.5245330610774133</v>
      </c>
      <c r="F20" s="8">
        <f t="shared" si="1"/>
        <v>4.3575458642347679E-2</v>
      </c>
      <c r="G20" s="8">
        <f t="shared" si="2"/>
        <v>2.0949054170249357</v>
      </c>
      <c r="H20" s="7">
        <f t="shared" si="3"/>
        <v>4.3703810508746339E-2</v>
      </c>
      <c r="I20" s="9">
        <f t="shared" si="4"/>
        <v>2.1010759778998249</v>
      </c>
      <c r="J20" s="8">
        <f t="shared" si="5"/>
        <v>0.4292406369508403</v>
      </c>
      <c r="K20" s="8">
        <f t="shared" si="5"/>
        <v>20.635893770758091</v>
      </c>
      <c r="L20" s="7">
        <f t="shared" si="6"/>
        <v>97.937335314106548</v>
      </c>
      <c r="M20" s="9">
        <f t="shared" si="7"/>
        <v>99.163326299103943</v>
      </c>
    </row>
    <row r="23" spans="1:13" x14ac:dyDescent="0.25">
      <c r="A23" t="s">
        <v>24</v>
      </c>
      <c r="B23" t="s">
        <v>27</v>
      </c>
    </row>
    <row r="24" spans="1:13" x14ac:dyDescent="0.25">
      <c r="A24" t="s">
        <v>25</v>
      </c>
      <c r="B24" t="s">
        <v>28</v>
      </c>
    </row>
  </sheetData>
  <mergeCells count="5">
    <mergeCell ref="A12:A13"/>
    <mergeCell ref="B12:D12"/>
    <mergeCell ref="E12:G12"/>
    <mergeCell ref="H12:I12"/>
    <mergeCell ref="J12:K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D37" sqref="D37"/>
    </sheetView>
  </sheetViews>
  <sheetFormatPr defaultRowHeight="15" x14ac:dyDescent="0.25"/>
  <cols>
    <col min="1" max="1" width="22.140625" bestFit="1" customWidth="1"/>
    <col min="2" max="2" width="10.140625" bestFit="1" customWidth="1"/>
    <col min="5" max="5" width="16.7109375" bestFit="1" customWidth="1"/>
    <col min="9" max="9" width="23" customWidth="1"/>
    <col min="10" max="10" width="9.140625" customWidth="1"/>
    <col min="11" max="11" width="17.7109375" customWidth="1"/>
    <col min="12" max="12" width="14.5703125" bestFit="1" customWidth="1"/>
  </cols>
  <sheetData>
    <row r="1" spans="1:13" x14ac:dyDescent="0.25">
      <c r="A1" s="1" t="s">
        <v>0</v>
      </c>
    </row>
    <row r="3" spans="1:13" x14ac:dyDescent="0.25">
      <c r="A3" t="s">
        <v>1</v>
      </c>
      <c r="B3" s="3" t="s">
        <v>20</v>
      </c>
    </row>
    <row r="4" spans="1:13" x14ac:dyDescent="0.25">
      <c r="A4" t="s">
        <v>2</v>
      </c>
      <c r="B4" s="23">
        <v>43412</v>
      </c>
    </row>
    <row r="6" spans="1:13" x14ac:dyDescent="0.25">
      <c r="B6" t="s">
        <v>5</v>
      </c>
      <c r="C6" s="2" t="s">
        <v>6</v>
      </c>
      <c r="D6" t="s">
        <v>7</v>
      </c>
      <c r="E6" t="s">
        <v>8</v>
      </c>
    </row>
    <row r="7" spans="1:13" x14ac:dyDescent="0.25">
      <c r="A7" t="s">
        <v>3</v>
      </c>
      <c r="B7" s="3">
        <v>7</v>
      </c>
      <c r="C7">
        <v>230</v>
      </c>
      <c r="D7">
        <v>2818.1</v>
      </c>
      <c r="E7" s="3"/>
    </row>
    <row r="8" spans="1:13" x14ac:dyDescent="0.25">
      <c r="A8" t="s">
        <v>4</v>
      </c>
      <c r="B8" s="3">
        <v>5.7</v>
      </c>
      <c r="C8">
        <v>230</v>
      </c>
      <c r="D8">
        <v>2791.2</v>
      </c>
      <c r="E8">
        <v>0</v>
      </c>
    </row>
    <row r="9" spans="1:13" x14ac:dyDescent="0.25">
      <c r="A9" t="s">
        <v>10</v>
      </c>
      <c r="B9" s="3">
        <v>1.7</v>
      </c>
      <c r="C9">
        <v>270</v>
      </c>
      <c r="D9">
        <v>166.51</v>
      </c>
      <c r="E9" s="3">
        <v>64.27</v>
      </c>
    </row>
    <row r="10" spans="1:13" x14ac:dyDescent="0.25">
      <c r="A10" t="s">
        <v>17</v>
      </c>
      <c r="B10">
        <f>E9/E14</f>
        <v>10.653656246888998</v>
      </c>
    </row>
    <row r="12" spans="1:13" x14ac:dyDescent="0.25">
      <c r="A12" s="24" t="s">
        <v>9</v>
      </c>
      <c r="B12" s="26" t="s">
        <v>13</v>
      </c>
      <c r="C12" s="26"/>
      <c r="D12" s="26"/>
      <c r="E12" s="27" t="s">
        <v>14</v>
      </c>
      <c r="F12" s="27"/>
      <c r="G12" s="27"/>
      <c r="H12" s="28" t="s">
        <v>15</v>
      </c>
      <c r="I12" s="28"/>
      <c r="J12" s="29" t="s">
        <v>16</v>
      </c>
      <c r="K12" s="29"/>
      <c r="L12" s="12" t="s">
        <v>18</v>
      </c>
      <c r="M12" s="13" t="s">
        <v>19</v>
      </c>
    </row>
    <row r="13" spans="1:13" ht="15.75" thickBot="1" x14ac:dyDescent="0.3">
      <c r="A13" s="25"/>
      <c r="B13" s="18" t="s">
        <v>10</v>
      </c>
      <c r="C13" s="19" t="s">
        <v>11</v>
      </c>
      <c r="D13" s="20" t="s">
        <v>12</v>
      </c>
      <c r="E13" s="17" t="s">
        <v>10</v>
      </c>
      <c r="F13" s="17" t="s">
        <v>11</v>
      </c>
      <c r="G13" s="17" t="s">
        <v>12</v>
      </c>
      <c r="H13" s="10" t="s">
        <v>11</v>
      </c>
      <c r="I13" s="11" t="s">
        <v>12</v>
      </c>
      <c r="J13" s="16" t="s">
        <v>11</v>
      </c>
      <c r="K13" s="16" t="s">
        <v>12</v>
      </c>
      <c r="L13" s="14" t="s">
        <v>11</v>
      </c>
      <c r="M13" s="15" t="s">
        <v>12</v>
      </c>
    </row>
    <row r="14" spans="1:13" ht="15.75" thickTop="1" x14ac:dyDescent="0.25">
      <c r="A14" s="4">
        <v>0</v>
      </c>
      <c r="B14" s="4">
        <v>1004.5</v>
      </c>
      <c r="C14" s="5">
        <v>5528.2</v>
      </c>
      <c r="D14" s="6">
        <v>0</v>
      </c>
      <c r="E14" s="5">
        <f>B14/$D$9</f>
        <v>6.0326707104678405</v>
      </c>
      <c r="F14" s="5">
        <f>C14/$D$7</f>
        <v>1.9616763067314857</v>
      </c>
      <c r="G14" s="5">
        <f>D14/$D$8</f>
        <v>0</v>
      </c>
      <c r="H14" s="4">
        <f>(F14/E14)*$E$14</f>
        <v>1.9616763067314857</v>
      </c>
      <c r="I14" s="6">
        <f>(G14/E14)*$E$14</f>
        <v>0</v>
      </c>
      <c r="J14" s="5">
        <f>$B$10*H14</f>
        <v>20.899025039584032</v>
      </c>
      <c r="K14" s="5">
        <f>$B$10*I14</f>
        <v>0</v>
      </c>
      <c r="L14" s="4">
        <f>(($J$14-J14)/$J$14)*100</f>
        <v>0</v>
      </c>
      <c r="M14" s="6">
        <f>((K14/$J$14)*100)</f>
        <v>0</v>
      </c>
    </row>
    <row r="15" spans="1:13" x14ac:dyDescent="0.25">
      <c r="A15" s="4">
        <v>1</v>
      </c>
      <c r="B15" s="4">
        <v>1028</v>
      </c>
      <c r="C15" s="5">
        <v>4577.2</v>
      </c>
      <c r="D15" s="6">
        <v>1160.5999999999999</v>
      </c>
      <c r="E15" s="5">
        <f t="shared" ref="E15:E20" si="0">B15/$D$9</f>
        <v>6.1738033751726622</v>
      </c>
      <c r="F15" s="5">
        <f t="shared" ref="F15:F20" si="1">C15/$D$7</f>
        <v>1.6242148965615131</v>
      </c>
      <c r="G15" s="5">
        <f t="shared" ref="G15:G20" si="2">D15/$D$8</f>
        <v>0.41580682143880765</v>
      </c>
      <c r="H15" s="4">
        <f t="shared" ref="H15:H20" si="3">(F15/E15)*$E$14</f>
        <v>1.5870854704241635</v>
      </c>
      <c r="I15" s="6">
        <f t="shared" ref="I15:I20" si="4">(G15/E15)*$E$14</f>
        <v>0.40630150985922409</v>
      </c>
      <c r="J15" s="5">
        <f t="shared" ref="J15:J20" si="5">$B$10*H15</f>
        <v>16.908263036331153</v>
      </c>
      <c r="K15" s="5">
        <f t="shared" ref="K15:K20" si="6">$B$10*I15</f>
        <v>4.3285966186321545</v>
      </c>
      <c r="L15" s="4">
        <f t="shared" ref="L15:L20" si="7">(($J$14-J15)/$J$14)*100</f>
        <v>19.095445819573552</v>
      </c>
      <c r="M15" s="6">
        <f t="shared" ref="M15:M20" si="8">((K15/$J$14)*100)</f>
        <v>20.711954794223786</v>
      </c>
    </row>
    <row r="16" spans="1:13" x14ac:dyDescent="0.25">
      <c r="A16" s="4">
        <v>2</v>
      </c>
      <c r="B16" s="4">
        <v>1168.8</v>
      </c>
      <c r="C16" s="5">
        <v>4152.2</v>
      </c>
      <c r="D16" s="6">
        <v>2354.8000000000002</v>
      </c>
      <c r="E16" s="5">
        <f t="shared" si="0"/>
        <v>7.0193982343402803</v>
      </c>
      <c r="F16" s="5">
        <f t="shared" si="1"/>
        <v>1.4734040665696746</v>
      </c>
      <c r="G16" s="5">
        <f t="shared" si="2"/>
        <v>0.84365147606764124</v>
      </c>
      <c r="H16" s="4">
        <f t="shared" si="3"/>
        <v>1.266285407999006</v>
      </c>
      <c r="I16" s="6">
        <f t="shared" si="4"/>
        <v>0.72505810036785223</v>
      </c>
      <c r="J16" s="5">
        <f t="shared" si="5"/>
        <v>13.490569447272994</v>
      </c>
      <c r="K16" s="5">
        <f t="shared" si="6"/>
        <v>7.7245197603414386</v>
      </c>
      <c r="L16" s="4">
        <f t="shared" si="7"/>
        <v>35.448809589341941</v>
      </c>
      <c r="M16" s="6">
        <f t="shared" si="8"/>
        <v>36.961148884748098</v>
      </c>
    </row>
    <row r="17" spans="1:13" x14ac:dyDescent="0.25">
      <c r="A17" s="4">
        <v>5</v>
      </c>
      <c r="B17" s="4">
        <v>1098.3</v>
      </c>
      <c r="C17" s="21">
        <v>1976.2</v>
      </c>
      <c r="D17" s="6">
        <v>4104.8999999999996</v>
      </c>
      <c r="E17" s="5">
        <f t="shared" si="0"/>
        <v>6.5960002402258127</v>
      </c>
      <c r="F17" s="5">
        <f t="shared" si="1"/>
        <v>0.70125261701146169</v>
      </c>
      <c r="G17" s="5">
        <f t="shared" si="2"/>
        <v>1.470657781599312</v>
      </c>
      <c r="H17" s="4">
        <f t="shared" si="3"/>
        <v>0.64136233614496341</v>
      </c>
      <c r="I17" s="6">
        <f t="shared" si="4"/>
        <v>1.3450566708699891</v>
      </c>
      <c r="J17" s="5">
        <f t="shared" si="5"/>
        <v>6.8328538589901111</v>
      </c>
      <c r="K17" s="5">
        <f t="shared" si="6"/>
        <v>14.329771404033778</v>
      </c>
      <c r="L17" s="4">
        <f>(($J$14-J17)/$J$14)*100</f>
        <v>67.305394170071239</v>
      </c>
      <c r="M17" s="6">
        <f t="shared" si="8"/>
        <v>68.566698096644771</v>
      </c>
    </row>
    <row r="18" spans="1:13" x14ac:dyDescent="0.25">
      <c r="A18" s="4">
        <v>10</v>
      </c>
      <c r="B18" s="4">
        <v>1100.3</v>
      </c>
      <c r="C18" s="21">
        <v>634.29999999999995</v>
      </c>
      <c r="D18" s="6">
        <v>5523.6</v>
      </c>
      <c r="E18" s="5">
        <f t="shared" si="0"/>
        <v>6.6080115308389891</v>
      </c>
      <c r="F18" s="5">
        <f t="shared" si="1"/>
        <v>0.2250807281501721</v>
      </c>
      <c r="G18" s="5">
        <f t="shared" si="2"/>
        <v>1.9789337919174552</v>
      </c>
      <c r="H18" s="4">
        <f t="shared" si="3"/>
        <v>0.20548358759142771</v>
      </c>
      <c r="I18" s="6">
        <f t="shared" si="4"/>
        <v>1.8066336398991949</v>
      </c>
      <c r="J18" s="5">
        <f t="shared" si="5"/>
        <v>2.1891515065765765</v>
      </c>
      <c r="K18" s="5">
        <f t="shared" si="6"/>
        <v>19.247253763551868</v>
      </c>
      <c r="L18" s="4">
        <f t="shared" si="7"/>
        <v>89.525102235964653</v>
      </c>
      <c r="M18" s="6">
        <f t="shared" si="8"/>
        <v>92.096419460220716</v>
      </c>
    </row>
    <row r="19" spans="1:13" x14ac:dyDescent="0.25">
      <c r="A19" s="4">
        <v>20</v>
      </c>
      <c r="B19" s="4">
        <v>1101.8</v>
      </c>
      <c r="C19" s="21">
        <v>62</v>
      </c>
      <c r="D19" s="6">
        <v>6006.1</v>
      </c>
      <c r="E19" s="5">
        <f t="shared" si="0"/>
        <v>6.6170199987988711</v>
      </c>
      <c r="F19" s="5">
        <f t="shared" si="1"/>
        <v>2.2000638728221143E-2</v>
      </c>
      <c r="G19" s="5">
        <f t="shared" si="2"/>
        <v>2.1517985096016052</v>
      </c>
      <c r="H19" s="4">
        <f t="shared" si="3"/>
        <v>2.0057761483479888E-2</v>
      </c>
      <c r="I19" s="6">
        <f t="shared" si="4"/>
        <v>1.9617731011933315</v>
      </c>
      <c r="J19" s="5">
        <f t="shared" si="5"/>
        <v>0.21368849592708505</v>
      </c>
      <c r="K19" s="5">
        <f t="shared" si="6"/>
        <v>20.900056254507138</v>
      </c>
      <c r="L19" s="4">
        <f t="shared" si="7"/>
        <v>98.977519307611985</v>
      </c>
      <c r="M19" s="6">
        <f t="shared" si="8"/>
        <v>100.00493427287232</v>
      </c>
    </row>
    <row r="20" spans="1:13" x14ac:dyDescent="0.25">
      <c r="A20" s="7">
        <v>30</v>
      </c>
      <c r="B20" s="7">
        <v>1081</v>
      </c>
      <c r="C20" s="8">
        <v>8.5</v>
      </c>
      <c r="D20" s="9">
        <v>5938.3</v>
      </c>
      <c r="E20" s="8">
        <f t="shared" si="0"/>
        <v>6.4921025764218365</v>
      </c>
      <c r="F20" s="8">
        <f t="shared" si="1"/>
        <v>3.0162165998367696E-3</v>
      </c>
      <c r="G20" s="8">
        <f t="shared" si="2"/>
        <v>2.1275078819145889</v>
      </c>
      <c r="H20" s="7">
        <f t="shared" si="3"/>
        <v>2.8027655638631225E-3</v>
      </c>
      <c r="I20" s="9">
        <f t="shared" si="4"/>
        <v>1.9769488134904762</v>
      </c>
      <c r="J20" s="8">
        <f t="shared" si="5"/>
        <v>2.985970085801572E-2</v>
      </c>
      <c r="K20" s="8">
        <f t="shared" si="6"/>
        <v>21.061733076622605</v>
      </c>
      <c r="L20" s="7">
        <f t="shared" si="7"/>
        <v>99.857123952904686</v>
      </c>
      <c r="M20" s="9">
        <f t="shared" si="8"/>
        <v>100.77854367239809</v>
      </c>
    </row>
    <row r="23" spans="1:13" x14ac:dyDescent="0.25">
      <c r="A23" t="s">
        <v>24</v>
      </c>
      <c r="B23" t="s">
        <v>27</v>
      </c>
    </row>
    <row r="24" spans="1:13" x14ac:dyDescent="0.25">
      <c r="A24" t="s">
        <v>25</v>
      </c>
      <c r="B24" t="s">
        <v>26</v>
      </c>
    </row>
  </sheetData>
  <mergeCells count="5">
    <mergeCell ref="B12:D12"/>
    <mergeCell ref="E12:G12"/>
    <mergeCell ref="H12:I12"/>
    <mergeCell ref="J12:K12"/>
    <mergeCell ref="A12:A13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D9" sqref="D9"/>
    </sheetView>
  </sheetViews>
  <sheetFormatPr defaultRowHeight="15" x14ac:dyDescent="0.25"/>
  <cols>
    <col min="1" max="1" width="22.140625" bestFit="1" customWidth="1"/>
    <col min="2" max="2" width="10.140625" bestFit="1" customWidth="1"/>
    <col min="5" max="5" width="16.7109375" bestFit="1" customWidth="1"/>
    <col min="9" max="9" width="23" customWidth="1"/>
    <col min="10" max="10" width="9.140625" customWidth="1"/>
    <col min="11" max="11" width="17.7109375" customWidth="1"/>
    <col min="12" max="12" width="14.5703125" bestFit="1" customWidth="1"/>
  </cols>
  <sheetData>
    <row r="1" spans="1:13" x14ac:dyDescent="0.25">
      <c r="A1" s="1" t="s">
        <v>0</v>
      </c>
    </row>
    <row r="3" spans="1:13" x14ac:dyDescent="0.25">
      <c r="A3" t="s">
        <v>1</v>
      </c>
      <c r="B3" s="3" t="s">
        <v>31</v>
      </c>
    </row>
    <row r="4" spans="1:13" x14ac:dyDescent="0.25">
      <c r="A4" t="s">
        <v>2</v>
      </c>
      <c r="B4" s="23">
        <v>43416</v>
      </c>
    </row>
    <row r="6" spans="1:13" x14ac:dyDescent="0.25">
      <c r="B6" t="s">
        <v>5</v>
      </c>
      <c r="C6" s="2" t="s">
        <v>6</v>
      </c>
      <c r="D6" t="s">
        <v>7</v>
      </c>
      <c r="E6" t="s">
        <v>8</v>
      </c>
    </row>
    <row r="7" spans="1:13" x14ac:dyDescent="0.25">
      <c r="A7" t="s">
        <v>3</v>
      </c>
      <c r="B7" s="3">
        <v>7</v>
      </c>
      <c r="C7">
        <v>230</v>
      </c>
      <c r="D7">
        <v>2818.1</v>
      </c>
      <c r="E7" s="3"/>
    </row>
    <row r="8" spans="1:13" x14ac:dyDescent="0.25">
      <c r="A8" t="s">
        <v>4</v>
      </c>
      <c r="B8" s="3">
        <v>5.7</v>
      </c>
      <c r="C8">
        <v>230</v>
      </c>
      <c r="D8">
        <v>2791.2</v>
      </c>
      <c r="E8">
        <v>0</v>
      </c>
    </row>
    <row r="9" spans="1:13" x14ac:dyDescent="0.25">
      <c r="A9" t="s">
        <v>10</v>
      </c>
      <c r="B9" s="3">
        <v>1.7</v>
      </c>
      <c r="C9">
        <v>270</v>
      </c>
      <c r="D9">
        <v>166.51</v>
      </c>
      <c r="E9" s="3">
        <v>67.319999999999993</v>
      </c>
    </row>
    <row r="10" spans="1:13" x14ac:dyDescent="0.25">
      <c r="A10" t="s">
        <v>17</v>
      </c>
      <c r="B10">
        <f>E9/E14</f>
        <v>10.729829807600266</v>
      </c>
    </row>
    <row r="12" spans="1:13" x14ac:dyDescent="0.25">
      <c r="A12" s="24" t="s">
        <v>9</v>
      </c>
      <c r="B12" s="26" t="s">
        <v>13</v>
      </c>
      <c r="C12" s="26"/>
      <c r="D12" s="26"/>
      <c r="E12" s="27" t="s">
        <v>14</v>
      </c>
      <c r="F12" s="27"/>
      <c r="G12" s="27"/>
      <c r="H12" s="28" t="s">
        <v>15</v>
      </c>
      <c r="I12" s="28"/>
      <c r="J12" s="29" t="s">
        <v>16</v>
      </c>
      <c r="K12" s="29"/>
      <c r="L12" s="12" t="s">
        <v>18</v>
      </c>
      <c r="M12" s="13" t="s">
        <v>19</v>
      </c>
    </row>
    <row r="13" spans="1:13" ht="15.75" thickBot="1" x14ac:dyDescent="0.3">
      <c r="A13" s="25"/>
      <c r="B13" s="18" t="s">
        <v>10</v>
      </c>
      <c r="C13" s="19" t="s">
        <v>11</v>
      </c>
      <c r="D13" s="20" t="s">
        <v>12</v>
      </c>
      <c r="E13" s="17" t="s">
        <v>10</v>
      </c>
      <c r="F13" s="17" t="s">
        <v>11</v>
      </c>
      <c r="G13" s="17" t="s">
        <v>12</v>
      </c>
      <c r="H13" s="10" t="s">
        <v>11</v>
      </c>
      <c r="I13" s="11" t="s">
        <v>12</v>
      </c>
      <c r="J13" s="16" t="s">
        <v>11</v>
      </c>
      <c r="K13" s="16" t="s">
        <v>12</v>
      </c>
      <c r="L13" s="14" t="s">
        <v>11</v>
      </c>
      <c r="M13" s="15" t="s">
        <v>12</v>
      </c>
    </row>
    <row r="14" spans="1:13" ht="15.75" thickTop="1" x14ac:dyDescent="0.25">
      <c r="A14" s="4">
        <v>0</v>
      </c>
      <c r="B14" s="4">
        <v>1044.7</v>
      </c>
      <c r="C14" s="5">
        <v>5094.8</v>
      </c>
      <c r="D14" s="6">
        <v>0</v>
      </c>
      <c r="E14" s="5">
        <f>B14/$D$9</f>
        <v>6.2740976517926859</v>
      </c>
      <c r="F14" s="5">
        <f>C14/$D$7</f>
        <v>1.8078847450409852</v>
      </c>
      <c r="G14" s="5">
        <f>D14/$D$8</f>
        <v>0</v>
      </c>
      <c r="H14" s="4">
        <f>(F14/E14)*$E$14</f>
        <v>1.8078847450409854</v>
      </c>
      <c r="I14" s="6">
        <f>(G14/E14)*$E$14</f>
        <v>0</v>
      </c>
      <c r="J14" s="5">
        <f>$B$10*H14</f>
        <v>19.398295626046572</v>
      </c>
      <c r="K14" s="5">
        <f>$B$10*I14</f>
        <v>0</v>
      </c>
      <c r="L14" s="4">
        <f>(($J$14-J14)/$J$14)*100</f>
        <v>0</v>
      </c>
      <c r="M14" s="6">
        <f>((K14/$J$14)*100)</f>
        <v>0</v>
      </c>
    </row>
    <row r="15" spans="1:13" x14ac:dyDescent="0.25">
      <c r="A15" s="4">
        <v>1</v>
      </c>
      <c r="B15" s="4">
        <v>1030.5</v>
      </c>
      <c r="C15" s="5">
        <v>3722.4</v>
      </c>
      <c r="D15" s="6">
        <v>1495.7</v>
      </c>
      <c r="E15" s="5">
        <f t="shared" ref="E15:E20" si="0">B15/$D$9</f>
        <v>6.1888174884391329</v>
      </c>
      <c r="F15" s="5">
        <f t="shared" ref="F15:F20" si="1">C15/$D$7</f>
        <v>1.3208899613214578</v>
      </c>
      <c r="G15" s="5">
        <f t="shared" ref="G15:G20" si="2">D15/$D$8</f>
        <v>0.53586271137861852</v>
      </c>
      <c r="H15" s="4">
        <f t="shared" ref="H15:H20" si="3">(F15/E15)*$E$14</f>
        <v>1.3390914532678573</v>
      </c>
      <c r="I15" s="6">
        <f t="shared" ref="I15:I20" si="4">(G15/E15)*$E$14</f>
        <v>0.54324674874065293</v>
      </c>
      <c r="J15" s="5">
        <f t="shared" ref="J15:K20" si="5">$B$10*H15</f>
        <v>14.368223390376214</v>
      </c>
      <c r="K15" s="5">
        <f t="shared" si="5"/>
        <v>5.8289451575193905</v>
      </c>
      <c r="L15" s="4">
        <f t="shared" ref="L15:L20" si="6">(($J$14-J15)/$J$14)*100</f>
        <v>25.930485505728427</v>
      </c>
      <c r="M15" s="6">
        <f t="shared" ref="M15:M20" si="7">((K15/$J$14)*100)</f>
        <v>30.048748972011342</v>
      </c>
    </row>
    <row r="16" spans="1:13" x14ac:dyDescent="0.25">
      <c r="A16" s="4">
        <v>2</v>
      </c>
      <c r="B16" s="4">
        <v>1056.5</v>
      </c>
      <c r="C16" s="5">
        <v>2807.5</v>
      </c>
      <c r="D16" s="6">
        <v>2583.6999999999998</v>
      </c>
      <c r="E16" s="5">
        <f t="shared" si="0"/>
        <v>6.3449642664104262</v>
      </c>
      <c r="F16" s="5">
        <f t="shared" si="1"/>
        <v>0.99623860047549773</v>
      </c>
      <c r="G16" s="5">
        <f t="shared" si="2"/>
        <v>0.92565921467469192</v>
      </c>
      <c r="H16" s="4">
        <f t="shared" si="3"/>
        <v>0.98511165728040939</v>
      </c>
      <c r="I16" s="6">
        <f t="shared" si="4"/>
        <v>0.91532056939957473</v>
      </c>
      <c r="J16" s="5">
        <f t="shared" si="5"/>
        <v>10.570080424101835</v>
      </c>
      <c r="K16" s="5">
        <f t="shared" si="5"/>
        <v>9.8212339290532054</v>
      </c>
      <c r="L16" s="4">
        <f t="shared" si="6"/>
        <v>45.510262201030038</v>
      </c>
      <c r="M16" s="6">
        <f t="shared" si="7"/>
        <v>50.629365168896548</v>
      </c>
    </row>
    <row r="17" spans="1:13" x14ac:dyDescent="0.25">
      <c r="A17" s="4">
        <v>5</v>
      </c>
      <c r="B17" s="4">
        <v>1088.8</v>
      </c>
      <c r="C17" s="21">
        <v>991.5</v>
      </c>
      <c r="D17" s="6">
        <v>4493.7</v>
      </c>
      <c r="E17" s="5">
        <f t="shared" si="0"/>
        <v>6.538946609813225</v>
      </c>
      <c r="F17" s="5">
        <f t="shared" si="1"/>
        <v>0.35183279514566551</v>
      </c>
      <c r="G17" s="5">
        <f t="shared" si="2"/>
        <v>1.6099527085124679</v>
      </c>
      <c r="H17" s="4">
        <f t="shared" si="3"/>
        <v>0.33758240364500069</v>
      </c>
      <c r="I17" s="6">
        <f t="shared" si="4"/>
        <v>1.54474430068238</v>
      </c>
      <c r="J17" s="5">
        <f t="shared" si="5"/>
        <v>3.6222017371514732</v>
      </c>
      <c r="K17" s="5">
        <f t="shared" si="5"/>
        <v>16.574843442582431</v>
      </c>
      <c r="L17" s="4">
        <f>(($J$14-J17)/$J$14)*100</f>
        <v>81.327216540159071</v>
      </c>
      <c r="M17" s="6">
        <f t="shared" si="7"/>
        <v>85.444844032209602</v>
      </c>
    </row>
    <row r="18" spans="1:13" x14ac:dyDescent="0.25">
      <c r="A18" s="4">
        <v>10</v>
      </c>
      <c r="B18" s="4">
        <v>1116.9000000000001</v>
      </c>
      <c r="C18" s="21">
        <v>164.3</v>
      </c>
      <c r="D18" s="6">
        <v>5432.6</v>
      </c>
      <c r="E18" s="5">
        <f t="shared" si="0"/>
        <v>6.7077052429283537</v>
      </c>
      <c r="F18" s="5">
        <f t="shared" si="1"/>
        <v>5.8301692629786031E-2</v>
      </c>
      <c r="G18" s="5">
        <f t="shared" si="2"/>
        <v>1.946331327027802</v>
      </c>
      <c r="H18" s="4">
        <f t="shared" si="3"/>
        <v>5.4532884134960567E-2</v>
      </c>
      <c r="I18" s="6">
        <f t="shared" si="4"/>
        <v>1.8205142245016963</v>
      </c>
      <c r="J18" s="5">
        <f t="shared" si="5"/>
        <v>0.58512856568571159</v>
      </c>
      <c r="K18" s="5">
        <f t="shared" si="5"/>
        <v>19.533807791218585</v>
      </c>
      <c r="L18" s="4">
        <f t="shared" si="6"/>
        <v>96.983608369695915</v>
      </c>
      <c r="M18" s="6">
        <f t="shared" si="7"/>
        <v>100.69857768839267</v>
      </c>
    </row>
    <row r="19" spans="1:13" x14ac:dyDescent="0.25">
      <c r="A19" s="4">
        <v>20</v>
      </c>
      <c r="B19" s="4">
        <v>1091.5</v>
      </c>
      <c r="C19" s="21">
        <v>0</v>
      </c>
      <c r="D19" s="6">
        <v>5394.4</v>
      </c>
      <c r="E19" s="5">
        <f t="shared" si="0"/>
        <v>6.5551618521410129</v>
      </c>
      <c r="F19" s="5">
        <f t="shared" si="1"/>
        <v>0</v>
      </c>
      <c r="G19" s="5">
        <f t="shared" si="2"/>
        <v>1.9326454571510461</v>
      </c>
      <c r="H19" s="4">
        <f t="shared" si="3"/>
        <v>0</v>
      </c>
      <c r="I19" s="6">
        <f t="shared" si="4"/>
        <v>1.8497798525750784</v>
      </c>
      <c r="J19" s="5">
        <f t="shared" si="5"/>
        <v>0</v>
      </c>
      <c r="K19" s="5">
        <f t="shared" si="5"/>
        <v>19.847822999658501</v>
      </c>
      <c r="L19" s="4">
        <f t="shared" si="6"/>
        <v>100</v>
      </c>
      <c r="M19" s="6">
        <f t="shared" si="7"/>
        <v>102.31735500003587</v>
      </c>
    </row>
    <row r="20" spans="1:13" x14ac:dyDescent="0.25">
      <c r="A20" s="7">
        <v>30</v>
      </c>
      <c r="B20" s="7">
        <v>1067.3</v>
      </c>
      <c r="C20" s="8">
        <v>0</v>
      </c>
      <c r="D20" s="9">
        <v>5244.7</v>
      </c>
      <c r="E20" s="8">
        <f t="shared" si="0"/>
        <v>6.4098252357215779</v>
      </c>
      <c r="F20" s="8">
        <f t="shared" si="1"/>
        <v>0</v>
      </c>
      <c r="G20" s="8">
        <f t="shared" si="2"/>
        <v>1.8790126110633421</v>
      </c>
      <c r="H20" s="7">
        <f t="shared" si="3"/>
        <v>0</v>
      </c>
      <c r="I20" s="9">
        <f t="shared" si="4"/>
        <v>1.8392246554650742</v>
      </c>
      <c r="J20" s="8">
        <f t="shared" si="5"/>
        <v>0</v>
      </c>
      <c r="K20" s="8">
        <f t="shared" si="5"/>
        <v>19.734567531082483</v>
      </c>
      <c r="L20" s="7">
        <f t="shared" si="6"/>
        <v>100</v>
      </c>
      <c r="M20" s="9">
        <f t="shared" si="7"/>
        <v>101.73351263182313</v>
      </c>
    </row>
    <row r="23" spans="1:13" x14ac:dyDescent="0.25">
      <c r="A23" t="s">
        <v>24</v>
      </c>
      <c r="B23" t="s">
        <v>27</v>
      </c>
    </row>
    <row r="24" spans="1:13" x14ac:dyDescent="0.25">
      <c r="A24" t="s">
        <v>25</v>
      </c>
      <c r="B24" t="s">
        <v>32</v>
      </c>
    </row>
  </sheetData>
  <mergeCells count="5">
    <mergeCell ref="A12:A13"/>
    <mergeCell ref="B12:D12"/>
    <mergeCell ref="E12:G12"/>
    <mergeCell ref="H12:I12"/>
    <mergeCell ref="J12:K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A39" sqref="A39"/>
    </sheetView>
  </sheetViews>
  <sheetFormatPr defaultRowHeight="15" x14ac:dyDescent="0.25"/>
  <cols>
    <col min="1" max="1" width="22.140625" bestFit="1" customWidth="1"/>
    <col min="2" max="2" width="10.140625" bestFit="1" customWidth="1"/>
    <col min="5" max="5" width="16.7109375" bestFit="1" customWidth="1"/>
    <col min="9" max="9" width="23" customWidth="1"/>
    <col min="10" max="10" width="9.140625" customWidth="1"/>
    <col min="11" max="11" width="17.7109375" customWidth="1"/>
    <col min="12" max="12" width="14.5703125" bestFit="1" customWidth="1"/>
  </cols>
  <sheetData>
    <row r="1" spans="1:13" x14ac:dyDescent="0.25">
      <c r="A1" s="1" t="s">
        <v>0</v>
      </c>
    </row>
    <row r="3" spans="1:13" x14ac:dyDescent="0.25">
      <c r="A3" t="s">
        <v>1</v>
      </c>
      <c r="B3" s="3" t="s">
        <v>23</v>
      </c>
    </row>
    <row r="4" spans="1:13" x14ac:dyDescent="0.25">
      <c r="A4" t="s">
        <v>2</v>
      </c>
      <c r="B4" s="23">
        <v>43413</v>
      </c>
    </row>
    <row r="6" spans="1:13" x14ac:dyDescent="0.25">
      <c r="B6" t="s">
        <v>5</v>
      </c>
      <c r="C6" s="2" t="s">
        <v>6</v>
      </c>
      <c r="D6" t="s">
        <v>7</v>
      </c>
      <c r="E6" t="s">
        <v>8</v>
      </c>
    </row>
    <row r="7" spans="1:13" x14ac:dyDescent="0.25">
      <c r="A7" t="s">
        <v>3</v>
      </c>
      <c r="B7" s="3">
        <v>7</v>
      </c>
      <c r="C7">
        <v>230</v>
      </c>
      <c r="D7">
        <v>2818.1</v>
      </c>
      <c r="E7" s="3"/>
    </row>
    <row r="8" spans="1:13" x14ac:dyDescent="0.25">
      <c r="A8" t="s">
        <v>4</v>
      </c>
      <c r="B8" s="3">
        <v>5.7</v>
      </c>
      <c r="C8">
        <v>230</v>
      </c>
      <c r="D8">
        <v>2791.2</v>
      </c>
      <c r="E8">
        <v>0</v>
      </c>
    </row>
    <row r="9" spans="1:13" x14ac:dyDescent="0.25">
      <c r="A9" t="s">
        <v>10</v>
      </c>
      <c r="B9" s="3">
        <v>1.7</v>
      </c>
      <c r="C9">
        <v>270</v>
      </c>
      <c r="D9">
        <v>166.51</v>
      </c>
      <c r="E9" s="3">
        <v>61.96</v>
      </c>
    </row>
    <row r="10" spans="1:13" x14ac:dyDescent="0.25">
      <c r="A10" t="s">
        <v>17</v>
      </c>
      <c r="B10">
        <f>E9/E14</f>
        <v>9.8594797400611611</v>
      </c>
    </row>
    <row r="12" spans="1:13" x14ac:dyDescent="0.25">
      <c r="A12" s="24" t="s">
        <v>9</v>
      </c>
      <c r="B12" s="26" t="s">
        <v>13</v>
      </c>
      <c r="C12" s="26"/>
      <c r="D12" s="26"/>
      <c r="E12" s="27" t="s">
        <v>14</v>
      </c>
      <c r="F12" s="27"/>
      <c r="G12" s="27"/>
      <c r="H12" s="28" t="s">
        <v>15</v>
      </c>
      <c r="I12" s="28"/>
      <c r="J12" s="29" t="s">
        <v>16</v>
      </c>
      <c r="K12" s="29"/>
      <c r="L12" s="12" t="s">
        <v>18</v>
      </c>
      <c r="M12" s="13" t="s">
        <v>19</v>
      </c>
    </row>
    <row r="13" spans="1:13" ht="15.75" thickBot="1" x14ac:dyDescent="0.3">
      <c r="A13" s="25"/>
      <c r="B13" s="18" t="s">
        <v>10</v>
      </c>
      <c r="C13" s="19" t="s">
        <v>11</v>
      </c>
      <c r="D13" s="20" t="s">
        <v>12</v>
      </c>
      <c r="E13" s="17" t="s">
        <v>10</v>
      </c>
      <c r="F13" s="17" t="s">
        <v>11</v>
      </c>
      <c r="G13" s="17" t="s">
        <v>12</v>
      </c>
      <c r="H13" s="10" t="s">
        <v>11</v>
      </c>
      <c r="I13" s="11" t="s">
        <v>12</v>
      </c>
      <c r="J13" s="16" t="s">
        <v>11</v>
      </c>
      <c r="K13" s="16" t="s">
        <v>12</v>
      </c>
      <c r="L13" s="14" t="s">
        <v>11</v>
      </c>
      <c r="M13" s="15" t="s">
        <v>12</v>
      </c>
    </row>
    <row r="14" spans="1:13" ht="15.75" thickTop="1" x14ac:dyDescent="0.25">
      <c r="A14" s="4">
        <v>0</v>
      </c>
      <c r="B14" s="4">
        <v>1046.4000000000001</v>
      </c>
      <c r="C14" s="5">
        <v>6069.4</v>
      </c>
      <c r="D14" s="6">
        <v>0</v>
      </c>
      <c r="E14" s="5">
        <f>B14/$D$9</f>
        <v>6.284307248813886</v>
      </c>
      <c r="F14" s="5">
        <f>C14/$D$7</f>
        <v>2.1537205918881517</v>
      </c>
      <c r="G14" s="5">
        <f>D14/$D$8</f>
        <v>0</v>
      </c>
      <c r="H14" s="4">
        <f>(F14/E14)*$E$14</f>
        <v>2.1537205918881517</v>
      </c>
      <c r="I14" s="6">
        <f>(G14/E14)*$E$14</f>
        <v>0</v>
      </c>
      <c r="J14" s="5">
        <f>$B$10*H14</f>
        <v>21.234564541473762</v>
      </c>
      <c r="K14" s="5">
        <f>$B$10*I14</f>
        <v>0</v>
      </c>
      <c r="L14" s="4">
        <f>(($J$14-J14)/$J$14)*100</f>
        <v>0</v>
      </c>
      <c r="M14" s="6">
        <f>((K14/$J$14)*100)</f>
        <v>0</v>
      </c>
    </row>
    <row r="15" spans="1:13" x14ac:dyDescent="0.25">
      <c r="A15" s="4">
        <v>1</v>
      </c>
      <c r="B15" s="4">
        <v>978.6</v>
      </c>
      <c r="C15" s="5">
        <v>4651</v>
      </c>
      <c r="D15" s="6">
        <v>1208.9000000000001</v>
      </c>
      <c r="E15" s="5">
        <f t="shared" ref="E15:E20" si="0">B15/$D$9</f>
        <v>5.8771244970272063</v>
      </c>
      <c r="F15" s="5">
        <f t="shared" ref="F15:F20" si="1">C15/$D$7</f>
        <v>1.6504027536283312</v>
      </c>
      <c r="G15" s="5">
        <f t="shared" ref="G15:G20" si="2">D15/$D$8</f>
        <v>0.43311120664946984</v>
      </c>
      <c r="H15" s="4">
        <f t="shared" ref="H15:H20" si="3">(F15/E15)*$E$14</f>
        <v>1.7647470277914221</v>
      </c>
      <c r="I15" s="6">
        <f t="shared" ref="I15:I20" si="4">(G15/E15)*$E$14</f>
        <v>0.46311829821991135</v>
      </c>
      <c r="J15" s="5">
        <f t="shared" ref="J15:K20" si="5">$B$10*H15</f>
        <v>17.399487566842677</v>
      </c>
      <c r="K15" s="5">
        <f t="shared" si="5"/>
        <v>4.5661054785508188</v>
      </c>
      <c r="L15" s="4">
        <f t="shared" ref="L15:L20" si="6">(($J$14-J15)/$J$14)*100</f>
        <v>18.060539772975805</v>
      </c>
      <c r="M15" s="6">
        <f t="shared" ref="M15:M20" si="7">((K15/$J$14)*100)</f>
        <v>21.503174551249419</v>
      </c>
    </row>
    <row r="16" spans="1:13" x14ac:dyDescent="0.25">
      <c r="A16" s="4">
        <v>2</v>
      </c>
      <c r="B16" s="4">
        <v>1026.4000000000001</v>
      </c>
      <c r="C16" s="5">
        <v>3865.6</v>
      </c>
      <c r="D16" s="6">
        <v>2205.6</v>
      </c>
      <c r="E16" s="5">
        <f t="shared" si="0"/>
        <v>6.164194342682122</v>
      </c>
      <c r="F16" s="5">
        <f t="shared" si="1"/>
        <v>1.3717043398034137</v>
      </c>
      <c r="G16" s="5">
        <f t="shared" si="2"/>
        <v>0.79019776440240763</v>
      </c>
      <c r="H16" s="4">
        <f t="shared" si="3"/>
        <v>1.3984327953724591</v>
      </c>
      <c r="I16" s="6">
        <f t="shared" si="4"/>
        <v>0.80559522668616457</v>
      </c>
      <c r="J16" s="5">
        <f t="shared" si="5"/>
        <v>13.787819813811856</v>
      </c>
      <c r="K16" s="5">
        <f t="shared" si="5"/>
        <v>7.9427498162022179</v>
      </c>
      <c r="L16" s="4">
        <f t="shared" si="6"/>
        <v>35.068977812648249</v>
      </c>
      <c r="M16" s="6">
        <f t="shared" si="7"/>
        <v>37.404816099190704</v>
      </c>
    </row>
    <row r="17" spans="1:13" x14ac:dyDescent="0.25">
      <c r="A17" s="4">
        <v>5</v>
      </c>
      <c r="B17" s="4">
        <v>1032</v>
      </c>
      <c r="C17" s="21">
        <v>1931.4</v>
      </c>
      <c r="D17" s="6">
        <v>4202.8</v>
      </c>
      <c r="E17" s="5">
        <f t="shared" si="0"/>
        <v>6.197825956399015</v>
      </c>
      <c r="F17" s="5">
        <f t="shared" si="1"/>
        <v>0.68535538128526319</v>
      </c>
      <c r="G17" s="5">
        <f t="shared" si="2"/>
        <v>1.50573230151906</v>
      </c>
      <c r="H17" s="4">
        <f t="shared" si="3"/>
        <v>0.69491847962877862</v>
      </c>
      <c r="I17" s="6">
        <f t="shared" si="4"/>
        <v>1.5267425196797915</v>
      </c>
      <c r="J17" s="5">
        <f t="shared" si="5"/>
        <v>6.8515346708940479</v>
      </c>
      <c r="K17" s="5">
        <f t="shared" si="5"/>
        <v>15.052886941072833</v>
      </c>
      <c r="L17" s="4">
        <f>(($J$14-J17)/$J$14)*100</f>
        <v>67.734046735396234</v>
      </c>
      <c r="M17" s="6">
        <f t="shared" si="7"/>
        <v>70.888606694395179</v>
      </c>
    </row>
    <row r="18" spans="1:13" x14ac:dyDescent="0.25">
      <c r="A18" s="4">
        <v>10</v>
      </c>
      <c r="B18" s="4">
        <v>1015.7</v>
      </c>
      <c r="C18" s="21">
        <v>572.79999999999995</v>
      </c>
      <c r="D18" s="6">
        <v>5409.4</v>
      </c>
      <c r="E18" s="5">
        <f t="shared" si="0"/>
        <v>6.0999339379016284</v>
      </c>
      <c r="F18" s="5">
        <f t="shared" si="1"/>
        <v>0.20325751392782371</v>
      </c>
      <c r="G18" s="5">
        <f t="shared" si="2"/>
        <v>1.9380194898251648</v>
      </c>
      <c r="H18" s="4">
        <f t="shared" si="3"/>
        <v>0.20940106584038073</v>
      </c>
      <c r="I18" s="6">
        <f t="shared" si="4"/>
        <v>1.9965970209245374</v>
      </c>
      <c r="J18" s="5">
        <f t="shared" si="5"/>
        <v>2.0645855662004471</v>
      </c>
      <c r="K18" s="5">
        <f t="shared" si="5"/>
        <v>19.685407876871945</v>
      </c>
      <c r="L18" s="4">
        <f t="shared" si="6"/>
        <v>90.277240853382921</v>
      </c>
      <c r="M18" s="6">
        <f t="shared" si="7"/>
        <v>92.704551762405487</v>
      </c>
    </row>
    <row r="19" spans="1:13" x14ac:dyDescent="0.25">
      <c r="A19" s="4">
        <v>20</v>
      </c>
      <c r="B19" s="4">
        <v>1058.3</v>
      </c>
      <c r="C19" s="21">
        <v>52.1</v>
      </c>
      <c r="D19" s="6">
        <v>6112.3</v>
      </c>
      <c r="E19" s="5">
        <f t="shared" si="0"/>
        <v>6.3557744279622845</v>
      </c>
      <c r="F19" s="5">
        <f t="shared" si="1"/>
        <v>1.848763351194067E-2</v>
      </c>
      <c r="G19" s="5">
        <f t="shared" si="2"/>
        <v>2.1898466609343652</v>
      </c>
      <c r="H19" s="4">
        <f t="shared" si="3"/>
        <v>1.8279750266365604E-2</v>
      </c>
      <c r="I19" s="6">
        <f t="shared" si="4"/>
        <v>2.165223042617141</v>
      </c>
      <c r="J19" s="5">
        <f t="shared" si="5"/>
        <v>0.1802288274046093</v>
      </c>
      <c r="K19" s="5">
        <f t="shared" si="5"/>
        <v>21.347972721397287</v>
      </c>
      <c r="L19" s="4">
        <f t="shared" si="6"/>
        <v>99.151247829676009</v>
      </c>
      <c r="M19" s="6">
        <f t="shared" si="7"/>
        <v>100.5340734899556</v>
      </c>
    </row>
    <row r="20" spans="1:13" x14ac:dyDescent="0.25">
      <c r="A20" s="7">
        <v>30</v>
      </c>
      <c r="B20" s="7">
        <v>1002.8</v>
      </c>
      <c r="C20" s="8">
        <v>6.7</v>
      </c>
      <c r="D20" s="9">
        <v>5840.1</v>
      </c>
      <c r="E20" s="8">
        <f t="shared" si="0"/>
        <v>6.0224611134466395</v>
      </c>
      <c r="F20" s="8">
        <f t="shared" si="1"/>
        <v>2.3774883786948655E-3</v>
      </c>
      <c r="G20" s="8">
        <f t="shared" si="2"/>
        <v>2.0923258813413588</v>
      </c>
      <c r="H20" s="7">
        <f t="shared" si="3"/>
        <v>2.480857438638121E-3</v>
      </c>
      <c r="I20" s="9">
        <f t="shared" si="4"/>
        <v>2.1832965718344615</v>
      </c>
      <c r="J20" s="8">
        <f t="shared" si="5"/>
        <v>2.4459963654232579E-2</v>
      </c>
      <c r="K20" s="8">
        <f t="shared" si="5"/>
        <v>21.526168316546862</v>
      </c>
      <c r="L20" s="7">
        <f t="shared" si="6"/>
        <v>99.884810618054061</v>
      </c>
      <c r="M20" s="9">
        <f t="shared" si="7"/>
        <v>101.37325055337753</v>
      </c>
    </row>
    <row r="23" spans="1:13" x14ac:dyDescent="0.25">
      <c r="A23" t="s">
        <v>24</v>
      </c>
      <c r="B23" t="s">
        <v>27</v>
      </c>
    </row>
    <row r="24" spans="1:13" x14ac:dyDescent="0.25">
      <c r="A24" t="s">
        <v>25</v>
      </c>
      <c r="B24" t="s">
        <v>30</v>
      </c>
    </row>
  </sheetData>
  <mergeCells count="5">
    <mergeCell ref="A12:A13"/>
    <mergeCell ref="B12:D12"/>
    <mergeCell ref="E12:G12"/>
    <mergeCell ref="H12:I12"/>
    <mergeCell ref="J12:K1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L14" sqref="L14:L20"/>
    </sheetView>
  </sheetViews>
  <sheetFormatPr defaultRowHeight="15" x14ac:dyDescent="0.25"/>
  <cols>
    <col min="1" max="1" width="22.140625" bestFit="1" customWidth="1"/>
    <col min="2" max="2" width="10.140625" bestFit="1" customWidth="1"/>
    <col min="5" max="5" width="16.7109375" bestFit="1" customWidth="1"/>
    <col min="9" max="9" width="23" customWidth="1"/>
    <col min="10" max="10" width="9.140625" customWidth="1"/>
    <col min="11" max="11" width="17.7109375" customWidth="1"/>
    <col min="12" max="12" width="14.5703125" bestFit="1" customWidth="1"/>
  </cols>
  <sheetData>
    <row r="1" spans="1:13" x14ac:dyDescent="0.25">
      <c r="A1" s="1" t="s">
        <v>0</v>
      </c>
    </row>
    <row r="3" spans="1:13" x14ac:dyDescent="0.25">
      <c r="A3" t="s">
        <v>1</v>
      </c>
      <c r="B3" s="3">
        <v>322</v>
      </c>
    </row>
    <row r="4" spans="1:13" x14ac:dyDescent="0.25">
      <c r="A4" t="s">
        <v>2</v>
      </c>
      <c r="B4" s="23">
        <v>43433</v>
      </c>
    </row>
    <row r="6" spans="1:13" x14ac:dyDescent="0.25">
      <c r="B6" t="s">
        <v>5</v>
      </c>
      <c r="C6" s="2" t="s">
        <v>6</v>
      </c>
      <c r="D6" t="s">
        <v>7</v>
      </c>
      <c r="E6" t="s">
        <v>8</v>
      </c>
    </row>
    <row r="7" spans="1:13" x14ac:dyDescent="0.25">
      <c r="A7" t="s">
        <v>3</v>
      </c>
      <c r="B7" s="3">
        <v>7</v>
      </c>
      <c r="C7">
        <v>230</v>
      </c>
      <c r="D7">
        <v>2818.1</v>
      </c>
      <c r="E7" s="3">
        <v>20.010000000000002</v>
      </c>
    </row>
    <row r="8" spans="1:13" x14ac:dyDescent="0.25">
      <c r="A8" t="s">
        <v>4</v>
      </c>
      <c r="B8" s="3">
        <v>5.7</v>
      </c>
      <c r="C8">
        <v>230</v>
      </c>
      <c r="D8">
        <v>2791.2</v>
      </c>
      <c r="E8">
        <v>0</v>
      </c>
    </row>
    <row r="9" spans="1:13" x14ac:dyDescent="0.25">
      <c r="A9" t="s">
        <v>10</v>
      </c>
      <c r="B9" s="3">
        <v>1.7</v>
      </c>
      <c r="C9">
        <v>270</v>
      </c>
      <c r="D9">
        <v>166.51</v>
      </c>
      <c r="E9" s="3">
        <v>69.17</v>
      </c>
    </row>
    <row r="10" spans="1:13" x14ac:dyDescent="0.25">
      <c r="A10" t="s">
        <v>17</v>
      </c>
      <c r="B10">
        <f>E9/E14</f>
        <v>10.062464354359602</v>
      </c>
    </row>
    <row r="12" spans="1:13" x14ac:dyDescent="0.25">
      <c r="A12" s="24" t="s">
        <v>9</v>
      </c>
      <c r="B12" s="26" t="s">
        <v>13</v>
      </c>
      <c r="C12" s="26"/>
      <c r="D12" s="26"/>
      <c r="E12" s="27" t="s">
        <v>14</v>
      </c>
      <c r="F12" s="27"/>
      <c r="G12" s="27"/>
      <c r="H12" s="28" t="s">
        <v>15</v>
      </c>
      <c r="I12" s="28"/>
      <c r="J12" s="29" t="s">
        <v>16</v>
      </c>
      <c r="K12" s="29"/>
      <c r="L12" s="12" t="s">
        <v>18</v>
      </c>
      <c r="M12" s="13" t="s">
        <v>19</v>
      </c>
    </row>
    <row r="13" spans="1:13" ht="15.75" thickBot="1" x14ac:dyDescent="0.3">
      <c r="A13" s="25"/>
      <c r="B13" s="18" t="s">
        <v>10</v>
      </c>
      <c r="C13" s="19" t="s">
        <v>11</v>
      </c>
      <c r="D13" s="20" t="s">
        <v>12</v>
      </c>
      <c r="E13" s="17" t="s">
        <v>10</v>
      </c>
      <c r="F13" s="17" t="s">
        <v>11</v>
      </c>
      <c r="G13" s="17" t="s">
        <v>12</v>
      </c>
      <c r="H13" s="10" t="s">
        <v>11</v>
      </c>
      <c r="I13" s="11" t="s">
        <v>12</v>
      </c>
      <c r="J13" s="16" t="s">
        <v>11</v>
      </c>
      <c r="K13" s="16" t="s">
        <v>12</v>
      </c>
      <c r="L13" s="14" t="s">
        <v>11</v>
      </c>
      <c r="M13" s="15" t="s">
        <v>12</v>
      </c>
    </row>
    <row r="14" spans="1:13" ht="15.75" thickTop="1" x14ac:dyDescent="0.25">
      <c r="A14" s="4">
        <v>0</v>
      </c>
      <c r="B14" s="4">
        <v>1144.5999999999999</v>
      </c>
      <c r="C14" s="5">
        <v>5615.7</v>
      </c>
      <c r="D14" s="6">
        <v>0</v>
      </c>
      <c r="E14" s="5">
        <f>B14/$D$9</f>
        <v>6.8740616179208454</v>
      </c>
      <c r="F14" s="5">
        <f>C14/$D$7</f>
        <v>1.9927255952592171</v>
      </c>
      <c r="G14" s="5">
        <f>D14/$D$8</f>
        <v>0</v>
      </c>
      <c r="H14" s="4">
        <f>(F14/E14)*$E$14</f>
        <v>1.9927255952592171</v>
      </c>
      <c r="I14" s="6">
        <f>(G14/E14)*$E$14</f>
        <v>0</v>
      </c>
      <c r="J14" s="5">
        <f>$B$10*H14</f>
        <v>20.05173027031589</v>
      </c>
      <c r="K14" s="5">
        <f>$B$10*I14</f>
        <v>0</v>
      </c>
      <c r="L14" s="4">
        <f>(($J$14-J14)/$J$14)*100</f>
        <v>0</v>
      </c>
      <c r="M14" s="6">
        <f>((K14/$J$14)*100)</f>
        <v>0</v>
      </c>
    </row>
    <row r="15" spans="1:13" x14ac:dyDescent="0.25">
      <c r="A15" s="4">
        <v>1</v>
      </c>
      <c r="B15" s="4">
        <v>1071.9000000000001</v>
      </c>
      <c r="C15" s="5">
        <v>4750.7</v>
      </c>
      <c r="D15" s="6">
        <v>903.6</v>
      </c>
      <c r="E15" s="5">
        <f t="shared" ref="E15:E20" si="0">B15/$D$9</f>
        <v>6.437451204131885</v>
      </c>
      <c r="F15" s="5">
        <f t="shared" ref="F15:F20" si="1">C15/$D$7</f>
        <v>1.6857812000993577</v>
      </c>
      <c r="G15" s="5">
        <f t="shared" ref="G15:G20" si="2">D15/$D$8</f>
        <v>0.32373172828890801</v>
      </c>
      <c r="H15" s="4">
        <f t="shared" ref="H15:H20" si="3">(F15/E15)*$E$14</f>
        <v>1.8001167661477044</v>
      </c>
      <c r="I15" s="6">
        <f t="shared" ref="I15:I20" si="4">(G15/E15)*$E$14</f>
        <v>0.34568834424804928</v>
      </c>
      <c r="J15" s="5">
        <f t="shared" ref="J15:K20" si="5">$B$10*H15</f>
        <v>18.113610793046355</v>
      </c>
      <c r="K15" s="5">
        <f t="shared" si="5"/>
        <v>3.4784766417135868</v>
      </c>
      <c r="L15" s="4">
        <f t="shared" ref="L15:L20" si="6">(($J$14-J15)/$J$14)*100</f>
        <v>9.6655971885811827</v>
      </c>
      <c r="M15" s="6">
        <f t="shared" ref="M15:M20" si="7">((K15/$J$14)*100)</f>
        <v>17.347513630098256</v>
      </c>
    </row>
    <row r="16" spans="1:13" x14ac:dyDescent="0.25">
      <c r="A16" s="4">
        <v>2</v>
      </c>
      <c r="B16" s="4">
        <v>1050.9000000000001</v>
      </c>
      <c r="C16" s="5">
        <v>3614.1</v>
      </c>
      <c r="D16" s="6">
        <v>1672.9</v>
      </c>
      <c r="E16" s="5">
        <f t="shared" si="0"/>
        <v>6.3113326526935332</v>
      </c>
      <c r="F16" s="5">
        <f t="shared" si="1"/>
        <v>1.2824598133494198</v>
      </c>
      <c r="G16" s="5">
        <f t="shared" si="2"/>
        <v>0.59934795070220703</v>
      </c>
      <c r="H16" s="4">
        <f t="shared" si="3"/>
        <v>1.3968060732322254</v>
      </c>
      <c r="I16" s="6">
        <f t="shared" si="4"/>
        <v>0.65278681546650108</v>
      </c>
      <c r="J16" s="5">
        <f t="shared" si="5"/>
        <v>14.055311321852274</v>
      </c>
      <c r="K16" s="5">
        <f t="shared" si="5"/>
        <v>6.5686440616275865</v>
      </c>
      <c r="L16" s="4">
        <f t="shared" si="6"/>
        <v>29.904745713344116</v>
      </c>
      <c r="M16" s="6">
        <f t="shared" si="7"/>
        <v>32.758490030915951</v>
      </c>
    </row>
    <row r="17" spans="1:13" x14ac:dyDescent="0.25">
      <c r="A17" s="4">
        <v>5</v>
      </c>
      <c r="B17" s="4">
        <v>1069.0999999999999</v>
      </c>
      <c r="C17" s="21">
        <v>2031.6</v>
      </c>
      <c r="D17" s="6">
        <v>3519.8</v>
      </c>
      <c r="E17" s="5">
        <f t="shared" si="0"/>
        <v>6.4206353972734371</v>
      </c>
      <c r="F17" s="5">
        <f t="shared" si="1"/>
        <v>0.72091125226216246</v>
      </c>
      <c r="G17" s="5">
        <f t="shared" si="2"/>
        <v>1.2610346804241905</v>
      </c>
      <c r="H17" s="4">
        <f t="shared" si="3"/>
        <v>0.77182211143884683</v>
      </c>
      <c r="I17" s="6">
        <f t="shared" si="4"/>
        <v>1.3500891359213623</v>
      </c>
      <c r="J17" s="5">
        <f t="shared" si="5"/>
        <v>7.7664324842599601</v>
      </c>
      <c r="K17" s="5">
        <f t="shared" si="5"/>
        <v>13.585223805416863</v>
      </c>
      <c r="L17" s="4">
        <f>(($J$14-J17)/$J$14)*100</f>
        <v>61.268018372672785</v>
      </c>
      <c r="M17" s="6">
        <f t="shared" si="7"/>
        <v>67.750880459069947</v>
      </c>
    </row>
    <row r="18" spans="1:13" x14ac:dyDescent="0.25">
      <c r="A18" s="4">
        <v>10</v>
      </c>
      <c r="B18" s="4">
        <v>1117.0999999999999</v>
      </c>
      <c r="C18" s="21">
        <v>611.1</v>
      </c>
      <c r="D18" s="6">
        <v>4870.5</v>
      </c>
      <c r="E18" s="5">
        <f t="shared" si="0"/>
        <v>6.70890637198967</v>
      </c>
      <c r="F18" s="5">
        <f t="shared" si="1"/>
        <v>0.21684823107767645</v>
      </c>
      <c r="G18" s="5">
        <f t="shared" si="2"/>
        <v>1.7449484092863286</v>
      </c>
      <c r="H18" s="4">
        <f t="shared" si="3"/>
        <v>0.22218645178722451</v>
      </c>
      <c r="I18" s="6">
        <f t="shared" si="4"/>
        <v>1.7879043498962777</v>
      </c>
      <c r="J18" s="5">
        <f t="shared" si="5"/>
        <v>2.235743251130585</v>
      </c>
      <c r="K18" s="5">
        <f t="shared" si="5"/>
        <v>17.990723789835769</v>
      </c>
      <c r="L18" s="4">
        <f t="shared" si="6"/>
        <v>88.850123051773096</v>
      </c>
      <c r="M18" s="6">
        <f t="shared" si="7"/>
        <v>89.721552939841871</v>
      </c>
    </row>
    <row r="19" spans="1:13" x14ac:dyDescent="0.25">
      <c r="A19" s="4">
        <v>20</v>
      </c>
      <c r="B19" s="4">
        <v>1090</v>
      </c>
      <c r="C19" s="21">
        <v>54.1</v>
      </c>
      <c r="D19" s="6">
        <v>5238.1000000000004</v>
      </c>
      <c r="E19" s="5">
        <f t="shared" si="0"/>
        <v>6.5461533841811308</v>
      </c>
      <c r="F19" s="5">
        <f t="shared" si="1"/>
        <v>1.9197331535431676E-2</v>
      </c>
      <c r="G19" s="5">
        <f t="shared" si="2"/>
        <v>1.87664803668673</v>
      </c>
      <c r="H19" s="4">
        <f t="shared" si="3"/>
        <v>2.0158959335279902E-2</v>
      </c>
      <c r="I19" s="6">
        <f t="shared" si="4"/>
        <v>1.9706526080657163</v>
      </c>
      <c r="J19" s="5">
        <f t="shared" si="5"/>
        <v>0.20284880973223873</v>
      </c>
      <c r="K19" s="5">
        <f t="shared" si="5"/>
        <v>19.829621623487053</v>
      </c>
      <c r="L19" s="4">
        <f t="shared" si="6"/>
        <v>98.988372539438501</v>
      </c>
      <c r="M19" s="6">
        <f t="shared" si="7"/>
        <v>98.892321790515808</v>
      </c>
    </row>
    <row r="20" spans="1:13" x14ac:dyDescent="0.25">
      <c r="A20" s="7">
        <v>30</v>
      </c>
      <c r="B20" s="7">
        <v>1062.4000000000001</v>
      </c>
      <c r="C20" s="8">
        <v>7.3</v>
      </c>
      <c r="D20" s="9">
        <v>5146.3999999999996</v>
      </c>
      <c r="E20" s="8">
        <f t="shared" si="0"/>
        <v>6.3803975737192973</v>
      </c>
      <c r="F20" s="8">
        <f t="shared" si="1"/>
        <v>2.5903977857421666E-3</v>
      </c>
      <c r="G20" s="8">
        <f t="shared" si="2"/>
        <v>1.8437947836056177</v>
      </c>
      <c r="H20" s="7">
        <f t="shared" si="3"/>
        <v>2.7908220120109969E-3</v>
      </c>
      <c r="I20" s="9">
        <f t="shared" si="4"/>
        <v>1.9864528513883559</v>
      </c>
      <c r="J20" s="8">
        <f t="shared" si="5"/>
        <v>2.8082547015222802E-2</v>
      </c>
      <c r="K20" s="8">
        <f t="shared" si="5"/>
        <v>19.988611008711324</v>
      </c>
      <c r="L20" s="7">
        <f t="shared" si="6"/>
        <v>99.859949507415848</v>
      </c>
      <c r="M20" s="9">
        <f t="shared" si="7"/>
        <v>99.685217880184609</v>
      </c>
    </row>
    <row r="23" spans="1:13" x14ac:dyDescent="0.25">
      <c r="A23" t="s">
        <v>24</v>
      </c>
      <c r="B23" t="s">
        <v>33</v>
      </c>
    </row>
    <row r="24" spans="1:13" x14ac:dyDescent="0.25">
      <c r="A24" t="s">
        <v>25</v>
      </c>
      <c r="B24" t="s">
        <v>26</v>
      </c>
    </row>
  </sheetData>
  <mergeCells count="5">
    <mergeCell ref="A12:A13"/>
    <mergeCell ref="B12:D12"/>
    <mergeCell ref="E12:G12"/>
    <mergeCell ref="H12:I12"/>
    <mergeCell ref="J12:K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Comparison</vt:lpstr>
      <vt:lpstr>2.5 eq. NaOH, 1-1</vt:lpstr>
      <vt:lpstr>5 eq. NaOH, 1-1</vt:lpstr>
      <vt:lpstr>10 eq. NaOH, 1-1</vt:lpstr>
      <vt:lpstr>20 eq. NaOH, 1-1</vt:lpstr>
      <vt:lpstr>10 eq. KOH, 1-1</vt:lpstr>
      <vt:lpstr>10 eq. NaOH, 45-55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dcterms:created xsi:type="dcterms:W3CDTF">2018-09-11T12:36:05Z</dcterms:created>
  <dcterms:modified xsi:type="dcterms:W3CDTF">2019-07-12T11:19:55Z</dcterms:modified>
</cp:coreProperties>
</file>