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Katharina\Publication\Paper JFlowChem\Upload H2020 portal\raw data\flow experiments\"/>
    </mc:Choice>
  </mc:AlternateContent>
  <bookViews>
    <workbookView xWindow="0" yWindow="0" windowWidth="21570" windowHeight="8070"/>
  </bookViews>
  <sheets>
    <sheet name="Experiment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4" l="1"/>
  <c r="D18" i="4"/>
  <c r="G18" i="4" l="1"/>
  <c r="F18" i="4" l="1"/>
  <c r="B9" i="4" s="1"/>
  <c r="H18" i="4" l="1"/>
  <c r="I17" i="4"/>
  <c r="H17" i="4"/>
  <c r="I18" i="4" l="1"/>
  <c r="F19" i="4"/>
  <c r="F20" i="4"/>
  <c r="F21" i="4"/>
  <c r="J18" i="4" l="1"/>
  <c r="G19" i="4" l="1"/>
  <c r="H19" i="4" s="1"/>
  <c r="I19" i="4" s="1"/>
  <c r="G20" i="4"/>
  <c r="H20" i="4" s="1"/>
  <c r="G21" i="4"/>
  <c r="H21" i="4" s="1"/>
  <c r="G17" i="4"/>
  <c r="I21" i="4" l="1"/>
  <c r="J21" i="4" s="1"/>
  <c r="J19" i="4"/>
  <c r="I20" i="4"/>
  <c r="J20" i="4" s="1"/>
  <c r="E17" i="4"/>
</calcChain>
</file>

<file path=xl/sharedStrings.xml><?xml version="1.0" encoding="utf-8"?>
<sst xmlns="http://schemas.openxmlformats.org/spreadsheetml/2006/main" count="37" uniqueCount="27">
  <si>
    <t>λ [nm]</t>
  </si>
  <si>
    <t>Area</t>
  </si>
  <si>
    <t>Conversion</t>
  </si>
  <si>
    <t>educt</t>
  </si>
  <si>
    <t>product</t>
  </si>
  <si>
    <t>compound</t>
  </si>
  <si>
    <t>CONDITIONS</t>
  </si>
  <si>
    <t>mM</t>
  </si>
  <si>
    <t>RETENTION</t>
  </si>
  <si>
    <t>CALIBRATION</t>
  </si>
  <si>
    <t>k=</t>
  </si>
  <si>
    <t>anisole</t>
  </si>
  <si>
    <t>Concentration in samples</t>
  </si>
  <si>
    <t>Concentration normalized (sample)</t>
  </si>
  <si>
    <t>Conc. In reaction solution [mM]</t>
  </si>
  <si>
    <t>Linear Factor</t>
  </si>
  <si>
    <t>CONCENTRATION</t>
  </si>
  <si>
    <t>calculated in stock</t>
  </si>
  <si>
    <t>Borate 1a</t>
  </si>
  <si>
    <t>Borate 1b</t>
  </si>
  <si>
    <t>rt [min]</t>
  </si>
  <si>
    <t>Borate1a</t>
  </si>
  <si>
    <t>m(Borate1a) [mg]</t>
  </si>
  <si>
    <t>m(Anisole) [mg]</t>
  </si>
  <si>
    <t>flowrate</t>
  </si>
  <si>
    <t>2 eq. AcCl, 
2 eq. DIPEA</t>
  </si>
  <si>
    <t>stock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</si>
</sst>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/>
    <xf numFmtId="0" fontId="1" fillId="0" borderId="3" xfId="0" applyFont="1" applyBorder="1"/>
    <xf numFmtId="0" fontId="1" fillId="0" borderId="0" xfId="0" applyFont="1" applyAlignment="1">
      <alignment horizontal="center" vertical="center"/>
    </xf>
    <xf numFmtId="0" fontId="1" fillId="0" borderId="0" xfId="0" applyFont="1" applyFill="1" applyBorder="1"/>
    <xf numFmtId="0" fontId="0" fillId="0" borderId="0" xfId="0" applyFont="1" applyBorder="1"/>
    <xf numFmtId="0" fontId="0" fillId="0" borderId="0" xfId="0" applyFont="1"/>
    <xf numFmtId="0" fontId="0" fillId="0" borderId="0" xfId="0" applyFill="1"/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0" xfId="0" applyFont="1" applyFill="1" applyBorder="1"/>
    <xf numFmtId="0" fontId="0" fillId="0" borderId="6" xfId="0" applyFont="1" applyBorder="1"/>
    <xf numFmtId="0" fontId="1" fillId="0" borderId="0" xfId="0" applyFont="1" applyFill="1" applyAlignment="1">
      <alignment horizontal="center" vertical="center"/>
    </xf>
    <xf numFmtId="0" fontId="1" fillId="5" borderId="0" xfId="0" applyFont="1" applyFill="1"/>
    <xf numFmtId="0" fontId="1" fillId="7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2" xfId="0" applyFont="1" applyBorder="1"/>
    <xf numFmtId="0" fontId="0" fillId="8" borderId="0" xfId="0" applyFill="1"/>
    <xf numFmtId="0" fontId="1" fillId="6" borderId="6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0" fillId="0" borderId="4" xfId="0" applyFont="1" applyFill="1" applyBorder="1"/>
    <xf numFmtId="0" fontId="1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99FF"/>
      <color rgb="FFCCFFFF"/>
      <color rgb="FFFFFF66"/>
      <color rgb="FFFF5050"/>
      <color rgb="FFCCCCFF"/>
      <color rgb="FFCCFF99"/>
      <color rgb="FF008000"/>
      <color rgb="FF000099"/>
      <color rgb="FF99FF33"/>
      <color rgb="FF5CD65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Experiment!$L$19:$L$21</c:f>
              <c:numCache>
                <c:formatCode>General</c:formatCode>
                <c:ptCount val="3"/>
                <c:pt idx="0">
                  <c:v>0.1</c:v>
                </c:pt>
                <c:pt idx="1">
                  <c:v>0.15</c:v>
                </c:pt>
                <c:pt idx="2">
                  <c:v>0.2</c:v>
                </c:pt>
              </c:numCache>
            </c:numRef>
          </c:cat>
          <c:val>
            <c:numRef>
              <c:f>Experiment!$M$19:$M$21</c:f>
              <c:numCache>
                <c:formatCode>General</c:formatCode>
                <c:ptCount val="3"/>
                <c:pt idx="0">
                  <c:v>99.930340892696549</c:v>
                </c:pt>
                <c:pt idx="1">
                  <c:v>99.726903535783322</c:v>
                </c:pt>
                <c:pt idx="2">
                  <c:v>99.589568787162108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CB9-4FC4-829E-FB9D684359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7838976"/>
        <c:axId val="137840896"/>
      </c:barChart>
      <c:catAx>
        <c:axId val="137838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Flow rate [mL/min]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7840896"/>
        <c:crosses val="autoZero"/>
        <c:auto val="1"/>
        <c:lblAlgn val="ctr"/>
        <c:lblOffset val="100"/>
        <c:noMultiLvlLbl val="1"/>
      </c:catAx>
      <c:valAx>
        <c:axId val="137840896"/>
        <c:scaling>
          <c:orientation val="minMax"/>
          <c:max val="100"/>
          <c:min val="9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Conversion [%]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7838976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133350</xdr:colOff>
      <xdr:row>22</xdr:row>
      <xdr:rowOff>142875</xdr:rowOff>
    </xdr:from>
    <xdr:to>
      <xdr:col>7</xdr:col>
      <xdr:colOff>1085850</xdr:colOff>
      <xdr:row>41</xdr:row>
      <xdr:rowOff>142875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7"/>
  <sheetViews>
    <sheetView tabSelected="1" topLeftCell="A4" zoomScaleNormal="100" workbookViewId="0">
      <selection activeCell="K29" sqref="K29"/>
    </sheetView>
  </sheetViews>
  <sheetFormatPr defaultRowHeight="15" x14ac:dyDescent="0.25"/>
  <cols>
    <col min="1" max="1" width="17.85546875" bestFit="1" customWidth="1"/>
    <col min="2" max="2" width="19.42578125" bestFit="1" customWidth="1"/>
    <col min="3" max="3" width="10.42578125" bestFit="1" customWidth="1"/>
    <col min="4" max="4" width="17.7109375" customWidth="1"/>
    <col min="5" max="5" width="17.85546875" bestFit="1" customWidth="1"/>
    <col min="6" max="6" width="17.85546875" customWidth="1"/>
    <col min="7" max="9" width="17.85546875" bestFit="1" customWidth="1"/>
    <col min="10" max="10" width="19" customWidth="1"/>
    <col min="11" max="11" width="12" bestFit="1" customWidth="1"/>
  </cols>
  <sheetData>
    <row r="1" spans="1:15" x14ac:dyDescent="0.25">
      <c r="A1" s="15" t="s">
        <v>8</v>
      </c>
      <c r="B1" s="1" t="s">
        <v>5</v>
      </c>
      <c r="C1" s="2" t="s">
        <v>0</v>
      </c>
      <c r="D1" s="2" t="s">
        <v>20</v>
      </c>
    </row>
    <row r="2" spans="1:15" x14ac:dyDescent="0.25">
      <c r="A2" s="1" t="s">
        <v>3</v>
      </c>
      <c r="B2" t="s">
        <v>18</v>
      </c>
      <c r="C2">
        <v>230</v>
      </c>
      <c r="D2">
        <v>0.5</v>
      </c>
    </row>
    <row r="3" spans="1:15" x14ac:dyDescent="0.25">
      <c r="A3" s="1" t="s">
        <v>4</v>
      </c>
      <c r="B3" t="s">
        <v>19</v>
      </c>
      <c r="C3">
        <v>230</v>
      </c>
    </row>
    <row r="4" spans="1:15" x14ac:dyDescent="0.25">
      <c r="A4" s="1" t="s">
        <v>11</v>
      </c>
      <c r="C4">
        <v>270</v>
      </c>
    </row>
    <row r="5" spans="1:15" x14ac:dyDescent="0.25">
      <c r="A5" s="1"/>
    </row>
    <row r="6" spans="1:15" x14ac:dyDescent="0.25">
      <c r="A6" s="15" t="s">
        <v>16</v>
      </c>
      <c r="B6" t="s">
        <v>17</v>
      </c>
      <c r="D6" t="s">
        <v>22</v>
      </c>
      <c r="E6" t="s">
        <v>23</v>
      </c>
    </row>
    <row r="7" spans="1:15" x14ac:dyDescent="0.25">
      <c r="A7" s="1" t="s">
        <v>21</v>
      </c>
      <c r="B7" s="20">
        <v>55.4</v>
      </c>
      <c r="C7" t="s">
        <v>7</v>
      </c>
      <c r="D7">
        <v>384.5</v>
      </c>
      <c r="E7">
        <v>285.7</v>
      </c>
    </row>
    <row r="8" spans="1:15" x14ac:dyDescent="0.25">
      <c r="A8" s="1" t="s">
        <v>11</v>
      </c>
      <c r="B8" s="20">
        <v>132.1</v>
      </c>
      <c r="C8" t="s">
        <v>7</v>
      </c>
    </row>
    <row r="9" spans="1:15" x14ac:dyDescent="0.25">
      <c r="A9" s="1" t="s">
        <v>15</v>
      </c>
      <c r="B9">
        <f>B8/F18</f>
        <v>22.516092742348242</v>
      </c>
    </row>
    <row r="10" spans="1:15" x14ac:dyDescent="0.25">
      <c r="A10" s="1"/>
    </row>
    <row r="11" spans="1:15" x14ac:dyDescent="0.25">
      <c r="A11" s="15" t="s">
        <v>9</v>
      </c>
    </row>
    <row r="12" spans="1:15" x14ac:dyDescent="0.25">
      <c r="A12" t="s">
        <v>18</v>
      </c>
      <c r="B12" t="s">
        <v>10</v>
      </c>
      <c r="C12">
        <v>1066.8</v>
      </c>
    </row>
    <row r="13" spans="1:15" x14ac:dyDescent="0.25">
      <c r="A13" t="s">
        <v>19</v>
      </c>
      <c r="B13" t="s">
        <v>10</v>
      </c>
      <c r="C13">
        <v>1471.1</v>
      </c>
      <c r="J13" s="9"/>
      <c r="K13" s="9"/>
      <c r="L13" s="9"/>
      <c r="M13" s="9"/>
    </row>
    <row r="14" spans="1:15" x14ac:dyDescent="0.25">
      <c r="A14" t="s">
        <v>11</v>
      </c>
      <c r="B14" t="s">
        <v>10</v>
      </c>
      <c r="C14">
        <v>166.51</v>
      </c>
      <c r="J14" s="9"/>
      <c r="K14" s="9"/>
      <c r="L14" s="9"/>
      <c r="M14" s="9"/>
    </row>
    <row r="15" spans="1:15" x14ac:dyDescent="0.25">
      <c r="J15" s="9"/>
      <c r="K15" s="9"/>
      <c r="L15" s="9"/>
      <c r="M15" s="9"/>
    </row>
    <row r="16" spans="1:15" ht="15" customHeight="1" x14ac:dyDescent="0.25">
      <c r="B16" s="5" t="s">
        <v>6</v>
      </c>
      <c r="C16" s="1"/>
      <c r="D16" s="26" t="s">
        <v>1</v>
      </c>
      <c r="E16" s="26"/>
      <c r="F16" s="27" t="s">
        <v>12</v>
      </c>
      <c r="G16" s="28"/>
      <c r="H16" s="21" t="s">
        <v>13</v>
      </c>
      <c r="I16" s="22" t="s">
        <v>14</v>
      </c>
      <c r="J16" s="16" t="s">
        <v>2</v>
      </c>
      <c r="K16" s="17"/>
      <c r="L16" s="14"/>
      <c r="M16" s="14"/>
      <c r="N16" s="9"/>
      <c r="O16" s="9"/>
    </row>
    <row r="17" spans="2:15" x14ac:dyDescent="0.25">
      <c r="B17" s="24" t="s">
        <v>25</v>
      </c>
      <c r="C17" s="3" t="s">
        <v>24</v>
      </c>
      <c r="D17" s="19" t="s">
        <v>11</v>
      </c>
      <c r="E17" s="10" t="str">
        <f>$B$2</f>
        <v>Borate 1a</v>
      </c>
      <c r="F17" s="11" t="s">
        <v>11</v>
      </c>
      <c r="G17" s="10" t="str">
        <f>$B$2</f>
        <v>Borate 1a</v>
      </c>
      <c r="H17" s="10" t="str">
        <f>$B$2</f>
        <v>Borate 1a</v>
      </c>
      <c r="I17" s="10" t="str">
        <f>$B$2</f>
        <v>Borate 1a</v>
      </c>
      <c r="J17" s="10" t="s">
        <v>21</v>
      </c>
      <c r="K17" s="9"/>
      <c r="L17" s="9"/>
      <c r="M17" s="9"/>
      <c r="N17" s="9"/>
      <c r="O17" s="9"/>
    </row>
    <row r="18" spans="2:15" x14ac:dyDescent="0.25">
      <c r="B18" s="25"/>
      <c r="C18" s="4" t="s">
        <v>26</v>
      </c>
      <c r="D18" s="12">
        <f>1953.8/2</f>
        <v>976.9</v>
      </c>
      <c r="E18" s="23">
        <f>4830.4/2</f>
        <v>2415.1999999999998</v>
      </c>
      <c r="F18" s="13">
        <f>D18/$C$14</f>
        <v>5.8669149000060061</v>
      </c>
      <c r="G18" s="7">
        <f>E18/$C$12</f>
        <v>2.2639670041244844</v>
      </c>
      <c r="H18" s="7">
        <f>(G18/F18)*$F$18</f>
        <v>2.2639670041244844</v>
      </c>
      <c r="I18" s="8">
        <f>H18*$B$9</f>
        <v>50.975691030483198</v>
      </c>
      <c r="J18" s="12">
        <f>(($I$18-I18)/$I$18)*100</f>
        <v>0</v>
      </c>
      <c r="K18" s="9"/>
      <c r="L18" s="9"/>
      <c r="M18" s="9"/>
      <c r="N18" s="9"/>
      <c r="O18" s="9"/>
    </row>
    <row r="19" spans="2:15" ht="14.25" customHeight="1" x14ac:dyDescent="0.25">
      <c r="B19" s="25"/>
      <c r="C19" s="4">
        <v>0.2</v>
      </c>
      <c r="D19" s="7">
        <v>985.5</v>
      </c>
      <c r="E19" s="7">
        <v>10</v>
      </c>
      <c r="F19" s="13">
        <f>D19/$C$14</f>
        <v>5.9185634496426642</v>
      </c>
      <c r="G19" s="7">
        <f>E19/$C$12</f>
        <v>9.3738282714660674E-3</v>
      </c>
      <c r="H19" s="7">
        <f>(G19/F19)*$F$18</f>
        <v>9.2920272332777283E-3</v>
      </c>
      <c r="I19" s="8">
        <f>H19*$B$9</f>
        <v>0.20922014694890687</v>
      </c>
      <c r="J19" s="12">
        <f>(($I$18-I19)/$I$18)*100</f>
        <v>99.589568787162108</v>
      </c>
      <c r="K19" s="9"/>
      <c r="L19" s="9">
        <v>0.1</v>
      </c>
      <c r="M19" s="9">
        <v>99.930340892696549</v>
      </c>
      <c r="N19" s="9"/>
      <c r="O19" s="9"/>
    </row>
    <row r="20" spans="2:15" x14ac:dyDescent="0.25">
      <c r="B20" s="25"/>
      <c r="C20" s="4">
        <v>0.15</v>
      </c>
      <c r="D20" s="7">
        <v>1007.14</v>
      </c>
      <c r="E20" s="7">
        <v>6.8</v>
      </c>
      <c r="F20" s="13">
        <f>D20/$C$14</f>
        <v>6.0485256140772332</v>
      </c>
      <c r="G20" s="7">
        <f>E20/$C$12</f>
        <v>6.3742032245969254E-3</v>
      </c>
      <c r="H20" s="7">
        <f>(G20/F20)*$F$18</f>
        <v>6.1828138392961618E-3</v>
      </c>
      <c r="I20" s="8">
        <f>H20*$B$9</f>
        <v>0.13921280981426656</v>
      </c>
      <c r="J20" s="12">
        <f>(($I$18-I20)/$I$18)*100</f>
        <v>99.726903535783322</v>
      </c>
      <c r="K20" s="9"/>
      <c r="L20" s="9">
        <v>0.15</v>
      </c>
      <c r="M20" s="9">
        <v>99.726903535783322</v>
      </c>
      <c r="N20" s="9"/>
      <c r="O20" s="9"/>
    </row>
    <row r="21" spans="2:15" x14ac:dyDescent="0.25">
      <c r="B21" s="25"/>
      <c r="C21" s="4">
        <v>0.1</v>
      </c>
      <c r="D21" s="12">
        <v>929.05</v>
      </c>
      <c r="E21" s="12">
        <v>1.6</v>
      </c>
      <c r="F21" s="13">
        <f>D21/$C$14</f>
        <v>5.5795447720857609</v>
      </c>
      <c r="G21" s="7">
        <f>E21/$C$12</f>
        <v>1.4998125234345708E-3</v>
      </c>
      <c r="H21" s="7">
        <f>(G21/F21)*$F$18</f>
        <v>1.5770592047179722E-3</v>
      </c>
      <c r="I21" s="8">
        <f>H21*$B$9</f>
        <v>3.5509211313603822E-2</v>
      </c>
      <c r="J21" s="12">
        <f>(($I$18-I21)/$I$18)*100</f>
        <v>99.930340892696549</v>
      </c>
      <c r="K21" s="9"/>
      <c r="L21" s="9">
        <v>0.2</v>
      </c>
      <c r="M21" s="9">
        <v>99.589568787162108</v>
      </c>
      <c r="N21" s="9"/>
      <c r="O21" s="9"/>
    </row>
    <row r="22" spans="2:15" x14ac:dyDescent="0.25">
      <c r="B22" s="18"/>
    </row>
    <row r="23" spans="2:15" x14ac:dyDescent="0.25">
      <c r="B23" s="18"/>
    </row>
    <row r="24" spans="2:15" ht="15" customHeight="1" x14ac:dyDescent="0.25">
      <c r="B24" s="18"/>
    </row>
    <row r="25" spans="2:15" x14ac:dyDescent="0.25">
      <c r="B25" s="18"/>
    </row>
    <row r="26" spans="2:15" x14ac:dyDescent="0.25">
      <c r="B26" s="18"/>
    </row>
    <row r="27" spans="2:15" x14ac:dyDescent="0.25">
      <c r="B27" s="18"/>
    </row>
    <row r="28" spans="2:15" x14ac:dyDescent="0.25">
      <c r="B28" s="18"/>
    </row>
    <row r="29" spans="2:15" x14ac:dyDescent="0.25">
      <c r="B29" s="14"/>
      <c r="C29" s="6"/>
    </row>
    <row r="31" spans="2:15" x14ac:dyDescent="0.25">
      <c r="B31" s="9"/>
      <c r="C31" s="9"/>
      <c r="D31" s="9"/>
      <c r="E31" s="9"/>
      <c r="F31" s="9"/>
      <c r="G31" s="9"/>
      <c r="H31" s="9"/>
    </row>
    <row r="32" spans="2:15" x14ac:dyDescent="0.25">
      <c r="B32" s="9"/>
      <c r="C32" s="9"/>
      <c r="D32" s="9"/>
      <c r="E32" s="9"/>
      <c r="F32" s="9"/>
      <c r="G32" s="9"/>
      <c r="H32" s="9"/>
    </row>
    <row r="33" spans="2:8" x14ac:dyDescent="0.25">
      <c r="B33" s="9"/>
      <c r="C33" s="9"/>
      <c r="D33" s="9"/>
      <c r="E33" s="9"/>
      <c r="F33" s="9"/>
      <c r="G33" s="9"/>
      <c r="H33" s="9"/>
    </row>
    <row r="34" spans="2:8" x14ac:dyDescent="0.25">
      <c r="B34" s="9"/>
      <c r="C34" s="9"/>
      <c r="D34" s="9"/>
      <c r="E34" s="9"/>
      <c r="F34" s="9"/>
      <c r="G34" s="9"/>
      <c r="H34" s="9"/>
    </row>
    <row r="35" spans="2:8" x14ac:dyDescent="0.25">
      <c r="B35" s="9"/>
      <c r="C35" s="9"/>
      <c r="D35" s="9"/>
      <c r="E35" s="9"/>
      <c r="F35" s="9"/>
      <c r="G35" s="9"/>
      <c r="H35" s="9"/>
    </row>
    <row r="36" spans="2:8" x14ac:dyDescent="0.25">
      <c r="B36" s="9"/>
      <c r="C36" s="9"/>
      <c r="D36" s="9"/>
      <c r="E36" s="9"/>
      <c r="F36" s="9"/>
      <c r="G36" s="9"/>
      <c r="H36" s="9"/>
    </row>
    <row r="37" spans="2:8" x14ac:dyDescent="0.25">
      <c r="B37" s="9"/>
      <c r="C37" s="9"/>
      <c r="D37" s="9"/>
      <c r="E37" s="9"/>
      <c r="F37" s="9"/>
      <c r="G37" s="9"/>
      <c r="H37" s="9"/>
    </row>
  </sheetData>
  <mergeCells count="3">
    <mergeCell ref="B17:B21"/>
    <mergeCell ref="D16:E16"/>
    <mergeCell ref="F16:G16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Experiment</vt:lpstr>
    </vt:vector>
  </TitlesOfParts>
  <Company>IPPT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Hiebler, Katharina</dc:creator>
  <cp:lastModifiedBy>Hiebler, Katharina</cp:lastModifiedBy>
  <cp:lastPrinted>2017-12-20T08:42:07Z</cp:lastPrinted>
  <dcterms:created xsi:type="dcterms:W3CDTF">2017-10-16T07:29:52Z</dcterms:created>
  <dcterms:modified xsi:type="dcterms:W3CDTF">2019-07-12T09:26:12Z</dcterms:modified>
</cp:coreProperties>
</file>