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aezwatson\surfdrive\PhD Timmy\Teaching\Students\2022 Roeland\Data Roeland\TSS_VSS measurements\"/>
    </mc:Choice>
  </mc:AlternateContent>
  <xr:revisionPtr revIDLastSave="0" documentId="13_ncr:1_{F41A3C19-466F-471B-BCDD-9F19074F936B}" xr6:coauthVersionLast="47" xr6:coauthVersionMax="47" xr10:uidLastSave="{00000000-0000-0000-0000-000000000000}"/>
  <bookViews>
    <workbookView xWindow="28680" yWindow="-60" windowWidth="29040" windowHeight="15840" xr2:uid="{DBCD7133-A05C-46F2-A23C-6D4107C9A201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J26" i="1"/>
  <c r="H26" i="1"/>
  <c r="E26" i="1"/>
  <c r="J25" i="1"/>
  <c r="H25" i="1"/>
  <c r="E25" i="1"/>
  <c r="J22" i="1"/>
  <c r="H22" i="1"/>
  <c r="E22" i="1"/>
  <c r="J21" i="1"/>
  <c r="H21" i="1"/>
  <c r="E21" i="1"/>
  <c r="J18" i="1"/>
  <c r="H18" i="1"/>
  <c r="E18" i="1"/>
  <c r="M18" i="1" s="1"/>
  <c r="J17" i="1"/>
  <c r="H17" i="1"/>
  <c r="J14" i="1"/>
  <c r="H14" i="1"/>
  <c r="E14" i="1"/>
  <c r="J13" i="1"/>
  <c r="H13" i="1"/>
  <c r="E13" i="1"/>
  <c r="J9" i="1"/>
  <c r="H9" i="1"/>
  <c r="E9" i="1"/>
  <c r="J6" i="1"/>
  <c r="J5" i="1"/>
  <c r="M5" i="1" s="1"/>
  <c r="H6" i="1"/>
  <c r="H5" i="1"/>
  <c r="K5" i="1" s="1"/>
  <c r="O5" i="1" s="1"/>
  <c r="E6" i="1"/>
  <c r="M6" i="1" s="1"/>
  <c r="E5" i="1"/>
  <c r="K6" i="1" l="1"/>
  <c r="L5" i="1" s="1"/>
  <c r="B33" i="1" s="1"/>
  <c r="F33" i="1" s="1"/>
  <c r="C33" i="1"/>
  <c r="N5" i="1"/>
  <c r="K13" i="1"/>
  <c r="M13" i="1"/>
  <c r="M25" i="1"/>
  <c r="K25" i="1"/>
  <c r="K26" i="1"/>
  <c r="M26" i="1"/>
  <c r="M21" i="1"/>
  <c r="K22" i="1"/>
  <c r="M22" i="1"/>
  <c r="K21" i="1"/>
  <c r="M17" i="1"/>
  <c r="N17" i="1"/>
  <c r="D36" i="1" s="1"/>
  <c r="K18" i="1"/>
  <c r="K17" i="1"/>
  <c r="K14" i="1"/>
  <c r="L13" i="1" s="1"/>
  <c r="B35" i="1" s="1"/>
  <c r="M14" i="1"/>
  <c r="K9" i="1"/>
  <c r="M9" i="1"/>
  <c r="N9" i="1" s="1"/>
  <c r="O13" i="1" l="1"/>
  <c r="C35" i="1" s="1"/>
  <c r="P5" i="1"/>
  <c r="N13" i="1"/>
  <c r="D35" i="1" s="1"/>
  <c r="O17" i="1"/>
  <c r="C36" i="1" s="1"/>
  <c r="E33" i="1"/>
  <c r="O25" i="1"/>
  <c r="D34" i="1"/>
  <c r="D33" i="1"/>
  <c r="O21" i="1"/>
  <c r="L9" i="1"/>
  <c r="B34" i="1" s="1"/>
  <c r="O9" i="1"/>
  <c r="N25" i="1"/>
  <c r="D38" i="1" s="1"/>
  <c r="L25" i="1"/>
  <c r="B38" i="1" s="1"/>
  <c r="L21" i="1"/>
  <c r="B37" i="1" s="1"/>
  <c r="N21" i="1"/>
  <c r="D37" i="1" s="1"/>
  <c r="L17" i="1"/>
  <c r="B36" i="1" s="1"/>
  <c r="E35" i="1" l="1"/>
  <c r="F35" i="1"/>
  <c r="P13" i="1"/>
  <c r="F36" i="1"/>
  <c r="F34" i="1"/>
  <c r="C38" i="1"/>
  <c r="E38" i="1" s="1"/>
  <c r="P25" i="1"/>
  <c r="E36" i="1"/>
  <c r="C34" i="1"/>
  <c r="E34" i="1" s="1"/>
  <c r="P9" i="1"/>
  <c r="P17" i="1"/>
  <c r="P21" i="1"/>
  <c r="C37" i="1"/>
  <c r="E37" i="1" s="1"/>
  <c r="F38" i="1" l="1"/>
  <c r="F37" i="1"/>
</calcChain>
</file>

<file path=xl/sharedStrings.xml><?xml version="1.0" encoding="utf-8"?>
<sst xmlns="http://schemas.openxmlformats.org/spreadsheetml/2006/main" count="91" uniqueCount="20">
  <si>
    <t>TSS/VSS measurements</t>
  </si>
  <si>
    <t>Tube</t>
  </si>
  <si>
    <t>Tube+sam</t>
  </si>
  <si>
    <t>Tray</t>
  </si>
  <si>
    <t>&gt;100</t>
  </si>
  <si>
    <t>&gt;550</t>
  </si>
  <si>
    <t>800 rpm</t>
  </si>
  <si>
    <t>Sample</t>
  </si>
  <si>
    <t>TSS</t>
  </si>
  <si>
    <t>VSS</t>
  </si>
  <si>
    <t>Average</t>
  </si>
  <si>
    <t>VSS/TSS</t>
  </si>
  <si>
    <t>400 rpm</t>
  </si>
  <si>
    <t>Trans I</t>
  </si>
  <si>
    <t>Trans II</t>
  </si>
  <si>
    <t>Trans III</t>
  </si>
  <si>
    <t>Trans IV</t>
  </si>
  <si>
    <t>Ash</t>
  </si>
  <si>
    <t>g/L</t>
  </si>
  <si>
    <t>TSS/VSS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</si>
</sst>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3" borderId="0" xfId="0" applyFill="1"/>
    <xf numFmtId="16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TSS &amp; VSS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Blad1!$B$32</c:f>
              <c:strCache>
                <c:ptCount val="1"/>
                <c:pt idx="0">
                  <c:v>TSS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Blad1!$A$33:$A$38</c:f>
              <c:strCache>
                <c:ptCount val="6"/>
                <c:pt idx="0">
                  <c:v>800 rpm</c:v>
                </c:pt>
                <c:pt idx="1">
                  <c:v>Trans I</c:v>
                </c:pt>
                <c:pt idx="2">
                  <c:v>Trans II</c:v>
                </c:pt>
                <c:pt idx="3">
                  <c:v>Trans III</c:v>
                </c:pt>
                <c:pt idx="4">
                  <c:v>Trans IV</c:v>
                </c:pt>
                <c:pt idx="5">
                  <c:v>400 rpm</c:v>
                </c:pt>
              </c:strCache>
            </c:strRef>
          </c:xVal>
          <c:yVal>
            <c:numRef>
              <c:f>Blad1!$B$33:$B$38</c:f>
              <c:numCache>
                <c:formatCode>General</c:formatCode>
                <c:ptCount val="6"/>
                <c:pt idx="0">
                  <c:v>4.684172716470421</c:v>
                </c:pt>
                <c:pt idx="1">
                  <c:v>4.6993271656854469</c:v>
                </c:pt>
                <c:pt idx="2">
                  <c:v>4.7211665858449638</c:v>
                </c:pt>
                <c:pt idx="3">
                  <c:v>4.902557733712241</c:v>
                </c:pt>
                <c:pt idx="4">
                  <c:v>5.0758417259362449</c:v>
                </c:pt>
                <c:pt idx="5">
                  <c:v>4.6188151889201183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B7-48C4-985F-363F0772F21E}"/>
            </c:ext>
          </c:extLst>
        </c:ser>
        <c:ser>
          <c:idx val="1"/>
          <c:order val="1"/>
          <c:tx>
            <c:strRef>
              <c:f>Blad1!$C$32</c:f>
              <c:strCache>
                <c:ptCount val="1"/>
                <c:pt idx="0">
                  <c:v>VSS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Blad1!$A$33:$A$38</c:f>
              <c:strCache>
                <c:ptCount val="6"/>
                <c:pt idx="0">
                  <c:v>800 rpm</c:v>
                </c:pt>
                <c:pt idx="1">
                  <c:v>Trans I</c:v>
                </c:pt>
                <c:pt idx="2">
                  <c:v>Trans II</c:v>
                </c:pt>
                <c:pt idx="3">
                  <c:v>Trans III</c:v>
                </c:pt>
                <c:pt idx="4">
                  <c:v>Trans IV</c:v>
                </c:pt>
                <c:pt idx="5">
                  <c:v>400 rpm</c:v>
                </c:pt>
              </c:strCache>
            </c:strRef>
          </c:xVal>
          <c:yVal>
            <c:numRef>
              <c:f>Blad1!$C$33:$C$38</c:f>
              <c:numCache>
                <c:formatCode>General</c:formatCode>
                <c:ptCount val="6"/>
                <c:pt idx="0">
                  <c:v>2.2155085599194382</c:v>
                </c:pt>
                <c:pt idx="1">
                  <c:v>2.144659377628257</c:v>
                </c:pt>
                <c:pt idx="2">
                  <c:v>2.0774505849132665</c:v>
                </c:pt>
                <c:pt idx="3">
                  <c:v>2.1767092114376205</c:v>
                </c:pt>
                <c:pt idx="4">
                  <c:v>2.0745577085088516</c:v>
                </c:pt>
                <c:pt idx="5">
                  <c:v>2.0248504371836238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B7-48C4-985F-363F0772F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99391"/>
        <c:axId val="544400223"/>
      </c:scatterChart>
      <c:valAx>
        <c:axId val="54439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400223"/>
        <c:crosses val="autoZero"/>
        <c:crossBetween val="midCat"/>
      </c:valAx>
      <c:valAx>
        <c:axId val="54440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399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Blad1!$A$33:$A$38</c:f>
              <c:strCache>
                <c:ptCount val="6"/>
                <c:pt idx="0">
                  <c:v>800 rpm</c:v>
                </c:pt>
                <c:pt idx="1">
                  <c:v>Trans I</c:v>
                </c:pt>
                <c:pt idx="2">
                  <c:v>Trans II</c:v>
                </c:pt>
                <c:pt idx="3">
                  <c:v>Trans III</c:v>
                </c:pt>
                <c:pt idx="4">
                  <c:v>Trans IV</c:v>
                </c:pt>
                <c:pt idx="5">
                  <c:v>400 rpm</c:v>
                </c:pt>
              </c:strCache>
            </c:strRef>
          </c:cat>
          <c:val>
            <c:numRef>
              <c:f>Blad1!$B$33:$B$38</c:f>
              <c:numCache>
                <c:formatCode>General</c:formatCode>
                <c:ptCount val="6"/>
                <c:pt idx="0">
                  <c:v>4.684172716470421</c:v>
                </c:pt>
                <c:pt idx="1">
                  <c:v>4.6993271656854469</c:v>
                </c:pt>
                <c:pt idx="2">
                  <c:v>4.7211665858449638</c:v>
                </c:pt>
                <c:pt idx="3">
                  <c:v>4.902557733712241</c:v>
                </c:pt>
                <c:pt idx="4">
                  <c:v>5.0758417259362449</c:v>
                </c:pt>
                <c:pt idx="5">
                  <c:v>4.6188151889201183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6-42AB-829F-4D02A0BCE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9974543"/>
        <c:axId val="919977039"/>
      </c:barChart>
      <c:catAx>
        <c:axId val="919974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977039"/>
        <c:crosses val="autoZero"/>
        <c:auto val="1"/>
        <c:lblAlgn val="ctr"/>
        <c:lblOffset val="100"/>
        <c:noMultiLvlLbl val="0"/>
      </c:catAx>
      <c:valAx>
        <c:axId val="919977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974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VSS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Blad1!$A$33:$A$38</c:f>
              <c:strCache>
                <c:ptCount val="6"/>
                <c:pt idx="0">
                  <c:v>800 rpm</c:v>
                </c:pt>
                <c:pt idx="1">
                  <c:v>Trans I</c:v>
                </c:pt>
                <c:pt idx="2">
                  <c:v>Trans II</c:v>
                </c:pt>
                <c:pt idx="3">
                  <c:v>Trans III</c:v>
                </c:pt>
                <c:pt idx="4">
                  <c:v>Trans IV</c:v>
                </c:pt>
                <c:pt idx="5">
                  <c:v>400 rpm</c:v>
                </c:pt>
              </c:strCache>
            </c:strRef>
          </c:cat>
          <c:val>
            <c:numRef>
              <c:f>Blad1!$C$33:$C$38</c:f>
              <c:numCache>
                <c:formatCode>General</c:formatCode>
                <c:ptCount val="6"/>
                <c:pt idx="0">
                  <c:v>2.2155085599194382</c:v>
                </c:pt>
                <c:pt idx="1">
                  <c:v>2.144659377628257</c:v>
                </c:pt>
                <c:pt idx="2">
                  <c:v>2.0774505849132665</c:v>
                </c:pt>
                <c:pt idx="3">
                  <c:v>2.1767092114376205</c:v>
                </c:pt>
                <c:pt idx="4">
                  <c:v>2.0745577085088516</c:v>
                </c:pt>
                <c:pt idx="5">
                  <c:v>2.0248504371836238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A-484A-93F5-3AE6BFFEA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5305039"/>
        <c:axId val="605302959"/>
      </c:barChart>
      <c:catAx>
        <c:axId val="60530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302959"/>
        <c:crosses val="autoZero"/>
        <c:auto val="1"/>
        <c:lblAlgn val="ctr"/>
        <c:lblOffset val="100"/>
        <c:noMultiLvlLbl val="0"/>
      </c:catAx>
      <c:valAx>
        <c:axId val="60530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305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Blad1!$A$33:$A$38</c:f>
              <c:strCache>
                <c:ptCount val="6"/>
                <c:pt idx="0">
                  <c:v>800 rpm</c:v>
                </c:pt>
                <c:pt idx="1">
                  <c:v>Trans I</c:v>
                </c:pt>
                <c:pt idx="2">
                  <c:v>Trans II</c:v>
                </c:pt>
                <c:pt idx="3">
                  <c:v>Trans III</c:v>
                </c:pt>
                <c:pt idx="4">
                  <c:v>Trans IV</c:v>
                </c:pt>
                <c:pt idx="5">
                  <c:v>400 rpm</c:v>
                </c:pt>
              </c:strCache>
            </c:strRef>
          </c:cat>
          <c:val>
            <c:numRef>
              <c:f>Blad1!$D$33:$D$38</c:f>
              <c:numCache>
                <c:formatCode>General</c:formatCode>
                <c:ptCount val="6"/>
                <c:pt idx="0">
                  <c:v>2.55466778805719</c:v>
                </c:pt>
                <c:pt idx="1">
                  <c:v>2.55466778805719</c:v>
                </c:pt>
                <c:pt idx="2">
                  <c:v>2.642615984040301</c:v>
                </c:pt>
                <c:pt idx="3">
                  <c:v>2.705189442292625</c:v>
                </c:pt>
                <c:pt idx="4">
                  <c:v>2.9071955794566238</c:v>
                </c:pt>
                <c:pt idx="5">
                  <c:v>2.5584694376353752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DF-4A87-B765-BE41EE53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9971215"/>
        <c:axId val="919980367"/>
      </c:barChart>
      <c:catAx>
        <c:axId val="919971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980367"/>
        <c:crosses val="autoZero"/>
        <c:auto val="1"/>
        <c:lblAlgn val="ctr"/>
        <c:lblOffset val="100"/>
        <c:noMultiLvlLbl val="0"/>
      </c:catAx>
      <c:valAx>
        <c:axId val="91998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971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TSS/VSS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Blad1!$F$33:$F$38</c:f>
              <c:numCache>
                <c:formatCode>General</c:formatCode>
                <c:ptCount val="6"/>
                <c:pt idx="0">
                  <c:v>2.1142652306614198</c:v>
                </c:pt>
                <c:pt idx="1">
                  <c:v>2.1911764705882359</c:v>
                </c:pt>
                <c:pt idx="2">
                  <c:v>2.2725770808368337</c:v>
                </c:pt>
                <c:pt idx="3">
                  <c:v>2.2522795915740703</c:v>
                </c:pt>
                <c:pt idx="4">
                  <c:v>2.4467103060655049</c:v>
                </c:pt>
                <c:pt idx="5">
                  <c:v>2.281064864891678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03-49F0-BE85-6F8DB8E2A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475424"/>
        <c:axId val="1727468768"/>
      </c:scatterChart>
      <c:valAx>
        <c:axId val="172747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468768"/>
        <c:crosses val="autoZero"/>
        <c:crossBetween val="midCat"/>
      </c:valAx>
      <c:valAx>
        <c:axId val="172746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47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530225</xdr:colOff>
      <xdr:row>9</xdr:row>
      <xdr:rowOff>106362</xdr:rowOff>
    </xdr:from>
    <xdr:to>
      <xdr:col>25</xdr:col>
      <xdr:colOff>225425</xdr:colOff>
      <xdr:row>24</xdr:row>
      <xdr:rowOff>141287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5BDC1B0-AB7C-67A4-06FC-7307D04003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215900</xdr:colOff>
      <xdr:row>31</xdr:row>
      <xdr:rowOff>39687</xdr:rowOff>
    </xdr:from>
    <xdr:to>
      <xdr:col>14</xdr:col>
      <xdr:colOff>520700</xdr:colOff>
      <xdr:row>46</xdr:row>
      <xdr:rowOff>74612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4B58369E-CCD8-7CDF-3F8D-FE56792D75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514350</xdr:colOff>
      <xdr:row>31</xdr:row>
      <xdr:rowOff>1587</xdr:rowOff>
    </xdr:from>
    <xdr:to>
      <xdr:col>23</xdr:col>
      <xdr:colOff>209550</xdr:colOff>
      <xdr:row>46</xdr:row>
      <xdr:rowOff>36512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AB02F00C-8D0D-C3E4-1FE1-5710D531AA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19050</xdr:colOff>
      <xdr:row>30</xdr:row>
      <xdr:rowOff>169862</xdr:rowOff>
    </xdr:from>
    <xdr:to>
      <xdr:col>31</xdr:col>
      <xdr:colOff>323850</xdr:colOff>
      <xdr:row>46</xdr:row>
      <xdr:rowOff>26987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A995CB40-A497-48B5-0790-CF7E05866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433481</xdr:colOff>
      <xdr:row>49</xdr:row>
      <xdr:rowOff>50986</xdr:rowOff>
    </xdr:from>
    <xdr:to>
      <xdr:col>14</xdr:col>
      <xdr:colOff>125693</xdr:colOff>
      <xdr:row>64</xdr:row>
      <xdr:rowOff>31937</xdr:rowOff>
    </xdr:to>
    <xdr:graphicFrame macro="">
      <xdr:nvGraphicFramePr>
        <xdr:cNvPr id="8" name="Grafiek 7">
          <a:extLst>
            <a:ext uri="{FF2B5EF4-FFF2-40B4-BE49-F238E27FC236}">
              <a16:creationId xmlns:a16="http://schemas.microsoft.com/office/drawing/2014/main" id="{A2EB951D-0149-831E-DF64-DA28FFCAC9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755DB-9EDC-491E-85C0-76D208D006C2}">
  <dimension ref="A1:P38"/>
  <sheetViews>
    <sheetView tabSelected="1" topLeftCell="B13" zoomScale="85" zoomScaleNormal="85" workbookViewId="0">
      <selection activeCell="F34" sqref="F34"/>
    </sheetView>
  </sheetViews>
  <sheetFormatPr defaultRowHeight="15" x14ac:dyDescent="0.25"/>
  <sheetData>
    <row r="1" spans="1:16" x14ac:dyDescent="0.25">
      <c r="A1" s="1" t="s">
        <v>0</v>
      </c>
      <c r="B1" s="1"/>
      <c r="C1" s="1"/>
      <c r="D1" s="1"/>
    </row>
    <row r="3" spans="1:16" x14ac:dyDescent="0.25">
      <c r="K3" t="s">
        <v>18</v>
      </c>
    </row>
    <row r="4" spans="1:16" x14ac:dyDescent="0.25">
      <c r="A4" s="2"/>
      <c r="B4" s="2"/>
      <c r="C4" s="2" t="s">
        <v>1</v>
      </c>
      <c r="D4" s="2" t="s">
        <v>2</v>
      </c>
      <c r="E4" s="2" t="s">
        <v>7</v>
      </c>
      <c r="F4" s="2" t="s">
        <v>3</v>
      </c>
      <c r="G4" s="2" t="s">
        <v>4</v>
      </c>
      <c r="H4" s="2"/>
      <c r="I4" s="2" t="s">
        <v>5</v>
      </c>
      <c r="J4" s="2"/>
      <c r="K4" s="2" t="s">
        <v>8</v>
      </c>
      <c r="L4" s="2" t="s">
        <v>10</v>
      </c>
      <c r="M4" s="2" t="s">
        <v>17</v>
      </c>
      <c r="N4" s="2" t="s">
        <v>10</v>
      </c>
      <c r="O4" s="2" t="s">
        <v>9</v>
      </c>
      <c r="P4" s="2" t="s">
        <v>11</v>
      </c>
    </row>
    <row r="5" spans="1:16" x14ac:dyDescent="0.25">
      <c r="A5" s="2" t="s">
        <v>6</v>
      </c>
      <c r="B5" s="2">
        <v>1</v>
      </c>
      <c r="C5">
        <v>6.6829999999999998</v>
      </c>
      <c r="D5">
        <v>16.613</v>
      </c>
      <c r="E5">
        <f>D5-C5</f>
        <v>9.93</v>
      </c>
      <c r="F5">
        <v>1.2524</v>
      </c>
      <c r="G5">
        <v>1.2996000000000001</v>
      </c>
      <c r="H5">
        <f>G5-F5</f>
        <v>4.7200000000000131E-2</v>
      </c>
      <c r="I5">
        <v>1.2776000000000001</v>
      </c>
      <c r="J5">
        <f>I5-F5</f>
        <v>2.5200000000000111E-2</v>
      </c>
      <c r="K5">
        <f>H5/E5*1000</f>
        <v>4.7532729103726217</v>
      </c>
      <c r="L5">
        <f>AVERAGE(K5:K6)</f>
        <v>4.684172716470421</v>
      </c>
      <c r="M5">
        <f>J5/E5*1000</f>
        <v>2.5377643504531835</v>
      </c>
      <c r="N5">
        <f>AVERAGE(M5:M6)</f>
        <v>2.5519737666658906</v>
      </c>
      <c r="O5">
        <f>K5-M5</f>
        <v>2.2155085599194382</v>
      </c>
      <c r="P5">
        <f>O5/L5</f>
        <v>0.47297755527444552</v>
      </c>
    </row>
    <row r="6" spans="1:16" x14ac:dyDescent="0.25">
      <c r="A6" s="3">
        <v>44644</v>
      </c>
      <c r="B6" s="2">
        <v>2</v>
      </c>
      <c r="C6">
        <v>6.718</v>
      </c>
      <c r="D6">
        <v>16.577000000000002</v>
      </c>
      <c r="E6">
        <f>D6-C6</f>
        <v>9.8590000000000018</v>
      </c>
      <c r="F6">
        <v>1.2564</v>
      </c>
      <c r="G6">
        <v>1.3019000000000001</v>
      </c>
      <c r="H6">
        <f>G6-F6</f>
        <v>4.5500000000000096E-2</v>
      </c>
      <c r="I6">
        <v>1.2817000000000001</v>
      </c>
      <c r="J6">
        <f>I6-F6</f>
        <v>2.53000000000001E-2</v>
      </c>
      <c r="K6">
        <f>H6/E6*1000</f>
        <v>4.6150725225682212</v>
      </c>
      <c r="M6">
        <f>J6/E6*1000</f>
        <v>2.5661831828785977</v>
      </c>
    </row>
    <row r="8" spans="1:16" x14ac:dyDescent="0.25">
      <c r="A8" s="2"/>
      <c r="B8" s="2"/>
      <c r="C8" s="2" t="s">
        <v>1</v>
      </c>
      <c r="D8" s="2" t="s">
        <v>2</v>
      </c>
      <c r="E8" s="2" t="s">
        <v>7</v>
      </c>
      <c r="F8" s="2" t="s">
        <v>3</v>
      </c>
      <c r="G8" s="2" t="s">
        <v>4</v>
      </c>
      <c r="H8" s="2"/>
      <c r="I8" s="2" t="s">
        <v>5</v>
      </c>
      <c r="J8" s="2"/>
      <c r="K8" s="2" t="s">
        <v>8</v>
      </c>
      <c r="L8" s="2" t="s">
        <v>10</v>
      </c>
      <c r="M8" s="2" t="s">
        <v>17</v>
      </c>
      <c r="N8" s="2" t="s">
        <v>10</v>
      </c>
      <c r="O8" s="2" t="s">
        <v>9</v>
      </c>
      <c r="P8" s="2" t="s">
        <v>11</v>
      </c>
    </row>
    <row r="9" spans="1:16" x14ac:dyDescent="0.25">
      <c r="A9" s="2" t="s">
        <v>13</v>
      </c>
      <c r="B9" s="2">
        <v>1</v>
      </c>
      <c r="C9">
        <v>6.6820000000000004</v>
      </c>
      <c r="D9">
        <v>16.193999999999999</v>
      </c>
      <c r="E9">
        <f>D9-C9</f>
        <v>9.5119999999999987</v>
      </c>
      <c r="F9">
        <v>1.2513000000000001</v>
      </c>
      <c r="G9">
        <v>1.296</v>
      </c>
      <c r="H9">
        <f>G9-F9</f>
        <v>4.4699999999999962E-2</v>
      </c>
      <c r="I9">
        <v>1.2756000000000001</v>
      </c>
      <c r="J9">
        <f>I9-F9</f>
        <v>2.4299999999999988E-2</v>
      </c>
      <c r="K9">
        <f>H9/E9*1000</f>
        <v>4.6993271656854469</v>
      </c>
      <c r="L9">
        <f>AVERAGE(K9:K10)</f>
        <v>4.6993271656854469</v>
      </c>
      <c r="M9">
        <f>J9/E9*1000</f>
        <v>2.55466778805719</v>
      </c>
      <c r="N9">
        <f>AVERAGE(M9:M10)</f>
        <v>2.55466778805719</v>
      </c>
      <c r="O9">
        <f>K9-M9</f>
        <v>2.144659377628257</v>
      </c>
      <c r="P9">
        <f>O9/L9</f>
        <v>0.45637583892617434</v>
      </c>
    </row>
    <row r="10" spans="1:16" x14ac:dyDescent="0.25">
      <c r="A10" s="2"/>
      <c r="B10" s="2">
        <v>2</v>
      </c>
    </row>
    <row r="12" spans="1:16" x14ac:dyDescent="0.25">
      <c r="A12" s="2"/>
      <c r="B12" s="2"/>
      <c r="C12" s="2" t="s">
        <v>1</v>
      </c>
      <c r="D12" s="2" t="s">
        <v>2</v>
      </c>
      <c r="E12" s="2" t="s">
        <v>7</v>
      </c>
      <c r="F12" s="2" t="s">
        <v>3</v>
      </c>
      <c r="G12" s="2" t="s">
        <v>4</v>
      </c>
      <c r="H12" s="2"/>
      <c r="I12" s="2" t="s">
        <v>5</v>
      </c>
      <c r="J12" s="2"/>
      <c r="K12" s="2" t="s">
        <v>8</v>
      </c>
      <c r="L12" s="2" t="s">
        <v>10</v>
      </c>
      <c r="M12" s="2" t="s">
        <v>17</v>
      </c>
      <c r="N12" s="2" t="s">
        <v>10</v>
      </c>
      <c r="O12" s="2" t="s">
        <v>9</v>
      </c>
      <c r="P12" s="2" t="s">
        <v>11</v>
      </c>
    </row>
    <row r="13" spans="1:16" x14ac:dyDescent="0.25">
      <c r="A13" s="2" t="s">
        <v>14</v>
      </c>
      <c r="B13" s="2">
        <v>1</v>
      </c>
      <c r="C13">
        <v>6.7160000000000002</v>
      </c>
      <c r="D13">
        <v>16.632000000000001</v>
      </c>
      <c r="E13">
        <f>D13-C13</f>
        <v>9.9160000000000004</v>
      </c>
      <c r="F13">
        <v>1.252</v>
      </c>
      <c r="G13">
        <v>1.2982</v>
      </c>
      <c r="H13">
        <f>G13-F13</f>
        <v>4.6200000000000019E-2</v>
      </c>
      <c r="I13">
        <v>1.2776000000000001</v>
      </c>
      <c r="J13">
        <f>I13-F13</f>
        <v>2.5600000000000067E-2</v>
      </c>
      <c r="K13">
        <f>H13/E13*1000</f>
        <v>4.6591367486889892</v>
      </c>
      <c r="L13">
        <f>AVERAGE(K13:K14)</f>
        <v>4.7211665858449638</v>
      </c>
      <c r="M13">
        <f>J13/E13*1000</f>
        <v>2.5816861637757227</v>
      </c>
      <c r="N13">
        <f>AVERAGE(M13:M14)</f>
        <v>2.642615984040301</v>
      </c>
      <c r="O13">
        <f>K13-M13</f>
        <v>2.0774505849132665</v>
      </c>
      <c r="P13">
        <f>O13/L13</f>
        <v>0.44002907907166294</v>
      </c>
    </row>
    <row r="14" spans="1:16" x14ac:dyDescent="0.25">
      <c r="A14" s="2"/>
      <c r="B14" s="2">
        <v>2</v>
      </c>
      <c r="C14">
        <v>6.7270000000000003</v>
      </c>
      <c r="D14">
        <v>16.344000000000001</v>
      </c>
      <c r="E14">
        <f>D14-C14</f>
        <v>9.6170000000000009</v>
      </c>
      <c r="F14">
        <v>1.2468999999999999</v>
      </c>
      <c r="G14">
        <v>1.2928999999999999</v>
      </c>
      <c r="H14">
        <f>G14-F14</f>
        <v>4.6000000000000041E-2</v>
      </c>
      <c r="I14">
        <v>1.2728999999999999</v>
      </c>
      <c r="J14">
        <f>I14-F14</f>
        <v>2.6000000000000023E-2</v>
      </c>
      <c r="K14">
        <f>H14/E14*1000</f>
        <v>4.7831964230009394</v>
      </c>
      <c r="M14">
        <f>J14/E14*1000</f>
        <v>2.7035458043048792</v>
      </c>
    </row>
    <row r="16" spans="1:16" x14ac:dyDescent="0.25">
      <c r="A16" s="2"/>
      <c r="B16" s="2"/>
      <c r="C16" s="2" t="s">
        <v>1</v>
      </c>
      <c r="D16" s="2" t="s">
        <v>2</v>
      </c>
      <c r="E16" s="2" t="s">
        <v>7</v>
      </c>
      <c r="F16" s="2" t="s">
        <v>3</v>
      </c>
      <c r="G16" s="2" t="s">
        <v>4</v>
      </c>
      <c r="H16" s="2"/>
      <c r="I16" s="2" t="s">
        <v>5</v>
      </c>
      <c r="J16" s="2"/>
      <c r="K16" s="2" t="s">
        <v>8</v>
      </c>
      <c r="L16" s="2" t="s">
        <v>10</v>
      </c>
      <c r="M16" s="2" t="s">
        <v>17</v>
      </c>
      <c r="N16" s="2" t="s">
        <v>10</v>
      </c>
      <c r="O16" s="2" t="s">
        <v>9</v>
      </c>
      <c r="P16" s="2" t="s">
        <v>11</v>
      </c>
    </row>
    <row r="17" spans="1:16" x14ac:dyDescent="0.25">
      <c r="A17" s="2" t="s">
        <v>15</v>
      </c>
      <c r="B17" s="2">
        <v>1</v>
      </c>
      <c r="C17">
        <v>6.726</v>
      </c>
      <c r="D17">
        <v>16.832999999999998</v>
      </c>
      <c r="E17">
        <f>D17-C17</f>
        <v>10.106999999999999</v>
      </c>
      <c r="F17">
        <v>1.2485999999999999</v>
      </c>
      <c r="G17">
        <v>1.298</v>
      </c>
      <c r="H17">
        <f>G17-F17</f>
        <v>4.940000000000011E-2</v>
      </c>
      <c r="I17">
        <v>1.276</v>
      </c>
      <c r="J17">
        <f>I17-F17</f>
        <v>2.7400000000000091E-2</v>
      </c>
      <c r="K17">
        <f>H17/E17*1000</f>
        <v>4.8877015929553895</v>
      </c>
      <c r="L17">
        <f>AVERAGE(K17:K18)</f>
        <v>4.902557733712241</v>
      </c>
      <c r="M17">
        <f>J17/E17*1000</f>
        <v>2.710992381517769</v>
      </c>
      <c r="N17">
        <f>AVERAGE(M17:M18)</f>
        <v>2.705189442292625</v>
      </c>
      <c r="O17">
        <f>K17-M17</f>
        <v>2.1767092114376205</v>
      </c>
      <c r="P17">
        <f>O17/L17</f>
        <v>0.44399461050087535</v>
      </c>
    </row>
    <row r="18" spans="1:16" x14ac:dyDescent="0.25">
      <c r="A18" s="2"/>
      <c r="B18" s="2">
        <v>2</v>
      </c>
      <c r="C18">
        <v>6.6840000000000002</v>
      </c>
      <c r="D18">
        <v>17.279</v>
      </c>
      <c r="E18">
        <f>D18-C18</f>
        <v>10.594999999999999</v>
      </c>
      <c r="F18">
        <v>1.2504999999999999</v>
      </c>
      <c r="G18">
        <v>1.3026</v>
      </c>
      <c r="H18">
        <f>G18-F18</f>
        <v>5.2100000000000035E-2</v>
      </c>
      <c r="I18">
        <v>1.2790999999999999</v>
      </c>
      <c r="J18">
        <f>I18-F18</f>
        <v>2.8599999999999959E-2</v>
      </c>
      <c r="K18">
        <f>H18/E18*1000</f>
        <v>4.9174138744690934</v>
      </c>
      <c r="M18">
        <f>J18/E18*1000</f>
        <v>2.6993865030674811</v>
      </c>
    </row>
    <row r="20" spans="1:16" x14ac:dyDescent="0.25">
      <c r="A20" s="2"/>
      <c r="B20" s="2"/>
      <c r="C20" s="2" t="s">
        <v>1</v>
      </c>
      <c r="D20" s="2" t="s">
        <v>2</v>
      </c>
      <c r="E20" s="2" t="s">
        <v>7</v>
      </c>
      <c r="F20" s="2" t="s">
        <v>3</v>
      </c>
      <c r="G20" s="2" t="s">
        <v>4</v>
      </c>
      <c r="H20" s="2"/>
      <c r="I20" s="2" t="s">
        <v>5</v>
      </c>
      <c r="J20" s="2"/>
      <c r="K20" s="2" t="s">
        <v>8</v>
      </c>
      <c r="L20" s="2" t="s">
        <v>10</v>
      </c>
      <c r="M20" s="2" t="s">
        <v>17</v>
      </c>
      <c r="N20" s="2" t="s">
        <v>10</v>
      </c>
      <c r="O20" s="2" t="s">
        <v>9</v>
      </c>
      <c r="P20" s="2" t="s">
        <v>11</v>
      </c>
    </row>
    <row r="21" spans="1:16" x14ac:dyDescent="0.25">
      <c r="A21" s="2" t="s">
        <v>16</v>
      </c>
      <c r="B21" s="2">
        <v>1</v>
      </c>
      <c r="C21">
        <v>6.7039999999999997</v>
      </c>
      <c r="D21">
        <v>16.2</v>
      </c>
      <c r="E21">
        <f>D21-C21</f>
        <v>9.4959999999999987</v>
      </c>
      <c r="F21">
        <v>1.2422</v>
      </c>
      <c r="G21">
        <v>1.2886</v>
      </c>
      <c r="H21">
        <f>G21-F21</f>
        <v>4.6399999999999997E-2</v>
      </c>
      <c r="I21">
        <v>1.2688999999999999</v>
      </c>
      <c r="J21">
        <f>I21-F21</f>
        <v>2.6699999999999946E-2</v>
      </c>
      <c r="K21">
        <f>H21/E21*1000</f>
        <v>4.8862679022746427</v>
      </c>
      <c r="L21">
        <f>AVERAGE(K21:K22)</f>
        <v>5.0758417259362449</v>
      </c>
      <c r="M21">
        <f>J21/E21*1000</f>
        <v>2.8117101937657911</v>
      </c>
      <c r="N21">
        <f>AVERAGE(M21:M22)</f>
        <v>2.9071955794566238</v>
      </c>
      <c r="O21">
        <f>K21-M21</f>
        <v>2.0745577085088516</v>
      </c>
      <c r="P21">
        <f>O21/L21</f>
        <v>0.40871205615186851</v>
      </c>
    </row>
    <row r="22" spans="1:16" x14ac:dyDescent="0.25">
      <c r="A22" s="2"/>
      <c r="B22" s="2">
        <v>2</v>
      </c>
      <c r="C22">
        <v>6.6710000000000003</v>
      </c>
      <c r="D22">
        <v>15.996</v>
      </c>
      <c r="E22">
        <f>D22-C22</f>
        <v>9.3249999999999993</v>
      </c>
      <c r="F22">
        <v>1.2401</v>
      </c>
      <c r="G22">
        <v>1.2891999999999999</v>
      </c>
      <c r="H22">
        <f>G22-F22</f>
        <v>4.9099999999999921E-2</v>
      </c>
      <c r="I22">
        <v>1.2681</v>
      </c>
      <c r="J22">
        <f>I22-F22</f>
        <v>2.8000000000000025E-2</v>
      </c>
      <c r="K22">
        <f>H22/E22*1000</f>
        <v>5.2654155495978472</v>
      </c>
      <c r="M22">
        <f>J22/E22*1000</f>
        <v>3.002680965147456</v>
      </c>
    </row>
    <row r="24" spans="1:16" x14ac:dyDescent="0.25">
      <c r="A24" s="2"/>
      <c r="B24" s="2"/>
      <c r="C24" s="2" t="s">
        <v>1</v>
      </c>
      <c r="D24" s="2" t="s">
        <v>2</v>
      </c>
      <c r="E24" s="2" t="s">
        <v>7</v>
      </c>
      <c r="F24" s="2" t="s">
        <v>3</v>
      </c>
      <c r="G24" s="2" t="s">
        <v>4</v>
      </c>
      <c r="H24" s="2"/>
      <c r="I24" s="2" t="s">
        <v>5</v>
      </c>
      <c r="J24" s="2"/>
      <c r="K24" s="2" t="s">
        <v>8</v>
      </c>
      <c r="L24" s="2" t="s">
        <v>10</v>
      </c>
      <c r="M24" s="2" t="s">
        <v>17</v>
      </c>
      <c r="N24" s="2" t="s">
        <v>10</v>
      </c>
      <c r="O24" s="2" t="s">
        <v>9</v>
      </c>
      <c r="P24" s="2" t="s">
        <v>11</v>
      </c>
    </row>
    <row r="25" spans="1:16" x14ac:dyDescent="0.25">
      <c r="A25" s="2" t="s">
        <v>12</v>
      </c>
      <c r="B25" s="2">
        <v>1</v>
      </c>
      <c r="C25">
        <v>6.69</v>
      </c>
      <c r="D25">
        <v>15.382</v>
      </c>
      <c r="E25">
        <f>D25-C25</f>
        <v>8.6920000000000002</v>
      </c>
      <c r="F25">
        <v>1.2445999999999999</v>
      </c>
      <c r="G25">
        <v>1.284</v>
      </c>
      <c r="H25">
        <f>G25-F25</f>
        <v>3.9400000000000102E-2</v>
      </c>
      <c r="I25">
        <v>1.2664</v>
      </c>
      <c r="J25">
        <f>I25-F25</f>
        <v>2.1800000000000042E-2</v>
      </c>
      <c r="K25">
        <f>H25/E25*1000</f>
        <v>4.532903819604245</v>
      </c>
      <c r="L25">
        <f>AVERAGE(K25:K26)</f>
        <v>4.6188151889201183</v>
      </c>
      <c r="M25">
        <f>J25/E25*1000</f>
        <v>2.5080533824206213</v>
      </c>
      <c r="N25">
        <f>AVERAGE(M25:M26)</f>
        <v>2.5584694376353752</v>
      </c>
      <c r="O25">
        <f>K25-M25</f>
        <v>2.0248504371836238</v>
      </c>
      <c r="P25">
        <f>O25/L25</f>
        <v>0.43839174211623633</v>
      </c>
    </row>
    <row r="26" spans="1:16" x14ac:dyDescent="0.25">
      <c r="A26" s="2"/>
      <c r="B26" s="2">
        <v>2</v>
      </c>
      <c r="C26">
        <v>6.6829999999999998</v>
      </c>
      <c r="D26">
        <v>15.843999999999999</v>
      </c>
      <c r="E26">
        <f>D26-C26</f>
        <v>9.1609999999999996</v>
      </c>
      <c r="F26">
        <v>1.2381</v>
      </c>
      <c r="G26">
        <v>1.2811999999999999</v>
      </c>
      <c r="H26">
        <f>G26-F26</f>
        <v>4.3099999999999916E-2</v>
      </c>
      <c r="I26">
        <v>1.262</v>
      </c>
      <c r="J26">
        <f>I26-F26</f>
        <v>2.3900000000000032E-2</v>
      </c>
      <c r="K26">
        <f>H26/E26*1000</f>
        <v>4.7047265582359916</v>
      </c>
      <c r="M26">
        <f>J26/E26*1000</f>
        <v>2.6088854928501291</v>
      </c>
    </row>
    <row r="32" spans="1:16" x14ac:dyDescent="0.25">
      <c r="B32" t="s">
        <v>8</v>
      </c>
      <c r="C32" t="s">
        <v>9</v>
      </c>
      <c r="D32" t="s">
        <v>17</v>
      </c>
      <c r="E32" t="s">
        <v>11</v>
      </c>
      <c r="F32" t="s">
        <v>19</v>
      </c>
    </row>
    <row r="33" spans="1:6" x14ac:dyDescent="0.25">
      <c r="A33" t="s">
        <v>6</v>
      </c>
      <c r="B33">
        <f>L5</f>
        <v>4.684172716470421</v>
      </c>
      <c r="C33">
        <f>O5</f>
        <v>2.2155085599194382</v>
      </c>
      <c r="D33">
        <f>N9</f>
        <v>2.55466778805719</v>
      </c>
      <c r="E33">
        <f>C33/B33</f>
        <v>0.47297755527444552</v>
      </c>
      <c r="F33">
        <f>B33/C33</f>
        <v>2.1142652306614198</v>
      </c>
    </row>
    <row r="34" spans="1:6" x14ac:dyDescent="0.25">
      <c r="A34" t="s">
        <v>13</v>
      </c>
      <c r="B34">
        <f>L9</f>
        <v>4.6993271656854469</v>
      </c>
      <c r="C34">
        <f>O9</f>
        <v>2.144659377628257</v>
      </c>
      <c r="D34">
        <f>N9</f>
        <v>2.55466778805719</v>
      </c>
      <c r="E34">
        <f t="shared" ref="E34:E38" si="0">C34/B34</f>
        <v>0.45637583892617434</v>
      </c>
      <c r="F34">
        <f t="shared" ref="F34:F38" si="1">B34/C34</f>
        <v>2.1911764705882359</v>
      </c>
    </row>
    <row r="35" spans="1:6" x14ac:dyDescent="0.25">
      <c r="A35" t="s">
        <v>14</v>
      </c>
      <c r="B35">
        <f>L13</f>
        <v>4.7211665858449638</v>
      </c>
      <c r="C35">
        <f>O13</f>
        <v>2.0774505849132665</v>
      </c>
      <c r="D35">
        <f>N13</f>
        <v>2.642615984040301</v>
      </c>
      <c r="E35">
        <f t="shared" si="0"/>
        <v>0.44002907907166294</v>
      </c>
      <c r="F35">
        <f t="shared" si="1"/>
        <v>2.2725770808368337</v>
      </c>
    </row>
    <row r="36" spans="1:6" x14ac:dyDescent="0.25">
      <c r="A36" t="s">
        <v>15</v>
      </c>
      <c r="B36">
        <f>L17</f>
        <v>4.902557733712241</v>
      </c>
      <c r="C36">
        <f>O17</f>
        <v>2.1767092114376205</v>
      </c>
      <c r="D36">
        <f>N17</f>
        <v>2.705189442292625</v>
      </c>
      <c r="E36">
        <f t="shared" si="0"/>
        <v>0.44399461050087535</v>
      </c>
      <c r="F36">
        <f t="shared" si="1"/>
        <v>2.2522795915740703</v>
      </c>
    </row>
    <row r="37" spans="1:6" x14ac:dyDescent="0.25">
      <c r="A37" t="s">
        <v>16</v>
      </c>
      <c r="B37">
        <f>L21</f>
        <v>5.0758417259362449</v>
      </c>
      <c r="C37">
        <f>O21</f>
        <v>2.0745577085088516</v>
      </c>
      <c r="D37">
        <f>N21</f>
        <v>2.9071955794566238</v>
      </c>
      <c r="E37">
        <f t="shared" si="0"/>
        <v>0.40871205615186851</v>
      </c>
      <c r="F37">
        <f t="shared" si="1"/>
        <v>2.4467103060655049</v>
      </c>
    </row>
    <row r="38" spans="1:6" x14ac:dyDescent="0.25">
      <c r="A38" t="s">
        <v>12</v>
      </c>
      <c r="B38">
        <f>L25</f>
        <v>4.6188151889201183</v>
      </c>
      <c r="C38">
        <f>O25</f>
        <v>2.0248504371836238</v>
      </c>
      <c r="D38">
        <f>N25</f>
        <v>2.5584694376353752</v>
      </c>
      <c r="E38">
        <f t="shared" si="0"/>
        <v>0.43839174211623633</v>
      </c>
      <c r="F38">
        <f t="shared" si="1"/>
        <v>2.281064864891678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Roeland de Wit</dc:creator>
  <cp:lastModifiedBy>Timmy Páez Watson</cp:lastModifiedBy>
  <dcterms:created xsi:type="dcterms:W3CDTF">2022-06-05T17:37:04Z</dcterms:created>
  <dcterms:modified xsi:type="dcterms:W3CDTF">2023-09-18T05:59:03Z</dcterms:modified>
</cp:coreProperties>
</file>