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U:\Jingjing Project\PhD\ideas\DMTD mechnism\Manuscript\Manuscript data to be uploaded\XPS\"/>
    </mc:Choice>
  </mc:AlternateContent>
  <xr:revisionPtr revIDLastSave="0" documentId="13_ncr:1_{A8AED04A-EADA-4D64-A58D-BDF78784CEDB}" xr6:coauthVersionLast="47" xr6:coauthVersionMax="47" xr10:uidLastSave="{00000000-0000-0000-0000-000000000000}"/>
  <bookViews>
    <workbookView xWindow="-21528" yWindow="1596" windowWidth="19752" windowHeight="8964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9" i="2" l="1"/>
  <c r="D19" i="2"/>
  <c r="E19" i="2"/>
  <c r="F19" i="2"/>
  <c r="G19" i="2"/>
  <c r="B19" i="2"/>
  <c r="C22" i="2"/>
  <c r="C23" i="2" s="1"/>
  <c r="D22" i="2"/>
  <c r="D23" i="2" s="1"/>
  <c r="E22" i="2"/>
  <c r="E23" i="2" s="1"/>
  <c r="F22" i="2"/>
  <c r="F23" i="2" s="1"/>
  <c r="G22" i="2"/>
  <c r="G23" i="2" s="1"/>
  <c r="B22" i="2"/>
  <c r="B23" i="2" s="1"/>
  <c r="E42" i="1"/>
  <c r="I42" i="1"/>
  <c r="H42" i="1"/>
  <c r="G42" i="1"/>
  <c r="F42" i="1"/>
  <c r="D42" i="1"/>
  <c r="D35" i="1"/>
  <c r="F35" i="1"/>
  <c r="D37" i="1"/>
  <c r="E37" i="1"/>
  <c r="F37" i="1"/>
  <c r="G37" i="1"/>
  <c r="H37" i="1"/>
  <c r="I37" i="1"/>
  <c r="I36" i="1"/>
  <c r="I35" i="1"/>
  <c r="I39" i="1" s="1"/>
  <c r="H36" i="1"/>
  <c r="H35" i="1"/>
  <c r="G36" i="1"/>
  <c r="G35" i="1"/>
  <c r="G39" i="1" s="1"/>
  <c r="F36" i="1"/>
  <c r="E36" i="1"/>
  <c r="E35" i="1"/>
  <c r="D36" i="1"/>
  <c r="F39" i="1" l="1"/>
  <c r="I41" i="1"/>
  <c r="E39" i="1"/>
  <c r="E40" i="1"/>
  <c r="H41" i="1"/>
  <c r="D39" i="1"/>
  <c r="H39" i="1"/>
  <c r="F41" i="1"/>
  <c r="E41" i="1"/>
  <c r="F40" i="1"/>
  <c r="D41" i="1"/>
  <c r="G40" i="1"/>
  <c r="H40" i="1"/>
  <c r="D40" i="1"/>
  <c r="I40" i="1"/>
  <c r="G41" i="1"/>
  <c r="V30" i="1"/>
  <c r="N30" i="1"/>
  <c r="F30" i="1"/>
  <c r="V15" i="1"/>
  <c r="N15" i="1"/>
  <c r="F15" i="1"/>
</calcChain>
</file>

<file path=xl/sharedStrings.xml><?xml version="1.0" encoding="utf-8"?>
<sst xmlns="http://schemas.openxmlformats.org/spreadsheetml/2006/main" count="181" uniqueCount="64">
  <si>
    <t xml:space="preserve">Peak Table : </t>
  </si>
  <si>
    <t xml:space="preserve"> </t>
  </si>
  <si>
    <t xml:space="preserve">Name </t>
  </si>
  <si>
    <t>Peak BE</t>
  </si>
  <si>
    <t>FWHM eV</t>
  </si>
  <si>
    <t>Area (P) CPS.eV</t>
  </si>
  <si>
    <t>Atomic %</t>
  </si>
  <si>
    <t xml:space="preserve">Q </t>
  </si>
  <si>
    <t>Cu2p</t>
  </si>
  <si>
    <t>O1s</t>
  </si>
  <si>
    <t>N1s ???</t>
  </si>
  <si>
    <t>C1s</t>
  </si>
  <si>
    <t>Cl2p ???</t>
  </si>
  <si>
    <t>S2p ???</t>
  </si>
  <si>
    <t>Si2p</t>
  </si>
  <si>
    <t>Al2p</t>
  </si>
  <si>
    <t>Mg1s ???</t>
  </si>
  <si>
    <t>N1s</t>
  </si>
  <si>
    <t>S2p</t>
  </si>
  <si>
    <t>Mg1s</t>
  </si>
  <si>
    <t>Na1s</t>
  </si>
  <si>
    <t>Ca2p ???</t>
  </si>
  <si>
    <t>Cl2p</t>
  </si>
  <si>
    <t>Na1s ???</t>
  </si>
  <si>
    <t>Cu2p3</t>
  </si>
  <si>
    <t>Mn2p ???</t>
  </si>
  <si>
    <t>Al/O</t>
  </si>
  <si>
    <t>matrix elements</t>
  </si>
  <si>
    <t>oxide</t>
  </si>
  <si>
    <t>dmtd</t>
  </si>
  <si>
    <t>dmtd/oxide</t>
  </si>
  <si>
    <t>dmtd/matrix</t>
  </si>
  <si>
    <t>oxide/matrix</t>
  </si>
  <si>
    <t>Oxide/Al</t>
  </si>
  <si>
    <t xml:space="preserve">N1s </t>
  </si>
  <si>
    <t xml:space="preserve">Cl2p </t>
  </si>
  <si>
    <t xml:space="preserve">S2p </t>
  </si>
  <si>
    <t xml:space="preserve">Mn2p </t>
  </si>
  <si>
    <t xml:space="preserve">Ca2p </t>
  </si>
  <si>
    <t>NaCl concentration</t>
  </si>
  <si>
    <t>Matrix elements (metal elements)</t>
  </si>
  <si>
    <t>DMTD elements(N1s+S2p)</t>
  </si>
  <si>
    <t>DMTD/Matrix</t>
  </si>
  <si>
    <t>DMTD/Oxide</t>
  </si>
  <si>
    <t>O1s/Al</t>
  </si>
  <si>
    <t>ratio</t>
  </si>
  <si>
    <t>Al O</t>
  </si>
  <si>
    <t>Al metal</t>
  </si>
  <si>
    <t>32,46</t>
  </si>
  <si>
    <t>67,3</t>
  </si>
  <si>
    <t>0,025</t>
  </si>
  <si>
    <t>35,35</t>
  </si>
  <si>
    <t>64,35</t>
  </si>
  <si>
    <t>0,05</t>
  </si>
  <si>
    <t>35,48</t>
  </si>
  <si>
    <t>62,81</t>
  </si>
  <si>
    <t>0,25</t>
  </si>
  <si>
    <t>37,95</t>
  </si>
  <si>
    <t>59,64</t>
  </si>
  <si>
    <t>0,4</t>
  </si>
  <si>
    <t>40,04</t>
  </si>
  <si>
    <t>59,03</t>
  </si>
  <si>
    <t>0,5</t>
  </si>
  <si>
    <t>40,44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</si>
</sst>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9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name val="Arial"/>
    </font>
    <font>
      <sz val="11"/>
      <color rgb="FF000000"/>
      <name val="Calibri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4" fontId="0" fillId="0" borderId="0" xfId="0" applyNumberFormat="1"/>
    <xf numFmtId="2" fontId="0" fillId="0" borderId="0" xfId="0" applyNumberFormat="1"/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 readingOrder="1"/>
    </xf>
    <xf numFmtId="169" fontId="3" fillId="0" borderId="1" xfId="0" applyNumberFormat="1" applyFont="1" applyBorder="1" applyAlignment="1">
      <alignment horizontal="center" wrapText="1" readingOrder="1"/>
    </xf>
    <xf numFmtId="16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46"/>
  <sheetViews>
    <sheetView tabSelected="1" topLeftCell="A4" zoomScale="70" zoomScaleNormal="70" workbookViewId="0">
      <selection activeCell="B34" sqref="B34:I37"/>
    </sheetView>
  </sheetViews>
  <sheetFormatPr defaultRowHeight="14.4" x14ac:dyDescent="0.3"/>
  <sheetData>
    <row r="1" spans="1:23" x14ac:dyDescent="0.3">
      <c r="A1" s="1" t="s">
        <v>0</v>
      </c>
      <c r="B1">
        <v>0</v>
      </c>
      <c r="I1" s="1" t="s">
        <v>0</v>
      </c>
      <c r="J1">
        <v>2.5000000000000001E-2</v>
      </c>
      <c r="Q1" s="1" t="s">
        <v>0</v>
      </c>
      <c r="R1">
        <v>0.05</v>
      </c>
    </row>
    <row r="2" spans="1:23" x14ac:dyDescent="0.3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I2" t="s">
        <v>1</v>
      </c>
      <c r="J2" t="s">
        <v>2</v>
      </c>
      <c r="K2" t="s">
        <v>3</v>
      </c>
      <c r="L2" t="s">
        <v>4</v>
      </c>
      <c r="M2" t="s">
        <v>5</v>
      </c>
      <c r="N2" t="s">
        <v>6</v>
      </c>
      <c r="O2" t="s">
        <v>7</v>
      </c>
      <c r="Q2" t="s">
        <v>1</v>
      </c>
      <c r="R2" t="s">
        <v>2</v>
      </c>
      <c r="S2" t="s">
        <v>3</v>
      </c>
      <c r="T2" t="s">
        <v>4</v>
      </c>
      <c r="U2" t="s">
        <v>5</v>
      </c>
      <c r="V2" t="s">
        <v>6</v>
      </c>
      <c r="W2" t="s">
        <v>7</v>
      </c>
    </row>
    <row r="3" spans="1:23" x14ac:dyDescent="0.3">
      <c r="B3" t="s">
        <v>8</v>
      </c>
      <c r="C3">
        <v>931.44</v>
      </c>
      <c r="D3">
        <v>1.32</v>
      </c>
      <c r="E3">
        <v>53200.62</v>
      </c>
      <c r="F3">
        <v>0.24</v>
      </c>
      <c r="G3">
        <v>1</v>
      </c>
      <c r="J3" t="s">
        <v>16</v>
      </c>
      <c r="K3">
        <v>1302.83</v>
      </c>
      <c r="L3">
        <v>0.56000000000000005</v>
      </c>
      <c r="M3">
        <v>1472.07</v>
      </c>
      <c r="N3">
        <v>0.02</v>
      </c>
      <c r="O3">
        <v>1</v>
      </c>
      <c r="R3" t="s">
        <v>19</v>
      </c>
      <c r="S3">
        <v>1303.32</v>
      </c>
      <c r="T3">
        <v>1.24</v>
      </c>
      <c r="U3">
        <v>11997.38</v>
      </c>
      <c r="V3">
        <v>0.19</v>
      </c>
      <c r="W3">
        <v>1</v>
      </c>
    </row>
    <row r="4" spans="1:23" x14ac:dyDescent="0.3">
      <c r="B4" t="s">
        <v>9</v>
      </c>
      <c r="C4">
        <v>531.73</v>
      </c>
      <c r="D4">
        <v>2.85</v>
      </c>
      <c r="E4">
        <v>1082781.28</v>
      </c>
      <c r="F4">
        <v>30.25</v>
      </c>
      <c r="G4">
        <v>1</v>
      </c>
      <c r="J4" t="s">
        <v>8</v>
      </c>
      <c r="K4">
        <v>931.6</v>
      </c>
      <c r="L4">
        <v>2.2999999999999998</v>
      </c>
      <c r="M4">
        <v>92949.24</v>
      </c>
      <c r="N4">
        <v>0.42</v>
      </c>
      <c r="O4">
        <v>1</v>
      </c>
      <c r="R4" t="s">
        <v>20</v>
      </c>
      <c r="S4">
        <v>1070.9000000000001</v>
      </c>
      <c r="T4">
        <v>1.95</v>
      </c>
      <c r="U4">
        <v>71125.84</v>
      </c>
      <c r="V4">
        <v>0.96</v>
      </c>
      <c r="W4">
        <v>1</v>
      </c>
    </row>
    <row r="5" spans="1:23" x14ac:dyDescent="0.3">
      <c r="B5" t="s">
        <v>10</v>
      </c>
      <c r="C5">
        <v>398.93</v>
      </c>
      <c r="D5">
        <v>1.48</v>
      </c>
      <c r="E5">
        <v>22745.62</v>
      </c>
      <c r="F5">
        <v>0.99</v>
      </c>
      <c r="G5">
        <v>1</v>
      </c>
      <c r="J5" t="s">
        <v>9</v>
      </c>
      <c r="K5">
        <v>531.69000000000005</v>
      </c>
      <c r="L5">
        <v>2.85</v>
      </c>
      <c r="M5">
        <v>1064940.52</v>
      </c>
      <c r="N5">
        <v>29.51</v>
      </c>
      <c r="O5">
        <v>1</v>
      </c>
      <c r="R5" t="s">
        <v>8</v>
      </c>
      <c r="S5">
        <v>931.53</v>
      </c>
      <c r="T5">
        <v>1.97</v>
      </c>
      <c r="U5">
        <v>60141.15</v>
      </c>
      <c r="V5">
        <v>0.27</v>
      </c>
      <c r="W5">
        <v>1</v>
      </c>
    </row>
    <row r="6" spans="1:23" x14ac:dyDescent="0.3">
      <c r="B6" t="s">
        <v>11</v>
      </c>
      <c r="C6">
        <v>284.36</v>
      </c>
      <c r="D6">
        <v>2.13</v>
      </c>
      <c r="E6">
        <v>752942.12</v>
      </c>
      <c r="F6">
        <v>50.83</v>
      </c>
      <c r="G6">
        <v>1</v>
      </c>
      <c r="J6" t="s">
        <v>17</v>
      </c>
      <c r="K6">
        <v>398.95</v>
      </c>
      <c r="L6">
        <v>2.6</v>
      </c>
      <c r="M6">
        <v>23136.86</v>
      </c>
      <c r="N6">
        <v>1</v>
      </c>
      <c r="O6">
        <v>1</v>
      </c>
      <c r="R6" t="s">
        <v>9</v>
      </c>
      <c r="S6">
        <v>531.52</v>
      </c>
      <c r="T6">
        <v>2.66</v>
      </c>
      <c r="U6">
        <v>1258443.06</v>
      </c>
      <c r="V6">
        <v>34.4</v>
      </c>
      <c r="W6">
        <v>1</v>
      </c>
    </row>
    <row r="7" spans="1:23" x14ac:dyDescent="0.3">
      <c r="B7" t="s">
        <v>12</v>
      </c>
      <c r="C7">
        <v>198.93</v>
      </c>
      <c r="D7">
        <v>0</v>
      </c>
      <c r="E7">
        <v>861.72</v>
      </c>
      <c r="F7">
        <v>0.02</v>
      </c>
      <c r="G7">
        <v>1</v>
      </c>
      <c r="J7" t="s">
        <v>11</v>
      </c>
      <c r="K7">
        <v>284.45999999999998</v>
      </c>
      <c r="L7">
        <v>2.1</v>
      </c>
      <c r="M7">
        <v>721049.43</v>
      </c>
      <c r="N7">
        <v>48.29</v>
      </c>
      <c r="O7">
        <v>1</v>
      </c>
      <c r="R7" t="s">
        <v>17</v>
      </c>
      <c r="S7">
        <v>398.96</v>
      </c>
      <c r="T7">
        <v>2.4</v>
      </c>
      <c r="U7">
        <v>30388.27</v>
      </c>
      <c r="V7">
        <v>1.29</v>
      </c>
      <c r="W7">
        <v>1</v>
      </c>
    </row>
    <row r="8" spans="1:23" x14ac:dyDescent="0.3">
      <c r="B8" t="s">
        <v>13</v>
      </c>
      <c r="C8">
        <v>162.87</v>
      </c>
      <c r="D8">
        <v>3.56</v>
      </c>
      <c r="E8">
        <v>24432.54</v>
      </c>
      <c r="F8">
        <v>0.81</v>
      </c>
      <c r="G8">
        <v>1</v>
      </c>
      <c r="J8" t="s">
        <v>12</v>
      </c>
      <c r="K8">
        <v>198.79</v>
      </c>
      <c r="L8">
        <v>2.54</v>
      </c>
      <c r="M8">
        <v>15338.52</v>
      </c>
      <c r="N8">
        <v>0.36</v>
      </c>
      <c r="O8">
        <v>1</v>
      </c>
      <c r="R8" t="s">
        <v>21</v>
      </c>
      <c r="S8">
        <v>351.07</v>
      </c>
      <c r="T8">
        <v>3.34</v>
      </c>
      <c r="U8">
        <v>10561.22</v>
      </c>
      <c r="V8">
        <v>0.12</v>
      </c>
      <c r="W8">
        <v>1</v>
      </c>
    </row>
    <row r="9" spans="1:23" x14ac:dyDescent="0.3">
      <c r="B9" t="s">
        <v>14</v>
      </c>
      <c r="C9">
        <v>101.34</v>
      </c>
      <c r="D9">
        <v>1.95</v>
      </c>
      <c r="E9">
        <v>25845.84</v>
      </c>
      <c r="F9">
        <v>1.74</v>
      </c>
      <c r="G9">
        <v>1</v>
      </c>
      <c r="J9" t="s">
        <v>18</v>
      </c>
      <c r="K9">
        <v>163.13999999999999</v>
      </c>
      <c r="L9">
        <v>3.45</v>
      </c>
      <c r="M9">
        <v>41130.82</v>
      </c>
      <c r="N9">
        <v>1.36</v>
      </c>
      <c r="O9">
        <v>1</v>
      </c>
      <c r="R9" t="s">
        <v>11</v>
      </c>
      <c r="S9">
        <v>284.2</v>
      </c>
      <c r="T9">
        <v>2</v>
      </c>
      <c r="U9">
        <v>622998.31999999995</v>
      </c>
      <c r="V9">
        <v>41.16</v>
      </c>
      <c r="W9">
        <v>1</v>
      </c>
    </row>
    <row r="10" spans="1:23" x14ac:dyDescent="0.3">
      <c r="B10" t="s">
        <v>15</v>
      </c>
      <c r="C10">
        <v>74.510000000000005</v>
      </c>
      <c r="D10">
        <v>2.81</v>
      </c>
      <c r="E10">
        <v>142084.48000000001</v>
      </c>
      <c r="F10">
        <v>15.12</v>
      </c>
      <c r="G10">
        <v>1</v>
      </c>
      <c r="J10" t="s">
        <v>14</v>
      </c>
      <c r="K10">
        <v>101.79</v>
      </c>
      <c r="L10">
        <v>1.84</v>
      </c>
      <c r="M10">
        <v>14394.21</v>
      </c>
      <c r="N10">
        <v>0.96</v>
      </c>
      <c r="O10">
        <v>1</v>
      </c>
      <c r="R10" t="s">
        <v>22</v>
      </c>
      <c r="S10">
        <v>198.5</v>
      </c>
      <c r="T10">
        <v>3.16</v>
      </c>
      <c r="U10">
        <v>77797.2</v>
      </c>
      <c r="V10">
        <v>1.78</v>
      </c>
      <c r="W10">
        <v>1</v>
      </c>
    </row>
    <row r="11" spans="1:23" x14ac:dyDescent="0.3">
      <c r="J11" t="s">
        <v>15</v>
      </c>
      <c r="K11">
        <v>74.540000000000006</v>
      </c>
      <c r="L11">
        <v>2.95</v>
      </c>
      <c r="M11">
        <v>171283.82</v>
      </c>
      <c r="N11">
        <v>18.09</v>
      </c>
      <c r="O11">
        <v>1</v>
      </c>
      <c r="R11" t="s">
        <v>18</v>
      </c>
      <c r="S11">
        <v>163.11000000000001</v>
      </c>
      <c r="T11">
        <v>4.22</v>
      </c>
      <c r="U11">
        <v>45824.24</v>
      </c>
      <c r="V11">
        <v>1.49</v>
      </c>
      <c r="W11">
        <v>1</v>
      </c>
    </row>
    <row r="12" spans="1:23" x14ac:dyDescent="0.3">
      <c r="R12" t="s">
        <v>14</v>
      </c>
      <c r="S12">
        <v>101.67</v>
      </c>
      <c r="T12">
        <v>2.04</v>
      </c>
      <c r="U12">
        <v>9742.1299999999992</v>
      </c>
      <c r="V12">
        <v>0.64</v>
      </c>
      <c r="W12">
        <v>1</v>
      </c>
    </row>
    <row r="13" spans="1:23" x14ac:dyDescent="0.3">
      <c r="R13" t="s">
        <v>15</v>
      </c>
      <c r="S13">
        <v>74.569999999999993</v>
      </c>
      <c r="T13">
        <v>2.56</v>
      </c>
      <c r="U13">
        <v>169913.57</v>
      </c>
      <c r="V13">
        <v>17.7</v>
      </c>
      <c r="W13">
        <v>1</v>
      </c>
    </row>
    <row r="15" spans="1:23" x14ac:dyDescent="0.3">
      <c r="B15" t="s">
        <v>26</v>
      </c>
      <c r="F15">
        <f>F10/F4</f>
        <v>0.49983471074380165</v>
      </c>
      <c r="J15" t="s">
        <v>26</v>
      </c>
      <c r="N15">
        <f>N11/N5</f>
        <v>0.6130125381226702</v>
      </c>
      <c r="R15" t="s">
        <v>26</v>
      </c>
      <c r="V15">
        <f>V13/V6</f>
        <v>0.51453488372093026</v>
      </c>
    </row>
    <row r="16" spans="1:23" x14ac:dyDescent="0.3">
      <c r="I16" s="1" t="s">
        <v>0</v>
      </c>
      <c r="J16">
        <v>0.4</v>
      </c>
      <c r="Q16" t="s">
        <v>0</v>
      </c>
      <c r="R16">
        <v>0.5</v>
      </c>
    </row>
    <row r="17" spans="1:23" x14ac:dyDescent="0.3">
      <c r="A17" s="1" t="s">
        <v>0</v>
      </c>
      <c r="B17">
        <v>0.25</v>
      </c>
      <c r="I17" t="s">
        <v>1</v>
      </c>
      <c r="J17" t="s">
        <v>2</v>
      </c>
      <c r="K17" t="s">
        <v>3</v>
      </c>
      <c r="L17" t="s">
        <v>4</v>
      </c>
      <c r="M17" t="s">
        <v>5</v>
      </c>
      <c r="N17" t="s">
        <v>6</v>
      </c>
      <c r="O17" t="s">
        <v>7</v>
      </c>
      <c r="Q17" t="s">
        <v>1</v>
      </c>
      <c r="R17" t="s">
        <v>2</v>
      </c>
      <c r="S17" t="s">
        <v>3</v>
      </c>
      <c r="T17" t="s">
        <v>4</v>
      </c>
      <c r="U17" t="s">
        <v>5</v>
      </c>
      <c r="V17" t="s">
        <v>6</v>
      </c>
      <c r="W17" t="s">
        <v>7</v>
      </c>
    </row>
    <row r="18" spans="1:23" x14ac:dyDescent="0.3">
      <c r="A18" t="s">
        <v>1</v>
      </c>
      <c r="B18" t="s">
        <v>2</v>
      </c>
      <c r="C18" t="s">
        <v>3</v>
      </c>
      <c r="D18" t="s">
        <v>4</v>
      </c>
      <c r="E18" t="s">
        <v>5</v>
      </c>
      <c r="F18" t="s">
        <v>6</v>
      </c>
      <c r="G18" t="s">
        <v>7</v>
      </c>
      <c r="J18" t="s">
        <v>23</v>
      </c>
      <c r="K18">
        <v>1070.9100000000001</v>
      </c>
      <c r="L18">
        <v>1.6</v>
      </c>
      <c r="M18">
        <v>20723.599999999999</v>
      </c>
      <c r="N18">
        <v>0.27</v>
      </c>
      <c r="O18">
        <v>1</v>
      </c>
      <c r="R18" t="s">
        <v>20</v>
      </c>
      <c r="S18">
        <v>1071.03</v>
      </c>
      <c r="T18">
        <v>2.4300000000000002</v>
      </c>
      <c r="U18">
        <v>41166.85</v>
      </c>
      <c r="V18">
        <v>0.52</v>
      </c>
      <c r="W18">
        <v>1</v>
      </c>
    </row>
    <row r="19" spans="1:23" x14ac:dyDescent="0.3">
      <c r="B19" t="s">
        <v>23</v>
      </c>
      <c r="C19">
        <v>1071.08</v>
      </c>
      <c r="D19">
        <v>2.0099999999999998</v>
      </c>
      <c r="E19">
        <v>49605.2</v>
      </c>
      <c r="F19">
        <v>0.62</v>
      </c>
      <c r="G19">
        <v>1</v>
      </c>
      <c r="J19" t="s">
        <v>8</v>
      </c>
      <c r="K19">
        <v>931.53</v>
      </c>
      <c r="L19">
        <v>2.37</v>
      </c>
      <c r="M19">
        <v>56349.45</v>
      </c>
      <c r="N19">
        <v>0.24</v>
      </c>
      <c r="O19">
        <v>1</v>
      </c>
      <c r="R19" t="s">
        <v>24</v>
      </c>
      <c r="S19">
        <v>932.05</v>
      </c>
      <c r="T19">
        <v>3.3</v>
      </c>
      <c r="U19">
        <v>54950.09</v>
      </c>
      <c r="V19">
        <v>0.33</v>
      </c>
      <c r="W19">
        <v>1</v>
      </c>
    </row>
    <row r="20" spans="1:23" x14ac:dyDescent="0.3">
      <c r="B20" t="s">
        <v>24</v>
      </c>
      <c r="C20">
        <v>932.17</v>
      </c>
      <c r="D20">
        <v>3.19</v>
      </c>
      <c r="E20">
        <v>81270.55</v>
      </c>
      <c r="F20">
        <v>0.49</v>
      </c>
      <c r="G20">
        <v>1</v>
      </c>
      <c r="J20" t="s">
        <v>9</v>
      </c>
      <c r="K20">
        <v>531.70000000000005</v>
      </c>
      <c r="L20">
        <v>2.81</v>
      </c>
      <c r="M20">
        <v>1364835</v>
      </c>
      <c r="N20">
        <v>36.049999999999997</v>
      </c>
      <c r="O20">
        <v>1</v>
      </c>
      <c r="R20" t="s">
        <v>25</v>
      </c>
      <c r="S20">
        <v>651.1</v>
      </c>
      <c r="T20">
        <v>0.6</v>
      </c>
      <c r="U20">
        <v>19781.84</v>
      </c>
      <c r="V20">
        <v>0.13</v>
      </c>
      <c r="W20">
        <v>1</v>
      </c>
    </row>
    <row r="21" spans="1:23" x14ac:dyDescent="0.3">
      <c r="B21" t="s">
        <v>9</v>
      </c>
      <c r="C21">
        <v>531.67999999999995</v>
      </c>
      <c r="D21">
        <v>3.01</v>
      </c>
      <c r="E21">
        <v>1592880.87</v>
      </c>
      <c r="F21">
        <v>40.22</v>
      </c>
      <c r="G21">
        <v>1</v>
      </c>
      <c r="J21" t="s">
        <v>10</v>
      </c>
      <c r="K21">
        <v>398.79</v>
      </c>
      <c r="L21">
        <v>2.48</v>
      </c>
      <c r="M21">
        <v>16910.45</v>
      </c>
      <c r="N21">
        <v>0.7</v>
      </c>
      <c r="O21">
        <v>1</v>
      </c>
      <c r="R21" t="s">
        <v>9</v>
      </c>
      <c r="S21">
        <v>531.65</v>
      </c>
      <c r="T21">
        <v>2.94</v>
      </c>
      <c r="U21">
        <v>1484388.82</v>
      </c>
      <c r="V21">
        <v>38.14</v>
      </c>
      <c r="W21">
        <v>1</v>
      </c>
    </row>
    <row r="22" spans="1:23" x14ac:dyDescent="0.3">
      <c r="B22" t="s">
        <v>17</v>
      </c>
      <c r="C22">
        <v>399.26</v>
      </c>
      <c r="D22">
        <v>2.71</v>
      </c>
      <c r="E22">
        <v>26415.77</v>
      </c>
      <c r="F22">
        <v>1.04</v>
      </c>
      <c r="G22">
        <v>1</v>
      </c>
      <c r="J22" t="s">
        <v>21</v>
      </c>
      <c r="K22">
        <v>351.43</v>
      </c>
      <c r="L22">
        <v>2.1800000000000002</v>
      </c>
      <c r="M22">
        <v>7980.89</v>
      </c>
      <c r="N22">
        <v>0.09</v>
      </c>
      <c r="O22">
        <v>1</v>
      </c>
      <c r="R22" t="s">
        <v>10</v>
      </c>
      <c r="S22">
        <v>399.62</v>
      </c>
      <c r="T22">
        <v>2.76</v>
      </c>
      <c r="U22">
        <v>21780.240000000002</v>
      </c>
      <c r="V22">
        <v>0.87</v>
      </c>
      <c r="W22">
        <v>1</v>
      </c>
    </row>
    <row r="23" spans="1:23" x14ac:dyDescent="0.3">
      <c r="B23" t="s">
        <v>11</v>
      </c>
      <c r="C23">
        <v>284.61</v>
      </c>
      <c r="D23">
        <v>2.42</v>
      </c>
      <c r="E23">
        <v>487055.78</v>
      </c>
      <c r="F23">
        <v>29.73</v>
      </c>
      <c r="G23">
        <v>1</v>
      </c>
      <c r="J23" t="s">
        <v>11</v>
      </c>
      <c r="K23">
        <v>284.58999999999997</v>
      </c>
      <c r="L23">
        <v>2.12</v>
      </c>
      <c r="M23">
        <v>554476.66</v>
      </c>
      <c r="N23">
        <v>35.4</v>
      </c>
      <c r="O23">
        <v>1</v>
      </c>
      <c r="R23" t="s">
        <v>11</v>
      </c>
      <c r="S23">
        <v>284.5</v>
      </c>
      <c r="T23">
        <v>2.23</v>
      </c>
      <c r="U23">
        <v>514164.51</v>
      </c>
      <c r="V23">
        <v>31.94</v>
      </c>
      <c r="W23">
        <v>1</v>
      </c>
    </row>
    <row r="24" spans="1:23" x14ac:dyDescent="0.3">
      <c r="B24" t="s">
        <v>22</v>
      </c>
      <c r="C24">
        <v>198.59</v>
      </c>
      <c r="D24">
        <v>2.96</v>
      </c>
      <c r="E24">
        <v>52530.01</v>
      </c>
      <c r="F24">
        <v>1.1100000000000001</v>
      </c>
      <c r="G24">
        <v>1</v>
      </c>
      <c r="J24" t="s">
        <v>22</v>
      </c>
      <c r="K24">
        <v>198.81</v>
      </c>
      <c r="L24">
        <v>2.98</v>
      </c>
      <c r="M24">
        <v>37549.230000000003</v>
      </c>
      <c r="N24">
        <v>0.83</v>
      </c>
      <c r="O24">
        <v>1</v>
      </c>
      <c r="R24" t="s">
        <v>22</v>
      </c>
      <c r="S24">
        <v>198.98</v>
      </c>
      <c r="T24">
        <v>3.22</v>
      </c>
      <c r="U24">
        <v>58532.2</v>
      </c>
      <c r="V24">
        <v>1.26</v>
      </c>
      <c r="W24">
        <v>1</v>
      </c>
    </row>
    <row r="25" spans="1:23" x14ac:dyDescent="0.3">
      <c r="B25" t="s">
        <v>13</v>
      </c>
      <c r="C25">
        <v>162.97999999999999</v>
      </c>
      <c r="D25">
        <v>4.75</v>
      </c>
      <c r="E25">
        <v>48017.82</v>
      </c>
      <c r="F25">
        <v>1.45</v>
      </c>
      <c r="G25">
        <v>1</v>
      </c>
      <c r="J25" t="s">
        <v>13</v>
      </c>
      <c r="K25">
        <v>162.88</v>
      </c>
      <c r="L25">
        <v>4.1500000000000004</v>
      </c>
      <c r="M25">
        <v>41823.06</v>
      </c>
      <c r="N25">
        <v>1.32</v>
      </c>
      <c r="O25">
        <v>1</v>
      </c>
      <c r="R25" t="s">
        <v>13</v>
      </c>
      <c r="S25">
        <v>163.26</v>
      </c>
      <c r="T25">
        <v>3.48</v>
      </c>
      <c r="U25">
        <v>42120.36</v>
      </c>
      <c r="V25">
        <v>1.29</v>
      </c>
      <c r="W25">
        <v>1</v>
      </c>
    </row>
    <row r="26" spans="1:23" x14ac:dyDescent="0.3">
      <c r="B26" t="s">
        <v>15</v>
      </c>
      <c r="C26">
        <v>74.55</v>
      </c>
      <c r="D26">
        <v>2.9</v>
      </c>
      <c r="E26">
        <v>263551.34999999998</v>
      </c>
      <c r="F26">
        <v>25.36</v>
      </c>
      <c r="G26">
        <v>1</v>
      </c>
      <c r="J26" t="s">
        <v>14</v>
      </c>
      <c r="K26">
        <v>101.78</v>
      </c>
      <c r="L26">
        <v>2.06</v>
      </c>
      <c r="M26">
        <v>16469.7</v>
      </c>
      <c r="N26">
        <v>1.05</v>
      </c>
      <c r="O26">
        <v>1</v>
      </c>
      <c r="R26" t="s">
        <v>14</v>
      </c>
      <c r="S26">
        <v>101.69</v>
      </c>
      <c r="T26">
        <v>2.16</v>
      </c>
      <c r="U26">
        <v>21984.09</v>
      </c>
      <c r="V26">
        <v>1.36</v>
      </c>
      <c r="W26">
        <v>1</v>
      </c>
    </row>
    <row r="27" spans="1:23" x14ac:dyDescent="0.3">
      <c r="J27" t="s">
        <v>15</v>
      </c>
      <c r="K27">
        <v>74.64</v>
      </c>
      <c r="L27">
        <v>2.88</v>
      </c>
      <c r="M27">
        <v>238918.53</v>
      </c>
      <c r="N27">
        <v>24.05</v>
      </c>
      <c r="O27">
        <v>1</v>
      </c>
      <c r="R27" t="s">
        <v>15</v>
      </c>
      <c r="S27">
        <v>74.59</v>
      </c>
      <c r="T27">
        <v>2.91</v>
      </c>
      <c r="U27">
        <v>246584.13</v>
      </c>
      <c r="V27">
        <v>24.15</v>
      </c>
      <c r="W27">
        <v>1</v>
      </c>
    </row>
    <row r="30" spans="1:23" x14ac:dyDescent="0.3">
      <c r="B30" t="s">
        <v>26</v>
      </c>
      <c r="F30">
        <f>F26/F21</f>
        <v>0.63053207359522623</v>
      </c>
      <c r="J30" t="s">
        <v>26</v>
      </c>
      <c r="N30">
        <f>N27/N20</f>
        <v>0.66712898751733707</v>
      </c>
      <c r="R30" t="s">
        <v>26</v>
      </c>
      <c r="V30">
        <f>V27/V21</f>
        <v>0.63319349764027266</v>
      </c>
    </row>
    <row r="34" spans="2:24" x14ac:dyDescent="0.3">
      <c r="D34">
        <v>0</v>
      </c>
      <c r="E34">
        <v>2.5000000000000001E-2</v>
      </c>
      <c r="F34">
        <v>0.05</v>
      </c>
      <c r="G34">
        <v>0.25</v>
      </c>
      <c r="H34">
        <v>0.4</v>
      </c>
      <c r="I34">
        <v>0.5</v>
      </c>
      <c r="M34" t="s">
        <v>39</v>
      </c>
      <c r="N34">
        <v>0</v>
      </c>
      <c r="P34">
        <v>2.5000000000000001E-2</v>
      </c>
      <c r="R34">
        <v>0.05</v>
      </c>
      <c r="T34">
        <v>0.25</v>
      </c>
      <c r="V34">
        <v>0.4</v>
      </c>
      <c r="X34">
        <v>0.5</v>
      </c>
    </row>
    <row r="35" spans="2:24" x14ac:dyDescent="0.3">
      <c r="B35" t="s">
        <v>27</v>
      </c>
      <c r="D35">
        <f>SUM(F10,F9,F3)</f>
        <v>17.099999999999998</v>
      </c>
      <c r="E35">
        <f>SUM(N3,N4,N11,N10)</f>
        <v>19.490000000000002</v>
      </c>
      <c r="F35">
        <f>SUM(V3,V12,V13,V5)</f>
        <v>18.8</v>
      </c>
      <c r="G35">
        <f>SUM(F20,F26)</f>
        <v>25.849999999999998</v>
      </c>
      <c r="H35">
        <f>SUM(N19+N27+N26)</f>
        <v>25.34</v>
      </c>
      <c r="I35">
        <f>SUM(V19+V20+V26+V27)</f>
        <v>25.97</v>
      </c>
      <c r="M35" t="s">
        <v>8</v>
      </c>
      <c r="N35">
        <v>0.24</v>
      </c>
      <c r="P35">
        <v>0.42</v>
      </c>
      <c r="R35">
        <v>0.27</v>
      </c>
      <c r="T35">
        <v>0.49</v>
      </c>
      <c r="V35">
        <v>0.24</v>
      </c>
      <c r="X35">
        <v>0.33</v>
      </c>
    </row>
    <row r="36" spans="2:24" x14ac:dyDescent="0.3">
      <c r="B36" t="s">
        <v>28</v>
      </c>
      <c r="D36">
        <f>F4</f>
        <v>30.25</v>
      </c>
      <c r="E36">
        <f>N5</f>
        <v>29.51</v>
      </c>
      <c r="F36">
        <f>V6</f>
        <v>34.4</v>
      </c>
      <c r="G36">
        <f>F21</f>
        <v>40.22</v>
      </c>
      <c r="H36">
        <f>N20</f>
        <v>36.049999999999997</v>
      </c>
      <c r="I36">
        <f>V21</f>
        <v>38.14</v>
      </c>
      <c r="M36" t="s">
        <v>9</v>
      </c>
      <c r="N36">
        <v>30.25</v>
      </c>
      <c r="P36">
        <v>29.51</v>
      </c>
      <c r="R36">
        <v>34.4</v>
      </c>
      <c r="T36">
        <v>40.22</v>
      </c>
      <c r="V36">
        <v>36.049999999999997</v>
      </c>
      <c r="X36">
        <v>38.14</v>
      </c>
    </row>
    <row r="37" spans="2:24" x14ac:dyDescent="0.3">
      <c r="B37" t="s">
        <v>29</v>
      </c>
      <c r="D37">
        <f>F8+F5</f>
        <v>1.8</v>
      </c>
      <c r="E37">
        <f>SUM(N9+N6)</f>
        <v>2.3600000000000003</v>
      </c>
      <c r="F37">
        <f>V11+V7</f>
        <v>2.7800000000000002</v>
      </c>
      <c r="G37">
        <f>F25+F22</f>
        <v>2.4900000000000002</v>
      </c>
      <c r="H37">
        <f>N21+N25</f>
        <v>2.02</v>
      </c>
      <c r="I37">
        <f>V22+V25</f>
        <v>2.16</v>
      </c>
      <c r="M37" t="s">
        <v>34</v>
      </c>
      <c r="N37">
        <v>0.99</v>
      </c>
      <c r="P37">
        <v>1</v>
      </c>
      <c r="R37">
        <v>1.29</v>
      </c>
      <c r="T37">
        <v>1.04</v>
      </c>
      <c r="V37">
        <v>0.7</v>
      </c>
      <c r="X37">
        <v>0.87</v>
      </c>
    </row>
    <row r="38" spans="2:24" x14ac:dyDescent="0.3">
      <c r="M38" t="s">
        <v>11</v>
      </c>
      <c r="N38">
        <v>50.83</v>
      </c>
      <c r="P38">
        <v>48.29</v>
      </c>
      <c r="R38">
        <v>41.16</v>
      </c>
      <c r="T38">
        <v>29.73</v>
      </c>
      <c r="V38">
        <v>35.4</v>
      </c>
      <c r="X38">
        <v>31.94</v>
      </c>
    </row>
    <row r="39" spans="2:24" x14ac:dyDescent="0.3">
      <c r="B39" t="s">
        <v>32</v>
      </c>
      <c r="D39" s="2">
        <f>1/(D35/D36)</f>
        <v>1.7690058479532167</v>
      </c>
      <c r="E39" s="2">
        <f t="shared" ref="E39:I39" si="0">1/(E35/E36)</f>
        <v>1.5141097998973831</v>
      </c>
      <c r="F39" s="2">
        <f>1/(F35/F36)</f>
        <v>1.8297872340425529</v>
      </c>
      <c r="G39" s="2">
        <f t="shared" si="0"/>
        <v>1.5558994197292071</v>
      </c>
      <c r="H39" s="2">
        <f t="shared" si="0"/>
        <v>1.4226519337016572</v>
      </c>
      <c r="I39" s="2">
        <f t="shared" si="0"/>
        <v>1.4686176357335388</v>
      </c>
      <c r="M39" t="s">
        <v>35</v>
      </c>
      <c r="N39">
        <v>0.02</v>
      </c>
      <c r="P39">
        <v>0.36</v>
      </c>
      <c r="R39">
        <v>1.78</v>
      </c>
      <c r="T39">
        <v>1.1100000000000001</v>
      </c>
      <c r="V39">
        <v>0.83</v>
      </c>
      <c r="X39">
        <v>1.26</v>
      </c>
    </row>
    <row r="40" spans="2:24" x14ac:dyDescent="0.3">
      <c r="B40" t="s">
        <v>31</v>
      </c>
      <c r="D40" s="2">
        <f>1/(D35/D37)</f>
        <v>0.10526315789473686</v>
      </c>
      <c r="E40" s="2">
        <f t="shared" ref="E40:G40" si="1">1/(E35/E37)</f>
        <v>0.12108773730118008</v>
      </c>
      <c r="F40" s="2">
        <f t="shared" si="1"/>
        <v>0.14787234042553193</v>
      </c>
      <c r="G40" s="2">
        <f t="shared" si="1"/>
        <v>9.6324951644100598E-2</v>
      </c>
      <c r="H40" s="2">
        <f>1/(H35/H37)</f>
        <v>7.9715864246250989E-2</v>
      </c>
      <c r="I40" s="2">
        <f>1/(I35/I37)</f>
        <v>8.3172891798228732E-2</v>
      </c>
      <c r="M40" t="s">
        <v>36</v>
      </c>
      <c r="N40">
        <v>0.81</v>
      </c>
      <c r="P40">
        <v>1.36</v>
      </c>
      <c r="R40">
        <v>1.49</v>
      </c>
      <c r="T40">
        <v>1.45</v>
      </c>
      <c r="V40">
        <v>1.32</v>
      </c>
      <c r="X40">
        <v>1.29</v>
      </c>
    </row>
    <row r="41" spans="2:24" x14ac:dyDescent="0.3">
      <c r="B41" t="s">
        <v>30</v>
      </c>
      <c r="D41" s="2">
        <f>D37/D36</f>
        <v>5.9504132231404959E-2</v>
      </c>
      <c r="E41" s="2">
        <f t="shared" ref="E41:I41" si="2">E37/E36</f>
        <v>7.9972890545577782E-2</v>
      </c>
      <c r="F41" s="2">
        <f t="shared" si="2"/>
        <v>8.0813953488372101E-2</v>
      </c>
      <c r="G41" s="2">
        <f t="shared" si="2"/>
        <v>6.1909497762307315E-2</v>
      </c>
      <c r="H41" s="2">
        <f t="shared" si="2"/>
        <v>5.6033287101248268E-2</v>
      </c>
      <c r="I41" s="2">
        <f t="shared" si="2"/>
        <v>5.6633455689564766E-2</v>
      </c>
      <c r="M41" t="s">
        <v>14</v>
      </c>
      <c r="N41">
        <v>1.74</v>
      </c>
      <c r="P41">
        <v>0.96</v>
      </c>
      <c r="R41">
        <v>0.64</v>
      </c>
      <c r="V41">
        <v>1.05</v>
      </c>
      <c r="X41">
        <v>1.36</v>
      </c>
    </row>
    <row r="42" spans="2:24" x14ac:dyDescent="0.3">
      <c r="B42" t="s">
        <v>33</v>
      </c>
      <c r="D42" s="2">
        <f>F4/F10</f>
        <v>2.0006613756613758</v>
      </c>
      <c r="E42" s="2">
        <f>N5/N11</f>
        <v>1.6312880044223328</v>
      </c>
      <c r="F42" s="2">
        <f>V6/V13</f>
        <v>1.9435028248587571</v>
      </c>
      <c r="G42" s="2">
        <f>F21/F26</f>
        <v>1.58596214511041</v>
      </c>
      <c r="H42" s="2">
        <f>N20/N27</f>
        <v>1.4989604989604988</v>
      </c>
      <c r="I42" s="2">
        <f>V21/V27</f>
        <v>1.5792960662525881</v>
      </c>
      <c r="M42" t="s">
        <v>15</v>
      </c>
      <c r="N42">
        <v>15.12</v>
      </c>
      <c r="P42">
        <v>18.09</v>
      </c>
      <c r="R42">
        <v>17.7</v>
      </c>
      <c r="T42">
        <v>25.36</v>
      </c>
      <c r="V42">
        <v>24.05</v>
      </c>
      <c r="X42">
        <v>24.15</v>
      </c>
    </row>
    <row r="43" spans="2:24" x14ac:dyDescent="0.3">
      <c r="M43" t="s">
        <v>19</v>
      </c>
      <c r="P43">
        <v>0.02</v>
      </c>
      <c r="R43">
        <v>0.19</v>
      </c>
    </row>
    <row r="44" spans="2:24" x14ac:dyDescent="0.3">
      <c r="M44" t="s">
        <v>20</v>
      </c>
      <c r="R44">
        <v>0.96</v>
      </c>
      <c r="T44">
        <v>0.62</v>
      </c>
      <c r="V44">
        <v>0.27</v>
      </c>
      <c r="X44">
        <v>0.52</v>
      </c>
    </row>
    <row r="45" spans="2:24" x14ac:dyDescent="0.3">
      <c r="M45" t="s">
        <v>37</v>
      </c>
      <c r="X45">
        <v>0.13</v>
      </c>
    </row>
    <row r="46" spans="2:24" x14ac:dyDescent="0.3">
      <c r="M46" t="s">
        <v>38</v>
      </c>
      <c r="R46">
        <v>0.12</v>
      </c>
      <c r="V46">
        <v>0.09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31"/>
  <sheetViews>
    <sheetView topLeftCell="A4" workbookViewId="0">
      <selection activeCell="P26" sqref="P26:P31"/>
    </sheetView>
  </sheetViews>
  <sheetFormatPr defaultRowHeight="14.4" x14ac:dyDescent="0.3"/>
  <cols>
    <col min="1" max="1" width="17.5546875" customWidth="1"/>
  </cols>
  <sheetData>
    <row r="1" spans="1:17" x14ac:dyDescent="0.3">
      <c r="A1" t="s">
        <v>39</v>
      </c>
      <c r="B1">
        <v>0</v>
      </c>
      <c r="C1">
        <v>2.5000000000000001E-2</v>
      </c>
      <c r="D1">
        <v>0.05</v>
      </c>
      <c r="E1">
        <v>0.25</v>
      </c>
      <c r="F1">
        <v>0.4</v>
      </c>
      <c r="G1">
        <v>0.5</v>
      </c>
      <c r="K1" t="s">
        <v>39</v>
      </c>
      <c r="L1">
        <v>0</v>
      </c>
      <c r="M1">
        <v>2.5000000000000001E-2</v>
      </c>
      <c r="N1">
        <v>0.05</v>
      </c>
      <c r="O1">
        <v>0.25</v>
      </c>
      <c r="P1">
        <v>0.4</v>
      </c>
      <c r="Q1">
        <v>0.5</v>
      </c>
    </row>
    <row r="2" spans="1:17" x14ac:dyDescent="0.3">
      <c r="A2" t="s">
        <v>15</v>
      </c>
      <c r="B2" s="3">
        <v>15.12</v>
      </c>
      <c r="C2" s="3">
        <v>18.09</v>
      </c>
      <c r="D2" s="3">
        <v>17.7</v>
      </c>
      <c r="E2" s="3">
        <v>25.36</v>
      </c>
      <c r="F2" s="3">
        <v>24.05</v>
      </c>
      <c r="G2" s="3">
        <v>24.15</v>
      </c>
      <c r="K2" t="s">
        <v>40</v>
      </c>
      <c r="L2">
        <v>17.100000000000001</v>
      </c>
      <c r="M2">
        <v>19.489999999999998</v>
      </c>
      <c r="N2">
        <v>18.8</v>
      </c>
      <c r="O2">
        <v>25.85</v>
      </c>
      <c r="P2">
        <v>25.34</v>
      </c>
      <c r="Q2">
        <v>25.97</v>
      </c>
    </row>
    <row r="3" spans="1:17" x14ac:dyDescent="0.3">
      <c r="A3" t="s">
        <v>9</v>
      </c>
      <c r="B3" s="3">
        <v>30.25</v>
      </c>
      <c r="C3" s="3">
        <v>29.51</v>
      </c>
      <c r="D3" s="3">
        <v>34.4</v>
      </c>
      <c r="E3" s="3">
        <v>40.22</v>
      </c>
      <c r="F3" s="3">
        <v>36.049999999999997</v>
      </c>
      <c r="G3" s="3">
        <v>38.14</v>
      </c>
      <c r="K3" t="s">
        <v>9</v>
      </c>
      <c r="L3">
        <v>30.25</v>
      </c>
      <c r="M3">
        <v>29.51</v>
      </c>
      <c r="N3">
        <v>34.4</v>
      </c>
      <c r="O3">
        <v>40.22</v>
      </c>
      <c r="P3">
        <v>36.049999999999997</v>
      </c>
      <c r="Q3">
        <v>38.14</v>
      </c>
    </row>
    <row r="4" spans="1:17" x14ac:dyDescent="0.3">
      <c r="A4" t="s">
        <v>36</v>
      </c>
      <c r="B4" s="3">
        <v>0.81</v>
      </c>
      <c r="C4" s="3">
        <v>1.36</v>
      </c>
      <c r="D4" s="3">
        <v>1.49</v>
      </c>
      <c r="E4" s="3">
        <v>1.45</v>
      </c>
      <c r="F4" s="3">
        <v>1.32</v>
      </c>
      <c r="G4" s="3">
        <v>1.29</v>
      </c>
      <c r="K4" t="s">
        <v>41</v>
      </c>
      <c r="L4">
        <v>1.8</v>
      </c>
      <c r="M4">
        <v>2.36</v>
      </c>
      <c r="N4">
        <v>2.78</v>
      </c>
      <c r="O4">
        <v>2.4900000000000002</v>
      </c>
      <c r="P4">
        <v>2.02</v>
      </c>
      <c r="Q4">
        <v>2.16</v>
      </c>
    </row>
    <row r="5" spans="1:17" x14ac:dyDescent="0.3">
      <c r="A5" t="s">
        <v>34</v>
      </c>
      <c r="B5" s="3">
        <v>0.99</v>
      </c>
      <c r="C5" s="3">
        <v>1</v>
      </c>
      <c r="D5" s="3">
        <v>1.29</v>
      </c>
      <c r="E5" s="3">
        <v>1.04</v>
      </c>
      <c r="F5" s="3">
        <v>0.7</v>
      </c>
      <c r="G5" s="3">
        <v>0.87</v>
      </c>
      <c r="K5" t="s">
        <v>42</v>
      </c>
      <c r="L5">
        <v>0.105</v>
      </c>
      <c r="M5">
        <v>0.121</v>
      </c>
      <c r="N5">
        <v>0.14799999999999999</v>
      </c>
      <c r="O5">
        <v>9.6000000000000002E-2</v>
      </c>
      <c r="P5">
        <v>0.08</v>
      </c>
      <c r="Q5">
        <v>8.3000000000000004E-2</v>
      </c>
    </row>
    <row r="6" spans="1:17" x14ac:dyDescent="0.3">
      <c r="A6" t="s">
        <v>11</v>
      </c>
      <c r="B6" s="3">
        <v>50.83</v>
      </c>
      <c r="C6" s="3">
        <v>48.29</v>
      </c>
      <c r="D6" s="3">
        <v>41.16</v>
      </c>
      <c r="E6" s="3">
        <v>29.73</v>
      </c>
      <c r="F6" s="3">
        <v>35.4</v>
      </c>
      <c r="G6" s="3">
        <v>31.94</v>
      </c>
      <c r="K6" t="s">
        <v>43</v>
      </c>
      <c r="L6">
        <v>0.06</v>
      </c>
      <c r="M6">
        <v>0.08</v>
      </c>
      <c r="N6">
        <v>8.1000000000000003E-2</v>
      </c>
      <c r="O6">
        <v>6.2E-2</v>
      </c>
      <c r="P6">
        <v>5.6000000000000001E-2</v>
      </c>
      <c r="Q6">
        <v>5.7000000000000002E-2</v>
      </c>
    </row>
    <row r="7" spans="1:17" x14ac:dyDescent="0.3">
      <c r="A7" t="s">
        <v>8</v>
      </c>
      <c r="B7" s="3">
        <v>0.24</v>
      </c>
      <c r="C7" s="3">
        <v>0.42</v>
      </c>
      <c r="D7" s="3">
        <v>0.27</v>
      </c>
      <c r="E7" s="3">
        <v>0.49</v>
      </c>
      <c r="F7" s="3">
        <v>0.24</v>
      </c>
      <c r="G7" s="3">
        <v>0.33</v>
      </c>
    </row>
    <row r="8" spans="1:17" x14ac:dyDescent="0.3">
      <c r="A8" t="s">
        <v>14</v>
      </c>
      <c r="B8" s="3">
        <v>1.74</v>
      </c>
      <c r="C8" s="3">
        <v>0.96</v>
      </c>
      <c r="D8" s="3">
        <v>0.64</v>
      </c>
      <c r="E8" s="3">
        <v>0</v>
      </c>
      <c r="F8" s="3">
        <v>1.05</v>
      </c>
      <c r="G8" s="3">
        <v>1.36</v>
      </c>
    </row>
    <row r="9" spans="1:17" x14ac:dyDescent="0.3">
      <c r="A9" t="s">
        <v>35</v>
      </c>
      <c r="B9" s="3">
        <v>0.02</v>
      </c>
      <c r="C9" s="3">
        <v>0.36</v>
      </c>
      <c r="D9" s="3">
        <v>1.78</v>
      </c>
      <c r="E9" s="3">
        <v>1.1100000000000001</v>
      </c>
      <c r="F9" s="3">
        <v>0.83</v>
      </c>
      <c r="G9" s="3">
        <v>1.26</v>
      </c>
    </row>
    <row r="10" spans="1:17" x14ac:dyDescent="0.3">
      <c r="A10" t="s">
        <v>19</v>
      </c>
      <c r="B10" s="3">
        <v>0</v>
      </c>
      <c r="C10" s="3">
        <v>0.02</v>
      </c>
      <c r="D10" s="3">
        <v>0.19</v>
      </c>
      <c r="E10" s="3">
        <v>0</v>
      </c>
      <c r="F10" s="3">
        <v>0</v>
      </c>
      <c r="G10" s="3">
        <v>0</v>
      </c>
      <c r="L10" t="s">
        <v>39</v>
      </c>
      <c r="M10" t="s">
        <v>40</v>
      </c>
      <c r="N10" t="s">
        <v>9</v>
      </c>
      <c r="O10" t="s">
        <v>41</v>
      </c>
      <c r="P10" t="s">
        <v>42</v>
      </c>
      <c r="Q10" t="s">
        <v>43</v>
      </c>
    </row>
    <row r="11" spans="1:17" x14ac:dyDescent="0.3">
      <c r="A11" t="s">
        <v>20</v>
      </c>
      <c r="B11" s="3">
        <v>0</v>
      </c>
      <c r="C11" s="3">
        <v>0</v>
      </c>
      <c r="D11" s="3">
        <v>0.96</v>
      </c>
      <c r="E11" s="3">
        <v>0.62</v>
      </c>
      <c r="F11" s="3">
        <v>0.27</v>
      </c>
      <c r="G11" s="3">
        <v>0.52</v>
      </c>
      <c r="L11">
        <v>0</v>
      </c>
      <c r="M11">
        <v>17.100000000000001</v>
      </c>
      <c r="N11">
        <v>30.25</v>
      </c>
      <c r="O11">
        <v>1.8</v>
      </c>
      <c r="P11">
        <v>0.105</v>
      </c>
      <c r="Q11">
        <v>0.06</v>
      </c>
    </row>
    <row r="12" spans="1:17" x14ac:dyDescent="0.3">
      <c r="A12" t="s">
        <v>37</v>
      </c>
      <c r="B12" s="3">
        <v>0</v>
      </c>
      <c r="C12" s="3">
        <v>0</v>
      </c>
      <c r="D12" s="3">
        <v>0</v>
      </c>
      <c r="E12" s="3">
        <v>0</v>
      </c>
      <c r="F12" s="3">
        <v>0</v>
      </c>
      <c r="G12" s="3">
        <v>0.13</v>
      </c>
      <c r="L12">
        <v>2.5000000000000001E-2</v>
      </c>
      <c r="M12">
        <v>19.489999999999998</v>
      </c>
      <c r="N12">
        <v>29.51</v>
      </c>
      <c r="O12">
        <v>2.36</v>
      </c>
      <c r="P12">
        <v>0.121</v>
      </c>
      <c r="Q12">
        <v>0.08</v>
      </c>
    </row>
    <row r="13" spans="1:17" x14ac:dyDescent="0.3">
      <c r="A13" t="s">
        <v>38</v>
      </c>
      <c r="B13" s="3">
        <v>0</v>
      </c>
      <c r="C13" s="3">
        <v>0</v>
      </c>
      <c r="D13" s="3">
        <v>0.12</v>
      </c>
      <c r="E13" s="3">
        <v>0</v>
      </c>
      <c r="F13" s="3">
        <v>0.09</v>
      </c>
      <c r="G13" s="3">
        <v>0</v>
      </c>
      <c r="L13">
        <v>0.05</v>
      </c>
      <c r="M13">
        <v>18.8</v>
      </c>
      <c r="N13">
        <v>34.4</v>
      </c>
      <c r="O13">
        <v>2.78</v>
      </c>
      <c r="P13">
        <v>0.14799999999999999</v>
      </c>
      <c r="Q13">
        <v>8.1000000000000003E-2</v>
      </c>
    </row>
    <row r="14" spans="1:17" x14ac:dyDescent="0.3">
      <c r="L14">
        <v>0.25</v>
      </c>
      <c r="M14">
        <v>25.85</v>
      </c>
      <c r="N14">
        <v>40.22</v>
      </c>
      <c r="O14">
        <v>2.4900000000000002</v>
      </c>
      <c r="P14">
        <v>9.6000000000000002E-2</v>
      </c>
      <c r="Q14">
        <v>6.2E-2</v>
      </c>
    </row>
    <row r="15" spans="1:17" x14ac:dyDescent="0.3">
      <c r="A15" t="s">
        <v>39</v>
      </c>
      <c r="B15">
        <v>0</v>
      </c>
      <c r="C15">
        <v>2.5000000000000001E-2</v>
      </c>
      <c r="D15">
        <v>0.05</v>
      </c>
      <c r="E15">
        <v>0.25</v>
      </c>
      <c r="F15">
        <v>0.4</v>
      </c>
      <c r="G15">
        <v>0.5</v>
      </c>
      <c r="L15">
        <v>0.4</v>
      </c>
      <c r="M15">
        <v>25.34</v>
      </c>
      <c r="N15">
        <v>36.049999999999997</v>
      </c>
      <c r="O15">
        <v>2.02</v>
      </c>
      <c r="P15">
        <v>0.08</v>
      </c>
      <c r="Q15">
        <v>5.6000000000000001E-2</v>
      </c>
    </row>
    <row r="16" spans="1:17" x14ac:dyDescent="0.3">
      <c r="A16" t="s">
        <v>40</v>
      </c>
      <c r="B16" s="2">
        <v>17.099999999999998</v>
      </c>
      <c r="C16" s="2">
        <v>19.490000000000002</v>
      </c>
      <c r="D16" s="2">
        <v>18.8</v>
      </c>
      <c r="E16" s="2">
        <v>25.849999999999998</v>
      </c>
      <c r="F16" s="2">
        <v>25.34</v>
      </c>
      <c r="G16" s="2">
        <v>25.97</v>
      </c>
      <c r="L16">
        <v>0.5</v>
      </c>
      <c r="M16">
        <v>25.97</v>
      </c>
      <c r="N16">
        <v>38.14</v>
      </c>
      <c r="O16">
        <v>2.16</v>
      </c>
      <c r="P16">
        <v>8.3000000000000004E-2</v>
      </c>
      <c r="Q16">
        <v>5.7000000000000002E-2</v>
      </c>
    </row>
    <row r="17" spans="1:18" x14ac:dyDescent="0.3">
      <c r="A17" t="s">
        <v>9</v>
      </c>
      <c r="B17" s="2">
        <v>30.25</v>
      </c>
      <c r="C17" s="2">
        <v>29.51</v>
      </c>
      <c r="D17" s="2">
        <v>34.4</v>
      </c>
      <c r="E17" s="2">
        <v>40.22</v>
      </c>
      <c r="F17" s="2">
        <v>36.049999999999997</v>
      </c>
      <c r="G17" s="2">
        <v>38.14</v>
      </c>
    </row>
    <row r="18" spans="1:18" x14ac:dyDescent="0.3">
      <c r="A18" t="s">
        <v>41</v>
      </c>
      <c r="B18" s="2">
        <v>1.8</v>
      </c>
      <c r="C18" s="2">
        <v>2.3600000000000003</v>
      </c>
      <c r="D18" s="2">
        <v>2.7800000000000002</v>
      </c>
      <c r="E18" s="2">
        <v>2.4900000000000002</v>
      </c>
      <c r="F18" s="2">
        <v>2.02</v>
      </c>
      <c r="G18" s="2">
        <v>2.16</v>
      </c>
    </row>
    <row r="19" spans="1:18" x14ac:dyDescent="0.3">
      <c r="A19" t="s">
        <v>44</v>
      </c>
      <c r="B19" s="2">
        <f>B3/B2</f>
        <v>2.0006613756613758</v>
      </c>
      <c r="C19" s="2">
        <f t="shared" ref="C19:G19" si="0">C3/C2</f>
        <v>1.6312880044223328</v>
      </c>
      <c r="D19" s="2">
        <f t="shared" si="0"/>
        <v>1.9435028248587571</v>
      </c>
      <c r="E19" s="2">
        <f t="shared" si="0"/>
        <v>1.58596214511041</v>
      </c>
      <c r="F19" s="2">
        <f t="shared" si="0"/>
        <v>1.4989604989604988</v>
      </c>
      <c r="G19" s="2">
        <f t="shared" si="0"/>
        <v>1.5792960662525881</v>
      </c>
      <c r="M19">
        <v>2.0006613756613758</v>
      </c>
      <c r="N19">
        <v>1.6312880044223328</v>
      </c>
      <c r="O19">
        <v>1.9435028248587571</v>
      </c>
      <c r="P19">
        <v>1.58596214511041</v>
      </c>
      <c r="Q19">
        <v>1.4989604989604988</v>
      </c>
      <c r="R19">
        <v>1.5792960662525881</v>
      </c>
    </row>
    <row r="20" spans="1:18" x14ac:dyDescent="0.3">
      <c r="A20" t="s">
        <v>42</v>
      </c>
      <c r="B20" s="2">
        <v>0.10526315789473686</v>
      </c>
      <c r="C20" s="2">
        <v>0.12108773730118008</v>
      </c>
      <c r="D20" s="2">
        <v>0.14787234042553193</v>
      </c>
      <c r="E20" s="2">
        <v>9.6324951644100598E-2</v>
      </c>
      <c r="F20" s="2">
        <v>7.9715864246250989E-2</v>
      </c>
      <c r="G20" s="2">
        <v>8.3172891798228732E-2</v>
      </c>
    </row>
    <row r="21" spans="1:18" x14ac:dyDescent="0.3">
      <c r="A21" t="s">
        <v>43</v>
      </c>
      <c r="B21" s="2">
        <v>5.9504132231404959E-2</v>
      </c>
      <c r="C21" s="2">
        <v>7.9972890545577782E-2</v>
      </c>
      <c r="D21" s="2">
        <v>8.0813953488372101E-2</v>
      </c>
      <c r="E21" s="2">
        <v>6.1909497762307315E-2</v>
      </c>
      <c r="F21" s="2">
        <v>5.6033287101248268E-2</v>
      </c>
      <c r="G21" s="2">
        <v>5.6633455689564766E-2</v>
      </c>
    </row>
    <row r="22" spans="1:18" x14ac:dyDescent="0.3">
      <c r="B22" s="2">
        <f>B16+B17</f>
        <v>47.349999999999994</v>
      </c>
      <c r="C22" s="2">
        <f t="shared" ref="C22:G22" si="1">C16+C17</f>
        <v>49</v>
      </c>
      <c r="D22" s="2">
        <f t="shared" si="1"/>
        <v>53.2</v>
      </c>
      <c r="E22" s="2">
        <f t="shared" si="1"/>
        <v>66.069999999999993</v>
      </c>
      <c r="F22" s="2">
        <f t="shared" si="1"/>
        <v>61.39</v>
      </c>
      <c r="G22" s="2">
        <f t="shared" si="1"/>
        <v>64.11</v>
      </c>
    </row>
    <row r="23" spans="1:18" x14ac:dyDescent="0.3">
      <c r="B23">
        <f>B18/B22</f>
        <v>3.8014783526927144E-2</v>
      </c>
      <c r="C23">
        <f t="shared" ref="C23:G23" si="2">C18/C22</f>
        <v>4.8163265306122457E-2</v>
      </c>
      <c r="D23">
        <f t="shared" si="2"/>
        <v>5.2255639097744361E-2</v>
      </c>
      <c r="E23">
        <f t="shared" si="2"/>
        <v>3.7687301347056161E-2</v>
      </c>
      <c r="F23">
        <f t="shared" si="2"/>
        <v>3.2904381821143511E-2</v>
      </c>
      <c r="G23">
        <f t="shared" si="2"/>
        <v>3.3692091717360789E-2</v>
      </c>
    </row>
    <row r="26" spans="1:18" x14ac:dyDescent="0.3">
      <c r="P26" s="3">
        <v>2.0006613756613758</v>
      </c>
    </row>
    <row r="27" spans="1:18" x14ac:dyDescent="0.3">
      <c r="P27" s="3">
        <v>1.6312880044223328</v>
      </c>
    </row>
    <row r="28" spans="1:18" x14ac:dyDescent="0.3">
      <c r="P28" s="3">
        <v>1.9435028248587571</v>
      </c>
    </row>
    <row r="29" spans="1:18" x14ac:dyDescent="0.3">
      <c r="P29" s="3">
        <v>1.58596214511041</v>
      </c>
    </row>
    <row r="30" spans="1:18" x14ac:dyDescent="0.3">
      <c r="P30" s="3">
        <v>1.4989604989604988</v>
      </c>
    </row>
    <row r="31" spans="1:18" x14ac:dyDescent="0.3">
      <c r="P31" s="3">
        <v>1.5792960662525881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CBDD0-9F2C-45E7-BF3A-00262EC2B16E}">
  <dimension ref="A1:D7"/>
  <sheetViews>
    <sheetView workbookViewId="0">
      <selection activeCell="G14" sqref="G14"/>
    </sheetView>
  </sheetViews>
  <sheetFormatPr defaultRowHeight="14.4" x14ac:dyDescent="0.3"/>
  <cols>
    <col min="2" max="2" width="8.88671875" style="7"/>
  </cols>
  <sheetData>
    <row r="1" spans="1:4" ht="23.4" thickBot="1" x14ac:dyDescent="0.45">
      <c r="A1" s="4"/>
      <c r="B1" s="6" t="s">
        <v>45</v>
      </c>
      <c r="C1" s="5" t="s">
        <v>46</v>
      </c>
      <c r="D1" s="5" t="s">
        <v>47</v>
      </c>
    </row>
    <row r="2" spans="1:4" ht="15" thickBot="1" x14ac:dyDescent="0.35">
      <c r="A2" s="5">
        <v>0</v>
      </c>
      <c r="B2" s="6">
        <v>2.073321</v>
      </c>
      <c r="C2" s="5" t="s">
        <v>48</v>
      </c>
      <c r="D2" s="5" t="s">
        <v>49</v>
      </c>
    </row>
    <row r="3" spans="1:4" ht="15" thickBot="1" x14ac:dyDescent="0.35">
      <c r="A3" s="5" t="s">
        <v>50</v>
      </c>
      <c r="B3" s="6">
        <v>1.820368</v>
      </c>
      <c r="C3" s="5" t="s">
        <v>51</v>
      </c>
      <c r="D3" s="5" t="s">
        <v>52</v>
      </c>
    </row>
    <row r="4" spans="1:4" ht="15" thickBot="1" x14ac:dyDescent="0.35">
      <c r="A4" s="5" t="s">
        <v>53</v>
      </c>
      <c r="B4" s="6">
        <v>1.7702929999999999</v>
      </c>
      <c r="C4" s="5" t="s">
        <v>54</v>
      </c>
      <c r="D4" s="5" t="s">
        <v>55</v>
      </c>
    </row>
    <row r="5" spans="1:4" ht="15" thickBot="1" x14ac:dyDescent="0.35">
      <c r="A5" s="5" t="s">
        <v>56</v>
      </c>
      <c r="B5" s="6">
        <v>1.571542</v>
      </c>
      <c r="C5" s="5" t="s">
        <v>57</v>
      </c>
      <c r="D5" s="5" t="s">
        <v>58</v>
      </c>
    </row>
    <row r="6" spans="1:4" ht="15" thickBot="1" x14ac:dyDescent="0.35">
      <c r="A6" s="5" t="s">
        <v>59</v>
      </c>
      <c r="B6" s="6">
        <v>1.4742759999999999</v>
      </c>
      <c r="C6" s="5" t="s">
        <v>60</v>
      </c>
      <c r="D6" s="5" t="s">
        <v>61</v>
      </c>
    </row>
    <row r="7" spans="1:4" ht="15" thickBot="1" x14ac:dyDescent="0.35">
      <c r="A7" s="5" t="s">
        <v>62</v>
      </c>
      <c r="B7" s="6">
        <v>1.4094960000000001</v>
      </c>
      <c r="C7" s="5" t="s">
        <v>63</v>
      </c>
      <c r="D7" s="5">
        <v>57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Jingjing Zhao</dc:creator>
  <cp:lastModifiedBy>Jingjing Zhao</cp:lastModifiedBy>
  <dcterms:created xsi:type="dcterms:W3CDTF">2022-11-15T14:48:36Z</dcterms:created>
  <dcterms:modified xsi:type="dcterms:W3CDTF">2023-04-19T18:05:52Z</dcterms:modified>
</cp:coreProperties>
</file>