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Katharina\Publication\Paper JFlowChem\2_Sacubitril\5_manuscript\upload data repository\"/>
    </mc:Choice>
  </mc:AlternateContent>
  <bookViews>
    <workbookView xWindow="0" yWindow="0" windowWidth="24120" windowHeight="12330"/>
  </bookViews>
  <sheets>
    <sheet name="KHI-430" sheetId="6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8" i="6" l="1"/>
  <c r="G28" i="6" l="1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28" i="6"/>
  <c r="H28" i="6" s="1"/>
  <c r="I52" i="6" l="1"/>
  <c r="I54" i="6"/>
  <c r="I56" i="6"/>
  <c r="I58" i="6"/>
  <c r="I59" i="6"/>
  <c r="I61" i="6"/>
  <c r="I32" i="6"/>
  <c r="H33" i="6"/>
  <c r="I53" i="6"/>
  <c r="I55" i="6"/>
  <c r="I57" i="6"/>
  <c r="I60" i="6"/>
  <c r="I28" i="6"/>
  <c r="H29" i="6"/>
  <c r="L29" i="6" s="1"/>
  <c r="I50" i="6"/>
  <c r="H61" i="6"/>
  <c r="H59" i="6"/>
  <c r="H58" i="6"/>
  <c r="H56" i="6"/>
  <c r="H54" i="6"/>
  <c r="H52" i="6"/>
  <c r="H50" i="6"/>
  <c r="H48" i="6"/>
  <c r="H46" i="6"/>
  <c r="H44" i="6"/>
  <c r="H42" i="6"/>
  <c r="H40" i="6"/>
  <c r="H38" i="6"/>
  <c r="H36" i="6"/>
  <c r="H34" i="6"/>
  <c r="H31" i="6"/>
  <c r="I44" i="6"/>
  <c r="H60" i="6"/>
  <c r="H57" i="6"/>
  <c r="H55" i="6"/>
  <c r="H53" i="6"/>
  <c r="H51" i="6"/>
  <c r="H49" i="6"/>
  <c r="H47" i="6"/>
  <c r="H45" i="6"/>
  <c r="H43" i="6"/>
  <c r="H41" i="6"/>
  <c r="H39" i="6"/>
  <c r="H37" i="6"/>
  <c r="H35" i="6"/>
  <c r="H32" i="6"/>
  <c r="H30" i="6"/>
  <c r="B15" i="6"/>
  <c r="B16" i="6" s="1"/>
  <c r="J28" i="6" s="1"/>
  <c r="K28" i="6" l="1"/>
  <c r="M28" i="6" s="1"/>
  <c r="J32" i="6"/>
  <c r="J41" i="6"/>
  <c r="J30" i="6"/>
  <c r="J35" i="6"/>
  <c r="J39" i="6"/>
  <c r="J43" i="6"/>
  <c r="J47" i="6"/>
  <c r="J51" i="6"/>
  <c r="J55" i="6"/>
  <c r="K44" i="6"/>
  <c r="J34" i="6"/>
  <c r="J38" i="6"/>
  <c r="J42" i="6"/>
  <c r="J46" i="6"/>
  <c r="J50" i="6"/>
  <c r="J54" i="6"/>
  <c r="J58" i="6"/>
  <c r="J61" i="6"/>
  <c r="L30" i="6"/>
  <c r="L32" i="6"/>
  <c r="L34" i="6"/>
  <c r="L36" i="6"/>
  <c r="L38" i="6"/>
  <c r="L40" i="6"/>
  <c r="L42" i="6"/>
  <c r="L44" i="6"/>
  <c r="L46" i="6"/>
  <c r="L48" i="6"/>
  <c r="L50" i="6"/>
  <c r="L52" i="6"/>
  <c r="L54" i="6"/>
  <c r="L56" i="6"/>
  <c r="L58" i="6"/>
  <c r="L59" i="6"/>
  <c r="L61" i="6"/>
  <c r="L31" i="6"/>
  <c r="L33" i="6"/>
  <c r="L35" i="6"/>
  <c r="L37" i="6"/>
  <c r="L39" i="6"/>
  <c r="L41" i="6"/>
  <c r="L43" i="6"/>
  <c r="L45" i="6"/>
  <c r="L47" i="6"/>
  <c r="L49" i="6"/>
  <c r="L51" i="6"/>
  <c r="L53" i="6"/>
  <c r="L55" i="6"/>
  <c r="L57" i="6"/>
  <c r="L60" i="6"/>
  <c r="L28" i="6"/>
  <c r="J29" i="6"/>
  <c r="K60" i="6"/>
  <c r="K57" i="6"/>
  <c r="K53" i="6"/>
  <c r="M53" i="6" s="1"/>
  <c r="K32" i="6"/>
  <c r="M32" i="6" s="1"/>
  <c r="K61" i="6"/>
  <c r="K58" i="6"/>
  <c r="K54" i="6"/>
  <c r="M54" i="6" s="1"/>
  <c r="J37" i="6"/>
  <c r="J45" i="6"/>
  <c r="J49" i="6"/>
  <c r="J53" i="6"/>
  <c r="J57" i="6"/>
  <c r="J60" i="6"/>
  <c r="J31" i="6"/>
  <c r="J36" i="6"/>
  <c r="J40" i="6"/>
  <c r="J44" i="6"/>
  <c r="J48" i="6"/>
  <c r="J52" i="6"/>
  <c r="J56" i="6"/>
  <c r="J59" i="6"/>
  <c r="K50" i="6"/>
  <c r="K55" i="6"/>
  <c r="J33" i="6"/>
  <c r="K59" i="6"/>
  <c r="M59" i="6" s="1"/>
  <c r="K56" i="6"/>
  <c r="M56" i="6" s="1"/>
  <c r="K52" i="6"/>
  <c r="I51" i="6"/>
  <c r="K51" i="6" s="1"/>
  <c r="I46" i="6"/>
  <c r="K46" i="6" s="1"/>
  <c r="M46" i="6" s="1"/>
  <c r="I47" i="6"/>
  <c r="K47" i="6" s="1"/>
  <c r="M47" i="6" s="1"/>
  <c r="I48" i="6"/>
  <c r="K48" i="6" s="1"/>
  <c r="I45" i="6"/>
  <c r="K45" i="6" s="1"/>
  <c r="I49" i="6"/>
  <c r="K49" i="6" s="1"/>
  <c r="M49" i="6" s="1"/>
  <c r="I43" i="6"/>
  <c r="K43" i="6" s="1"/>
  <c r="M43" i="6" s="1"/>
  <c r="I42" i="6"/>
  <c r="K42" i="6" s="1"/>
  <c r="I41" i="6"/>
  <c r="K41" i="6" s="1"/>
  <c r="I38" i="6"/>
  <c r="K38" i="6" s="1"/>
  <c r="M38" i="6" s="1"/>
  <c r="I39" i="6"/>
  <c r="K39" i="6" s="1"/>
  <c r="M39" i="6" s="1"/>
  <c r="I40" i="6"/>
  <c r="K40" i="6" s="1"/>
  <c r="M41" i="6" l="1"/>
  <c r="M45" i="6"/>
  <c r="M51" i="6"/>
  <c r="M50" i="6"/>
  <c r="M58" i="6"/>
  <c r="M40" i="6"/>
  <c r="M42" i="6"/>
  <c r="M48" i="6"/>
  <c r="M52" i="6"/>
  <c r="M55" i="6"/>
  <c r="M61" i="6"/>
  <c r="M60" i="6"/>
  <c r="M57" i="6"/>
  <c r="M44" i="6"/>
  <c r="I37" i="6"/>
  <c r="K37" i="6" s="1"/>
  <c r="M37" i="6" s="1"/>
  <c r="I36" i="6"/>
  <c r="K36" i="6" s="1"/>
  <c r="M36" i="6" s="1"/>
  <c r="I35" i="6"/>
  <c r="K35" i="6" s="1"/>
  <c r="M35" i="6" s="1"/>
  <c r="I34" i="6" l="1"/>
  <c r="K34" i="6" s="1"/>
  <c r="M34" i="6" s="1"/>
  <c r="I30" i="6"/>
  <c r="K30" i="6" s="1"/>
  <c r="M30" i="6" s="1"/>
  <c r="I31" i="6"/>
  <c r="K31" i="6" s="1"/>
  <c r="M31" i="6" s="1"/>
  <c r="I33" i="6"/>
  <c r="K33" i="6" s="1"/>
  <c r="M33" i="6" s="1"/>
  <c r="I29" i="6"/>
  <c r="K29" i="6" s="1"/>
  <c r="M29" i="6" s="1"/>
</calcChain>
</file>

<file path=xl/sharedStrings.xml><?xml version="1.0" encoding="utf-8"?>
<sst xmlns="http://schemas.openxmlformats.org/spreadsheetml/2006/main" count="56" uniqueCount="43">
  <si>
    <t>λ [nm]</t>
  </si>
  <si>
    <t>Time</t>
  </si>
  <si>
    <t>educt</t>
  </si>
  <si>
    <t>compound</t>
  </si>
  <si>
    <t>CONDITIONS</t>
  </si>
  <si>
    <t>mM</t>
  </si>
  <si>
    <t>RETENTION</t>
  </si>
  <si>
    <t>CALIBRATION</t>
  </si>
  <si>
    <t>k=</t>
  </si>
  <si>
    <t>anisole</t>
  </si>
  <si>
    <t>Linear Factor</t>
  </si>
  <si>
    <t>CONCENTRATION</t>
  </si>
  <si>
    <t>calculated in stock</t>
  </si>
  <si>
    <t>HPLC method</t>
  </si>
  <si>
    <t>mg</t>
  </si>
  <si>
    <t>mL</t>
  </si>
  <si>
    <t>Date:</t>
  </si>
  <si>
    <t>Exp. No:</t>
  </si>
  <si>
    <t>Solvent</t>
  </si>
  <si>
    <t>Temperature</t>
  </si>
  <si>
    <t>product</t>
  </si>
  <si>
    <t>MeOH-H3PO4_75-25_5 MIN</t>
  </si>
  <si>
    <t>Conc. In reaction solution [mM]</t>
  </si>
  <si>
    <t>KHI-430</t>
  </si>
  <si>
    <t xml:space="preserve">MeCN:H2O </t>
  </si>
  <si>
    <t>Iodo-sacu</t>
  </si>
  <si>
    <t>Succ-sacu</t>
  </si>
  <si>
    <t>Iodo Sacu</t>
  </si>
  <si>
    <t>Succ- Sacu</t>
  </si>
  <si>
    <t>Yield [%]</t>
  </si>
  <si>
    <t>Conversion [%]</t>
  </si>
  <si>
    <t>HPLC Area</t>
  </si>
  <si>
    <t>rt</t>
  </si>
  <si>
    <t>2.12</t>
  </si>
  <si>
    <t>1.06</t>
  </si>
  <si>
    <t>0.78</t>
  </si>
  <si>
    <t>Combined continuous setup 3 steps</t>
  </si>
  <si>
    <t>125 °C/85 °C/RT</t>
  </si>
  <si>
    <t>Concentration in samples [mM]</t>
  </si>
  <si>
    <t>Concentration normalized in sample [mM]</t>
  </si>
  <si>
    <t>Succ sacu</t>
  </si>
  <si>
    <t>Iodo-sacu 13</t>
  </si>
  <si>
    <t>Succ-sacu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</si>
</sst>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3" xfId="0" applyFont="1" applyBorder="1"/>
    <xf numFmtId="0" fontId="0" fillId="0" borderId="0" xfId="0" applyFont="1" applyBorder="1"/>
    <xf numFmtId="0" fontId="0" fillId="0" borderId="3" xfId="0" applyFont="1" applyBorder="1"/>
    <xf numFmtId="0" fontId="0" fillId="0" borderId="0" xfId="0" applyFill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0" xfId="0" applyFont="1" applyFill="1" applyBorder="1"/>
    <xf numFmtId="0" fontId="0" fillId="0" borderId="5" xfId="0" applyFont="1" applyBorder="1"/>
    <xf numFmtId="0" fontId="1" fillId="0" borderId="0" xfId="0" applyFont="1" applyFill="1" applyAlignment="1">
      <alignment horizontal="center" vertical="center"/>
    </xf>
    <xf numFmtId="0" fontId="1" fillId="4" borderId="0" xfId="0" applyFont="1" applyFill="1"/>
    <xf numFmtId="0" fontId="1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2" xfId="0" applyFont="1" applyBorder="1"/>
    <xf numFmtId="0" fontId="0" fillId="7" borderId="0" xfId="0" applyFill="1"/>
    <xf numFmtId="0" fontId="1" fillId="8" borderId="0" xfId="0" applyFont="1" applyFill="1" applyAlignment="1">
      <alignment vertical="center"/>
    </xf>
    <xf numFmtId="0" fontId="1" fillId="0" borderId="0" xfId="0" applyFont="1" applyFill="1"/>
    <xf numFmtId="0" fontId="0" fillId="0" borderId="0" xfId="0" applyFill="1" applyAlignment="1">
      <alignment vertical="center"/>
    </xf>
    <xf numFmtId="14" fontId="0" fillId="7" borderId="0" xfId="0" applyNumberFormat="1" applyFill="1"/>
    <xf numFmtId="0" fontId="0" fillId="0" borderId="3" xfId="0" applyFont="1" applyFill="1" applyBorder="1"/>
    <xf numFmtId="0" fontId="0" fillId="0" borderId="0" xfId="0" applyFont="1" applyFill="1" applyBorder="1" applyAlignment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Fill="1" applyAlignment="1">
      <alignment horizontal="right" vertical="center"/>
    </xf>
    <xf numFmtId="0" fontId="0" fillId="0" borderId="0" xfId="0" applyFont="1" applyFill="1" applyAlignment="1">
      <alignment horizontal="right"/>
    </xf>
    <xf numFmtId="164" fontId="0" fillId="0" borderId="0" xfId="0" applyNumberFormat="1" applyFont="1" applyBorder="1" applyAlignment="1">
      <alignment horizontal="right"/>
    </xf>
    <xf numFmtId="164" fontId="0" fillId="0" borderId="0" xfId="0" applyNumberFormat="1" applyFont="1" applyBorder="1" applyAlignment="1">
      <alignment horizontal="right" vertical="center"/>
    </xf>
    <xf numFmtId="0" fontId="0" fillId="0" borderId="5" xfId="0" applyFont="1" applyFill="1" applyBorder="1"/>
    <xf numFmtId="0" fontId="4" fillId="0" borderId="0" xfId="0" applyFont="1"/>
    <xf numFmtId="0" fontId="5" fillId="0" borderId="0" xfId="0" applyFont="1"/>
    <xf numFmtId="0" fontId="0" fillId="0" borderId="7" xfId="0" applyFont="1" applyFill="1" applyBorder="1"/>
    <xf numFmtId="0" fontId="0" fillId="0" borderId="6" xfId="0" applyFont="1" applyFill="1" applyBorder="1"/>
    <xf numFmtId="0" fontId="0" fillId="0" borderId="6" xfId="0" applyFont="1" applyBorder="1"/>
    <xf numFmtId="0" fontId="0" fillId="0" borderId="8" xfId="0" applyFont="1" applyFill="1" applyBorder="1"/>
    <xf numFmtId="0" fontId="5" fillId="7" borderId="0" xfId="0" applyFont="1" applyFill="1"/>
    <xf numFmtId="49" fontId="0" fillId="0" borderId="0" xfId="0" applyNumberFormat="1"/>
    <xf numFmtId="0" fontId="1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66"/>
      <color rgb="FFCCFF99"/>
      <color rgb="FFCCFFFF"/>
      <color rgb="FFFF5050"/>
      <color rgb="FFCCCCFF"/>
      <color rgb="FFCC99FF"/>
      <color rgb="FF008000"/>
      <color rgb="FF000099"/>
      <color rgb="FF99FF33"/>
      <color rgb="FF5CD6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2140054918170932E-2"/>
          <c:y val="3.389343126385809E-2"/>
          <c:w val="0.8662558579146894"/>
          <c:h val="0.82196226268015526"/>
        </c:manualLayout>
      </c:layout>
      <c:scatterChart>
        <c:scatterStyle val="lineMarker"/>
        <c:varyColors val="0"/>
        <c:ser>
          <c:idx val="0"/>
          <c:order val="0"/>
          <c:tx>
            <c:v>Conversion of 13</c:v>
          </c:tx>
          <c:spPr>
            <a:ln w="15875" cap="rnd">
              <a:solidFill>
                <a:schemeClr val="accent1"/>
              </a:solidFill>
              <a:round/>
            </a:ln>
            <a:effectLst/>
          </c:spPr>
          <c:marker>
            <c:symbol val="x"/>
            <c:size val="7"/>
            <c:spPr>
              <a:noFill/>
              <a:ln w="15875">
                <a:solidFill>
                  <a:schemeClr val="accent1"/>
                </a:solidFill>
              </a:ln>
              <a:effectLst/>
            </c:spPr>
          </c:marker>
          <c:xVal>
            <c:numRef>
              <c:f>'KHI-430'!$A$29:$A$61</c:f>
              <c:numCache>
                <c:formatCode>General</c:formatCode>
                <c:ptCount val="33"/>
                <c:pt idx="0">
                  <c:v>100</c:v>
                </c:pt>
                <c:pt idx="1">
                  <c:v>110</c:v>
                </c:pt>
                <c:pt idx="2">
                  <c:v>120</c:v>
                </c:pt>
                <c:pt idx="3">
                  <c:v>130</c:v>
                </c:pt>
                <c:pt idx="4">
                  <c:v>140</c:v>
                </c:pt>
                <c:pt idx="5">
                  <c:v>150</c:v>
                </c:pt>
                <c:pt idx="6">
                  <c:v>160</c:v>
                </c:pt>
                <c:pt idx="7">
                  <c:v>170</c:v>
                </c:pt>
                <c:pt idx="8">
                  <c:v>180</c:v>
                </c:pt>
                <c:pt idx="9">
                  <c:v>190</c:v>
                </c:pt>
                <c:pt idx="10">
                  <c:v>200</c:v>
                </c:pt>
                <c:pt idx="11">
                  <c:v>210</c:v>
                </c:pt>
                <c:pt idx="12">
                  <c:v>220</c:v>
                </c:pt>
                <c:pt idx="13">
                  <c:v>230</c:v>
                </c:pt>
                <c:pt idx="14">
                  <c:v>240</c:v>
                </c:pt>
                <c:pt idx="15">
                  <c:v>250</c:v>
                </c:pt>
                <c:pt idx="16">
                  <c:v>260</c:v>
                </c:pt>
                <c:pt idx="17">
                  <c:v>270</c:v>
                </c:pt>
                <c:pt idx="18">
                  <c:v>280</c:v>
                </c:pt>
                <c:pt idx="19">
                  <c:v>290</c:v>
                </c:pt>
                <c:pt idx="20">
                  <c:v>300</c:v>
                </c:pt>
                <c:pt idx="21">
                  <c:v>310</c:v>
                </c:pt>
                <c:pt idx="22">
                  <c:v>320</c:v>
                </c:pt>
                <c:pt idx="23">
                  <c:v>330</c:v>
                </c:pt>
                <c:pt idx="24">
                  <c:v>340</c:v>
                </c:pt>
                <c:pt idx="25">
                  <c:v>350</c:v>
                </c:pt>
                <c:pt idx="26">
                  <c:v>360</c:v>
                </c:pt>
                <c:pt idx="27">
                  <c:v>370</c:v>
                </c:pt>
                <c:pt idx="28">
                  <c:v>380</c:v>
                </c:pt>
                <c:pt idx="29">
                  <c:v>390</c:v>
                </c:pt>
                <c:pt idx="30">
                  <c:v>410</c:v>
                </c:pt>
                <c:pt idx="31">
                  <c:v>420</c:v>
                </c:pt>
                <c:pt idx="32">
                  <c:v>430</c:v>
                </c:pt>
              </c:numCache>
            </c:numRef>
          </c:xVal>
          <c:yVal>
            <c:numRef>
              <c:f>'KHI-430'!$L$29:$L$61</c:f>
              <c:numCache>
                <c:formatCode>0.0</c:formatCode>
                <c:ptCount val="33"/>
                <c:pt idx="0">
                  <c:v>98.561956740414843</c:v>
                </c:pt>
                <c:pt idx="1">
                  <c:v>99.11200206717325</c:v>
                </c:pt>
                <c:pt idx="2">
                  <c:v>99.505726560534953</c:v>
                </c:pt>
                <c:pt idx="3">
                  <c:v>99.660371047211456</c:v>
                </c:pt>
                <c:pt idx="4">
                  <c:v>99.77759478582486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100</c:v>
                </c:pt>
                <c:pt idx="29">
                  <c:v>100</c:v>
                </c:pt>
                <c:pt idx="30">
                  <c:v>100</c:v>
                </c:pt>
                <c:pt idx="31">
                  <c:v>100</c:v>
                </c:pt>
                <c:pt idx="32">
                  <c:v>100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F6-4B64-B118-262069E224A4}"/>
            </c:ext>
          </c:extLst>
        </c:ser>
        <c:ser>
          <c:idx val="3"/>
          <c:order val="1"/>
          <c:tx>
            <c:v>Yield of 16</c:v>
          </c:tx>
          <c:spPr>
            <a:ln w="15875" cap="rnd">
              <a:solidFill>
                <a:srgbClr val="7030A0"/>
              </a:solidFill>
              <a:round/>
            </a:ln>
            <a:effectLst/>
          </c:spPr>
          <c:marker>
            <c:symbol val="circle"/>
            <c:size val="7"/>
            <c:spPr>
              <a:noFill/>
              <a:ln w="15875">
                <a:solidFill>
                  <a:srgbClr val="7030A0"/>
                </a:solidFill>
              </a:ln>
              <a:effectLst/>
            </c:spPr>
          </c:marker>
          <c:xVal>
            <c:numRef>
              <c:f>'KHI-430'!$A$29:$A$61</c:f>
              <c:numCache>
                <c:formatCode>General</c:formatCode>
                <c:ptCount val="33"/>
                <c:pt idx="0">
                  <c:v>100</c:v>
                </c:pt>
                <c:pt idx="1">
                  <c:v>110</c:v>
                </c:pt>
                <c:pt idx="2">
                  <c:v>120</c:v>
                </c:pt>
                <c:pt idx="3">
                  <c:v>130</c:v>
                </c:pt>
                <c:pt idx="4">
                  <c:v>140</c:v>
                </c:pt>
                <c:pt idx="5">
                  <c:v>150</c:v>
                </c:pt>
                <c:pt idx="6">
                  <c:v>160</c:v>
                </c:pt>
                <c:pt idx="7">
                  <c:v>170</c:v>
                </c:pt>
                <c:pt idx="8">
                  <c:v>180</c:v>
                </c:pt>
                <c:pt idx="9">
                  <c:v>190</c:v>
                </c:pt>
                <c:pt idx="10">
                  <c:v>200</c:v>
                </c:pt>
                <c:pt idx="11">
                  <c:v>210</c:v>
                </c:pt>
                <c:pt idx="12">
                  <c:v>220</c:v>
                </c:pt>
                <c:pt idx="13">
                  <c:v>230</c:v>
                </c:pt>
                <c:pt idx="14">
                  <c:v>240</c:v>
                </c:pt>
                <c:pt idx="15">
                  <c:v>250</c:v>
                </c:pt>
                <c:pt idx="16">
                  <c:v>260</c:v>
                </c:pt>
                <c:pt idx="17">
                  <c:v>270</c:v>
                </c:pt>
                <c:pt idx="18">
                  <c:v>280</c:v>
                </c:pt>
                <c:pt idx="19">
                  <c:v>290</c:v>
                </c:pt>
                <c:pt idx="20">
                  <c:v>300</c:v>
                </c:pt>
                <c:pt idx="21">
                  <c:v>310</c:v>
                </c:pt>
                <c:pt idx="22">
                  <c:v>320</c:v>
                </c:pt>
                <c:pt idx="23">
                  <c:v>330</c:v>
                </c:pt>
                <c:pt idx="24">
                  <c:v>340</c:v>
                </c:pt>
                <c:pt idx="25">
                  <c:v>350</c:v>
                </c:pt>
                <c:pt idx="26">
                  <c:v>360</c:v>
                </c:pt>
                <c:pt idx="27">
                  <c:v>370</c:v>
                </c:pt>
                <c:pt idx="28">
                  <c:v>380</c:v>
                </c:pt>
                <c:pt idx="29">
                  <c:v>390</c:v>
                </c:pt>
                <c:pt idx="30">
                  <c:v>410</c:v>
                </c:pt>
                <c:pt idx="31">
                  <c:v>420</c:v>
                </c:pt>
                <c:pt idx="32">
                  <c:v>430</c:v>
                </c:pt>
              </c:numCache>
            </c:numRef>
          </c:xVal>
          <c:yVal>
            <c:numRef>
              <c:f>'KHI-430'!$M$29:$M$61</c:f>
              <c:numCache>
                <c:formatCode>0.0</c:formatCode>
                <c:ptCount val="33"/>
                <c:pt idx="0">
                  <c:v>41.485289083175189</c:v>
                </c:pt>
                <c:pt idx="1">
                  <c:v>55.194953225951181</c:v>
                </c:pt>
                <c:pt idx="2">
                  <c:v>66.671926909602035</c:v>
                </c:pt>
                <c:pt idx="3">
                  <c:v>73.619755677634345</c:v>
                </c:pt>
                <c:pt idx="4">
                  <c:v>78.046725657419188</c:v>
                </c:pt>
                <c:pt idx="5">
                  <c:v>81.376330957206306</c:v>
                </c:pt>
                <c:pt idx="6">
                  <c:v>83.698398212522989</c:v>
                </c:pt>
                <c:pt idx="7">
                  <c:v>85.43462044408399</c:v>
                </c:pt>
                <c:pt idx="8">
                  <c:v>88.928115835551708</c:v>
                </c:pt>
                <c:pt idx="9">
                  <c:v>94.151690799182234</c:v>
                </c:pt>
                <c:pt idx="10">
                  <c:v>95.556187240089855</c:v>
                </c:pt>
                <c:pt idx="11">
                  <c:v>96.784333869722332</c:v>
                </c:pt>
                <c:pt idx="12">
                  <c:v>98.171752128916566</c:v>
                </c:pt>
                <c:pt idx="13">
                  <c:v>96.152554273920302</c:v>
                </c:pt>
                <c:pt idx="14">
                  <c:v>93.633350888319029</c:v>
                </c:pt>
                <c:pt idx="15">
                  <c:v>94.79317920556592</c:v>
                </c:pt>
                <c:pt idx="16">
                  <c:v>95.041608796157405</c:v>
                </c:pt>
                <c:pt idx="17">
                  <c:v>93.588269363312762</c:v>
                </c:pt>
                <c:pt idx="18">
                  <c:v>94.982349602643808</c:v>
                </c:pt>
                <c:pt idx="19">
                  <c:v>93.372204822811611</c:v>
                </c:pt>
                <c:pt idx="20">
                  <c:v>93.443605441192048</c:v>
                </c:pt>
                <c:pt idx="21">
                  <c:v>91.681170676748692</c:v>
                </c:pt>
                <c:pt idx="22">
                  <c:v>90.119531201835713</c:v>
                </c:pt>
                <c:pt idx="23">
                  <c:v>88.909376758892904</c:v>
                </c:pt>
                <c:pt idx="24">
                  <c:v>89.075407411661232</c:v>
                </c:pt>
                <c:pt idx="25">
                  <c:v>85.212663758240623</c:v>
                </c:pt>
                <c:pt idx="26">
                  <c:v>87.935180061929103</c:v>
                </c:pt>
                <c:pt idx="27">
                  <c:v>83.044650224126869</c:v>
                </c:pt>
                <c:pt idx="28">
                  <c:v>81.675431985583785</c:v>
                </c:pt>
                <c:pt idx="29">
                  <c:v>81.825669275950901</c:v>
                </c:pt>
                <c:pt idx="30">
                  <c:v>81.720416772744215</c:v>
                </c:pt>
                <c:pt idx="31">
                  <c:v>79.461551349657142</c:v>
                </c:pt>
                <c:pt idx="32">
                  <c:v>81.184513975682364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65-45A9-9703-87C7EF5343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3365888"/>
        <c:axId val="153368064"/>
      </c:scatterChart>
      <c:valAx>
        <c:axId val="153365888"/>
        <c:scaling>
          <c:orientation val="minMax"/>
          <c:max val="430"/>
          <c:min val="18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>
                    <a:solidFill>
                      <a:sysClr val="windowText" lastClr="000000"/>
                    </a:solidFill>
                  </a:rPr>
                  <a:t>Time [min]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cross"/>
        <c:minorTickMark val="in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368064"/>
        <c:crosses val="autoZero"/>
        <c:crossBetween val="midCat"/>
        <c:majorUnit val="40"/>
      </c:valAx>
      <c:valAx>
        <c:axId val="153368064"/>
        <c:scaling>
          <c:orientation val="minMax"/>
          <c:max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 sz="1200" b="1">
                    <a:solidFill>
                      <a:sysClr val="windowText" lastClr="000000"/>
                    </a:solidFill>
                  </a:rPr>
                  <a:t>Conversion/Yield [%]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365888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806995378732356"/>
          <c:y val="0.36936690167682934"/>
          <c:w val="0.26527977528434443"/>
          <c:h val="0.1540175478104212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1093460</xdr:colOff>
      <xdr:row>61</xdr:row>
      <xdr:rowOff>153865</xdr:rowOff>
    </xdr:from>
    <xdr:to>
      <xdr:col>10</xdr:col>
      <xdr:colOff>862854</xdr:colOff>
      <xdr:row>86</xdr:row>
      <xdr:rowOff>9605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F08C53F-E9C0-4E47-9500-BF8CCF7A61A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tabSelected="1" zoomScale="85" zoomScaleNormal="85" workbookViewId="0">
      <selection activeCell="N29" sqref="N29"/>
    </sheetView>
  </sheetViews>
  <sheetFormatPr defaultColWidth="8.85546875" defaultRowHeight="15" x14ac:dyDescent="0.25"/>
  <cols>
    <col min="1" max="1" width="17.85546875" bestFit="1" customWidth="1"/>
    <col min="2" max="2" width="19" customWidth="1"/>
    <col min="3" max="3" width="17.28515625" bestFit="1" customWidth="1"/>
    <col min="4" max="4" width="20.5703125" customWidth="1"/>
    <col min="5" max="5" width="14.85546875" bestFit="1" customWidth="1"/>
    <col min="6" max="6" width="22.85546875" bestFit="1" customWidth="1"/>
    <col min="7" max="7" width="25" bestFit="1" customWidth="1"/>
    <col min="8" max="8" width="25" customWidth="1"/>
    <col min="9" max="9" width="25" bestFit="1" customWidth="1"/>
    <col min="10" max="10" width="22.85546875" bestFit="1" customWidth="1"/>
    <col min="11" max="11" width="25" bestFit="1" customWidth="1"/>
    <col min="12" max="12" width="17.85546875" bestFit="1" customWidth="1"/>
    <col min="13" max="13" width="17.85546875" customWidth="1"/>
    <col min="14" max="14" width="17.85546875" bestFit="1" customWidth="1"/>
    <col min="15" max="15" width="12" bestFit="1" customWidth="1"/>
  </cols>
  <sheetData>
    <row r="1" spans="1:5" x14ac:dyDescent="0.25">
      <c r="A1" s="20" t="s">
        <v>36</v>
      </c>
      <c r="B1" s="20"/>
      <c r="C1" s="20"/>
    </row>
    <row r="2" spans="1:5" x14ac:dyDescent="0.25">
      <c r="A2" s="17"/>
      <c r="B2" s="22"/>
    </row>
    <row r="3" spans="1:5" x14ac:dyDescent="0.25">
      <c r="A3" s="1" t="s">
        <v>16</v>
      </c>
      <c r="B3" s="23">
        <v>43718</v>
      </c>
    </row>
    <row r="4" spans="1:5" x14ac:dyDescent="0.25">
      <c r="A4" s="1" t="s">
        <v>17</v>
      </c>
      <c r="B4" s="19" t="s">
        <v>23</v>
      </c>
    </row>
    <row r="6" spans="1:5" x14ac:dyDescent="0.25">
      <c r="A6" s="14" t="s">
        <v>6</v>
      </c>
      <c r="B6" s="1" t="s">
        <v>3</v>
      </c>
      <c r="C6" s="2" t="s">
        <v>0</v>
      </c>
      <c r="D6" s="2" t="s">
        <v>32</v>
      </c>
    </row>
    <row r="7" spans="1:5" x14ac:dyDescent="0.25">
      <c r="A7" s="1" t="s">
        <v>2</v>
      </c>
      <c r="B7" s="33" t="s">
        <v>27</v>
      </c>
      <c r="C7" s="33">
        <v>237</v>
      </c>
      <c r="D7" s="39" t="s">
        <v>33</v>
      </c>
      <c r="E7" s="32"/>
    </row>
    <row r="8" spans="1:5" x14ac:dyDescent="0.25">
      <c r="A8" s="1" t="s">
        <v>20</v>
      </c>
      <c r="B8" s="33" t="s">
        <v>40</v>
      </c>
      <c r="C8" s="33">
        <v>237</v>
      </c>
      <c r="D8" s="39" t="s">
        <v>34</v>
      </c>
    </row>
    <row r="9" spans="1:5" x14ac:dyDescent="0.25">
      <c r="A9" s="1" t="s">
        <v>9</v>
      </c>
      <c r="B9" s="33"/>
      <c r="C9" s="33">
        <v>270</v>
      </c>
      <c r="D9" s="39" t="s">
        <v>35</v>
      </c>
    </row>
    <row r="10" spans="1:5" x14ac:dyDescent="0.25">
      <c r="A10" s="1" t="s">
        <v>13</v>
      </c>
      <c r="B10" s="33" t="s">
        <v>21</v>
      </c>
      <c r="C10" s="33"/>
    </row>
    <row r="11" spans="1:5" x14ac:dyDescent="0.25">
      <c r="A11" s="1"/>
    </row>
    <row r="12" spans="1:5" x14ac:dyDescent="0.25">
      <c r="A12" s="14" t="s">
        <v>11</v>
      </c>
      <c r="B12" t="s">
        <v>12</v>
      </c>
    </row>
    <row r="13" spans="1:5" x14ac:dyDescent="0.25">
      <c r="A13" s="1" t="s">
        <v>9</v>
      </c>
      <c r="B13" s="19">
        <v>169.3</v>
      </c>
      <c r="C13" t="s">
        <v>14</v>
      </c>
    </row>
    <row r="14" spans="1:5" x14ac:dyDescent="0.25">
      <c r="A14" s="21"/>
      <c r="B14" s="19">
        <v>60</v>
      </c>
      <c r="C14" t="s">
        <v>15</v>
      </c>
    </row>
    <row r="15" spans="1:5" x14ac:dyDescent="0.25">
      <c r="B15" s="7">
        <f>(B13/108.14)/B14*1000</f>
        <v>26.092719314468898</v>
      </c>
      <c r="C15" t="s">
        <v>5</v>
      </c>
    </row>
    <row r="16" spans="1:5" x14ac:dyDescent="0.25">
      <c r="A16" s="1" t="s">
        <v>10</v>
      </c>
      <c r="B16">
        <f>B15/E28</f>
        <v>4.389337938269982</v>
      </c>
    </row>
    <row r="17" spans="1:17" x14ac:dyDescent="0.25">
      <c r="A17" s="1"/>
    </row>
    <row r="18" spans="1:17" x14ac:dyDescent="0.25">
      <c r="A18" s="14" t="s">
        <v>7</v>
      </c>
    </row>
    <row r="19" spans="1:17" x14ac:dyDescent="0.25">
      <c r="A19" s="21" t="s">
        <v>25</v>
      </c>
      <c r="B19" t="s">
        <v>8</v>
      </c>
      <c r="C19" s="7">
        <v>2243.1999999999998</v>
      </c>
    </row>
    <row r="20" spans="1:17" x14ac:dyDescent="0.25">
      <c r="A20" s="33" t="s">
        <v>28</v>
      </c>
      <c r="B20" s="33" t="s">
        <v>8</v>
      </c>
      <c r="C20" s="33">
        <v>1534.7</v>
      </c>
      <c r="D20" s="7"/>
      <c r="E20" s="33"/>
    </row>
    <row r="21" spans="1:17" x14ac:dyDescent="0.25">
      <c r="A21" s="33" t="s">
        <v>9</v>
      </c>
      <c r="B21" s="33" t="s">
        <v>8</v>
      </c>
      <c r="C21" s="33">
        <v>156.94999999999999</v>
      </c>
      <c r="D21" s="7"/>
      <c r="N21" s="7"/>
      <c r="O21" s="7"/>
      <c r="P21" s="7"/>
      <c r="Q21" s="7"/>
    </row>
    <row r="22" spans="1:17" x14ac:dyDescent="0.25">
      <c r="A22" s="14" t="s">
        <v>4</v>
      </c>
      <c r="N22" s="7"/>
      <c r="O22" s="7"/>
      <c r="P22" s="7"/>
      <c r="Q22" s="7"/>
    </row>
    <row r="23" spans="1:17" x14ac:dyDescent="0.25">
      <c r="A23" t="s">
        <v>18</v>
      </c>
      <c r="B23" s="38" t="s">
        <v>24</v>
      </c>
      <c r="N23" s="7"/>
      <c r="O23" s="7"/>
      <c r="P23" s="7"/>
      <c r="Q23" s="7"/>
    </row>
    <row r="24" spans="1:17" x14ac:dyDescent="0.25">
      <c r="A24" t="s">
        <v>19</v>
      </c>
      <c r="B24" s="38" t="s">
        <v>37</v>
      </c>
      <c r="N24" s="7"/>
      <c r="O24" s="7"/>
      <c r="P24" s="7"/>
      <c r="Q24" s="7"/>
    </row>
    <row r="25" spans="1:17" x14ac:dyDescent="0.25">
      <c r="N25" s="7"/>
      <c r="O25" s="7"/>
      <c r="P25" s="7"/>
      <c r="Q25" s="7"/>
    </row>
    <row r="26" spans="1:17" ht="15" customHeight="1" x14ac:dyDescent="0.25">
      <c r="A26" s="1"/>
      <c r="B26" s="49" t="s">
        <v>31</v>
      </c>
      <c r="C26" s="49"/>
      <c r="D26" s="50"/>
      <c r="E26" s="46" t="s">
        <v>38</v>
      </c>
      <c r="F26" s="47"/>
      <c r="G26" s="48"/>
      <c r="H26" s="44" t="s">
        <v>39</v>
      </c>
      <c r="I26" s="45"/>
      <c r="J26" s="42" t="s">
        <v>22</v>
      </c>
      <c r="K26" s="43"/>
      <c r="L26" s="15" t="s">
        <v>30</v>
      </c>
      <c r="M26" s="16" t="s">
        <v>29</v>
      </c>
      <c r="N26" s="13"/>
      <c r="O26" s="13"/>
      <c r="P26" s="7"/>
      <c r="Q26" s="7"/>
    </row>
    <row r="27" spans="1:17" x14ac:dyDescent="0.25">
      <c r="A27" s="3" t="s">
        <v>1</v>
      </c>
      <c r="B27" s="18" t="s">
        <v>9</v>
      </c>
      <c r="C27" s="8" t="s">
        <v>25</v>
      </c>
      <c r="D27" s="8" t="s">
        <v>26</v>
      </c>
      <c r="E27" s="10" t="s">
        <v>9</v>
      </c>
      <c r="F27" s="8" t="s">
        <v>25</v>
      </c>
      <c r="G27" s="9" t="s">
        <v>26</v>
      </c>
      <c r="H27" s="8" t="s">
        <v>25</v>
      </c>
      <c r="I27" s="9" t="s">
        <v>26</v>
      </c>
      <c r="J27" s="8" t="s">
        <v>25</v>
      </c>
      <c r="K27" s="9" t="s">
        <v>26</v>
      </c>
      <c r="L27" s="8" t="s">
        <v>41</v>
      </c>
      <c r="M27" s="8" t="s">
        <v>42</v>
      </c>
      <c r="N27" s="7"/>
      <c r="O27" s="40"/>
      <c r="P27" s="7"/>
      <c r="Q27" s="7"/>
    </row>
    <row r="28" spans="1:17" x14ac:dyDescent="0.25">
      <c r="A28" s="4">
        <v>0</v>
      </c>
      <c r="B28" s="29">
        <v>933</v>
      </c>
      <c r="C28" s="30">
        <v>4996</v>
      </c>
      <c r="D28" s="30">
        <v>0</v>
      </c>
      <c r="E28" s="12">
        <f>B28/$C$21</f>
        <v>5.9445683338642885</v>
      </c>
      <c r="F28" s="34">
        <f>C28/$C$19</f>
        <v>2.2271754636233951</v>
      </c>
      <c r="G28" s="35">
        <f>D28/$C$20</f>
        <v>0</v>
      </c>
      <c r="H28" s="37">
        <f>(F28/E28)*$E$28</f>
        <v>2.2271754636233951</v>
      </c>
      <c r="I28" s="36">
        <f t="shared" ref="I28:I51" si="0">(G28/E28)*$E$28</f>
        <v>0</v>
      </c>
      <c r="J28" s="5">
        <f>H28*$B$16</f>
        <v>9.7758257576662047</v>
      </c>
      <c r="K28" s="6">
        <f>I28*$B$16</f>
        <v>0</v>
      </c>
      <c r="L28" s="41">
        <f>($H$28-H28)/$H$28*100</f>
        <v>0</v>
      </c>
      <c r="M28" s="41">
        <f>(K28/$J$28)*100</f>
        <v>0</v>
      </c>
      <c r="N28" s="7"/>
      <c r="O28" s="7"/>
      <c r="P28" s="7"/>
      <c r="Q28" s="7"/>
    </row>
    <row r="29" spans="1:17" x14ac:dyDescent="0.25">
      <c r="A29" s="4">
        <v>100</v>
      </c>
      <c r="B29" s="27">
        <v>666.2</v>
      </c>
      <c r="C29" s="26">
        <v>51.3</v>
      </c>
      <c r="D29" s="26">
        <v>1012.5</v>
      </c>
      <c r="E29" s="12">
        <f t="shared" ref="E29:E61" si="1">B29/$C$21</f>
        <v>4.2446639057024536</v>
      </c>
      <c r="F29" s="11">
        <f t="shared" ref="F29:F61" si="2">C29/$C$19</f>
        <v>2.2869115549215408E-2</v>
      </c>
      <c r="G29" s="24">
        <f t="shared" ref="G29:G61" si="3">D29/$C$20</f>
        <v>0.65973805955561349</v>
      </c>
      <c r="H29" s="31">
        <f t="shared" ref="H29:H61" si="4">(F29/E29)*$E$28</f>
        <v>3.2027746633770601E-2</v>
      </c>
      <c r="I29" s="6">
        <f t="shared" si="0"/>
        <v>0.92395017947371272</v>
      </c>
      <c r="J29" s="5">
        <f t="shared" ref="J29:J61" si="5">H29*$B$16</f>
        <v>0.140580603376908</v>
      </c>
      <c r="K29" s="6">
        <f t="shared" ref="K29:K61" si="6">I29*$B$16</f>
        <v>4.055529575835326</v>
      </c>
      <c r="L29" s="41">
        <f>($H$28-H29)/$H$28*100</f>
        <v>98.561956740414843</v>
      </c>
      <c r="M29" s="41">
        <f t="shared" ref="M29:M61" si="7">(K29/$J$28)*100</f>
        <v>41.485289083175189</v>
      </c>
      <c r="N29" s="7"/>
      <c r="O29" s="7"/>
      <c r="P29" s="7"/>
    </row>
    <row r="30" spans="1:17" x14ac:dyDescent="0.25">
      <c r="A30" s="4">
        <v>110</v>
      </c>
      <c r="B30" s="27">
        <v>761.3</v>
      </c>
      <c r="C30" s="25">
        <v>36.200000000000003</v>
      </c>
      <c r="D30" s="26">
        <v>1539.4</v>
      </c>
      <c r="E30" s="12">
        <f t="shared" si="1"/>
        <v>4.8505893596686844</v>
      </c>
      <c r="F30" s="11">
        <f t="shared" si="2"/>
        <v>1.61376604850214E-2</v>
      </c>
      <c r="G30" s="24">
        <f t="shared" si="3"/>
        <v>1.0030624877826286</v>
      </c>
      <c r="H30" s="31">
        <f t="shared" si="4"/>
        <v>1.9777272077400456E-2</v>
      </c>
      <c r="I30" s="6">
        <f t="shared" si="0"/>
        <v>1.2292884554067942</v>
      </c>
      <c r="J30" s="5">
        <f t="shared" si="5"/>
        <v>8.6809130644821403E-2</v>
      </c>
      <c r="K30" s="6">
        <f t="shared" si="6"/>
        <v>5.3957624543943492</v>
      </c>
      <c r="L30" s="41">
        <f t="shared" ref="L30:L61" si="8">($H$28-H30)/$H$28*100</f>
        <v>99.11200206717325</v>
      </c>
      <c r="M30" s="41">
        <f t="shared" si="7"/>
        <v>55.194953225951181</v>
      </c>
      <c r="N30" s="7"/>
      <c r="O30" s="7"/>
      <c r="P30" s="7"/>
    </row>
    <row r="31" spans="1:17" x14ac:dyDescent="0.25">
      <c r="A31" s="4">
        <v>120</v>
      </c>
      <c r="B31" s="26">
        <v>782.1</v>
      </c>
      <c r="C31" s="26">
        <v>20.7</v>
      </c>
      <c r="D31" s="26">
        <v>1910.3</v>
      </c>
      <c r="E31" s="12">
        <f t="shared" si="1"/>
        <v>4.9831156419241802</v>
      </c>
      <c r="F31" s="11">
        <f t="shared" si="2"/>
        <v>9.2278887303851639E-3</v>
      </c>
      <c r="G31" s="24">
        <f t="shared" si="3"/>
        <v>1.2447383853521861</v>
      </c>
      <c r="H31" s="31">
        <f t="shared" si="4"/>
        <v>1.1008336766972712E-2</v>
      </c>
      <c r="I31" s="6">
        <f t="shared" si="0"/>
        <v>1.4849007972555806</v>
      </c>
      <c r="J31" s="5">
        <f t="shared" si="5"/>
        <v>4.8319310208525638E-2</v>
      </c>
      <c r="K31" s="6">
        <f t="shared" si="6"/>
        <v>6.5177314039612622</v>
      </c>
      <c r="L31" s="41">
        <f t="shared" si="8"/>
        <v>99.505726560534953</v>
      </c>
      <c r="M31" s="41">
        <f t="shared" si="7"/>
        <v>66.671926909602035</v>
      </c>
      <c r="N31" s="7"/>
      <c r="O31" s="7"/>
      <c r="P31" s="7"/>
    </row>
    <row r="32" spans="1:17" x14ac:dyDescent="0.25">
      <c r="A32" s="4">
        <v>130</v>
      </c>
      <c r="B32" s="28">
        <v>802.8</v>
      </c>
      <c r="C32" s="28">
        <v>14.6</v>
      </c>
      <c r="D32" s="28">
        <v>2165.1999999999998</v>
      </c>
      <c r="E32" s="12">
        <f t="shared" si="1"/>
        <v>5.1150047785919082</v>
      </c>
      <c r="F32" s="11">
        <f t="shared" si="2"/>
        <v>6.5085592011412275E-3</v>
      </c>
      <c r="G32" s="24">
        <f t="shared" si="3"/>
        <v>1.4108294780738906</v>
      </c>
      <c r="H32" s="31">
        <f t="shared" si="4"/>
        <v>7.5641327038674221E-3</v>
      </c>
      <c r="I32" s="6">
        <f t="shared" si="0"/>
        <v>1.6396411348317637</v>
      </c>
      <c r="J32" s="5">
        <f t="shared" si="5"/>
        <v>3.3201534647193977E-2</v>
      </c>
      <c r="K32" s="6">
        <f t="shared" si="6"/>
        <v>7.1969390382651071</v>
      </c>
      <c r="L32" s="41">
        <f t="shared" si="8"/>
        <v>99.660371047211456</v>
      </c>
      <c r="M32" s="41">
        <f t="shared" si="7"/>
        <v>73.619755677634345</v>
      </c>
      <c r="N32" s="7"/>
      <c r="O32" s="7"/>
      <c r="P32" s="7"/>
    </row>
    <row r="33" spans="1:16" x14ac:dyDescent="0.25">
      <c r="A33" s="4">
        <v>140</v>
      </c>
      <c r="B33" s="28">
        <v>789.3</v>
      </c>
      <c r="C33" s="28">
        <v>9.4</v>
      </c>
      <c r="D33" s="28">
        <v>2256.8000000000002</v>
      </c>
      <c r="E33" s="12">
        <f t="shared" si="1"/>
        <v>5.0289901242433901</v>
      </c>
      <c r="F33" s="11">
        <f t="shared" si="2"/>
        <v>4.1904422253922968E-3</v>
      </c>
      <c r="G33" s="24">
        <f t="shared" si="3"/>
        <v>1.470515410177885</v>
      </c>
      <c r="H33" s="31">
        <f>(F33/E33)*$E$28</f>
        <v>4.9533543599278003E-3</v>
      </c>
      <c r="I33" s="6">
        <f t="shared" si="0"/>
        <v>1.7382375240035053</v>
      </c>
      <c r="J33" s="5">
        <f t="shared" si="5"/>
        <v>2.1741946213726118E-2</v>
      </c>
      <c r="K33" s="6">
        <f t="shared" si="6"/>
        <v>7.6297119098330644</v>
      </c>
      <c r="L33" s="41">
        <f t="shared" si="8"/>
        <v>99.77759478582486</v>
      </c>
      <c r="M33" s="41">
        <f t="shared" si="7"/>
        <v>78.046725657419188</v>
      </c>
      <c r="N33" s="7"/>
      <c r="O33" s="7"/>
      <c r="P33" s="7"/>
    </row>
    <row r="34" spans="1:16" x14ac:dyDescent="0.25">
      <c r="A34" s="4">
        <v>150</v>
      </c>
      <c r="B34" s="28">
        <v>772.2</v>
      </c>
      <c r="C34" s="28">
        <v>0</v>
      </c>
      <c r="D34" s="28">
        <v>2302.1</v>
      </c>
      <c r="E34" s="12">
        <f t="shared" si="1"/>
        <v>4.9200382287352671</v>
      </c>
      <c r="F34" s="11">
        <f t="shared" si="2"/>
        <v>0</v>
      </c>
      <c r="G34" s="24">
        <f t="shared" si="3"/>
        <v>1.500032579657262</v>
      </c>
      <c r="H34" s="31">
        <f t="shared" si="4"/>
        <v>0</v>
      </c>
      <c r="I34" s="6">
        <f t="shared" si="0"/>
        <v>1.8123936762758681</v>
      </c>
      <c r="J34" s="5">
        <f t="shared" si="5"/>
        <v>0</v>
      </c>
      <c r="K34" s="6">
        <f t="shared" si="6"/>
        <v>7.9552083223582724</v>
      </c>
      <c r="L34" s="41">
        <f t="shared" si="8"/>
        <v>100</v>
      </c>
      <c r="M34" s="41">
        <f t="shared" si="7"/>
        <v>81.376330957206306</v>
      </c>
      <c r="N34" s="7"/>
      <c r="O34" s="7"/>
      <c r="P34" s="7"/>
    </row>
    <row r="35" spans="1:16" x14ac:dyDescent="0.25">
      <c r="A35" s="4">
        <v>160</v>
      </c>
      <c r="B35" s="28">
        <v>799.5</v>
      </c>
      <c r="C35" s="28">
        <v>0</v>
      </c>
      <c r="D35" s="28">
        <v>2451.5</v>
      </c>
      <c r="E35" s="12">
        <f t="shared" si="1"/>
        <v>5.0939789741956041</v>
      </c>
      <c r="F35" s="11">
        <f t="shared" si="2"/>
        <v>0</v>
      </c>
      <c r="G35" s="24">
        <f t="shared" si="3"/>
        <v>1.5973805955561347</v>
      </c>
      <c r="H35" s="31">
        <f t="shared" si="4"/>
        <v>0</v>
      </c>
      <c r="I35" s="6">
        <f t="shared" si="0"/>
        <v>1.8641101884351141</v>
      </c>
      <c r="J35" s="5">
        <f t="shared" si="5"/>
        <v>0</v>
      </c>
      <c r="K35" s="6">
        <f t="shared" si="6"/>
        <v>8.1822095712138516</v>
      </c>
      <c r="L35" s="41">
        <f t="shared" si="8"/>
        <v>100</v>
      </c>
      <c r="M35" s="41">
        <f t="shared" si="7"/>
        <v>83.698398212522989</v>
      </c>
      <c r="N35" s="7"/>
      <c r="O35" s="7"/>
      <c r="P35" s="7"/>
    </row>
    <row r="36" spans="1:16" x14ac:dyDescent="0.25">
      <c r="A36" s="4">
        <v>170</v>
      </c>
      <c r="B36" s="28">
        <v>793.7</v>
      </c>
      <c r="C36" s="28">
        <v>0</v>
      </c>
      <c r="D36" s="28">
        <v>2484.1999999999998</v>
      </c>
      <c r="E36" s="12">
        <f t="shared" si="1"/>
        <v>5.0570245301051298</v>
      </c>
      <c r="F36" s="11">
        <f t="shared" si="2"/>
        <v>0</v>
      </c>
      <c r="G36" s="24">
        <f t="shared" si="3"/>
        <v>1.6186876914054862</v>
      </c>
      <c r="H36" s="31">
        <f t="shared" si="4"/>
        <v>0</v>
      </c>
      <c r="I36" s="6">
        <f t="shared" si="0"/>
        <v>1.9027789039704153</v>
      </c>
      <c r="J36" s="5">
        <f t="shared" si="5"/>
        <v>0</v>
      </c>
      <c r="K36" s="6">
        <f t="shared" si="6"/>
        <v>8.3519396313371193</v>
      </c>
      <c r="L36" s="41">
        <f t="shared" si="8"/>
        <v>100</v>
      </c>
      <c r="M36" s="41">
        <f t="shared" si="7"/>
        <v>85.43462044408399</v>
      </c>
      <c r="N36" s="7"/>
      <c r="O36" s="7"/>
      <c r="P36" s="7"/>
    </row>
    <row r="37" spans="1:16" x14ac:dyDescent="0.25">
      <c r="A37" s="4">
        <v>180</v>
      </c>
      <c r="B37" s="28">
        <v>796.1</v>
      </c>
      <c r="C37" s="28">
        <v>0</v>
      </c>
      <c r="D37" s="25">
        <v>2593.6</v>
      </c>
      <c r="E37" s="12">
        <f t="shared" si="1"/>
        <v>5.072316024211533</v>
      </c>
      <c r="F37" s="11">
        <f t="shared" si="2"/>
        <v>0</v>
      </c>
      <c r="G37" s="24">
        <f t="shared" si="3"/>
        <v>1.6899719814947545</v>
      </c>
      <c r="H37" s="31">
        <f t="shared" si="4"/>
        <v>0</v>
      </c>
      <c r="I37" s="6">
        <f t="shared" si="0"/>
        <v>1.9805851761519984</v>
      </c>
      <c r="J37" s="5">
        <f t="shared" si="5"/>
        <v>0</v>
      </c>
      <c r="K37" s="6">
        <f t="shared" si="6"/>
        <v>8.6934576536591024</v>
      </c>
      <c r="L37" s="41">
        <f t="shared" si="8"/>
        <v>100</v>
      </c>
      <c r="M37" s="41">
        <f t="shared" si="7"/>
        <v>88.928115835551708</v>
      </c>
      <c r="N37" s="7"/>
      <c r="O37" s="7"/>
      <c r="P37" s="7"/>
    </row>
    <row r="38" spans="1:16" x14ac:dyDescent="0.25">
      <c r="A38" s="4">
        <v>190</v>
      </c>
      <c r="B38" s="28">
        <v>791.1</v>
      </c>
      <c r="C38" s="28">
        <v>0</v>
      </c>
      <c r="D38" s="25">
        <v>2728.7</v>
      </c>
      <c r="E38" s="12">
        <f t="shared" si="1"/>
        <v>5.0404587448231926</v>
      </c>
      <c r="F38" s="11">
        <f t="shared" si="2"/>
        <v>0</v>
      </c>
      <c r="G38" s="24">
        <f t="shared" si="3"/>
        <v>1.7780022154166937</v>
      </c>
      <c r="H38" s="31">
        <f t="shared" si="4"/>
        <v>0</v>
      </c>
      <c r="I38" s="6">
        <f t="shared" si="0"/>
        <v>2.0969233560659526</v>
      </c>
      <c r="J38" s="5">
        <f t="shared" si="5"/>
        <v>0</v>
      </c>
      <c r="K38" s="6">
        <f t="shared" si="6"/>
        <v>9.204105240424699</v>
      </c>
      <c r="L38" s="41">
        <f t="shared" si="8"/>
        <v>100</v>
      </c>
      <c r="M38" s="41">
        <f t="shared" si="7"/>
        <v>94.151690799182234</v>
      </c>
      <c r="N38" s="7"/>
      <c r="O38" s="7"/>
      <c r="P38" s="7"/>
    </row>
    <row r="39" spans="1:16" x14ac:dyDescent="0.25">
      <c r="A39" s="4">
        <v>200</v>
      </c>
      <c r="B39" s="28">
        <v>783.9</v>
      </c>
      <c r="C39" s="28">
        <v>0</v>
      </c>
      <c r="D39" s="25">
        <v>2744.2</v>
      </c>
      <c r="E39" s="12">
        <f t="shared" si="1"/>
        <v>4.9945842625039827</v>
      </c>
      <c r="F39" s="11">
        <f t="shared" si="2"/>
        <v>0</v>
      </c>
      <c r="G39" s="24">
        <f t="shared" si="3"/>
        <v>1.7881019091679153</v>
      </c>
      <c r="H39" s="31">
        <f t="shared" si="4"/>
        <v>0</v>
      </c>
      <c r="I39" s="6">
        <f t="shared" si="0"/>
        <v>2.1282039561853106</v>
      </c>
      <c r="J39" s="5">
        <f t="shared" si="5"/>
        <v>0</v>
      </c>
      <c r="K39" s="6">
        <f t="shared" si="6"/>
        <v>9.3414063652604504</v>
      </c>
      <c r="L39" s="41">
        <f t="shared" si="8"/>
        <v>100</v>
      </c>
      <c r="M39" s="41">
        <f t="shared" si="7"/>
        <v>95.556187240089855</v>
      </c>
      <c r="N39" s="7"/>
      <c r="O39" s="7"/>
      <c r="P39" s="7"/>
    </row>
    <row r="40" spans="1:16" x14ac:dyDescent="0.25">
      <c r="A40" s="4">
        <v>210</v>
      </c>
      <c r="B40" s="28">
        <v>454.1</v>
      </c>
      <c r="C40" s="28">
        <v>0</v>
      </c>
      <c r="D40" s="25">
        <v>1610.1</v>
      </c>
      <c r="E40" s="12">
        <f t="shared" si="1"/>
        <v>2.8932781140490604</v>
      </c>
      <c r="F40" s="11">
        <f t="shared" si="2"/>
        <v>0</v>
      </c>
      <c r="G40" s="24">
        <f t="shared" si="3"/>
        <v>1.0491301231511043</v>
      </c>
      <c r="H40" s="31">
        <f t="shared" si="4"/>
        <v>0</v>
      </c>
      <c r="I40" s="6">
        <f t="shared" si="0"/>
        <v>2.1555569365778031</v>
      </c>
      <c r="J40" s="5">
        <f t="shared" si="5"/>
        <v>0</v>
      </c>
      <c r="K40" s="6">
        <f t="shared" si="6"/>
        <v>9.4614678398219727</v>
      </c>
      <c r="L40" s="41">
        <f t="shared" si="8"/>
        <v>100</v>
      </c>
      <c r="M40" s="41">
        <f t="shared" si="7"/>
        <v>96.784333869722332</v>
      </c>
      <c r="N40" s="7"/>
      <c r="O40" s="7"/>
      <c r="P40" s="7"/>
    </row>
    <row r="41" spans="1:16" x14ac:dyDescent="0.25">
      <c r="A41" s="4">
        <v>220</v>
      </c>
      <c r="B41" s="28">
        <v>776.5</v>
      </c>
      <c r="C41" s="28">
        <v>0</v>
      </c>
      <c r="D41" s="25">
        <v>2792.7</v>
      </c>
      <c r="E41" s="12">
        <f t="shared" si="1"/>
        <v>4.9474354890092389</v>
      </c>
      <c r="F41" s="11">
        <f t="shared" si="2"/>
        <v>0</v>
      </c>
      <c r="G41" s="24">
        <f t="shared" si="3"/>
        <v>1.8197041767120608</v>
      </c>
      <c r="H41" s="31">
        <f t="shared" si="4"/>
        <v>0</v>
      </c>
      <c r="I41" s="6">
        <f t="shared" si="0"/>
        <v>2.1864571756244078</v>
      </c>
      <c r="J41" s="5">
        <f t="shared" si="5"/>
        <v>0</v>
      </c>
      <c r="K41" s="6">
        <f t="shared" si="6"/>
        <v>9.5970994313708466</v>
      </c>
      <c r="L41" s="41">
        <f t="shared" si="8"/>
        <v>100</v>
      </c>
      <c r="M41" s="41">
        <f t="shared" si="7"/>
        <v>98.171752128916566</v>
      </c>
      <c r="N41" s="7"/>
      <c r="O41" s="7"/>
      <c r="P41" s="7"/>
    </row>
    <row r="42" spans="1:16" x14ac:dyDescent="0.25">
      <c r="A42" s="4">
        <v>230</v>
      </c>
      <c r="B42" s="28">
        <v>767.2</v>
      </c>
      <c r="C42" s="28">
        <v>0</v>
      </c>
      <c r="D42" s="25">
        <v>2702.5</v>
      </c>
      <c r="E42" s="12">
        <f t="shared" si="1"/>
        <v>4.8881809493469266</v>
      </c>
      <c r="F42" s="11">
        <f t="shared" si="2"/>
        <v>0</v>
      </c>
      <c r="G42" s="24">
        <f t="shared" si="3"/>
        <v>1.7609304750114028</v>
      </c>
      <c r="H42" s="31">
        <f t="shared" si="4"/>
        <v>0</v>
      </c>
      <c r="I42" s="6">
        <f t="shared" si="0"/>
        <v>2.141486096435921</v>
      </c>
      <c r="J42" s="5">
        <f t="shared" si="5"/>
        <v>0</v>
      </c>
      <c r="K42" s="6">
        <f t="shared" si="6"/>
        <v>9.3997061673638775</v>
      </c>
      <c r="L42" s="41">
        <f t="shared" si="8"/>
        <v>100</v>
      </c>
      <c r="M42" s="41">
        <f t="shared" si="7"/>
        <v>96.152554273920302</v>
      </c>
      <c r="N42" s="7"/>
      <c r="O42" s="7"/>
      <c r="P42" s="7"/>
    </row>
    <row r="43" spans="1:16" x14ac:dyDescent="0.25">
      <c r="A43" s="4">
        <v>240</v>
      </c>
      <c r="B43" s="28">
        <v>762.1</v>
      </c>
      <c r="C43" s="28">
        <v>0</v>
      </c>
      <c r="D43" s="25">
        <v>2614.1999999999998</v>
      </c>
      <c r="E43" s="12">
        <f t="shared" si="1"/>
        <v>4.8556865243708192</v>
      </c>
      <c r="F43" s="11">
        <f t="shared" si="2"/>
        <v>0</v>
      </c>
      <c r="G43" s="24">
        <f t="shared" si="3"/>
        <v>1.7033948002867008</v>
      </c>
      <c r="H43" s="31">
        <f t="shared" si="4"/>
        <v>0</v>
      </c>
      <c r="I43" s="6">
        <f t="shared" si="0"/>
        <v>2.0853790167530399</v>
      </c>
      <c r="J43" s="5">
        <f t="shared" si="5"/>
        <v>0</v>
      </c>
      <c r="K43" s="6">
        <f t="shared" si="6"/>
        <v>9.1534332339062701</v>
      </c>
      <c r="L43" s="41">
        <f t="shared" si="8"/>
        <v>100</v>
      </c>
      <c r="M43" s="41">
        <f t="shared" si="7"/>
        <v>93.633350888319029</v>
      </c>
      <c r="N43" s="7"/>
      <c r="O43" s="7"/>
      <c r="P43" s="7"/>
    </row>
    <row r="44" spans="1:16" x14ac:dyDescent="0.25">
      <c r="A44" s="4">
        <v>250</v>
      </c>
      <c r="B44" s="28">
        <v>759.6</v>
      </c>
      <c r="C44" s="28">
        <v>0</v>
      </c>
      <c r="D44" s="25">
        <v>2637.9</v>
      </c>
      <c r="E44" s="12">
        <f t="shared" si="1"/>
        <v>4.8397578846766489</v>
      </c>
      <c r="F44" s="11">
        <f t="shared" si="2"/>
        <v>0</v>
      </c>
      <c r="G44" s="24">
        <f t="shared" si="3"/>
        <v>1.7188375578288917</v>
      </c>
      <c r="H44" s="31">
        <f t="shared" si="4"/>
        <v>0</v>
      </c>
      <c r="I44" s="6">
        <f t="shared" si="0"/>
        <v>2.1112104284549185</v>
      </c>
      <c r="J44" s="5">
        <f t="shared" si="5"/>
        <v>0</v>
      </c>
      <c r="K44" s="6">
        <f t="shared" si="6"/>
        <v>9.2668160292883979</v>
      </c>
      <c r="L44" s="41">
        <f t="shared" si="8"/>
        <v>100</v>
      </c>
      <c r="M44" s="41">
        <f t="shared" si="7"/>
        <v>94.79317920556592</v>
      </c>
      <c r="N44" s="7"/>
      <c r="O44" s="7"/>
      <c r="P44" s="7"/>
    </row>
    <row r="45" spans="1:16" x14ac:dyDescent="0.25">
      <c r="A45" s="4">
        <v>260</v>
      </c>
      <c r="B45" s="28">
        <v>713.5</v>
      </c>
      <c r="C45" s="28">
        <v>0</v>
      </c>
      <c r="D45" s="25">
        <v>2484.3000000000002</v>
      </c>
      <c r="E45" s="12">
        <f t="shared" si="1"/>
        <v>4.5460337687161516</v>
      </c>
      <c r="F45" s="11">
        <f t="shared" si="2"/>
        <v>0</v>
      </c>
      <c r="G45" s="24">
        <f t="shared" si="3"/>
        <v>1.6187528507200104</v>
      </c>
      <c r="H45" s="31">
        <f t="shared" si="4"/>
        <v>0</v>
      </c>
      <c r="I45" s="6">
        <f t="shared" si="0"/>
        <v>2.1167433913409526</v>
      </c>
      <c r="J45" s="5">
        <f t="shared" si="5"/>
        <v>0</v>
      </c>
      <c r="K45" s="6">
        <f t="shared" si="6"/>
        <v>9.2911020731951055</v>
      </c>
      <c r="L45" s="41">
        <f t="shared" si="8"/>
        <v>100</v>
      </c>
      <c r="M45" s="41">
        <f t="shared" si="7"/>
        <v>95.041608796157405</v>
      </c>
      <c r="N45" s="7"/>
      <c r="O45" s="7"/>
      <c r="P45" s="7"/>
    </row>
    <row r="46" spans="1:16" x14ac:dyDescent="0.25">
      <c r="A46" s="4">
        <v>270</v>
      </c>
      <c r="B46" s="28">
        <v>804.7</v>
      </c>
      <c r="C46" s="28">
        <v>0</v>
      </c>
      <c r="D46" s="25">
        <v>2759</v>
      </c>
      <c r="E46" s="12">
        <f t="shared" si="1"/>
        <v>5.1271105447594785</v>
      </c>
      <c r="F46" s="11">
        <f t="shared" si="2"/>
        <v>0</v>
      </c>
      <c r="G46" s="24">
        <f t="shared" si="3"/>
        <v>1.7977454877174692</v>
      </c>
      <c r="H46" s="31">
        <f t="shared" si="4"/>
        <v>0</v>
      </c>
      <c r="I46" s="6">
        <f t="shared" si="0"/>
        <v>2.0843749720894729</v>
      </c>
      <c r="J46" s="5">
        <f t="shared" si="5"/>
        <v>0</v>
      </c>
      <c r="K46" s="6">
        <f t="shared" si="6"/>
        <v>9.1490261425727581</v>
      </c>
      <c r="L46" s="41">
        <f t="shared" si="8"/>
        <v>100</v>
      </c>
      <c r="M46" s="41">
        <f t="shared" si="7"/>
        <v>93.588269363312762</v>
      </c>
      <c r="N46" s="7"/>
      <c r="O46" s="7"/>
      <c r="P46" s="7"/>
    </row>
    <row r="47" spans="1:16" x14ac:dyDescent="0.25">
      <c r="A47" s="4">
        <v>280</v>
      </c>
      <c r="B47" s="28">
        <v>760.3</v>
      </c>
      <c r="C47" s="28">
        <v>0</v>
      </c>
      <c r="D47" s="25">
        <v>2645.6</v>
      </c>
      <c r="E47" s="12">
        <f t="shared" si="1"/>
        <v>4.8442179037910167</v>
      </c>
      <c r="F47" s="11">
        <f t="shared" si="2"/>
        <v>0</v>
      </c>
      <c r="G47" s="24">
        <f t="shared" si="3"/>
        <v>1.7238548250472403</v>
      </c>
      <c r="H47" s="31">
        <f t="shared" si="4"/>
        <v>0</v>
      </c>
      <c r="I47" s="6">
        <f t="shared" si="0"/>
        <v>2.1154235851230765</v>
      </c>
      <c r="J47" s="5">
        <f t="shared" si="5"/>
        <v>0</v>
      </c>
      <c r="K47" s="6">
        <f t="shared" si="6"/>
        <v>9.2853089976918177</v>
      </c>
      <c r="L47" s="41">
        <f t="shared" si="8"/>
        <v>100</v>
      </c>
      <c r="M47" s="41">
        <f t="shared" si="7"/>
        <v>94.982349602643808</v>
      </c>
      <c r="N47" s="7"/>
      <c r="O47" s="7"/>
      <c r="P47" s="7"/>
    </row>
    <row r="48" spans="1:16" x14ac:dyDescent="0.25">
      <c r="A48" s="4">
        <v>290</v>
      </c>
      <c r="B48" s="28">
        <v>786.8</v>
      </c>
      <c r="C48" s="28">
        <v>0</v>
      </c>
      <c r="D48" s="25">
        <v>2691.4</v>
      </c>
      <c r="E48" s="12">
        <f t="shared" si="1"/>
        <v>5.0130614845492198</v>
      </c>
      <c r="F48" s="11">
        <f t="shared" si="2"/>
        <v>0</v>
      </c>
      <c r="G48" s="24">
        <f t="shared" si="3"/>
        <v>1.7536977910992377</v>
      </c>
      <c r="H48" s="31">
        <f t="shared" si="4"/>
        <v>0</v>
      </c>
      <c r="I48" s="6">
        <f t="shared" si="0"/>
        <v>2.0795628356578404</v>
      </c>
      <c r="J48" s="5">
        <f t="shared" si="5"/>
        <v>0</v>
      </c>
      <c r="K48" s="6">
        <f t="shared" si="6"/>
        <v>9.1279040495692634</v>
      </c>
      <c r="L48" s="41">
        <f t="shared" si="8"/>
        <v>100</v>
      </c>
      <c r="M48" s="41">
        <f t="shared" si="7"/>
        <v>93.372204822811611</v>
      </c>
      <c r="N48" s="7"/>
      <c r="O48" s="7"/>
      <c r="P48" s="7"/>
    </row>
    <row r="49" spans="1:16" x14ac:dyDescent="0.25">
      <c r="A49" s="4">
        <v>300</v>
      </c>
      <c r="B49" s="28">
        <v>751.7</v>
      </c>
      <c r="C49" s="28">
        <v>0</v>
      </c>
      <c r="D49" s="25">
        <v>2573.3000000000002</v>
      </c>
      <c r="E49" s="12">
        <f t="shared" si="1"/>
        <v>4.7894233832430713</v>
      </c>
      <c r="F49" s="11">
        <f t="shared" si="2"/>
        <v>0</v>
      </c>
      <c r="G49" s="24">
        <f t="shared" si="3"/>
        <v>1.6767446406463804</v>
      </c>
      <c r="H49" s="31">
        <f t="shared" si="4"/>
        <v>0</v>
      </c>
      <c r="I49" s="6">
        <f t="shared" si="0"/>
        <v>2.0811530527112851</v>
      </c>
      <c r="J49" s="5">
        <f t="shared" si="5"/>
        <v>0</v>
      </c>
      <c r="K49" s="6">
        <f t="shared" si="6"/>
        <v>9.1348840496120314</v>
      </c>
      <c r="L49" s="41">
        <f t="shared" si="8"/>
        <v>100</v>
      </c>
      <c r="M49" s="41">
        <f t="shared" si="7"/>
        <v>93.443605441192048</v>
      </c>
      <c r="N49" s="7"/>
      <c r="O49" s="7"/>
      <c r="P49" s="7"/>
    </row>
    <row r="50" spans="1:16" x14ac:dyDescent="0.25">
      <c r="A50" s="4">
        <v>310</v>
      </c>
      <c r="B50" s="28">
        <v>778</v>
      </c>
      <c r="C50" s="28">
        <v>0</v>
      </c>
      <c r="D50" s="25">
        <v>2613.1</v>
      </c>
      <c r="E50" s="12">
        <f t="shared" si="1"/>
        <v>4.9569926728257414</v>
      </c>
      <c r="F50" s="11">
        <f t="shared" si="2"/>
        <v>0</v>
      </c>
      <c r="G50" s="24">
        <f t="shared" si="3"/>
        <v>1.7026780478269368</v>
      </c>
      <c r="H50" s="31">
        <f t="shared" si="4"/>
        <v>0</v>
      </c>
      <c r="I50" s="6">
        <f t="shared" si="0"/>
        <v>2.0419005380752338</v>
      </c>
      <c r="J50" s="5">
        <f t="shared" si="5"/>
        <v>0</v>
      </c>
      <c r="K50" s="6">
        <f t="shared" si="6"/>
        <v>8.9625914979475141</v>
      </c>
      <c r="L50" s="41">
        <f t="shared" si="8"/>
        <v>100</v>
      </c>
      <c r="M50" s="41">
        <f t="shared" si="7"/>
        <v>91.681170676748692</v>
      </c>
      <c r="N50" s="7"/>
      <c r="O50" s="7"/>
      <c r="P50" s="7"/>
    </row>
    <row r="51" spans="1:16" x14ac:dyDescent="0.25">
      <c r="A51" s="4">
        <v>320</v>
      </c>
      <c r="B51" s="28">
        <v>771.4</v>
      </c>
      <c r="C51" s="28">
        <v>0</v>
      </c>
      <c r="D51" s="25">
        <v>2546.8000000000002</v>
      </c>
      <c r="E51" s="12">
        <f t="shared" si="1"/>
        <v>4.9149410640331315</v>
      </c>
      <c r="F51" s="11">
        <f t="shared" si="2"/>
        <v>0</v>
      </c>
      <c r="G51" s="24">
        <f t="shared" si="3"/>
        <v>1.6594774222975175</v>
      </c>
      <c r="H51" s="31">
        <f t="shared" si="4"/>
        <v>0</v>
      </c>
      <c r="I51" s="24">
        <f t="shared" si="0"/>
        <v>2.007120086859715</v>
      </c>
      <c r="J51" s="5">
        <f t="shared" si="5"/>
        <v>0</v>
      </c>
      <c r="K51" s="6">
        <f t="shared" si="6"/>
        <v>8.8099283439170879</v>
      </c>
      <c r="L51" s="41">
        <f t="shared" si="8"/>
        <v>100</v>
      </c>
      <c r="M51" s="41">
        <f t="shared" si="7"/>
        <v>90.119531201835713</v>
      </c>
      <c r="N51" s="7"/>
      <c r="O51" s="7"/>
      <c r="P51" s="7"/>
    </row>
    <row r="52" spans="1:16" x14ac:dyDescent="0.25">
      <c r="A52" s="4">
        <v>330</v>
      </c>
      <c r="B52" s="28">
        <v>757.4</v>
      </c>
      <c r="C52" s="28">
        <v>0</v>
      </c>
      <c r="D52" s="25">
        <v>2467</v>
      </c>
      <c r="E52" s="12">
        <f t="shared" si="1"/>
        <v>4.8257406817457795</v>
      </c>
      <c r="F52" s="11">
        <f t="shared" si="2"/>
        <v>0</v>
      </c>
      <c r="G52" s="24">
        <f t="shared" si="3"/>
        <v>1.6074802893073565</v>
      </c>
      <c r="H52" s="31">
        <f t="shared" si="4"/>
        <v>0</v>
      </c>
      <c r="I52" s="24">
        <f t="shared" ref="I52:I61" si="9">(G52/E52)*$E$28</f>
        <v>1.9801678240345442</v>
      </c>
      <c r="J52" s="5">
        <f t="shared" si="5"/>
        <v>0</v>
      </c>
      <c r="K52" s="6">
        <f t="shared" si="6"/>
        <v>8.6916257541763429</v>
      </c>
      <c r="L52" s="41">
        <f t="shared" si="8"/>
        <v>100</v>
      </c>
      <c r="M52" s="41">
        <f t="shared" si="7"/>
        <v>88.909376758892904</v>
      </c>
      <c r="N52" s="7"/>
      <c r="O52" s="7"/>
      <c r="P52" s="7"/>
    </row>
    <row r="53" spans="1:16" x14ac:dyDescent="0.25">
      <c r="A53" s="4">
        <v>340</v>
      </c>
      <c r="B53" s="28">
        <v>743.7</v>
      </c>
      <c r="C53" s="28">
        <v>0</v>
      </c>
      <c r="D53" s="25">
        <v>2426.9</v>
      </c>
      <c r="E53" s="12">
        <f t="shared" si="1"/>
        <v>4.7384517362217276</v>
      </c>
      <c r="F53" s="11">
        <f t="shared" si="2"/>
        <v>0</v>
      </c>
      <c r="G53" s="24">
        <f t="shared" si="3"/>
        <v>1.5813514041832279</v>
      </c>
      <c r="H53" s="31">
        <f t="shared" si="4"/>
        <v>0</v>
      </c>
      <c r="I53" s="24">
        <f t="shared" si="9"/>
        <v>1.9838656179950942</v>
      </c>
      <c r="J53" s="5">
        <f t="shared" si="5"/>
        <v>0</v>
      </c>
      <c r="K53" s="6">
        <f t="shared" si="6"/>
        <v>8.7078566214952904</v>
      </c>
      <c r="L53" s="41">
        <f t="shared" si="8"/>
        <v>100</v>
      </c>
      <c r="M53" s="41">
        <f t="shared" si="7"/>
        <v>89.075407411661232</v>
      </c>
      <c r="N53" s="7"/>
      <c r="O53" s="7"/>
      <c r="P53" s="7"/>
    </row>
    <row r="54" spans="1:16" x14ac:dyDescent="0.25">
      <c r="A54" s="4">
        <v>350</v>
      </c>
      <c r="B54" s="28">
        <v>792.5</v>
      </c>
      <c r="C54" s="28">
        <v>0</v>
      </c>
      <c r="D54" s="25">
        <v>2474</v>
      </c>
      <c r="E54" s="12">
        <f t="shared" si="1"/>
        <v>5.0493787830519281</v>
      </c>
      <c r="F54" s="11">
        <f t="shared" si="2"/>
        <v>0</v>
      </c>
      <c r="G54" s="24">
        <f t="shared" si="3"/>
        <v>1.6120414413240371</v>
      </c>
      <c r="H54" s="31">
        <f t="shared" si="4"/>
        <v>0</v>
      </c>
      <c r="I54" s="24">
        <f t="shared" si="9"/>
        <v>1.8978355391234405</v>
      </c>
      <c r="J54" s="5">
        <f t="shared" si="5"/>
        <v>0</v>
      </c>
      <c r="K54" s="6">
        <f t="shared" si="6"/>
        <v>8.3302415324715824</v>
      </c>
      <c r="L54" s="41">
        <f t="shared" si="8"/>
        <v>100</v>
      </c>
      <c r="M54" s="41">
        <f t="shared" si="7"/>
        <v>85.212663758240623</v>
      </c>
      <c r="N54" s="7"/>
      <c r="O54" s="7"/>
      <c r="P54" s="7"/>
    </row>
    <row r="55" spans="1:16" x14ac:dyDescent="0.25">
      <c r="A55" s="4">
        <v>360</v>
      </c>
      <c r="B55" s="28">
        <v>729.1</v>
      </c>
      <c r="C55" s="28">
        <v>0</v>
      </c>
      <c r="D55" s="25">
        <v>2348.8000000000002</v>
      </c>
      <c r="E55" s="12">
        <f t="shared" si="1"/>
        <v>4.6454284804077739</v>
      </c>
      <c r="F55" s="11">
        <f t="shared" si="2"/>
        <v>0</v>
      </c>
      <c r="G55" s="24">
        <f t="shared" si="3"/>
        <v>1.5304619795399752</v>
      </c>
      <c r="H55" s="31">
        <f t="shared" si="4"/>
        <v>0</v>
      </c>
      <c r="I55" s="24">
        <f t="shared" si="9"/>
        <v>1.958470754232337</v>
      </c>
      <c r="J55" s="5">
        <f t="shared" si="5"/>
        <v>0</v>
      </c>
      <c r="K55" s="6">
        <f t="shared" si="6"/>
        <v>8.5963899825442223</v>
      </c>
      <c r="L55" s="41">
        <f t="shared" si="8"/>
        <v>100</v>
      </c>
      <c r="M55" s="41">
        <f t="shared" si="7"/>
        <v>87.935180061929103</v>
      </c>
      <c r="N55" s="7"/>
      <c r="O55" s="7"/>
      <c r="P55" s="7"/>
    </row>
    <row r="56" spans="1:16" x14ac:dyDescent="0.25">
      <c r="A56" s="4">
        <v>370</v>
      </c>
      <c r="B56" s="28">
        <v>833.7</v>
      </c>
      <c r="C56" s="28">
        <v>0</v>
      </c>
      <c r="D56" s="25">
        <v>2536.4</v>
      </c>
      <c r="E56" s="12">
        <f t="shared" si="1"/>
        <v>5.3118827652118519</v>
      </c>
      <c r="F56" s="11">
        <f t="shared" si="2"/>
        <v>0</v>
      </c>
      <c r="G56" s="24">
        <f t="shared" si="3"/>
        <v>1.6527008535870202</v>
      </c>
      <c r="H56" s="31">
        <f t="shared" si="4"/>
        <v>0</v>
      </c>
      <c r="I56" s="24">
        <f t="shared" si="9"/>
        <v>1.8495500736436246</v>
      </c>
      <c r="J56" s="5">
        <f t="shared" si="5"/>
        <v>0</v>
      </c>
      <c r="K56" s="6">
        <f t="shared" si="6"/>
        <v>8.1183003069739996</v>
      </c>
      <c r="L56" s="41">
        <f t="shared" si="8"/>
        <v>100</v>
      </c>
      <c r="M56" s="41">
        <f t="shared" si="7"/>
        <v>83.044650224126869</v>
      </c>
      <c r="N56" s="7"/>
      <c r="O56" s="7"/>
      <c r="P56" s="7"/>
    </row>
    <row r="57" spans="1:16" x14ac:dyDescent="0.25">
      <c r="A57" s="4">
        <v>380</v>
      </c>
      <c r="B57" s="28">
        <v>524.29999999999995</v>
      </c>
      <c r="C57" s="28">
        <v>0</v>
      </c>
      <c r="D57" s="25">
        <v>1568.8</v>
      </c>
      <c r="E57" s="12">
        <f t="shared" si="1"/>
        <v>3.3405543166613572</v>
      </c>
      <c r="F57" s="11">
        <f t="shared" si="2"/>
        <v>0</v>
      </c>
      <c r="G57" s="24">
        <f t="shared" si="3"/>
        <v>1.0222193262526877</v>
      </c>
      <c r="H57" s="31">
        <f t="shared" si="4"/>
        <v>0</v>
      </c>
      <c r="I57" s="24">
        <f t="shared" si="9"/>
        <v>1.8190551809913365</v>
      </c>
      <c r="J57" s="5">
        <f t="shared" si="5"/>
        <v>0</v>
      </c>
      <c r="K57" s="6">
        <f t="shared" si="6"/>
        <v>7.9844479177318419</v>
      </c>
      <c r="L57" s="41">
        <f t="shared" si="8"/>
        <v>100</v>
      </c>
      <c r="M57" s="41">
        <f t="shared" si="7"/>
        <v>81.675431985583785</v>
      </c>
      <c r="N57" s="7"/>
      <c r="O57" s="7"/>
      <c r="P57" s="7"/>
    </row>
    <row r="58" spans="1:16" x14ac:dyDescent="0.25">
      <c r="A58" s="4">
        <v>390</v>
      </c>
      <c r="B58" s="28">
        <v>777.2</v>
      </c>
      <c r="C58" s="28">
        <v>0</v>
      </c>
      <c r="D58" s="25">
        <v>2329.8000000000002</v>
      </c>
      <c r="E58" s="12">
        <f t="shared" si="1"/>
        <v>4.9518955081236067</v>
      </c>
      <c r="F58" s="11">
        <f t="shared" si="2"/>
        <v>0</v>
      </c>
      <c r="G58" s="24">
        <f t="shared" si="3"/>
        <v>1.5180817097804131</v>
      </c>
      <c r="H58" s="31">
        <f t="shared" si="4"/>
        <v>0</v>
      </c>
      <c r="I58" s="24">
        <f t="shared" si="9"/>
        <v>1.8224012290596057</v>
      </c>
      <c r="J58" s="5">
        <f t="shared" si="5"/>
        <v>0</v>
      </c>
      <c r="K58" s="6">
        <f t="shared" si="6"/>
        <v>7.9991348534611708</v>
      </c>
      <c r="L58" s="41">
        <f t="shared" si="8"/>
        <v>100</v>
      </c>
      <c r="M58" s="41">
        <f t="shared" si="7"/>
        <v>81.825669275950901</v>
      </c>
      <c r="N58" s="7"/>
      <c r="O58" s="7"/>
      <c r="P58" s="7"/>
    </row>
    <row r="59" spans="1:16" x14ac:dyDescent="0.25">
      <c r="A59" s="4">
        <v>410</v>
      </c>
      <c r="B59" s="28">
        <v>680.5</v>
      </c>
      <c r="C59" s="28">
        <v>0</v>
      </c>
      <c r="D59" s="25">
        <v>2037.3</v>
      </c>
      <c r="E59" s="12">
        <f t="shared" si="1"/>
        <v>4.3357757247531064</v>
      </c>
      <c r="F59" s="11">
        <f t="shared" si="2"/>
        <v>0</v>
      </c>
      <c r="G59" s="24">
        <f t="shared" si="3"/>
        <v>1.3274907147976802</v>
      </c>
      <c r="H59" s="31">
        <f t="shared" si="4"/>
        <v>0</v>
      </c>
      <c r="I59" s="24">
        <f t="shared" si="9"/>
        <v>1.8200570711333368</v>
      </c>
      <c r="J59" s="5">
        <f t="shared" si="5"/>
        <v>0</v>
      </c>
      <c r="K59" s="6">
        <f t="shared" si="6"/>
        <v>7.9888455521421022</v>
      </c>
      <c r="L59" s="41">
        <f t="shared" si="8"/>
        <v>100</v>
      </c>
      <c r="M59" s="41">
        <f t="shared" si="7"/>
        <v>81.720416772744215</v>
      </c>
      <c r="N59" s="7"/>
      <c r="O59" s="7"/>
      <c r="P59" s="7"/>
    </row>
    <row r="60" spans="1:16" x14ac:dyDescent="0.25">
      <c r="A60" s="4">
        <v>420</v>
      </c>
      <c r="B60" s="28">
        <v>728.7</v>
      </c>
      <c r="C60" s="28">
        <v>0</v>
      </c>
      <c r="D60" s="25">
        <v>2121.3000000000002</v>
      </c>
      <c r="E60" s="12">
        <f t="shared" si="1"/>
        <v>4.642879898056707</v>
      </c>
      <c r="F60" s="11">
        <f t="shared" si="2"/>
        <v>0</v>
      </c>
      <c r="G60" s="24">
        <f t="shared" si="3"/>
        <v>1.3822245389978498</v>
      </c>
      <c r="H60" s="31">
        <f t="shared" si="4"/>
        <v>0</v>
      </c>
      <c r="I60" s="24">
        <f t="shared" si="9"/>
        <v>1.7697481746740686</v>
      </c>
      <c r="J60" s="5">
        <f t="shared" si="5"/>
        <v>0</v>
      </c>
      <c r="K60" s="6">
        <f t="shared" si="6"/>
        <v>7.7680228042809407</v>
      </c>
      <c r="L60" s="41">
        <f t="shared" si="8"/>
        <v>100</v>
      </c>
      <c r="M60" s="41">
        <f t="shared" si="7"/>
        <v>79.461551349657142</v>
      </c>
      <c r="N60" s="7"/>
      <c r="O60" s="7"/>
      <c r="P60" s="7"/>
    </row>
    <row r="61" spans="1:16" x14ac:dyDescent="0.25">
      <c r="A61" s="4">
        <v>430</v>
      </c>
      <c r="B61" s="28">
        <v>751.8</v>
      </c>
      <c r="C61" s="28">
        <v>0</v>
      </c>
      <c r="D61" s="25">
        <v>2236</v>
      </c>
      <c r="E61" s="12">
        <f t="shared" si="1"/>
        <v>4.7900605288308382</v>
      </c>
      <c r="F61" s="11">
        <f t="shared" si="2"/>
        <v>0</v>
      </c>
      <c r="G61" s="24">
        <f t="shared" si="3"/>
        <v>1.4569622727568905</v>
      </c>
      <c r="H61" s="31">
        <f t="shared" si="4"/>
        <v>0</v>
      </c>
      <c r="I61" s="24">
        <f t="shared" si="9"/>
        <v>1.8081215755283038</v>
      </c>
      <c r="J61" s="5">
        <f t="shared" si="5"/>
        <v>0</v>
      </c>
      <c r="K61" s="6">
        <f t="shared" si="6"/>
        <v>7.936456628470876</v>
      </c>
      <c r="L61" s="41">
        <f t="shared" si="8"/>
        <v>100</v>
      </c>
      <c r="M61" s="41">
        <f t="shared" si="7"/>
        <v>81.184513975682364</v>
      </c>
      <c r="N61" s="7"/>
      <c r="O61" s="7"/>
      <c r="P61" s="7"/>
    </row>
  </sheetData>
  <mergeCells count="4">
    <mergeCell ref="J26:K26"/>
    <mergeCell ref="H26:I26"/>
    <mergeCell ref="E26:G26"/>
    <mergeCell ref="B26:D26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KHI-430</vt:lpstr>
    </vt:vector>
  </TitlesOfParts>
  <Company>IPPT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Hiebler, Katharina</dc:creator>
  <cp:lastModifiedBy>Hiebler, Katharina</cp:lastModifiedBy>
  <cp:lastPrinted>2017-12-20T08:42:07Z</cp:lastPrinted>
  <dcterms:created xsi:type="dcterms:W3CDTF">2017-10-16T07:29:52Z</dcterms:created>
  <dcterms:modified xsi:type="dcterms:W3CDTF">2019-11-25T06:23:50Z</dcterms:modified>
</cp:coreProperties>
</file>