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20033994\Desktop\power_transfer_data\"/>
    </mc:Choice>
  </mc:AlternateContent>
  <xr:revisionPtr revIDLastSave="0" documentId="13_ncr:1_{427D3A59-6F4E-42B7-BFBD-93075053FA1F}" xr6:coauthVersionLast="47" xr6:coauthVersionMax="47" xr10:uidLastSave="{00000000-0000-0000-0000-000000000000}"/>
  <bookViews>
    <workbookView xWindow="-120" yWindow="-120" windowWidth="29040" windowHeight="15840" tabRatio="822" activeTab="1" xr2:uid="{D00E277A-EEFF-434B-A6F8-591E7F83EDB5}"/>
  </bookViews>
  <sheets>
    <sheet name="CMUT_w223_3,5_2.5MHz_angl_1par" sheetId="16" r:id="rId1"/>
    <sheet name="CMUT_w223_3,5_1MHz_part_match" sheetId="24" r:id="rId2"/>
    <sheet name="CMUT_w223_3,5_1MHz_angl_part" sheetId="25" r:id="rId3"/>
    <sheet name="CMUT_w223_3,5_1MHz_angl_4pa (2)" sheetId="29" r:id="rId4"/>
    <sheet name="rectifier_characteriestics" sheetId="1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24" l="1"/>
  <c r="I19" i="29" l="1"/>
  <c r="F19" i="29"/>
  <c r="E19" i="29"/>
  <c r="I18" i="29"/>
  <c r="F18" i="29"/>
  <c r="E18" i="29"/>
  <c r="I17" i="29"/>
  <c r="F17" i="29"/>
  <c r="E17" i="29"/>
  <c r="I16" i="29"/>
  <c r="F16" i="29"/>
  <c r="E16" i="29"/>
  <c r="I15" i="29"/>
  <c r="F15" i="29"/>
  <c r="E15" i="29"/>
  <c r="I14" i="29"/>
  <c r="F14" i="29"/>
  <c r="E14" i="29"/>
  <c r="I13" i="29"/>
  <c r="F13" i="29"/>
  <c r="E13" i="29"/>
  <c r="I12" i="29"/>
  <c r="F12" i="29"/>
  <c r="E12" i="29"/>
  <c r="I11" i="29"/>
  <c r="F11" i="29"/>
  <c r="E11" i="29"/>
  <c r="I10" i="29"/>
  <c r="F10" i="29"/>
  <c r="E10" i="29"/>
  <c r="I9" i="29"/>
  <c r="F9" i="29"/>
  <c r="E9" i="29"/>
  <c r="I8" i="29"/>
  <c r="F8" i="29"/>
  <c r="E8" i="29"/>
  <c r="I7" i="29"/>
  <c r="F7" i="29"/>
  <c r="E7" i="29"/>
  <c r="I6" i="29"/>
  <c r="F6" i="29"/>
  <c r="E6" i="29"/>
  <c r="I5" i="29"/>
  <c r="F5" i="29"/>
  <c r="E5" i="29"/>
  <c r="J4" i="29"/>
  <c r="I4" i="29"/>
  <c r="F4" i="29"/>
  <c r="E4" i="29"/>
  <c r="H12" i="29" s="1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F54" i="24"/>
  <c r="F39" i="24"/>
  <c r="F56" i="24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4" i="25"/>
  <c r="J19" i="25"/>
  <c r="G19" i="25"/>
  <c r="J18" i="25"/>
  <c r="G18" i="25"/>
  <c r="J17" i="25"/>
  <c r="G17" i="25"/>
  <c r="J16" i="25"/>
  <c r="G16" i="25"/>
  <c r="J15" i="25"/>
  <c r="G15" i="25"/>
  <c r="J14" i="25"/>
  <c r="G14" i="25"/>
  <c r="J13" i="25"/>
  <c r="G13" i="25"/>
  <c r="J12" i="25"/>
  <c r="G12" i="25"/>
  <c r="J11" i="25"/>
  <c r="G11" i="25"/>
  <c r="J10" i="25"/>
  <c r="G10" i="25"/>
  <c r="J9" i="25"/>
  <c r="G9" i="25"/>
  <c r="J8" i="25"/>
  <c r="G8" i="25"/>
  <c r="J7" i="25"/>
  <c r="G7" i="25"/>
  <c r="J6" i="25"/>
  <c r="G6" i="25"/>
  <c r="J5" i="25"/>
  <c r="G5" i="25"/>
  <c r="K4" i="25"/>
  <c r="J4" i="25"/>
  <c r="G4" i="25"/>
  <c r="F65" i="24"/>
  <c r="F63" i="24"/>
  <c r="F62" i="24"/>
  <c r="F61" i="24"/>
  <c r="F59" i="24"/>
  <c r="F58" i="24"/>
  <c r="F57" i="24"/>
  <c r="G56" i="24"/>
  <c r="H8" i="29" l="1"/>
  <c r="H14" i="29"/>
  <c r="H11" i="29"/>
  <c r="H4" i="29"/>
  <c r="H19" i="29"/>
  <c r="H7" i="29"/>
  <c r="H18" i="29"/>
  <c r="H16" i="29"/>
  <c r="H5" i="29"/>
  <c r="H15" i="29"/>
  <c r="H10" i="29"/>
  <c r="H17" i="29"/>
  <c r="H6" i="29"/>
  <c r="H13" i="29"/>
  <c r="H9" i="29"/>
  <c r="K4" i="29"/>
  <c r="L19" i="29" s="1"/>
  <c r="I16" i="25"/>
  <c r="I6" i="25"/>
  <c r="I14" i="25"/>
  <c r="I12" i="25"/>
  <c r="I17" i="25"/>
  <c r="L4" i="25"/>
  <c r="M19" i="25" s="1"/>
  <c r="I7" i="25"/>
  <c r="I9" i="25"/>
  <c r="I5" i="25"/>
  <c r="I15" i="25"/>
  <c r="I8" i="25"/>
  <c r="I13" i="25"/>
  <c r="I11" i="25"/>
  <c r="I19" i="25"/>
  <c r="M12" i="25"/>
  <c r="I10" i="25"/>
  <c r="I18" i="25"/>
  <c r="M5" i="25"/>
  <c r="M7" i="25"/>
  <c r="M15" i="25"/>
  <c r="I4" i="25"/>
  <c r="M8" i="25"/>
  <c r="M10" i="25"/>
  <c r="M17" i="25"/>
  <c r="M6" i="25"/>
  <c r="M14" i="25"/>
  <c r="M11" i="25"/>
  <c r="L6" i="29" l="1"/>
  <c r="L10" i="29"/>
  <c r="L9" i="29"/>
  <c r="L15" i="29"/>
  <c r="L7" i="29"/>
  <c r="L16" i="29"/>
  <c r="L17" i="29"/>
  <c r="L5" i="29"/>
  <c r="L12" i="29"/>
  <c r="L8" i="29"/>
  <c r="L13" i="29"/>
  <c r="L11" i="29"/>
  <c r="L14" i="29"/>
  <c r="L4" i="29"/>
  <c r="L18" i="29"/>
  <c r="M9" i="25"/>
  <c r="M4" i="25"/>
  <c r="M18" i="25"/>
  <c r="M13" i="25"/>
  <c r="M16" i="25"/>
  <c r="U38" i="24" l="1"/>
  <c r="D3" i="19" l="1"/>
  <c r="E3" i="19"/>
  <c r="D4" i="19"/>
  <c r="E4" i="19"/>
  <c r="D5" i="19"/>
  <c r="E5" i="19"/>
  <c r="D6" i="19"/>
  <c r="E6" i="19"/>
  <c r="D7" i="19"/>
  <c r="E7" i="19"/>
  <c r="D8" i="19"/>
  <c r="E8" i="19"/>
  <c r="D9" i="19"/>
  <c r="E9" i="19"/>
  <c r="D10" i="19"/>
  <c r="E10" i="19"/>
  <c r="D11" i="19"/>
  <c r="E11" i="19"/>
  <c r="D12" i="19"/>
  <c r="E12" i="19"/>
  <c r="D13" i="19"/>
  <c r="E13" i="19"/>
  <c r="D14" i="19"/>
  <c r="E14" i="19"/>
  <c r="D15" i="19"/>
  <c r="E15" i="19"/>
  <c r="D16" i="19"/>
  <c r="E16" i="19"/>
  <c r="D17" i="19"/>
  <c r="E17" i="19"/>
  <c r="D18" i="19"/>
  <c r="E18" i="19"/>
  <c r="D19" i="19"/>
  <c r="E19" i="19"/>
  <c r="D20" i="19"/>
  <c r="E20" i="19"/>
  <c r="D21" i="19"/>
  <c r="E21" i="19"/>
  <c r="D22" i="19"/>
  <c r="E22" i="19"/>
  <c r="D23" i="19"/>
  <c r="E23" i="19"/>
  <c r="D24" i="19"/>
  <c r="E24" i="19"/>
  <c r="D25" i="19"/>
  <c r="E25" i="19"/>
  <c r="D26" i="19"/>
  <c r="E26" i="19"/>
  <c r="D27" i="19"/>
  <c r="E27" i="19"/>
  <c r="D28" i="19"/>
  <c r="E28" i="19"/>
  <c r="D29" i="19"/>
  <c r="E29" i="19"/>
  <c r="D30" i="19"/>
  <c r="E30" i="19"/>
  <c r="D31" i="19"/>
  <c r="E31" i="19"/>
  <c r="D32" i="19"/>
  <c r="E32" i="19"/>
  <c r="D33" i="19"/>
  <c r="E33" i="19"/>
  <c r="D34" i="19"/>
  <c r="E34" i="19"/>
  <c r="D35" i="19"/>
  <c r="E35" i="19"/>
  <c r="D36" i="19"/>
  <c r="E36" i="19"/>
  <c r="D37" i="19"/>
  <c r="E37" i="19"/>
  <c r="D38" i="19"/>
  <c r="E38" i="19"/>
  <c r="D39" i="19"/>
  <c r="E39" i="19"/>
  <c r="D40" i="19"/>
  <c r="E40" i="19"/>
  <c r="D41" i="19"/>
  <c r="E41" i="19"/>
  <c r="D42" i="19"/>
  <c r="E42" i="19"/>
  <c r="D43" i="19"/>
  <c r="E43" i="19"/>
  <c r="D44" i="19"/>
  <c r="E44" i="19"/>
  <c r="D45" i="19"/>
  <c r="E45" i="19"/>
  <c r="D46" i="19"/>
  <c r="E46" i="19"/>
  <c r="D47" i="19"/>
  <c r="E47" i="19"/>
  <c r="D48" i="19"/>
  <c r="E48" i="19"/>
  <c r="D49" i="19"/>
  <c r="E49" i="19"/>
  <c r="D50" i="19"/>
  <c r="E50" i="19"/>
  <c r="D51" i="19"/>
  <c r="E51" i="19"/>
  <c r="D52" i="19"/>
  <c r="E52" i="19"/>
  <c r="D53" i="19"/>
  <c r="E53" i="19"/>
  <c r="D54" i="19"/>
  <c r="E54" i="19"/>
  <c r="D55" i="19"/>
  <c r="E55" i="19"/>
  <c r="D56" i="19"/>
  <c r="E56" i="19"/>
  <c r="D57" i="19"/>
  <c r="E57" i="19"/>
  <c r="D58" i="19"/>
  <c r="E58" i="19"/>
  <c r="D59" i="19"/>
  <c r="E59" i="19"/>
  <c r="D60" i="19"/>
  <c r="E60" i="19"/>
  <c r="D61" i="19"/>
  <c r="E61" i="19"/>
  <c r="D62" i="19"/>
  <c r="E62" i="19"/>
  <c r="D63" i="19"/>
  <c r="E63" i="19"/>
  <c r="D64" i="19"/>
  <c r="E64" i="19"/>
  <c r="D65" i="19"/>
  <c r="E65" i="19"/>
  <c r="D66" i="19"/>
  <c r="E66" i="19"/>
  <c r="D67" i="19"/>
  <c r="E67" i="19"/>
  <c r="D68" i="19"/>
  <c r="E68" i="19"/>
  <c r="D69" i="19"/>
  <c r="E69" i="19"/>
  <c r="D70" i="19"/>
  <c r="E70" i="19"/>
  <c r="D71" i="19"/>
  <c r="E71" i="19"/>
  <c r="D72" i="19"/>
  <c r="E72" i="19"/>
  <c r="D73" i="19"/>
  <c r="E73" i="19"/>
  <c r="D74" i="19"/>
  <c r="E74" i="19"/>
  <c r="D75" i="19"/>
  <c r="E75" i="19"/>
  <c r="D76" i="19"/>
  <c r="E76" i="19"/>
  <c r="D77" i="19"/>
  <c r="E77" i="19"/>
  <c r="D78" i="19"/>
  <c r="E78" i="19"/>
  <c r="D79" i="19"/>
  <c r="E79" i="19"/>
  <c r="D80" i="19"/>
  <c r="E80" i="19"/>
  <c r="D81" i="19"/>
  <c r="E81" i="19"/>
  <c r="D82" i="19"/>
  <c r="E82" i="19"/>
  <c r="D83" i="19"/>
  <c r="E83" i="19"/>
  <c r="D84" i="19"/>
  <c r="E84" i="19"/>
  <c r="D85" i="19"/>
  <c r="E85" i="19"/>
  <c r="D86" i="19"/>
  <c r="E86" i="19"/>
  <c r="D87" i="19"/>
  <c r="E87" i="19"/>
  <c r="D88" i="19"/>
  <c r="E88" i="19"/>
  <c r="D89" i="19"/>
  <c r="E89" i="19"/>
  <c r="D90" i="19"/>
  <c r="E90" i="19"/>
  <c r="D91" i="19"/>
  <c r="E91" i="19"/>
  <c r="D92" i="19"/>
  <c r="E92" i="19"/>
  <c r="D93" i="19"/>
  <c r="E93" i="19"/>
  <c r="D94" i="19"/>
  <c r="E94" i="19"/>
  <c r="D95" i="19"/>
  <c r="E95" i="19"/>
  <c r="D96" i="19"/>
  <c r="E96" i="19"/>
  <c r="D97" i="19"/>
  <c r="E97" i="19"/>
  <c r="D98" i="19"/>
  <c r="E98" i="19"/>
  <c r="D99" i="19"/>
  <c r="E99" i="19"/>
  <c r="D100" i="19"/>
  <c r="E100" i="19"/>
  <c r="D101" i="19"/>
  <c r="E101" i="19"/>
  <c r="D102" i="19"/>
  <c r="E102" i="19"/>
  <c r="H19" i="16" l="1"/>
  <c r="E19" i="16"/>
  <c r="H18" i="16"/>
  <c r="E18" i="16"/>
  <c r="H17" i="16"/>
  <c r="E17" i="16"/>
  <c r="H16" i="16"/>
  <c r="E16" i="16"/>
  <c r="H15" i="16"/>
  <c r="E15" i="16"/>
  <c r="H14" i="16"/>
  <c r="E14" i="16"/>
  <c r="H13" i="16"/>
  <c r="E13" i="16"/>
  <c r="H12" i="16"/>
  <c r="E12" i="16"/>
  <c r="H11" i="16"/>
  <c r="E11" i="16"/>
  <c r="H10" i="16"/>
  <c r="E10" i="16"/>
  <c r="H9" i="16"/>
  <c r="E9" i="16"/>
  <c r="H8" i="16"/>
  <c r="E8" i="16"/>
  <c r="H7" i="16"/>
  <c r="E7" i="16"/>
  <c r="H6" i="16"/>
  <c r="E6" i="16"/>
  <c r="H5" i="16"/>
  <c r="E5" i="16"/>
  <c r="S5" i="16" s="1"/>
  <c r="H4" i="16"/>
  <c r="E4" i="16"/>
  <c r="G4" i="16" s="1"/>
  <c r="G17" i="16" l="1"/>
  <c r="G10" i="16"/>
  <c r="G5" i="16"/>
  <c r="G8" i="16"/>
  <c r="G19" i="16"/>
  <c r="G9" i="16"/>
  <c r="G16" i="16"/>
  <c r="G6" i="16"/>
  <c r="G13" i="16"/>
  <c r="G7" i="16"/>
  <c r="G14" i="16"/>
  <c r="G11" i="16"/>
  <c r="G18" i="16"/>
  <c r="G15" i="16"/>
  <c r="G12" i="16"/>
</calcChain>
</file>

<file path=xl/sharedStrings.xml><?xml version="1.0" encoding="utf-8"?>
<sst xmlns="http://schemas.openxmlformats.org/spreadsheetml/2006/main" count="162" uniqueCount="56">
  <si>
    <t>R</t>
  </si>
  <si>
    <t>f [MHz]</t>
  </si>
  <si>
    <t>open</t>
  </si>
  <si>
    <t>Vout_pp [V]</t>
  </si>
  <si>
    <t>L [uH]</t>
  </si>
  <si>
    <t>Power [mW]</t>
  </si>
  <si>
    <t>open with direct connection to oscilloscope</t>
  </si>
  <si>
    <t>open with connection through PCB</t>
  </si>
  <si>
    <t>angle (deg)</t>
  </si>
  <si>
    <t>starting angle is 30deg since it is the half of the scale that goes from 0 to 60</t>
  </si>
  <si>
    <t>power loss</t>
  </si>
  <si>
    <t xml:space="preserve">angle difference </t>
  </si>
  <si>
    <t>Vin at the PZT transducer is 50 V (148 mVpp). Burst 10000 cycles, PRF 10 Hz. Distance is 215 mm (143 us)</t>
  </si>
  <si>
    <t>one diode average characteristic</t>
  </si>
  <si>
    <t>I</t>
  </si>
  <si>
    <t>V</t>
  </si>
  <si>
    <t>full bridge characteristic (2*voltage drop)</t>
  </si>
  <si>
    <t>V drop</t>
  </si>
  <si>
    <t>power_loss_diode (look up relationship V-I on rectifier tab</t>
  </si>
  <si>
    <t>Vout_rect [V]</t>
  </si>
  <si>
    <t>compensated_power (pwer_load + power_rectifier)</t>
  </si>
  <si>
    <t>power loss compensated</t>
  </si>
  <si>
    <t>I load [mA]</t>
  </si>
  <si>
    <t>P4</t>
  </si>
  <si>
    <t>P6</t>
  </si>
  <si>
    <t>P12</t>
  </si>
  <si>
    <t>P14</t>
  </si>
  <si>
    <t>C[pF]</t>
  </si>
  <si>
    <t>Cout after rectifier [F]</t>
  </si>
  <si>
    <t>Current [mA]</t>
  </si>
  <si>
    <t>Power loss rectifier [mW]</t>
  </si>
  <si>
    <t>open with direct connection to oscilloscope without any matching</t>
  </si>
  <si>
    <t>Vin at the PZT transducer is 70 V (165 mVpp). Burst 1000 cycles, PRF 100 Hz. Distance is 221 mm (147 us)</t>
  </si>
  <si>
    <t>V_rect [V]</t>
  </si>
  <si>
    <t>no load, with matching PCB, measured at output of each rectifier, before being enabled.</t>
  </si>
  <si>
    <t>P4+P6</t>
  </si>
  <si>
    <t>with load, with matching PCB, measured at PCB output, with rectifier enabled accordin to what written below</t>
  </si>
  <si>
    <t>P4+P6+P12</t>
  </si>
  <si>
    <t>P4+P6+P12+P14</t>
  </si>
  <si>
    <t>all 16 partitions together</t>
  </si>
  <si>
    <t>Vin at the PZT transducer is 70 V (165 mVpp). Burst 280 cycles, PRF 10 Hz. Distance is 221 mm (147 us)</t>
  </si>
  <si>
    <t>L [uH] (Lmatching)</t>
  </si>
  <si>
    <t>72uH + 390 pF</t>
  </si>
  <si>
    <t>C_out [pF]</t>
  </si>
  <si>
    <t>P1</t>
  </si>
  <si>
    <t>P2</t>
  </si>
  <si>
    <t>P3</t>
  </si>
  <si>
    <t>P5</t>
  </si>
  <si>
    <t>P7</t>
  </si>
  <si>
    <t>P8</t>
  </si>
  <si>
    <t>P9</t>
  </si>
  <si>
    <t>P10</t>
  </si>
  <si>
    <t>P11</t>
  </si>
  <si>
    <t>P13</t>
  </si>
  <si>
    <t>P15</t>
  </si>
  <si>
    <t>P16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</si>
</sst>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'CMUT_w223_3,5_2.5MHz_angl_1par'!$C$4:$C$16</c:f>
              <c:numCache>
                <c:formatCode>0.00</c:formatCode>
                <c:ptCount val="13"/>
                <c:pt idx="0">
                  <c:v>30</c:v>
                </c:pt>
                <c:pt idx="1">
                  <c:v>29</c:v>
                </c:pt>
                <c:pt idx="2">
                  <c:v>28</c:v>
                </c:pt>
                <c:pt idx="3">
                  <c:v>27</c:v>
                </c:pt>
                <c:pt idx="4">
                  <c:v>26</c:v>
                </c:pt>
                <c:pt idx="5">
                  <c:v>25</c:v>
                </c:pt>
                <c:pt idx="6">
                  <c:v>24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36</c:v>
                </c:pt>
              </c:numCache>
            </c:numRef>
          </c:xVal>
          <c:yVal>
            <c:numRef>
              <c:f>'CMUT_w223_3,5_2.5MHz_angl_1par'!$E$4:$E$16</c:f>
              <c:numCache>
                <c:formatCode>0.00</c:formatCode>
                <c:ptCount val="13"/>
                <c:pt idx="0">
                  <c:v>186.14204545454544</c:v>
                </c:pt>
                <c:pt idx="1">
                  <c:v>35.280909090909091</c:v>
                </c:pt>
                <c:pt idx="2">
                  <c:v>13.145511363636361</c:v>
                </c:pt>
                <c:pt idx="3">
                  <c:v>2.8002272727272723</c:v>
                </c:pt>
                <c:pt idx="4">
                  <c:v>6.3005113636363639</c:v>
                </c:pt>
                <c:pt idx="5">
                  <c:v>0.88778409090909083</c:v>
                </c:pt>
                <c:pt idx="6">
                  <c:v>7.7784090909090899</c:v>
                </c:pt>
                <c:pt idx="7">
                  <c:v>42.022727272727266</c:v>
                </c:pt>
                <c:pt idx="8">
                  <c:v>12.022727272727272</c:v>
                </c:pt>
                <c:pt idx="9">
                  <c:v>2.4346022727272723</c:v>
                </c:pt>
                <c:pt idx="10">
                  <c:v>7.2009090909090894</c:v>
                </c:pt>
                <c:pt idx="11">
                  <c:v>0.70005681818181809</c:v>
                </c:pt>
                <c:pt idx="12">
                  <c:v>7.9900568181818183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E2-4B8C-A1F0-39650771F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09712"/>
        <c:axId val="77810544"/>
      </c:scatterChart>
      <c:valAx>
        <c:axId val="7780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</a:t>
                </a:r>
                <a:r>
                  <a:rPr lang="en-GB" baseline="0"/>
                  <a:t> [</a:t>
                </a:r>
                <a:r>
                  <a:rPr lang="el-GR" baseline="0"/>
                  <a:t>Ω</a:t>
                </a:r>
                <a:r>
                  <a:rPr lang="en-GB" baseline="0"/>
                  <a:t>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10544"/>
        <c:crosses val="autoZero"/>
        <c:crossBetween val="midCat"/>
      </c:valAx>
      <c:valAx>
        <c:axId val="778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Power [mW]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09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71845803839404E-2"/>
          <c:y val="4.8540788160634223E-2"/>
          <c:w val="0.71242426430810524"/>
          <c:h val="0.7555163461190996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'CMUT_w223_3,5_2.5MHz_angl_1par'!$H$4:$H$16</c:f>
              <c:numCache>
                <c:formatCode>0.00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-1</c:v>
                </c:pt>
                <c:pt idx="8">
                  <c:v>-2</c:v>
                </c:pt>
                <c:pt idx="9">
                  <c:v>-3</c:v>
                </c:pt>
                <c:pt idx="10">
                  <c:v>-4</c:v>
                </c:pt>
                <c:pt idx="11">
                  <c:v>-5</c:v>
                </c:pt>
                <c:pt idx="12">
                  <c:v>-6</c:v>
                </c:pt>
              </c:numCache>
            </c:numRef>
          </c:xVal>
          <c:yVal>
            <c:numRef>
              <c:f>'CMUT_w223_3,5_2.5MHz_angl_1par'!$G$4:$G$16</c:f>
              <c:numCache>
                <c:formatCode>General</c:formatCode>
                <c:ptCount val="13"/>
                <c:pt idx="0">
                  <c:v>1</c:v>
                </c:pt>
                <c:pt idx="1">
                  <c:v>0.18953755990354387</c:v>
                </c:pt>
                <c:pt idx="2">
                  <c:v>7.0620860169103503E-2</c:v>
                </c:pt>
                <c:pt idx="3">
                  <c:v>1.5043496840755776E-2</c:v>
                </c:pt>
                <c:pt idx="4">
                  <c:v>3.3847867891700502E-2</c:v>
                </c:pt>
                <c:pt idx="5">
                  <c:v>4.7693904337474434E-3</c:v>
                </c:pt>
                <c:pt idx="6">
                  <c:v>4.1787491224321599E-2</c:v>
                </c:pt>
                <c:pt idx="7">
                  <c:v>0.22575623454717497</c:v>
                </c:pt>
                <c:pt idx="8">
                  <c:v>6.4588993009981374E-2</c:v>
                </c:pt>
                <c:pt idx="9">
                  <c:v>1.3079271084521229E-2</c:v>
                </c:pt>
                <c:pt idx="10">
                  <c:v>3.8685021824730617E-2</c:v>
                </c:pt>
                <c:pt idx="11">
                  <c:v>3.7608742101889439E-3</c:v>
                </c:pt>
                <c:pt idx="12">
                  <c:v>4.2924513903726993E-2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FA-4ADF-B90C-56E821D2D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09712"/>
        <c:axId val="77810544"/>
      </c:scatterChart>
      <c:valAx>
        <c:axId val="7780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rotation [deg]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10544"/>
        <c:crosses val="autoZero"/>
        <c:crossBetween val="midCat"/>
      </c:valAx>
      <c:valAx>
        <c:axId val="778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Power  loss</a:t>
                </a:r>
              </a:p>
            </c:rich>
          </c:tx>
          <c:layout>
            <c:manualLayout>
              <c:xMode val="edge"/>
              <c:yMode val="edge"/>
              <c:x val="3.295159359009342E-2"/>
              <c:y val="0.30724164625891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09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71845803839404E-2"/>
          <c:y val="4.8540788160634223E-2"/>
          <c:w val="0.71242426430810524"/>
          <c:h val="0.7555163461190996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'CMUT_w223_3,5_1MHz_angl_part'!$J$4:$J$16</c:f>
              <c:numCache>
                <c:formatCode>0.00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-1</c:v>
                </c:pt>
                <c:pt idx="11">
                  <c:v>-2</c:v>
                </c:pt>
                <c:pt idx="12">
                  <c:v>-3</c:v>
                </c:pt>
              </c:numCache>
            </c:numRef>
          </c:xVal>
          <c:yVal>
            <c:numRef>
              <c:f>'CMUT_w223_3,5_1MHz_angl_part'!$I$4:$I$16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0.96347342266771407</c:v>
                </c:pt>
                <c:pt idx="3">
                  <c:v>0.87513007284079058</c:v>
                </c:pt>
                <c:pt idx="4">
                  <c:v>0.78285799231242958</c:v>
                </c:pt>
                <c:pt idx="5">
                  <c:v>0.71118520248890393</c:v>
                </c:pt>
                <c:pt idx="6">
                  <c:v>0.61373144471107888</c:v>
                </c:pt>
                <c:pt idx="7">
                  <c:v>0.53014504449022071</c:v>
                </c:pt>
                <c:pt idx="8">
                  <c:v>0.47781859882350441</c:v>
                </c:pt>
                <c:pt idx="9">
                  <c:v>0.39858565694748244</c:v>
                </c:pt>
                <c:pt idx="10">
                  <c:v>0.99080464652041889</c:v>
                </c:pt>
                <c:pt idx="11">
                  <c:v>0.97254135785427598</c:v>
                </c:pt>
                <c:pt idx="12">
                  <c:v>0.90995773959948167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52-4CA9-998F-2E99F8420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09712"/>
        <c:axId val="77810544"/>
      </c:scatterChart>
      <c:valAx>
        <c:axId val="7780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rotation [deg]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10544"/>
        <c:crosses val="autoZero"/>
        <c:crossBetween val="midCat"/>
      </c:valAx>
      <c:valAx>
        <c:axId val="778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Power  loss</a:t>
                </a:r>
              </a:p>
            </c:rich>
          </c:tx>
          <c:layout>
            <c:manualLayout>
              <c:xMode val="edge"/>
              <c:yMode val="edge"/>
              <c:x val="3.295159359009342E-2"/>
              <c:y val="0.30724164625891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09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71845803839404E-2"/>
          <c:y val="4.8540788160634223E-2"/>
          <c:w val="0.71242426430810524"/>
          <c:h val="0.7555163461190996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'CMUT_w223_3,5_1MHz_angl_4pa (2)'!$I$4:$I$16</c:f>
              <c:numCache>
                <c:formatCode>0.00</c:formatCode>
                <c:ptCount val="13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-2</c:v>
                </c:pt>
                <c:pt idx="10">
                  <c:v>-3</c:v>
                </c:pt>
                <c:pt idx="11">
                  <c:v>-4</c:v>
                </c:pt>
                <c:pt idx="12">
                  <c:v>-4</c:v>
                </c:pt>
              </c:numCache>
            </c:numRef>
          </c:xVal>
          <c:yVal>
            <c:numRef>
              <c:f>'CMUT_w223_3,5_1MHz_angl_4pa (2)'!$H$4:$H$16</c:f>
              <c:numCache>
                <c:formatCode>General</c:formatCode>
                <c:ptCount val="13"/>
                <c:pt idx="0">
                  <c:v>1</c:v>
                </c:pt>
                <c:pt idx="1">
                  <c:v>0.97176613283618984</c:v>
                </c:pt>
                <c:pt idx="2">
                  <c:v>0.82801374632196056</c:v>
                </c:pt>
                <c:pt idx="3">
                  <c:v>0.64151748613014081</c:v>
                </c:pt>
                <c:pt idx="4">
                  <c:v>0.37959614563913663</c:v>
                </c:pt>
                <c:pt idx="5">
                  <c:v>0.19804609060892608</c:v>
                </c:pt>
                <c:pt idx="6">
                  <c:v>7.2976797466364193E-2</c:v>
                </c:pt>
                <c:pt idx="7">
                  <c:v>1.7609667347993085E-2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D3-49A1-99CF-1771C4EAC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09712"/>
        <c:axId val="77810544"/>
      </c:scatterChart>
      <c:valAx>
        <c:axId val="7780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rotation [deg]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10544"/>
        <c:crosses val="autoZero"/>
        <c:crossBetween val="midCat"/>
      </c:valAx>
      <c:valAx>
        <c:axId val="778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Power  loss</a:t>
                </a:r>
              </a:p>
            </c:rich>
          </c:tx>
          <c:layout>
            <c:manualLayout>
              <c:xMode val="edge"/>
              <c:yMode val="edge"/>
              <c:x val="3.295159359009342E-2"/>
              <c:y val="0.30724164625891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809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rectifier_characteriestics!$D$3:$D$102</c:f>
              <c:numCache>
                <c:formatCode>0.00E+00</c:formatCode>
                <c:ptCount val="100"/>
                <c:pt idx="0">
                  <c:v>9.9792656899999995E-5</c:v>
                </c:pt>
                <c:pt idx="1">
                  <c:v>1.99766519166667E-4</c:v>
                </c:pt>
                <c:pt idx="2">
                  <c:v>2.99790059233333E-4</c:v>
                </c:pt>
                <c:pt idx="3">
                  <c:v>3.9993811516666702E-4</c:v>
                </c:pt>
                <c:pt idx="4">
                  <c:v>4.9993467593333302E-4</c:v>
                </c:pt>
                <c:pt idx="5">
                  <c:v>5.9990848726666703E-4</c:v>
                </c:pt>
                <c:pt idx="6">
                  <c:v>6.9991510826666696E-4</c:v>
                </c:pt>
                <c:pt idx="7">
                  <c:v>7.9991579209999996E-4</c:v>
                </c:pt>
                <c:pt idx="8">
                  <c:v>8.9989243616666703E-4</c:v>
                </c:pt>
                <c:pt idx="9">
                  <c:v>9.9992305816666701E-4</c:v>
                </c:pt>
                <c:pt idx="10">
                  <c:v>1.0998866831E-3</c:v>
                </c:pt>
                <c:pt idx="11">
                  <c:v>1.1998907042000001E-3</c:v>
                </c:pt>
                <c:pt idx="12">
                  <c:v>1.299837837E-3</c:v>
                </c:pt>
                <c:pt idx="13">
                  <c:v>1.3998207093E-3</c:v>
                </c:pt>
                <c:pt idx="14">
                  <c:v>1.49982011256667E-3</c:v>
                </c:pt>
                <c:pt idx="15">
                  <c:v>1.59980139383333E-3</c:v>
                </c:pt>
                <c:pt idx="16">
                  <c:v>1.69999164066667E-3</c:v>
                </c:pt>
                <c:pt idx="17">
                  <c:v>1.7999565073666701E-3</c:v>
                </c:pt>
                <c:pt idx="18">
                  <c:v>1.89997131623333E-3</c:v>
                </c:pt>
                <c:pt idx="19">
                  <c:v>1.9999200788666698E-3</c:v>
                </c:pt>
                <c:pt idx="20">
                  <c:v>2.0998832770000001E-3</c:v>
                </c:pt>
                <c:pt idx="21">
                  <c:v>2.1998950590666698E-3</c:v>
                </c:pt>
                <c:pt idx="22">
                  <c:v>2.2998782806333299E-3</c:v>
                </c:pt>
                <c:pt idx="23">
                  <c:v>2.39988680306667E-3</c:v>
                </c:pt>
                <c:pt idx="24">
                  <c:v>2.49985271756667E-3</c:v>
                </c:pt>
                <c:pt idx="25">
                  <c:v>2.5998576699666699E-3</c:v>
                </c:pt>
                <c:pt idx="26">
                  <c:v>2.6998249038000001E-3</c:v>
                </c:pt>
                <c:pt idx="27">
                  <c:v>2.7997936898000002E-3</c:v>
                </c:pt>
                <c:pt idx="28">
                  <c:v>2.8998012809666701E-3</c:v>
                </c:pt>
                <c:pt idx="29">
                  <c:v>2.9997797683000002E-3</c:v>
                </c:pt>
                <c:pt idx="30">
                  <c:v>3.0999559288000002E-3</c:v>
                </c:pt>
                <c:pt idx="31">
                  <c:v>3.1999703496666701E-3</c:v>
                </c:pt>
                <c:pt idx="32">
                  <c:v>3.2999365745666701E-3</c:v>
                </c:pt>
                <c:pt idx="33">
                  <c:v>3.3998996174666699E-3</c:v>
                </c:pt>
                <c:pt idx="34">
                  <c:v>3.4998755436333301E-3</c:v>
                </c:pt>
                <c:pt idx="35">
                  <c:v>3.5998886451000002E-3</c:v>
                </c:pt>
                <c:pt idx="36">
                  <c:v>3.69984765226667E-3</c:v>
                </c:pt>
                <c:pt idx="37">
                  <c:v>3.7998564076000001E-3</c:v>
                </c:pt>
                <c:pt idx="38">
                  <c:v>3.8998613599666699E-3</c:v>
                </c:pt>
                <c:pt idx="39">
                  <c:v>3.9998382951000003E-3</c:v>
                </c:pt>
                <c:pt idx="40">
                  <c:v>4.0998115825333298E-3</c:v>
                </c:pt>
                <c:pt idx="41">
                  <c:v>4.1997825416333302E-3</c:v>
                </c:pt>
                <c:pt idx="42">
                  <c:v>4.2997848552666701E-3</c:v>
                </c:pt>
                <c:pt idx="43">
                  <c:v>4.3997480533999999E-3</c:v>
                </c:pt>
                <c:pt idx="44">
                  <c:v>4.49993927033333E-3</c:v>
                </c:pt>
                <c:pt idx="45">
                  <c:v>4.5999377034666696E-3</c:v>
                </c:pt>
                <c:pt idx="46">
                  <c:v>4.6998900361666703E-3</c:v>
                </c:pt>
                <c:pt idx="47">
                  <c:v>4.7998811739333302E-3</c:v>
                </c:pt>
                <c:pt idx="48">
                  <c:v>4.8998521330333297E-3</c:v>
                </c:pt>
                <c:pt idx="49">
                  <c:v>4.9998578615333298E-3</c:v>
                </c:pt>
                <c:pt idx="50">
                  <c:v>5.0998295967333296E-3</c:v>
                </c:pt>
                <c:pt idx="51">
                  <c:v>5.1998325313333304E-3</c:v>
                </c:pt>
                <c:pt idx="52">
                  <c:v>5.2998449342666698E-3</c:v>
                </c:pt>
                <c:pt idx="53">
                  <c:v>5.3997947834333298E-3</c:v>
                </c:pt>
                <c:pt idx="54">
                  <c:v>5.4997773841E-3</c:v>
                </c:pt>
                <c:pt idx="55">
                  <c:v>5.5997506715333304E-3</c:v>
                </c:pt>
                <c:pt idx="56">
                  <c:v>5.6997461555000004E-3</c:v>
                </c:pt>
                <c:pt idx="57">
                  <c:v>5.7999369067666699E-3</c:v>
                </c:pt>
                <c:pt idx="58">
                  <c:v>5.8999061584666702E-3</c:v>
                </c:pt>
                <c:pt idx="59">
                  <c:v>5.9998805323999999E-3</c:v>
                </c:pt>
                <c:pt idx="60">
                  <c:v>6.0998775685999996E-3</c:v>
                </c:pt>
                <c:pt idx="61">
                  <c:v>6.1998430950000001E-3</c:v>
                </c:pt>
                <c:pt idx="62">
                  <c:v>6.2998182450666696E-3</c:v>
                </c:pt>
                <c:pt idx="63">
                  <c:v>6.39981481556667E-3</c:v>
                </c:pt>
                <c:pt idx="64">
                  <c:v>6.4998373079000003E-3</c:v>
                </c:pt>
                <c:pt idx="65">
                  <c:v>6.5998006612000004E-3</c:v>
                </c:pt>
                <c:pt idx="66">
                  <c:v>6.6998062345000001E-3</c:v>
                </c:pt>
                <c:pt idx="67">
                  <c:v>6.7997830919999998E-3</c:v>
                </c:pt>
                <c:pt idx="68">
                  <c:v>6.8997618121666698E-3</c:v>
                </c:pt>
                <c:pt idx="69">
                  <c:v>6.9997273385333297E-3</c:v>
                </c:pt>
                <c:pt idx="70">
                  <c:v>7.0997338431333301E-3</c:v>
                </c:pt>
                <c:pt idx="71">
                  <c:v>7.1999137289666696E-3</c:v>
                </c:pt>
                <c:pt idx="72">
                  <c:v>7.2998440203333303E-3</c:v>
                </c:pt>
                <c:pt idx="73">
                  <c:v>7.3998862256666699E-3</c:v>
                </c:pt>
                <c:pt idx="74">
                  <c:v>7.4998362300666699E-3</c:v>
                </c:pt>
                <c:pt idx="75">
                  <c:v>7.5998270573999997E-3</c:v>
                </c:pt>
                <c:pt idx="76">
                  <c:v>7.6997936703333304E-3</c:v>
                </c:pt>
                <c:pt idx="77">
                  <c:v>7.7997905512666704E-3</c:v>
                </c:pt>
                <c:pt idx="78">
                  <c:v>7.8997910022666692E-3</c:v>
                </c:pt>
                <c:pt idx="79">
                  <c:v>7.9997607196333302E-3</c:v>
                </c:pt>
                <c:pt idx="80">
                  <c:v>8.0997689316666694E-3</c:v>
                </c:pt>
                <c:pt idx="81">
                  <c:v>8.1997563441666699E-3</c:v>
                </c:pt>
                <c:pt idx="82">
                  <c:v>8.2997322703333293E-3</c:v>
                </c:pt>
                <c:pt idx="83">
                  <c:v>8.3997631445666705E-3</c:v>
                </c:pt>
                <c:pt idx="84">
                  <c:v>8.4998930493999994E-3</c:v>
                </c:pt>
                <c:pt idx="85">
                  <c:v>8.5998674233666705E-3</c:v>
                </c:pt>
                <c:pt idx="86">
                  <c:v>8.6998759458333293E-3</c:v>
                </c:pt>
                <c:pt idx="87">
                  <c:v>8.7998369708333305E-3</c:v>
                </c:pt>
                <c:pt idx="88">
                  <c:v>8.8998371114333303E-3</c:v>
                </c:pt>
                <c:pt idx="89">
                  <c:v>8.9998043452666696E-3</c:v>
                </c:pt>
                <c:pt idx="90">
                  <c:v>9.0998150408333305E-3</c:v>
                </c:pt>
                <c:pt idx="91">
                  <c:v>9.1997571289666701E-3</c:v>
                </c:pt>
                <c:pt idx="92">
                  <c:v>9.2997982476999991E-3</c:v>
                </c:pt>
                <c:pt idx="93">
                  <c:v>9.3997539952333405E-3</c:v>
                </c:pt>
                <c:pt idx="94">
                  <c:v>9.4997687265333305E-3</c:v>
                </c:pt>
                <c:pt idx="95">
                  <c:v>9.5997316142000001E-3</c:v>
                </c:pt>
                <c:pt idx="96">
                  <c:v>9.6997078508333293E-3</c:v>
                </c:pt>
                <c:pt idx="97">
                  <c:v>9.7996871918333301E-3</c:v>
                </c:pt>
                <c:pt idx="98">
                  <c:v>9.8998133714333306E-3</c:v>
                </c:pt>
                <c:pt idx="99">
                  <c:v>9.9998783940999994E-3</c:v>
                </c:pt>
              </c:numCache>
            </c:numRef>
          </c:xVal>
          <c:yVal>
            <c:numRef>
              <c:f>rectifier_characteriestics!$E$3:$E$102</c:f>
              <c:numCache>
                <c:formatCode>General</c:formatCode>
                <c:ptCount val="100"/>
                <c:pt idx="0">
                  <c:v>0.29363091786700002</c:v>
                </c:pt>
                <c:pt idx="1">
                  <c:v>0.33128717541693398</c:v>
                </c:pt>
                <c:pt idx="2">
                  <c:v>0.354112158219</c:v>
                </c:pt>
                <c:pt idx="3">
                  <c:v>0.37081150213873398</c:v>
                </c:pt>
                <c:pt idx="4">
                  <c:v>0.3841134210428</c:v>
                </c:pt>
                <c:pt idx="5">
                  <c:v>0.39528351028766601</c:v>
                </c:pt>
                <c:pt idx="6">
                  <c:v>0.40499190489453402</c:v>
                </c:pt>
                <c:pt idx="7">
                  <c:v>0.413630872964866</c:v>
                </c:pt>
                <c:pt idx="8">
                  <c:v>0.42147607604666598</c:v>
                </c:pt>
                <c:pt idx="9">
                  <c:v>0.4286504387856</c:v>
                </c:pt>
                <c:pt idx="10">
                  <c:v>0.435305555661534</c:v>
                </c:pt>
                <c:pt idx="11">
                  <c:v>0.44151829679806598</c:v>
                </c:pt>
                <c:pt idx="12">
                  <c:v>0.44737696647640002</c:v>
                </c:pt>
                <c:pt idx="13">
                  <c:v>0.45291603604946601</c:v>
                </c:pt>
                <c:pt idx="14">
                  <c:v>0.458195298910134</c:v>
                </c:pt>
                <c:pt idx="15">
                  <c:v>0.46325554450346601</c:v>
                </c:pt>
                <c:pt idx="16">
                  <c:v>0.46812676390013402</c:v>
                </c:pt>
                <c:pt idx="17">
                  <c:v>0.47280779480933399</c:v>
                </c:pt>
                <c:pt idx="18">
                  <c:v>0.47732468446100002</c:v>
                </c:pt>
                <c:pt idx="19">
                  <c:v>0.48168931404746601</c:v>
                </c:pt>
                <c:pt idx="20">
                  <c:v>0.48591053485866598</c:v>
                </c:pt>
                <c:pt idx="21">
                  <c:v>0.49001946051913398</c:v>
                </c:pt>
                <c:pt idx="22">
                  <c:v>0.49403677384060002</c:v>
                </c:pt>
                <c:pt idx="23">
                  <c:v>0.49795010685919999</c:v>
                </c:pt>
                <c:pt idx="24">
                  <c:v>0.50178643067673401</c:v>
                </c:pt>
                <c:pt idx="25">
                  <c:v>0.50552556912106605</c:v>
                </c:pt>
                <c:pt idx="26">
                  <c:v>0.50919435421626602</c:v>
                </c:pt>
                <c:pt idx="27">
                  <c:v>0.512804627418466</c:v>
                </c:pt>
                <c:pt idx="28">
                  <c:v>0.51634355386099995</c:v>
                </c:pt>
                <c:pt idx="29">
                  <c:v>0.51981021960573404</c:v>
                </c:pt>
                <c:pt idx="30">
                  <c:v>0.52322226762773405</c:v>
                </c:pt>
                <c:pt idx="31">
                  <c:v>0.52656857172646598</c:v>
                </c:pt>
                <c:pt idx="32">
                  <c:v>0.52987670898439998</c:v>
                </c:pt>
                <c:pt idx="33">
                  <c:v>0.53314578533166601</c:v>
                </c:pt>
                <c:pt idx="34">
                  <c:v>0.53634240229920005</c:v>
                </c:pt>
                <c:pt idx="35">
                  <c:v>0.53949554761253404</c:v>
                </c:pt>
                <c:pt idx="36">
                  <c:v>0.54260468482966595</c:v>
                </c:pt>
                <c:pt idx="37">
                  <c:v>0.54568934440613404</c:v>
                </c:pt>
                <c:pt idx="38">
                  <c:v>0.54873977104820004</c:v>
                </c:pt>
                <c:pt idx="39">
                  <c:v>0.55172598361966596</c:v>
                </c:pt>
                <c:pt idx="40">
                  <c:v>0.55470444758733395</c:v>
                </c:pt>
                <c:pt idx="41">
                  <c:v>0.55765952666593399</c:v>
                </c:pt>
                <c:pt idx="42">
                  <c:v>0.56057804822926605</c:v>
                </c:pt>
                <c:pt idx="43">
                  <c:v>0.56343686580660002</c:v>
                </c:pt>
                <c:pt idx="44">
                  <c:v>0.56625245014833403</c:v>
                </c:pt>
                <c:pt idx="45">
                  <c:v>0.56899597247440004</c:v>
                </c:pt>
                <c:pt idx="46">
                  <c:v>0.57168243328726598</c:v>
                </c:pt>
                <c:pt idx="47">
                  <c:v>0.57438395420706601</c:v>
                </c:pt>
                <c:pt idx="48">
                  <c:v>0.57711583375933395</c:v>
                </c:pt>
                <c:pt idx="49">
                  <c:v>0.57978634039559995</c:v>
                </c:pt>
                <c:pt idx="50">
                  <c:v>0.58240934212999995</c:v>
                </c:pt>
                <c:pt idx="51">
                  <c:v>0.58494742711386605</c:v>
                </c:pt>
                <c:pt idx="52">
                  <c:v>0.58747675021493395</c:v>
                </c:pt>
                <c:pt idx="53">
                  <c:v>0.58982253074646596</c:v>
                </c:pt>
                <c:pt idx="54">
                  <c:v>0.59211560090386595</c:v>
                </c:pt>
                <c:pt idx="55">
                  <c:v>0.59437137842179999</c:v>
                </c:pt>
                <c:pt idx="56">
                  <c:v>0.59663861989980005</c:v>
                </c:pt>
                <c:pt idx="57">
                  <c:v>0.59883292516073405</c:v>
                </c:pt>
                <c:pt idx="58">
                  <c:v>0.60105909903840005</c:v>
                </c:pt>
                <c:pt idx="59">
                  <c:v>0.60334797700246601</c:v>
                </c:pt>
                <c:pt idx="60">
                  <c:v>0.60563308000566596</c:v>
                </c:pt>
                <c:pt idx="61">
                  <c:v>0.60785637299219997</c:v>
                </c:pt>
                <c:pt idx="62">
                  <c:v>0.60995741685233396</c:v>
                </c:pt>
                <c:pt idx="63">
                  <c:v>0.61221029361086599</c:v>
                </c:pt>
                <c:pt idx="64">
                  <c:v>0.61440976460779995</c:v>
                </c:pt>
                <c:pt idx="65">
                  <c:v>0.61659679810206602</c:v>
                </c:pt>
                <c:pt idx="66">
                  <c:v>0.61884578069053398</c:v>
                </c:pt>
                <c:pt idx="67">
                  <c:v>0.62100187937420004</c:v>
                </c:pt>
                <c:pt idx="68">
                  <c:v>0.62313205003740002</c:v>
                </c:pt>
                <c:pt idx="69">
                  <c:v>0.62524578968686595</c:v>
                </c:pt>
                <c:pt idx="70">
                  <c:v>0.62742205460860001</c:v>
                </c:pt>
                <c:pt idx="71">
                  <c:v>0.62959549824393402</c:v>
                </c:pt>
                <c:pt idx="72">
                  <c:v>0.63172316551213403</c:v>
                </c:pt>
                <c:pt idx="73">
                  <c:v>0.63381061951319995</c:v>
                </c:pt>
                <c:pt idx="74">
                  <c:v>0.63595348596573398</c:v>
                </c:pt>
                <c:pt idx="75">
                  <c:v>0.638120094935134</c:v>
                </c:pt>
                <c:pt idx="76">
                  <c:v>0.6402399937312</c:v>
                </c:pt>
                <c:pt idx="77">
                  <c:v>0.64241679509486604</c:v>
                </c:pt>
                <c:pt idx="78">
                  <c:v>0.64454801877333401</c:v>
                </c:pt>
                <c:pt idx="79">
                  <c:v>0.64667695760726596</c:v>
                </c:pt>
                <c:pt idx="80">
                  <c:v>0.64876206715899998</c:v>
                </c:pt>
                <c:pt idx="81">
                  <c:v>0.65085862080253398</c:v>
                </c:pt>
                <c:pt idx="82">
                  <c:v>0.65301318963366595</c:v>
                </c:pt>
                <c:pt idx="83">
                  <c:v>0.65521403153733404</c:v>
                </c:pt>
                <c:pt idx="84">
                  <c:v>0.65726906061173396</c:v>
                </c:pt>
                <c:pt idx="85">
                  <c:v>0.65944753090546604</c:v>
                </c:pt>
                <c:pt idx="86">
                  <c:v>0.66160527865093399</c:v>
                </c:pt>
                <c:pt idx="87">
                  <c:v>0.66378323237100001</c:v>
                </c:pt>
                <c:pt idx="88">
                  <c:v>0.66596400737766603</c:v>
                </c:pt>
                <c:pt idx="89">
                  <c:v>0.668114443620066</c:v>
                </c:pt>
                <c:pt idx="90">
                  <c:v>0.67025715112686601</c:v>
                </c:pt>
                <c:pt idx="91">
                  <c:v>0.67246927817659996</c:v>
                </c:pt>
                <c:pt idx="92">
                  <c:v>0.67461001873013404</c:v>
                </c:pt>
                <c:pt idx="93">
                  <c:v>0.67682147026066597</c:v>
                </c:pt>
                <c:pt idx="94">
                  <c:v>0.67904041210806598</c:v>
                </c:pt>
                <c:pt idx="95">
                  <c:v>0.68128152688340005</c:v>
                </c:pt>
                <c:pt idx="96">
                  <c:v>0.68349868059160002</c:v>
                </c:pt>
                <c:pt idx="97">
                  <c:v>0.68573719263080002</c:v>
                </c:pt>
                <c:pt idx="98">
                  <c:v>0.68800973892213402</c:v>
                </c:pt>
                <c:pt idx="99">
                  <c:v>0.69019112984333397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E-494C-8D10-0F4F846B5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620367"/>
        <c:axId val="211575295"/>
      </c:scatterChart>
      <c:valAx>
        <c:axId val="244620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575295"/>
        <c:crosses val="autoZero"/>
        <c:crossBetween val="midCat"/>
      </c:valAx>
      <c:valAx>
        <c:axId val="21157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620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162646</xdr:colOff>
      <xdr:row>4</xdr:row>
      <xdr:rowOff>166832</xdr:rowOff>
    </xdr:from>
    <xdr:to>
      <xdr:col>23</xdr:col>
      <xdr:colOff>520700</xdr:colOff>
      <xdr:row>20</xdr:row>
      <xdr:rowOff>149512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F7B65C-007F-4312-A9D6-4C55BBABEF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219075</xdr:colOff>
      <xdr:row>4</xdr:row>
      <xdr:rowOff>125124</xdr:rowOff>
    </xdr:from>
    <xdr:to>
      <xdr:col>15</xdr:col>
      <xdr:colOff>576841</xdr:colOff>
      <xdr:row>20</xdr:row>
      <xdr:rowOff>107516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537999-1701-48BD-949E-6F8845AE7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295275</xdr:colOff>
      <xdr:row>3</xdr:row>
      <xdr:rowOff>48924</xdr:rowOff>
    </xdr:from>
    <xdr:to>
      <xdr:col>21</xdr:col>
      <xdr:colOff>81541</xdr:colOff>
      <xdr:row>19</xdr:row>
      <xdr:rowOff>31316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8F168C-BF5A-4CDA-B683-DB41F7C6F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295275</xdr:colOff>
      <xdr:row>3</xdr:row>
      <xdr:rowOff>48924</xdr:rowOff>
    </xdr:from>
    <xdr:to>
      <xdr:col>20</xdr:col>
      <xdr:colOff>81541</xdr:colOff>
      <xdr:row>19</xdr:row>
      <xdr:rowOff>31316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6BA549-AA08-498A-98AA-9FEBCBA3A8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1</xdr:row>
      <xdr:rowOff>166687</xdr:rowOff>
    </xdr:from>
    <xdr:to>
      <xdr:col>14</xdr:col>
      <xdr:colOff>276225</xdr:colOff>
      <xdr:row>16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717AF9-8FEC-6655-C84D-98F5D04354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E9B68-D220-43C4-8479-C135CF1C0BF4}">
  <dimension ref="A1:S28"/>
  <sheetViews>
    <sheetView zoomScaleNormal="100" workbookViewId="0">
      <selection activeCell="A2" sqref="A2"/>
    </sheetView>
  </sheetViews>
  <sheetFormatPr defaultRowHeight="15" x14ac:dyDescent="0.25"/>
  <cols>
    <col min="4" max="4" width="11.7109375" bestFit="1" customWidth="1"/>
    <col min="5" max="5" width="12.140625" bestFit="1" customWidth="1"/>
    <col min="25" max="25" width="13.28515625" bestFit="1" customWidth="1"/>
  </cols>
  <sheetData>
    <row r="1" spans="1:19" x14ac:dyDescent="0.25">
      <c r="A1" t="s">
        <v>4</v>
      </c>
      <c r="B1" t="s">
        <v>0</v>
      </c>
      <c r="C1" t="s">
        <v>8</v>
      </c>
      <c r="D1" t="s">
        <v>3</v>
      </c>
      <c r="E1" t="s">
        <v>5</v>
      </c>
      <c r="F1" t="s">
        <v>1</v>
      </c>
      <c r="G1" t="s">
        <v>10</v>
      </c>
      <c r="H1" t="s">
        <v>11</v>
      </c>
      <c r="I1" t="s">
        <v>12</v>
      </c>
    </row>
    <row r="2" spans="1:19" x14ac:dyDescent="0.25">
      <c r="A2" t="s">
        <v>6</v>
      </c>
      <c r="D2">
        <v>3.61</v>
      </c>
      <c r="F2">
        <v>2.5</v>
      </c>
    </row>
    <row r="3" spans="1:19" x14ac:dyDescent="0.25">
      <c r="A3" t="s">
        <v>7</v>
      </c>
      <c r="D3">
        <v>3.63</v>
      </c>
    </row>
    <row r="4" spans="1:19" x14ac:dyDescent="0.25">
      <c r="A4" t="s">
        <v>2</v>
      </c>
      <c r="B4" s="1">
        <v>2.2000000000000002</v>
      </c>
      <c r="C4" s="2">
        <v>30</v>
      </c>
      <c r="D4">
        <v>1.81</v>
      </c>
      <c r="E4" s="2">
        <f>D4^2/(8*B4)*1000</f>
        <v>186.14204545454544</v>
      </c>
      <c r="G4">
        <f>E4/$E$4</f>
        <v>1</v>
      </c>
      <c r="H4" s="2">
        <f>$C$4-C4</f>
        <v>0</v>
      </c>
      <c r="I4" t="s">
        <v>9</v>
      </c>
    </row>
    <row r="5" spans="1:19" x14ac:dyDescent="0.25">
      <c r="A5" t="s">
        <v>2</v>
      </c>
      <c r="B5" s="1">
        <v>2.2000000000000002</v>
      </c>
      <c r="C5" s="2">
        <v>29</v>
      </c>
      <c r="D5">
        <v>0.78800000000000003</v>
      </c>
      <c r="E5" s="2">
        <f>D5^2/(8*B5)*1000</f>
        <v>35.280909090909091</v>
      </c>
      <c r="G5">
        <f>E5/$E$4</f>
        <v>0.18953755990354387</v>
      </c>
      <c r="H5" s="2">
        <f>$C$4-C5</f>
        <v>1</v>
      </c>
      <c r="S5">
        <f>E5/803</f>
        <v>4.3936374957545571E-2</v>
      </c>
    </row>
    <row r="6" spans="1:19" x14ac:dyDescent="0.25">
      <c r="A6" t="s">
        <v>2</v>
      </c>
      <c r="B6" s="1">
        <v>2.2000000000000002</v>
      </c>
      <c r="C6" s="2">
        <v>28</v>
      </c>
      <c r="D6">
        <v>0.48099999999999998</v>
      </c>
      <c r="E6" s="2">
        <f t="shared" ref="E6:E19" si="0">D6^2/(8*B6)*1000</f>
        <v>13.145511363636361</v>
      </c>
      <c r="G6">
        <f t="shared" ref="G6:G19" si="1">E6/$E$4</f>
        <v>7.0620860169103503E-2</v>
      </c>
      <c r="H6" s="2">
        <f t="shared" ref="H6:H19" si="2">$C$4-C6</f>
        <v>2</v>
      </c>
    </row>
    <row r="7" spans="1:19" x14ac:dyDescent="0.25">
      <c r="A7" t="s">
        <v>2</v>
      </c>
      <c r="B7" s="1">
        <v>2.2000000000000002</v>
      </c>
      <c r="C7" s="2">
        <v>27</v>
      </c>
      <c r="D7">
        <v>0.222</v>
      </c>
      <c r="E7" s="2">
        <f t="shared" si="0"/>
        <v>2.8002272727272723</v>
      </c>
      <c r="G7">
        <f t="shared" si="1"/>
        <v>1.5043496840755776E-2</v>
      </c>
      <c r="H7" s="2">
        <f t="shared" si="2"/>
        <v>3</v>
      </c>
    </row>
    <row r="8" spans="1:19" x14ac:dyDescent="0.25">
      <c r="A8" t="s">
        <v>2</v>
      </c>
      <c r="B8" s="1">
        <v>2.2000000000000002</v>
      </c>
      <c r="C8" s="2">
        <v>26</v>
      </c>
      <c r="D8">
        <v>0.33300000000000002</v>
      </c>
      <c r="E8" s="2">
        <f t="shared" si="0"/>
        <v>6.3005113636363639</v>
      </c>
      <c r="G8">
        <f t="shared" si="1"/>
        <v>3.3847867891700502E-2</v>
      </c>
      <c r="H8" s="2">
        <f t="shared" si="2"/>
        <v>4</v>
      </c>
    </row>
    <row r="9" spans="1:19" x14ac:dyDescent="0.25">
      <c r="A9" t="s">
        <v>2</v>
      </c>
      <c r="B9" s="1">
        <v>2.2000000000000002</v>
      </c>
      <c r="C9" s="2">
        <v>25</v>
      </c>
      <c r="D9">
        <v>0.125</v>
      </c>
      <c r="E9" s="2">
        <f t="shared" si="0"/>
        <v>0.88778409090909083</v>
      </c>
      <c r="G9">
        <f t="shared" si="1"/>
        <v>4.7693904337474434E-3</v>
      </c>
      <c r="H9" s="2">
        <f t="shared" si="2"/>
        <v>5</v>
      </c>
    </row>
    <row r="10" spans="1:19" x14ac:dyDescent="0.25">
      <c r="A10" t="s">
        <v>2</v>
      </c>
      <c r="B10" s="1">
        <v>2.2000000000000002</v>
      </c>
      <c r="C10" s="2">
        <v>24</v>
      </c>
      <c r="D10">
        <v>0.37</v>
      </c>
      <c r="E10" s="2">
        <f t="shared" si="0"/>
        <v>7.7784090909090899</v>
      </c>
      <c r="G10">
        <f t="shared" si="1"/>
        <v>4.1787491224321599E-2</v>
      </c>
      <c r="H10" s="2">
        <f t="shared" si="2"/>
        <v>6</v>
      </c>
    </row>
    <row r="11" spans="1:19" x14ac:dyDescent="0.25">
      <c r="A11" t="s">
        <v>2</v>
      </c>
      <c r="B11" s="1">
        <v>2.2000000000000002</v>
      </c>
      <c r="C11" s="2">
        <v>31</v>
      </c>
      <c r="D11">
        <v>0.86</v>
      </c>
      <c r="E11" s="2">
        <f t="shared" si="0"/>
        <v>42.022727272727266</v>
      </c>
      <c r="G11">
        <f t="shared" si="1"/>
        <v>0.22575623454717497</v>
      </c>
      <c r="H11" s="2">
        <f t="shared" si="2"/>
        <v>-1</v>
      </c>
    </row>
    <row r="12" spans="1:19" x14ac:dyDescent="0.25">
      <c r="A12" t="s">
        <v>2</v>
      </c>
      <c r="B12" s="1">
        <v>2.2000000000000002</v>
      </c>
      <c r="C12" s="2">
        <v>32</v>
      </c>
      <c r="D12">
        <v>0.46</v>
      </c>
      <c r="E12" s="2">
        <f t="shared" si="0"/>
        <v>12.022727272727272</v>
      </c>
      <c r="G12">
        <f t="shared" si="1"/>
        <v>6.4588993009981374E-2</v>
      </c>
      <c r="H12" s="2">
        <f t="shared" si="2"/>
        <v>-2</v>
      </c>
    </row>
    <row r="13" spans="1:19" x14ac:dyDescent="0.25">
      <c r="A13" t="s">
        <v>2</v>
      </c>
      <c r="B13" s="1">
        <v>2.2000000000000002</v>
      </c>
      <c r="C13" s="2">
        <v>33</v>
      </c>
      <c r="D13">
        <v>0.20699999999999999</v>
      </c>
      <c r="E13" s="2">
        <f t="shared" si="0"/>
        <v>2.4346022727272723</v>
      </c>
      <c r="G13">
        <f t="shared" si="1"/>
        <v>1.3079271084521229E-2</v>
      </c>
      <c r="H13" s="2">
        <f t="shared" si="2"/>
        <v>-3</v>
      </c>
    </row>
    <row r="14" spans="1:19" x14ac:dyDescent="0.25">
      <c r="A14" t="s">
        <v>2</v>
      </c>
      <c r="B14" s="1">
        <v>2.2000000000000002</v>
      </c>
      <c r="C14" s="2">
        <v>34</v>
      </c>
      <c r="D14">
        <v>0.35599999999999998</v>
      </c>
      <c r="E14" s="2">
        <f t="shared" si="0"/>
        <v>7.2009090909090894</v>
      </c>
      <c r="G14">
        <f t="shared" si="1"/>
        <v>3.8685021824730617E-2</v>
      </c>
      <c r="H14" s="2">
        <f t="shared" si="2"/>
        <v>-4</v>
      </c>
    </row>
    <row r="15" spans="1:19" x14ac:dyDescent="0.25">
      <c r="A15" t="s">
        <v>2</v>
      </c>
      <c r="B15" s="1">
        <v>2.2000000000000002</v>
      </c>
      <c r="C15" s="2">
        <v>35</v>
      </c>
      <c r="D15">
        <v>0.111</v>
      </c>
      <c r="E15" s="2">
        <f t="shared" si="0"/>
        <v>0.70005681818181809</v>
      </c>
      <c r="G15">
        <f t="shared" si="1"/>
        <v>3.7608742101889439E-3</v>
      </c>
      <c r="H15" s="2">
        <f t="shared" si="2"/>
        <v>-5</v>
      </c>
    </row>
    <row r="16" spans="1:19" x14ac:dyDescent="0.25">
      <c r="A16" t="s">
        <v>2</v>
      </c>
      <c r="B16" s="1">
        <v>2.2000000000000002</v>
      </c>
      <c r="C16" s="2">
        <v>36</v>
      </c>
      <c r="D16">
        <v>0.375</v>
      </c>
      <c r="E16" s="2">
        <f t="shared" si="0"/>
        <v>7.9900568181818183</v>
      </c>
      <c r="G16">
        <f t="shared" si="1"/>
        <v>4.2924513903726993E-2</v>
      </c>
      <c r="H16" s="2">
        <f t="shared" si="2"/>
        <v>-6</v>
      </c>
    </row>
    <row r="17" spans="1:8" x14ac:dyDescent="0.25">
      <c r="A17" t="s">
        <v>2</v>
      </c>
      <c r="B17" s="1">
        <v>2.2000000000000002</v>
      </c>
      <c r="C17" s="2">
        <v>37</v>
      </c>
      <c r="E17" s="2">
        <f t="shared" si="0"/>
        <v>0</v>
      </c>
      <c r="G17">
        <f t="shared" si="1"/>
        <v>0</v>
      </c>
      <c r="H17" s="2">
        <f t="shared" si="2"/>
        <v>-7</v>
      </c>
    </row>
    <row r="18" spans="1:8" x14ac:dyDescent="0.25">
      <c r="A18" t="s">
        <v>2</v>
      </c>
      <c r="B18" s="1">
        <v>2.2000000000000002</v>
      </c>
      <c r="C18" s="2">
        <v>38</v>
      </c>
      <c r="E18" s="2">
        <f t="shared" si="0"/>
        <v>0</v>
      </c>
      <c r="G18">
        <f t="shared" si="1"/>
        <v>0</v>
      </c>
      <c r="H18" s="2">
        <f t="shared" si="2"/>
        <v>-8</v>
      </c>
    </row>
    <row r="19" spans="1:8" x14ac:dyDescent="0.25">
      <c r="A19" t="s">
        <v>2</v>
      </c>
      <c r="B19" s="1">
        <v>2.2000000000000002</v>
      </c>
      <c r="C19" s="2">
        <v>39</v>
      </c>
      <c r="E19" s="1">
        <f t="shared" si="0"/>
        <v>0</v>
      </c>
      <c r="G19">
        <f t="shared" si="1"/>
        <v>0</v>
      </c>
      <c r="H19" s="2">
        <f t="shared" si="2"/>
        <v>-9</v>
      </c>
    </row>
    <row r="20" spans="1:8" x14ac:dyDescent="0.25">
      <c r="B20" s="1"/>
      <c r="C20" s="1"/>
      <c r="E20" s="1"/>
    </row>
    <row r="21" spans="1:8" x14ac:dyDescent="0.25">
      <c r="B21" s="1"/>
      <c r="C21" s="1"/>
      <c r="E21" s="1"/>
    </row>
    <row r="22" spans="1:8" x14ac:dyDescent="0.25">
      <c r="B22" s="1"/>
      <c r="C22" s="1"/>
      <c r="E22" s="1"/>
    </row>
    <row r="23" spans="1:8" x14ac:dyDescent="0.25">
      <c r="E23" s="1"/>
    </row>
    <row r="24" spans="1:8" x14ac:dyDescent="0.25">
      <c r="E24" s="1"/>
    </row>
    <row r="25" spans="1:8" x14ac:dyDescent="0.25">
      <c r="E25" s="1"/>
    </row>
    <row r="26" spans="1:8" x14ac:dyDescent="0.25">
      <c r="E26" s="1"/>
    </row>
    <row r="27" spans="1:8" x14ac:dyDescent="0.25">
      <c r="E27" s="1"/>
    </row>
    <row r="28" spans="1:8" x14ac:dyDescent="0.25">
      <c r="B28" s="1"/>
      <c r="C28" s="1"/>
      <c r="E28" s="1"/>
    </row>
  </sheetData>
  <conditionalFormatting sqref="E4:E1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{FAD2FAC9-4974-4E3B-8514-55B5C3F51C84}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D2FAC9-4974-4E3B-8514-55B5C3F51C8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E4:E18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C5E68-61B2-4FFE-961D-3E9CF219FFB7}">
  <dimension ref="A1:U77"/>
  <sheetViews>
    <sheetView tabSelected="1" topLeftCell="A31" zoomScaleNormal="100" workbookViewId="0">
      <selection activeCell="P48" sqref="P48"/>
    </sheetView>
  </sheetViews>
  <sheetFormatPr defaultRowHeight="15" x14ac:dyDescent="0.25"/>
  <cols>
    <col min="1" max="1" width="37.140625" bestFit="1" customWidth="1"/>
    <col min="2" max="2" width="5.140625" bestFit="1" customWidth="1"/>
    <col min="5" max="5" width="11.7109375" bestFit="1" customWidth="1"/>
    <col min="6" max="6" width="12.140625" bestFit="1" customWidth="1"/>
    <col min="7" max="8" width="12.140625" customWidth="1"/>
    <col min="27" max="27" width="13.28515625" bestFit="1" customWidth="1"/>
  </cols>
  <sheetData>
    <row r="1" spans="1:11" x14ac:dyDescent="0.25">
      <c r="B1" t="s">
        <v>27</v>
      </c>
      <c r="C1" t="s">
        <v>0</v>
      </c>
      <c r="D1" t="s">
        <v>28</v>
      </c>
      <c r="E1" t="s">
        <v>3</v>
      </c>
      <c r="F1" t="s">
        <v>5</v>
      </c>
      <c r="G1" t="s">
        <v>29</v>
      </c>
      <c r="H1" t="s">
        <v>30</v>
      </c>
      <c r="I1" t="s">
        <v>1</v>
      </c>
      <c r="K1" t="s">
        <v>32</v>
      </c>
    </row>
    <row r="2" spans="1:11" x14ac:dyDescent="0.25">
      <c r="A2" t="s">
        <v>31</v>
      </c>
      <c r="I2">
        <v>1</v>
      </c>
    </row>
    <row r="3" spans="1:11" x14ac:dyDescent="0.25">
      <c r="A3" t="s">
        <v>44</v>
      </c>
      <c r="E3">
        <v>6.88</v>
      </c>
    </row>
    <row r="4" spans="1:11" x14ac:dyDescent="0.25">
      <c r="A4" t="s">
        <v>45</v>
      </c>
      <c r="E4">
        <v>7.2</v>
      </c>
    </row>
    <row r="5" spans="1:11" x14ac:dyDescent="0.25">
      <c r="A5" t="s">
        <v>46</v>
      </c>
      <c r="E5">
        <v>7.6</v>
      </c>
    </row>
    <row r="6" spans="1:11" x14ac:dyDescent="0.25">
      <c r="A6" t="s">
        <v>23</v>
      </c>
      <c r="E6">
        <v>10.5</v>
      </c>
    </row>
    <row r="7" spans="1:11" x14ac:dyDescent="0.25">
      <c r="A7" t="s">
        <v>47</v>
      </c>
      <c r="E7">
        <v>7.2</v>
      </c>
    </row>
    <row r="8" spans="1:11" x14ac:dyDescent="0.25">
      <c r="A8" t="s">
        <v>24</v>
      </c>
      <c r="E8">
        <v>10.5</v>
      </c>
    </row>
    <row r="9" spans="1:11" x14ac:dyDescent="0.25">
      <c r="A9" t="s">
        <v>48</v>
      </c>
      <c r="E9">
        <v>6.55</v>
      </c>
    </row>
    <row r="10" spans="1:11" x14ac:dyDescent="0.25">
      <c r="A10" t="s">
        <v>49</v>
      </c>
      <c r="E10">
        <v>7.1</v>
      </c>
    </row>
    <row r="11" spans="1:11" x14ac:dyDescent="0.25">
      <c r="A11" t="s">
        <v>50</v>
      </c>
      <c r="E11">
        <v>6.88</v>
      </c>
    </row>
    <row r="12" spans="1:11" x14ac:dyDescent="0.25">
      <c r="A12" t="s">
        <v>51</v>
      </c>
      <c r="E12">
        <v>7.2</v>
      </c>
    </row>
    <row r="13" spans="1:11" x14ac:dyDescent="0.25">
      <c r="A13" t="s">
        <v>52</v>
      </c>
      <c r="E13">
        <v>7.2</v>
      </c>
    </row>
    <row r="14" spans="1:11" x14ac:dyDescent="0.25">
      <c r="A14" t="s">
        <v>25</v>
      </c>
      <c r="E14">
        <v>10.5</v>
      </c>
    </row>
    <row r="15" spans="1:11" x14ac:dyDescent="0.25">
      <c r="A15" t="s">
        <v>53</v>
      </c>
      <c r="E15">
        <v>7.7</v>
      </c>
    </row>
    <row r="16" spans="1:11" x14ac:dyDescent="0.25">
      <c r="A16" t="s">
        <v>26</v>
      </c>
      <c r="E16">
        <v>10.5</v>
      </c>
    </row>
    <row r="17" spans="1:8" x14ac:dyDescent="0.25">
      <c r="A17" t="s">
        <v>54</v>
      </c>
      <c r="E17">
        <v>6.7</v>
      </c>
    </row>
    <row r="18" spans="1:8" x14ac:dyDescent="0.25">
      <c r="A18" t="s">
        <v>55</v>
      </c>
      <c r="E18">
        <v>6.9</v>
      </c>
    </row>
    <row r="20" spans="1:8" x14ac:dyDescent="0.25">
      <c r="A20" t="s">
        <v>34</v>
      </c>
      <c r="E20" t="s">
        <v>33</v>
      </c>
    </row>
    <row r="21" spans="1:8" x14ac:dyDescent="0.25">
      <c r="A21" t="s">
        <v>44</v>
      </c>
      <c r="E21">
        <v>4.3</v>
      </c>
    </row>
    <row r="22" spans="1:8" x14ac:dyDescent="0.25">
      <c r="A22" t="s">
        <v>45</v>
      </c>
      <c r="E22">
        <v>4.0999999999999996</v>
      </c>
    </row>
    <row r="23" spans="1:8" x14ac:dyDescent="0.25">
      <c r="A23" t="s">
        <v>46</v>
      </c>
      <c r="E23">
        <v>4.3</v>
      </c>
    </row>
    <row r="24" spans="1:8" x14ac:dyDescent="0.25">
      <c r="A24" t="s">
        <v>23</v>
      </c>
      <c r="E24">
        <v>4.7699999999999996</v>
      </c>
      <c r="F24" s="2"/>
      <c r="G24" s="2"/>
      <c r="H24" s="2"/>
    </row>
    <row r="25" spans="1:8" x14ac:dyDescent="0.25">
      <c r="A25" t="s">
        <v>47</v>
      </c>
      <c r="E25">
        <v>3.95</v>
      </c>
      <c r="F25" s="2"/>
      <c r="G25" s="2"/>
      <c r="H25" s="2"/>
    </row>
    <row r="26" spans="1:8" x14ac:dyDescent="0.25">
      <c r="A26" t="s">
        <v>24</v>
      </c>
      <c r="E26">
        <v>4.83</v>
      </c>
      <c r="F26" s="2"/>
      <c r="G26" s="2"/>
      <c r="H26" s="2"/>
    </row>
    <row r="27" spans="1:8" x14ac:dyDescent="0.25">
      <c r="A27" t="s">
        <v>48</v>
      </c>
      <c r="E27">
        <v>4</v>
      </c>
      <c r="F27" s="2"/>
      <c r="G27" s="2"/>
      <c r="H27" s="2"/>
    </row>
    <row r="28" spans="1:8" x14ac:dyDescent="0.25">
      <c r="A28" t="s">
        <v>49</v>
      </c>
      <c r="E28">
        <v>4.3</v>
      </c>
      <c r="F28" s="2"/>
      <c r="G28" s="2"/>
      <c r="H28" s="2"/>
    </row>
    <row r="29" spans="1:8" x14ac:dyDescent="0.25">
      <c r="A29" t="s">
        <v>50</v>
      </c>
      <c r="E29">
        <v>4.13</v>
      </c>
      <c r="F29" s="2"/>
      <c r="G29" s="2"/>
      <c r="H29" s="2"/>
    </row>
    <row r="30" spans="1:8" x14ac:dyDescent="0.25">
      <c r="A30" t="s">
        <v>51</v>
      </c>
      <c r="E30">
        <v>3.94</v>
      </c>
      <c r="F30" s="2"/>
      <c r="G30" s="2"/>
      <c r="H30" s="2"/>
    </row>
    <row r="31" spans="1:8" x14ac:dyDescent="0.25">
      <c r="A31" t="s">
        <v>52</v>
      </c>
      <c r="E31">
        <v>4.2699999999999996</v>
      </c>
      <c r="F31" s="2"/>
      <c r="G31" s="2"/>
      <c r="H31" s="2"/>
    </row>
    <row r="32" spans="1:8" x14ac:dyDescent="0.25">
      <c r="A32" t="s">
        <v>25</v>
      </c>
      <c r="E32">
        <v>4.67</v>
      </c>
      <c r="F32" s="2"/>
      <c r="G32" s="2"/>
      <c r="H32" s="2"/>
    </row>
    <row r="33" spans="1:21" x14ac:dyDescent="0.25">
      <c r="A33" t="s">
        <v>53</v>
      </c>
      <c r="E33">
        <v>4.1399999999999997</v>
      </c>
      <c r="F33" s="2"/>
      <c r="G33" s="2"/>
      <c r="H33" s="2"/>
    </row>
    <row r="34" spans="1:21" x14ac:dyDescent="0.25">
      <c r="A34" t="s">
        <v>26</v>
      </c>
      <c r="E34">
        <v>4.9400000000000004</v>
      </c>
      <c r="F34" s="2"/>
      <c r="G34" s="2"/>
      <c r="H34" s="2"/>
    </row>
    <row r="35" spans="1:21" x14ac:dyDescent="0.25">
      <c r="A35" t="s">
        <v>54</v>
      </c>
      <c r="E35">
        <v>3.9</v>
      </c>
      <c r="F35" s="2"/>
      <c r="G35" s="2"/>
      <c r="H35" s="2"/>
    </row>
    <row r="36" spans="1:21" x14ac:dyDescent="0.25">
      <c r="A36" t="s">
        <v>55</v>
      </c>
      <c r="E36">
        <v>4.1500000000000004</v>
      </c>
      <c r="F36" s="2"/>
      <c r="G36" s="2"/>
      <c r="H36" s="2"/>
    </row>
    <row r="37" spans="1:21" x14ac:dyDescent="0.25">
      <c r="C37" s="1"/>
      <c r="F37" s="2"/>
      <c r="G37" s="2"/>
      <c r="H37" s="2"/>
      <c r="J37" s="2"/>
    </row>
    <row r="38" spans="1:21" x14ac:dyDescent="0.25">
      <c r="A38" t="s">
        <v>36</v>
      </c>
      <c r="F38" s="2"/>
      <c r="G38" s="2"/>
      <c r="H38" s="2"/>
      <c r="J38" s="2"/>
      <c r="U38">
        <f>F38/803</f>
        <v>0</v>
      </c>
    </row>
    <row r="39" spans="1:21" x14ac:dyDescent="0.25">
      <c r="A39" t="s">
        <v>44</v>
      </c>
      <c r="C39" s="1">
        <v>1000</v>
      </c>
      <c r="E39">
        <v>2.09</v>
      </c>
      <c r="F39" s="2">
        <f>E39^2/C39*1000</f>
        <v>4.3680999999999992</v>
      </c>
      <c r="H39" s="1"/>
      <c r="J39" s="2"/>
    </row>
    <row r="40" spans="1:21" x14ac:dyDescent="0.25">
      <c r="A40" t="s">
        <v>45</v>
      </c>
      <c r="C40" s="1">
        <v>1000</v>
      </c>
      <c r="E40">
        <v>2.15</v>
      </c>
      <c r="F40" s="2">
        <f t="shared" ref="F40:F54" si="0">E40^2/C40*1000</f>
        <v>4.6224999999999996</v>
      </c>
      <c r="H40" s="2"/>
      <c r="J40" s="2"/>
    </row>
    <row r="41" spans="1:21" x14ac:dyDescent="0.25">
      <c r="A41" t="s">
        <v>46</v>
      </c>
      <c r="C41" s="1">
        <v>1000</v>
      </c>
      <c r="E41">
        <v>2.25</v>
      </c>
      <c r="F41" s="2">
        <f t="shared" si="0"/>
        <v>5.0625</v>
      </c>
      <c r="H41" s="2"/>
      <c r="J41" s="2"/>
    </row>
    <row r="42" spans="1:21" x14ac:dyDescent="0.25">
      <c r="A42" t="s">
        <v>23</v>
      </c>
      <c r="C42" s="1">
        <v>1000</v>
      </c>
      <c r="E42">
        <v>2.59</v>
      </c>
      <c r="F42" s="2">
        <f t="shared" si="0"/>
        <v>6.7080999999999991</v>
      </c>
      <c r="H42" s="2"/>
      <c r="J42" s="2"/>
    </row>
    <row r="43" spans="1:21" x14ac:dyDescent="0.25">
      <c r="A43" t="s">
        <v>47</v>
      </c>
      <c r="C43" s="1">
        <v>1000</v>
      </c>
      <c r="E43">
        <v>2.14</v>
      </c>
      <c r="F43" s="2">
        <f t="shared" si="0"/>
        <v>4.5796000000000001</v>
      </c>
      <c r="H43" s="2"/>
      <c r="J43" s="2"/>
    </row>
    <row r="44" spans="1:21" x14ac:dyDescent="0.25">
      <c r="A44" t="s">
        <v>24</v>
      </c>
      <c r="C44" s="1">
        <v>1000</v>
      </c>
      <c r="E44">
        <v>2.62</v>
      </c>
      <c r="F44" s="2">
        <f t="shared" si="0"/>
        <v>6.8644000000000007</v>
      </c>
      <c r="H44" s="2"/>
      <c r="J44" s="2"/>
    </row>
    <row r="45" spans="1:21" x14ac:dyDescent="0.25">
      <c r="A45" t="s">
        <v>48</v>
      </c>
      <c r="C45" s="1">
        <v>1000</v>
      </c>
      <c r="E45">
        <v>1.99</v>
      </c>
      <c r="F45" s="2">
        <f t="shared" si="0"/>
        <v>3.9601000000000002</v>
      </c>
      <c r="H45" s="2"/>
      <c r="J45" s="2"/>
    </row>
    <row r="46" spans="1:21" x14ac:dyDescent="0.25">
      <c r="A46" t="s">
        <v>49</v>
      </c>
      <c r="C46" s="1">
        <v>1000</v>
      </c>
      <c r="E46">
        <v>2.2400000000000002</v>
      </c>
      <c r="F46" s="2">
        <f t="shared" si="0"/>
        <v>5.0176000000000007</v>
      </c>
      <c r="H46" s="2"/>
      <c r="J46" s="2"/>
    </row>
    <row r="47" spans="1:21" x14ac:dyDescent="0.25">
      <c r="A47" t="s">
        <v>50</v>
      </c>
      <c r="C47" s="1">
        <v>1000</v>
      </c>
      <c r="E47">
        <v>2.0699999999999998</v>
      </c>
      <c r="F47" s="2">
        <f t="shared" si="0"/>
        <v>4.2848999999999995</v>
      </c>
      <c r="H47" s="2"/>
      <c r="J47" s="2"/>
    </row>
    <row r="48" spans="1:21" x14ac:dyDescent="0.25">
      <c r="A48" t="s">
        <v>51</v>
      </c>
      <c r="C48" s="1">
        <v>1000</v>
      </c>
      <c r="E48">
        <v>2.08</v>
      </c>
      <c r="F48" s="2">
        <f t="shared" si="0"/>
        <v>4.3264000000000005</v>
      </c>
      <c r="H48" s="2"/>
      <c r="J48" s="2"/>
    </row>
    <row r="49" spans="1:10" x14ac:dyDescent="0.25">
      <c r="A49" t="s">
        <v>52</v>
      </c>
      <c r="C49" s="1">
        <v>1000</v>
      </c>
      <c r="E49">
        <v>2.33</v>
      </c>
      <c r="F49" s="2">
        <f t="shared" si="0"/>
        <v>5.4289000000000005</v>
      </c>
      <c r="G49" s="2"/>
      <c r="H49" s="2"/>
      <c r="J49" s="2"/>
    </row>
    <row r="50" spans="1:10" x14ac:dyDescent="0.25">
      <c r="A50" t="s">
        <v>25</v>
      </c>
      <c r="C50" s="1">
        <v>1000</v>
      </c>
      <c r="E50">
        <v>2.57</v>
      </c>
      <c r="F50" s="2">
        <f t="shared" si="0"/>
        <v>6.6048999999999989</v>
      </c>
      <c r="G50" s="2"/>
      <c r="H50" s="2"/>
      <c r="J50" s="2"/>
    </row>
    <row r="51" spans="1:10" x14ac:dyDescent="0.25">
      <c r="A51" t="s">
        <v>53</v>
      </c>
      <c r="C51" s="1">
        <v>1000</v>
      </c>
      <c r="E51">
        <v>2.27</v>
      </c>
      <c r="F51" s="2">
        <f t="shared" si="0"/>
        <v>5.1528999999999998</v>
      </c>
      <c r="G51" s="1"/>
      <c r="H51" s="1"/>
      <c r="J51" s="2"/>
    </row>
    <row r="52" spans="1:10" x14ac:dyDescent="0.25">
      <c r="A52" t="s">
        <v>26</v>
      </c>
      <c r="C52" s="1">
        <v>1000</v>
      </c>
      <c r="E52">
        <v>2.67</v>
      </c>
      <c r="F52" s="2">
        <f t="shared" si="0"/>
        <v>7.1288999999999998</v>
      </c>
      <c r="G52" s="1"/>
      <c r="H52" s="1"/>
    </row>
    <row r="53" spans="1:10" x14ac:dyDescent="0.25">
      <c r="A53" t="s">
        <v>54</v>
      </c>
      <c r="C53" s="1">
        <v>1000</v>
      </c>
      <c r="E53">
        <v>2.06</v>
      </c>
      <c r="F53" s="2">
        <f t="shared" si="0"/>
        <v>4.2435999999999998</v>
      </c>
      <c r="G53" s="1"/>
      <c r="H53" s="1"/>
    </row>
    <row r="54" spans="1:10" x14ac:dyDescent="0.25">
      <c r="A54" t="s">
        <v>55</v>
      </c>
      <c r="C54" s="1">
        <v>1000</v>
      </c>
      <c r="E54">
        <v>2.2000000000000002</v>
      </c>
      <c r="F54" s="2">
        <f t="shared" si="0"/>
        <v>4.8400000000000007</v>
      </c>
      <c r="G54" s="1"/>
      <c r="H54" s="2"/>
    </row>
    <row r="55" spans="1:10" x14ac:dyDescent="0.25">
      <c r="F55" s="2">
        <f>SUM(F39:F54)</f>
        <v>83.193399999999997</v>
      </c>
      <c r="G55" s="1"/>
      <c r="H55" s="1"/>
    </row>
    <row r="56" spans="1:10" x14ac:dyDescent="0.25">
      <c r="A56" t="s">
        <v>23</v>
      </c>
      <c r="C56" s="1">
        <v>1000</v>
      </c>
      <c r="E56">
        <v>2.67</v>
      </c>
      <c r="F56" s="2">
        <f>E56^2/C56*1000</f>
        <v>7.1288999999999998</v>
      </c>
      <c r="G56" s="1">
        <f>E56/C56</f>
        <v>2.6700000000000001E-3</v>
      </c>
      <c r="H56" s="1"/>
    </row>
    <row r="57" spans="1:10" x14ac:dyDescent="0.25">
      <c r="A57" t="s">
        <v>35</v>
      </c>
      <c r="C57" s="1">
        <v>1000</v>
      </c>
      <c r="E57">
        <v>3.21</v>
      </c>
      <c r="F57" s="2">
        <f>E57^2/C57*1000</f>
        <v>10.3041</v>
      </c>
      <c r="G57" s="2"/>
      <c r="H57" s="1"/>
    </row>
    <row r="58" spans="1:10" x14ac:dyDescent="0.25">
      <c r="A58" t="s">
        <v>37</v>
      </c>
      <c r="C58" s="1">
        <v>1000</v>
      </c>
      <c r="E58">
        <v>3.5</v>
      </c>
      <c r="F58" s="2">
        <f>E58^2/C58*1000</f>
        <v>12.25</v>
      </c>
      <c r="G58" s="2"/>
      <c r="H58" s="1"/>
    </row>
    <row r="59" spans="1:10" x14ac:dyDescent="0.25">
      <c r="A59" t="s">
        <v>38</v>
      </c>
      <c r="C59" s="1">
        <v>1000</v>
      </c>
      <c r="E59">
        <v>3.68</v>
      </c>
      <c r="F59" s="2">
        <f>E59^2/C59*1000</f>
        <v>13.542400000000001</v>
      </c>
      <c r="G59" s="2"/>
      <c r="H59" s="1"/>
    </row>
    <row r="60" spans="1:10" x14ac:dyDescent="0.25">
      <c r="C60" s="1"/>
      <c r="F60" s="2"/>
      <c r="G60" s="2"/>
      <c r="H60" s="1"/>
    </row>
    <row r="61" spans="1:10" x14ac:dyDescent="0.25">
      <c r="A61" t="s">
        <v>35</v>
      </c>
      <c r="C61" s="1">
        <v>500</v>
      </c>
      <c r="E61">
        <v>2.67</v>
      </c>
      <c r="F61" s="2">
        <f>E61^2/C61*1000</f>
        <v>14.2578</v>
      </c>
      <c r="G61" s="2"/>
      <c r="H61" s="1"/>
    </row>
    <row r="62" spans="1:10" x14ac:dyDescent="0.25">
      <c r="A62" t="s">
        <v>37</v>
      </c>
      <c r="C62" s="1">
        <v>333</v>
      </c>
      <c r="E62">
        <v>2.61</v>
      </c>
      <c r="F62" s="2">
        <f>E62^2/C62*1000</f>
        <v>20.456756756756754</v>
      </c>
      <c r="G62" s="2"/>
    </row>
    <row r="63" spans="1:10" x14ac:dyDescent="0.25">
      <c r="A63" t="s">
        <v>38</v>
      </c>
      <c r="C63" s="1">
        <v>250</v>
      </c>
      <c r="E63">
        <v>2.64</v>
      </c>
      <c r="F63" s="2">
        <f>E63^2/C63*1000</f>
        <v>27.878400000000003</v>
      </c>
      <c r="G63" s="2"/>
    </row>
    <row r="64" spans="1:10" x14ac:dyDescent="0.25">
      <c r="C64" s="1"/>
      <c r="F64" s="2"/>
      <c r="G64" s="2"/>
    </row>
    <row r="65" spans="1:7" x14ac:dyDescent="0.25">
      <c r="A65" t="s">
        <v>39</v>
      </c>
      <c r="C65" s="1">
        <v>62.3</v>
      </c>
      <c r="E65">
        <v>2.25</v>
      </c>
      <c r="F65" s="2">
        <f>E65^2/C65*1000</f>
        <v>81.260032102728744</v>
      </c>
      <c r="G65" s="2"/>
    </row>
    <row r="66" spans="1:7" x14ac:dyDescent="0.25">
      <c r="C66" s="1"/>
    </row>
    <row r="67" spans="1:7" x14ac:dyDescent="0.25">
      <c r="C67" s="1"/>
    </row>
    <row r="68" spans="1:7" x14ac:dyDescent="0.25">
      <c r="C68" s="1"/>
    </row>
    <row r="69" spans="1:7" x14ac:dyDescent="0.25">
      <c r="C69" s="1"/>
    </row>
    <row r="70" spans="1:7" x14ac:dyDescent="0.25">
      <c r="C70" s="1"/>
    </row>
    <row r="71" spans="1:7" x14ac:dyDescent="0.25">
      <c r="C71" s="1"/>
    </row>
    <row r="77" spans="1:7" x14ac:dyDescent="0.25">
      <c r="C77" s="1"/>
    </row>
  </sheetData>
  <conditionalFormatting sqref="F57:F59 H39 F56:G56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{AA7EF889-0049-43E7-9048-09E72A46E6F5}</x14:id>
        </ext>
      </extLst>
    </cfRule>
  </conditionalFormatting>
  <conditionalFormatting sqref="F61:F63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{ED1D4F2C-F7B6-4945-B566-232E87067C92}</x14:id>
        </ext>
      </extLst>
    </cfRule>
  </conditionalFormatting>
  <conditionalFormatting sqref="F65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{637DD9E6-5D3C-4799-BDEA-95A96C381F45}</x14:id>
        </ext>
      </extLst>
    </cfRule>
  </conditionalFormatting>
  <conditionalFormatting sqref="F60:G60 H41:H43 G58:G59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{E307BEFB-165F-4072-89D3-0D1E97DF49F7}</x14:id>
        </ext>
      </extLst>
    </cfRule>
  </conditionalFormatting>
  <conditionalFormatting sqref="F24:H37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{767E57AB-F508-43BB-A193-BBFC569D90EF}</x14:id>
        </ext>
      </extLst>
    </cfRule>
  </conditionalFormatting>
  <conditionalFormatting sqref="H40 G57 F38:H38 F64:G64 G61:G63 G49:H50 H44:H48 G65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{8E30766D-C42B-4657-9AE2-4754265DF79F}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A7EF889-0049-43E7-9048-09E72A46E6F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F57:F59 H39 F56:G56</xm:sqref>
        </x14:conditionalFormatting>
        <x14:conditionalFormatting xmlns:xm="http://schemas.microsoft.com/office/excel/2006/main">
          <x14:cfRule type="dataBar" id="{ED1D4F2C-F7B6-4945-B566-232E87067C9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F61:F63</xm:sqref>
        </x14:conditionalFormatting>
        <x14:conditionalFormatting xmlns:xm="http://schemas.microsoft.com/office/excel/2006/main">
          <x14:cfRule type="dataBar" id="{637DD9E6-5D3C-4799-BDEA-95A96C381F4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F65</xm:sqref>
        </x14:conditionalFormatting>
        <x14:conditionalFormatting xmlns:xm="http://schemas.microsoft.com/office/excel/2006/main">
          <x14:cfRule type="dataBar" id="{E307BEFB-165F-4072-89D3-0D1E97DF49F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F60:G60 H41:H43 G58:G59</xm:sqref>
        </x14:conditionalFormatting>
        <x14:conditionalFormatting xmlns:xm="http://schemas.microsoft.com/office/excel/2006/main">
          <x14:cfRule type="dataBar" id="{767E57AB-F508-43BB-A193-BBFC569D90E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F24:H37</xm:sqref>
        </x14:conditionalFormatting>
        <x14:conditionalFormatting xmlns:xm="http://schemas.microsoft.com/office/excel/2006/main">
          <x14:cfRule type="dataBar" id="{8E30766D-C42B-4657-9AE2-4754265DF79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H40 G57 F38:H38 F64:G64 G61:G63 G49:H50 H44:H48 G65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3EB2D-0B29-4D2A-A8FF-AB57FF876405}">
  <dimension ref="A1:P28"/>
  <sheetViews>
    <sheetView zoomScaleNormal="100" workbookViewId="0">
      <selection activeCell="C12" sqref="C12"/>
    </sheetView>
  </sheetViews>
  <sheetFormatPr defaultRowHeight="15" x14ac:dyDescent="0.25"/>
  <cols>
    <col min="4" max="4" width="11" bestFit="1" customWidth="1"/>
    <col min="5" max="5" width="11.7109375" bestFit="1" customWidth="1"/>
    <col min="6" max="6" width="12.140625" bestFit="1" customWidth="1"/>
    <col min="7" max="7" width="12.140625" customWidth="1"/>
    <col min="9" max="9" width="10.5703125" bestFit="1" customWidth="1"/>
    <col min="26" max="26" width="13.28515625" bestFit="1" customWidth="1"/>
  </cols>
  <sheetData>
    <row r="1" spans="1:16" x14ac:dyDescent="0.25">
      <c r="A1" t="s">
        <v>41</v>
      </c>
      <c r="B1" t="s">
        <v>0</v>
      </c>
      <c r="C1" t="s">
        <v>43</v>
      </c>
      <c r="D1" t="s">
        <v>8</v>
      </c>
      <c r="E1" t="s">
        <v>19</v>
      </c>
      <c r="F1" t="s">
        <v>5</v>
      </c>
      <c r="G1" t="s">
        <v>22</v>
      </c>
      <c r="H1" t="s">
        <v>1</v>
      </c>
      <c r="I1" t="s">
        <v>10</v>
      </c>
      <c r="J1" t="s">
        <v>11</v>
      </c>
      <c r="K1" t="s">
        <v>18</v>
      </c>
      <c r="L1" t="s">
        <v>20</v>
      </c>
      <c r="M1" t="s">
        <v>21</v>
      </c>
      <c r="P1" t="s">
        <v>40</v>
      </c>
    </row>
    <row r="2" spans="1:16" x14ac:dyDescent="0.25">
      <c r="H2">
        <v>1</v>
      </c>
    </row>
    <row r="4" spans="1:16" x14ac:dyDescent="0.25">
      <c r="A4" t="s">
        <v>42</v>
      </c>
      <c r="B4" s="1">
        <v>62.3</v>
      </c>
      <c r="C4" s="1">
        <v>1E-8</v>
      </c>
      <c r="D4" s="2">
        <v>30</v>
      </c>
      <c r="E4">
        <v>2.17</v>
      </c>
      <c r="F4" s="2">
        <f>E4^2/(B4)*1000</f>
        <v>75.584269662921358</v>
      </c>
      <c r="G4" s="2">
        <f>E4/B4*1000</f>
        <v>34.831460674157299</v>
      </c>
      <c r="H4" s="1"/>
      <c r="I4">
        <f>F4/$F$4</f>
        <v>1</v>
      </c>
      <c r="J4" s="2">
        <f>$D$4-D4</f>
        <v>0</v>
      </c>
      <c r="K4" s="1">
        <f>E4/B4*1.2*1000</f>
        <v>41.797752808988761</v>
      </c>
      <c r="L4" s="1">
        <f>F4+K4</f>
        <v>117.38202247191012</v>
      </c>
      <c r="M4" s="1">
        <f>L4/$L$4</f>
        <v>1</v>
      </c>
    </row>
    <row r="5" spans="1:16" x14ac:dyDescent="0.25">
      <c r="A5" t="s">
        <v>42</v>
      </c>
      <c r="B5" s="1">
        <v>62.3</v>
      </c>
      <c r="C5" s="1">
        <v>1E-8</v>
      </c>
      <c r="D5" s="2">
        <v>29</v>
      </c>
      <c r="E5">
        <v>2.17</v>
      </c>
      <c r="F5" s="2">
        <f t="shared" ref="F5:F19" si="0">E5^2/(B5)*1000</f>
        <v>75.584269662921358</v>
      </c>
      <c r="G5" s="2">
        <f t="shared" ref="G5:G19" si="1">E5/B5*1000</f>
        <v>34.831460674157299</v>
      </c>
      <c r="I5">
        <f>F5/$F$4</f>
        <v>1</v>
      </c>
      <c r="J5" s="2">
        <f>$D$4-D5</f>
        <v>1</v>
      </c>
      <c r="M5" s="1">
        <f>L5/$L$4</f>
        <v>0</v>
      </c>
    </row>
    <row r="6" spans="1:16" x14ac:dyDescent="0.25">
      <c r="A6" t="s">
        <v>42</v>
      </c>
      <c r="B6" s="1">
        <v>62.3</v>
      </c>
      <c r="C6" s="1">
        <v>1E-8</v>
      </c>
      <c r="D6" s="2">
        <v>28</v>
      </c>
      <c r="E6">
        <v>2.13</v>
      </c>
      <c r="F6" s="2">
        <f t="shared" si="0"/>
        <v>72.82343499197431</v>
      </c>
      <c r="G6" s="2">
        <f t="shared" si="1"/>
        <v>34.189406099518465</v>
      </c>
      <c r="I6">
        <f t="shared" ref="I6:I19" si="2">F6/$F$4</f>
        <v>0.96347342266771407</v>
      </c>
      <c r="J6" s="2">
        <f t="shared" ref="J6:J19" si="3">$D$4-D6</f>
        <v>2</v>
      </c>
      <c r="M6" s="1">
        <f t="shared" ref="M6:M19" si="4">L6/$L$4</f>
        <v>0</v>
      </c>
    </row>
    <row r="7" spans="1:16" x14ac:dyDescent="0.25">
      <c r="A7" t="s">
        <v>42</v>
      </c>
      <c r="B7" s="1">
        <v>62.3</v>
      </c>
      <c r="C7" s="1">
        <v>1E-8</v>
      </c>
      <c r="D7" s="2">
        <v>27</v>
      </c>
      <c r="E7">
        <v>2.0299999999999998</v>
      </c>
      <c r="F7" s="2">
        <f t="shared" si="0"/>
        <v>66.146067415730329</v>
      </c>
      <c r="G7" s="2">
        <f t="shared" si="1"/>
        <v>32.584269662921351</v>
      </c>
      <c r="I7">
        <f t="shared" si="2"/>
        <v>0.87513007284079058</v>
      </c>
      <c r="J7" s="2">
        <f t="shared" si="3"/>
        <v>3</v>
      </c>
      <c r="M7" s="1">
        <f t="shared" si="4"/>
        <v>0</v>
      </c>
    </row>
    <row r="8" spans="1:16" x14ac:dyDescent="0.25">
      <c r="A8" t="s">
        <v>42</v>
      </c>
      <c r="B8" s="1">
        <v>62.3</v>
      </c>
      <c r="C8" s="1">
        <v>1E-8</v>
      </c>
      <c r="D8" s="2">
        <v>26</v>
      </c>
      <c r="E8">
        <v>1.92</v>
      </c>
      <c r="F8" s="2">
        <f t="shared" si="0"/>
        <v>59.171749598715891</v>
      </c>
      <c r="G8" s="2">
        <f t="shared" si="1"/>
        <v>30.818619582664525</v>
      </c>
      <c r="I8">
        <f t="shared" si="2"/>
        <v>0.78285799231242958</v>
      </c>
      <c r="J8" s="2">
        <f t="shared" si="3"/>
        <v>4</v>
      </c>
      <c r="M8" s="1">
        <f t="shared" si="4"/>
        <v>0</v>
      </c>
    </row>
    <row r="9" spans="1:16" x14ac:dyDescent="0.25">
      <c r="A9" t="s">
        <v>42</v>
      </c>
      <c r="B9" s="1">
        <v>62.3</v>
      </c>
      <c r="C9" s="1">
        <v>1E-8</v>
      </c>
      <c r="D9" s="2">
        <v>25</v>
      </c>
      <c r="E9">
        <v>1.83</v>
      </c>
      <c r="F9" s="2">
        <f t="shared" si="0"/>
        <v>53.754414125200647</v>
      </c>
      <c r="G9" s="2">
        <f t="shared" si="1"/>
        <v>29.37399678972713</v>
      </c>
      <c r="I9">
        <f t="shared" si="2"/>
        <v>0.71118520248890393</v>
      </c>
      <c r="J9" s="2">
        <f t="shared" si="3"/>
        <v>5</v>
      </c>
      <c r="M9" s="1">
        <f t="shared" si="4"/>
        <v>0</v>
      </c>
    </row>
    <row r="10" spans="1:16" x14ac:dyDescent="0.25">
      <c r="A10" t="s">
        <v>42</v>
      </c>
      <c r="B10" s="1">
        <v>62.3</v>
      </c>
      <c r="C10" s="1">
        <v>1E-8</v>
      </c>
      <c r="D10" s="2">
        <v>24</v>
      </c>
      <c r="E10">
        <v>1.7</v>
      </c>
      <c r="F10" s="2">
        <f t="shared" si="0"/>
        <v>46.388443017656499</v>
      </c>
      <c r="G10" s="2">
        <f t="shared" si="1"/>
        <v>27.287319422150883</v>
      </c>
      <c r="I10">
        <f t="shared" si="2"/>
        <v>0.61373144471107888</v>
      </c>
      <c r="J10" s="2">
        <f t="shared" si="3"/>
        <v>6</v>
      </c>
      <c r="M10" s="1">
        <f t="shared" si="4"/>
        <v>0</v>
      </c>
    </row>
    <row r="11" spans="1:16" x14ac:dyDescent="0.25">
      <c r="A11" t="s">
        <v>42</v>
      </c>
      <c r="B11" s="1">
        <v>62.3</v>
      </c>
      <c r="C11" s="1">
        <v>1E-8</v>
      </c>
      <c r="D11" s="2">
        <v>23</v>
      </c>
      <c r="E11">
        <v>1.58</v>
      </c>
      <c r="F11" s="2">
        <f t="shared" si="0"/>
        <v>40.070626003210286</v>
      </c>
      <c r="G11" s="2">
        <f t="shared" si="1"/>
        <v>25.361155698234352</v>
      </c>
      <c r="I11">
        <f t="shared" si="2"/>
        <v>0.53014504449022071</v>
      </c>
      <c r="J11" s="2">
        <f t="shared" si="3"/>
        <v>7</v>
      </c>
      <c r="M11" s="1">
        <f t="shared" si="4"/>
        <v>0</v>
      </c>
    </row>
    <row r="12" spans="1:16" x14ac:dyDescent="0.25">
      <c r="A12" t="s">
        <v>42</v>
      </c>
      <c r="B12" s="1">
        <v>62.3</v>
      </c>
      <c r="C12" s="1">
        <v>1E-8</v>
      </c>
      <c r="D12" s="2">
        <v>22</v>
      </c>
      <c r="E12">
        <v>1.5</v>
      </c>
      <c r="F12" s="2">
        <f t="shared" si="0"/>
        <v>36.115569823434996</v>
      </c>
      <c r="G12" s="2">
        <f t="shared" si="1"/>
        <v>24.077046548956663</v>
      </c>
      <c r="I12">
        <f t="shared" si="2"/>
        <v>0.47781859882350441</v>
      </c>
      <c r="J12" s="2">
        <f t="shared" si="3"/>
        <v>8</v>
      </c>
      <c r="M12" s="1">
        <f t="shared" si="4"/>
        <v>0</v>
      </c>
    </row>
    <row r="13" spans="1:16" x14ac:dyDescent="0.25">
      <c r="A13" t="s">
        <v>42</v>
      </c>
      <c r="B13" s="1">
        <v>62.3</v>
      </c>
      <c r="C13" s="1">
        <v>1E-8</v>
      </c>
      <c r="D13" s="2">
        <v>21</v>
      </c>
      <c r="E13">
        <v>1.37</v>
      </c>
      <c r="F13" s="2">
        <f t="shared" si="0"/>
        <v>30.126805778491178</v>
      </c>
      <c r="G13" s="2">
        <f t="shared" si="1"/>
        <v>21.990369181380419</v>
      </c>
      <c r="I13">
        <f t="shared" si="2"/>
        <v>0.39858565694748244</v>
      </c>
      <c r="J13" s="2">
        <f t="shared" si="3"/>
        <v>9</v>
      </c>
      <c r="M13" s="1">
        <f t="shared" si="4"/>
        <v>0</v>
      </c>
    </row>
    <row r="14" spans="1:16" x14ac:dyDescent="0.25">
      <c r="A14" t="s">
        <v>42</v>
      </c>
      <c r="B14" s="1">
        <v>62.3</v>
      </c>
      <c r="C14" s="1">
        <v>1E-8</v>
      </c>
      <c r="D14" s="2">
        <v>31</v>
      </c>
      <c r="E14">
        <v>2.16</v>
      </c>
      <c r="F14" s="2">
        <f t="shared" si="0"/>
        <v>74.889245585874818</v>
      </c>
      <c r="G14" s="2">
        <f t="shared" si="1"/>
        <v>34.670947030497601</v>
      </c>
      <c r="I14">
        <f t="shared" si="2"/>
        <v>0.99080464652041889</v>
      </c>
      <c r="J14" s="2">
        <f t="shared" si="3"/>
        <v>-1</v>
      </c>
      <c r="M14" s="1">
        <f t="shared" si="4"/>
        <v>0</v>
      </c>
    </row>
    <row r="15" spans="1:16" x14ac:dyDescent="0.25">
      <c r="A15" t="s">
        <v>42</v>
      </c>
      <c r="B15" s="1">
        <v>62.3</v>
      </c>
      <c r="C15" s="1">
        <v>1E-8</v>
      </c>
      <c r="D15" s="2">
        <v>32</v>
      </c>
      <c r="E15">
        <v>2.14</v>
      </c>
      <c r="F15" s="2">
        <f t="shared" si="0"/>
        <v>73.508828250401294</v>
      </c>
      <c r="G15" s="2">
        <f t="shared" si="1"/>
        <v>34.34991974317817</v>
      </c>
      <c r="I15">
        <f t="shared" si="2"/>
        <v>0.97254135785427598</v>
      </c>
      <c r="J15" s="2">
        <f t="shared" si="3"/>
        <v>-2</v>
      </c>
      <c r="M15" s="1">
        <f t="shared" si="4"/>
        <v>0</v>
      </c>
    </row>
    <row r="16" spans="1:16" x14ac:dyDescent="0.25">
      <c r="A16" t="s">
        <v>42</v>
      </c>
      <c r="B16" s="1">
        <v>62.3</v>
      </c>
      <c r="C16" s="1">
        <v>1E-8</v>
      </c>
      <c r="D16" s="2">
        <v>33</v>
      </c>
      <c r="E16">
        <v>2.0699999999999998</v>
      </c>
      <c r="F16" s="2">
        <f t="shared" si="0"/>
        <v>68.778491171749593</v>
      </c>
      <c r="G16" s="2">
        <f t="shared" si="1"/>
        <v>33.226324237560185</v>
      </c>
      <c r="I16">
        <f t="shared" si="2"/>
        <v>0.90995773959948167</v>
      </c>
      <c r="J16" s="2">
        <f t="shared" si="3"/>
        <v>-3</v>
      </c>
      <c r="M16" s="1">
        <f t="shared" si="4"/>
        <v>0</v>
      </c>
    </row>
    <row r="17" spans="1:13" x14ac:dyDescent="0.25">
      <c r="A17" t="s">
        <v>42</v>
      </c>
      <c r="B17" s="1">
        <v>62.3</v>
      </c>
      <c r="C17" s="1">
        <v>1E-8</v>
      </c>
      <c r="D17" s="2"/>
      <c r="F17" s="2">
        <f t="shared" si="0"/>
        <v>0</v>
      </c>
      <c r="G17" s="2">
        <f t="shared" si="1"/>
        <v>0</v>
      </c>
      <c r="I17">
        <f t="shared" si="2"/>
        <v>0</v>
      </c>
      <c r="J17" s="2">
        <f t="shared" si="3"/>
        <v>30</v>
      </c>
      <c r="M17" s="1">
        <f t="shared" si="4"/>
        <v>0</v>
      </c>
    </row>
    <row r="18" spans="1:13" x14ac:dyDescent="0.25">
      <c r="A18" t="s">
        <v>42</v>
      </c>
      <c r="B18" s="1">
        <v>62.3</v>
      </c>
      <c r="C18" s="1">
        <v>1E-8</v>
      </c>
      <c r="D18" s="2"/>
      <c r="F18" s="2">
        <f t="shared" si="0"/>
        <v>0</v>
      </c>
      <c r="G18" s="2">
        <f t="shared" si="1"/>
        <v>0</v>
      </c>
      <c r="I18">
        <f t="shared" si="2"/>
        <v>0</v>
      </c>
      <c r="J18" s="2">
        <f t="shared" si="3"/>
        <v>30</v>
      </c>
      <c r="M18" s="1">
        <f t="shared" si="4"/>
        <v>0</v>
      </c>
    </row>
    <row r="19" spans="1:13" x14ac:dyDescent="0.25">
      <c r="A19" t="s">
        <v>42</v>
      </c>
      <c r="B19" s="1">
        <v>62.3</v>
      </c>
      <c r="C19" s="1">
        <v>1E-8</v>
      </c>
      <c r="D19" s="2"/>
      <c r="F19" s="2">
        <f t="shared" si="0"/>
        <v>0</v>
      </c>
      <c r="G19" s="2">
        <f t="shared" si="1"/>
        <v>0</v>
      </c>
      <c r="I19">
        <f t="shared" si="2"/>
        <v>0</v>
      </c>
      <c r="J19" s="2">
        <f t="shared" si="3"/>
        <v>30</v>
      </c>
      <c r="M19" s="1">
        <f t="shared" si="4"/>
        <v>0</v>
      </c>
    </row>
    <row r="20" spans="1:13" x14ac:dyDescent="0.25">
      <c r="B20" s="1"/>
      <c r="C20" s="1"/>
      <c r="D20" s="1"/>
      <c r="F20" s="1"/>
      <c r="G20" s="1"/>
    </row>
    <row r="21" spans="1:13" x14ac:dyDescent="0.25">
      <c r="B21" s="1"/>
      <c r="C21" s="1"/>
      <c r="D21" s="1"/>
      <c r="F21" s="1"/>
      <c r="G21" s="1"/>
    </row>
    <row r="22" spans="1:13" x14ac:dyDescent="0.25">
      <c r="B22" s="1"/>
      <c r="C22" s="1"/>
      <c r="D22" s="1"/>
      <c r="F22" s="1"/>
      <c r="G22" s="1"/>
    </row>
    <row r="23" spans="1:13" x14ac:dyDescent="0.25">
      <c r="F23" s="1"/>
      <c r="G23" s="1"/>
    </row>
    <row r="24" spans="1:13" x14ac:dyDescent="0.25">
      <c r="F24" s="1"/>
      <c r="G24" s="1"/>
    </row>
    <row r="25" spans="1:13" x14ac:dyDescent="0.25">
      <c r="F25" s="1"/>
      <c r="G25" s="1"/>
    </row>
    <row r="26" spans="1:13" x14ac:dyDescent="0.25">
      <c r="F26" s="1"/>
      <c r="G26" s="1"/>
    </row>
    <row r="27" spans="1:13" x14ac:dyDescent="0.25">
      <c r="F27" s="1"/>
      <c r="G27" s="1"/>
    </row>
    <row r="28" spans="1:13" x14ac:dyDescent="0.25">
      <c r="B28" s="1"/>
      <c r="C28" s="1"/>
      <c r="D28" s="1"/>
      <c r="F28" s="1"/>
      <c r="G28" s="1"/>
    </row>
  </sheetData>
  <conditionalFormatting sqref="F4:F19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{07B4A7ED-EF12-4D8E-AE1E-90EF28B533B5}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4A7ED-EF12-4D8E-AE1E-90EF28B533B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F4:F19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056A4-0A4D-46C6-AFC1-543EC3C7A1A7}">
  <dimension ref="A1:O28"/>
  <sheetViews>
    <sheetView zoomScaleNormal="100" workbookViewId="0">
      <selection activeCell="D12" sqref="D12"/>
    </sheetView>
  </sheetViews>
  <sheetFormatPr defaultRowHeight="15" x14ac:dyDescent="0.25"/>
  <cols>
    <col min="3" max="3" width="11" bestFit="1" customWidth="1"/>
    <col min="4" max="4" width="11.7109375" bestFit="1" customWidth="1"/>
    <col min="5" max="5" width="12.140625" bestFit="1" customWidth="1"/>
    <col min="6" max="6" width="12.140625" customWidth="1"/>
    <col min="8" max="8" width="10.5703125" bestFit="1" customWidth="1"/>
    <col min="25" max="25" width="13.28515625" bestFit="1" customWidth="1"/>
  </cols>
  <sheetData>
    <row r="1" spans="1:15" x14ac:dyDescent="0.25">
      <c r="A1" t="s">
        <v>41</v>
      </c>
      <c r="B1" t="s">
        <v>0</v>
      </c>
      <c r="C1" t="s">
        <v>8</v>
      </c>
      <c r="D1" t="s">
        <v>19</v>
      </c>
      <c r="E1" t="s">
        <v>5</v>
      </c>
      <c r="F1" t="s">
        <v>22</v>
      </c>
      <c r="G1" t="s">
        <v>1</v>
      </c>
      <c r="H1" t="s">
        <v>10</v>
      </c>
      <c r="I1" t="s">
        <v>11</v>
      </c>
      <c r="J1" t="s">
        <v>18</v>
      </c>
      <c r="K1" t="s">
        <v>20</v>
      </c>
      <c r="L1" t="s">
        <v>21</v>
      </c>
      <c r="O1" t="s">
        <v>40</v>
      </c>
    </row>
    <row r="2" spans="1:15" x14ac:dyDescent="0.25">
      <c r="G2">
        <v>1</v>
      </c>
    </row>
    <row r="4" spans="1:15" x14ac:dyDescent="0.25">
      <c r="A4" t="s">
        <v>2</v>
      </c>
      <c r="B4" s="1">
        <v>75</v>
      </c>
      <c r="C4" s="2">
        <v>30</v>
      </c>
      <c r="D4">
        <v>2.11</v>
      </c>
      <c r="E4" s="2">
        <f t="shared" ref="E4:E19" si="0">D4^2/(B4)*1000</f>
        <v>59.361333333333327</v>
      </c>
      <c r="F4" s="2">
        <f t="shared" ref="F4:F19" si="1">D4/B4*1000</f>
        <v>28.133333333333333</v>
      </c>
      <c r="G4" s="1"/>
      <c r="H4">
        <f>E4/$E$4</f>
        <v>1</v>
      </c>
      <c r="I4" s="2">
        <f>$C$5-C4</f>
        <v>-1</v>
      </c>
      <c r="J4" s="1">
        <f>D4/B4*1.2*1000</f>
        <v>33.76</v>
      </c>
      <c r="K4" s="1">
        <f>E4+J4</f>
        <v>93.121333333333325</v>
      </c>
      <c r="L4" s="1">
        <f>K4/$K$4</f>
        <v>1</v>
      </c>
    </row>
    <row r="5" spans="1:15" x14ac:dyDescent="0.25">
      <c r="A5" t="s">
        <v>2</v>
      </c>
      <c r="B5" s="1">
        <v>75</v>
      </c>
      <c r="C5" s="2">
        <v>29</v>
      </c>
      <c r="D5">
        <v>2.08</v>
      </c>
      <c r="E5" s="2">
        <f t="shared" si="0"/>
        <v>57.68533333333334</v>
      </c>
      <c r="F5" s="2">
        <f t="shared" si="1"/>
        <v>27.733333333333334</v>
      </c>
      <c r="H5">
        <f>E5/$E$4</f>
        <v>0.97176613283618984</v>
      </c>
      <c r="I5" s="2">
        <f t="shared" ref="I5:I15" si="2">$C$5-C5</f>
        <v>0</v>
      </c>
      <c r="L5" s="1">
        <f>K5/$K$4</f>
        <v>0</v>
      </c>
    </row>
    <row r="6" spans="1:15" x14ac:dyDescent="0.25">
      <c r="A6" t="s">
        <v>2</v>
      </c>
      <c r="B6" s="1">
        <v>75</v>
      </c>
      <c r="C6" s="2">
        <v>28</v>
      </c>
      <c r="D6">
        <v>1.92</v>
      </c>
      <c r="E6" s="2">
        <f t="shared" si="0"/>
        <v>49.152000000000001</v>
      </c>
      <c r="F6" s="2">
        <f t="shared" si="1"/>
        <v>25.599999999999998</v>
      </c>
      <c r="H6">
        <f t="shared" ref="H6:H19" si="3">E6/$E$4</f>
        <v>0.82801374632196056</v>
      </c>
      <c r="I6" s="2">
        <f t="shared" si="2"/>
        <v>1</v>
      </c>
      <c r="L6" s="1">
        <f t="shared" ref="L6:L19" si="4">K6/$K$4</f>
        <v>0</v>
      </c>
    </row>
    <row r="7" spans="1:15" x14ac:dyDescent="0.25">
      <c r="A7" t="s">
        <v>2</v>
      </c>
      <c r="B7" s="1">
        <v>75</v>
      </c>
      <c r="C7" s="2">
        <v>27</v>
      </c>
      <c r="D7">
        <v>1.69</v>
      </c>
      <c r="E7" s="2">
        <f t="shared" si="0"/>
        <v>38.081333333333326</v>
      </c>
      <c r="F7" s="2">
        <f t="shared" si="1"/>
        <v>22.533333333333331</v>
      </c>
      <c r="H7">
        <f t="shared" si="3"/>
        <v>0.64151748613014081</v>
      </c>
      <c r="I7" s="2">
        <f t="shared" si="2"/>
        <v>2</v>
      </c>
      <c r="L7" s="1">
        <f t="shared" si="4"/>
        <v>0</v>
      </c>
    </row>
    <row r="8" spans="1:15" x14ac:dyDescent="0.25">
      <c r="A8" t="s">
        <v>2</v>
      </c>
      <c r="B8" s="1">
        <v>75</v>
      </c>
      <c r="C8" s="2">
        <v>26</v>
      </c>
      <c r="D8">
        <v>1.3</v>
      </c>
      <c r="E8" s="2">
        <f t="shared" si="0"/>
        <v>22.533333333333335</v>
      </c>
      <c r="F8" s="2">
        <f t="shared" si="1"/>
        <v>17.333333333333332</v>
      </c>
      <c r="H8">
        <f t="shared" si="3"/>
        <v>0.37959614563913663</v>
      </c>
      <c r="I8" s="2">
        <f t="shared" si="2"/>
        <v>3</v>
      </c>
      <c r="L8" s="1">
        <f t="shared" si="4"/>
        <v>0</v>
      </c>
    </row>
    <row r="9" spans="1:15" x14ac:dyDescent="0.25">
      <c r="A9" t="s">
        <v>2</v>
      </c>
      <c r="B9" s="1">
        <v>75</v>
      </c>
      <c r="C9" s="2">
        <v>25</v>
      </c>
      <c r="D9">
        <v>0.93899999999999995</v>
      </c>
      <c r="E9" s="2">
        <f t="shared" si="0"/>
        <v>11.756279999999997</v>
      </c>
      <c r="F9" s="2">
        <f t="shared" si="1"/>
        <v>12.52</v>
      </c>
      <c r="H9">
        <f t="shared" si="3"/>
        <v>0.19804609060892608</v>
      </c>
      <c r="I9" s="2">
        <f t="shared" si="2"/>
        <v>4</v>
      </c>
      <c r="L9" s="1">
        <f t="shared" si="4"/>
        <v>0</v>
      </c>
    </row>
    <row r="10" spans="1:15" x14ac:dyDescent="0.25">
      <c r="A10" t="s">
        <v>2</v>
      </c>
      <c r="B10" s="1">
        <v>75</v>
      </c>
      <c r="C10" s="2">
        <v>24</v>
      </c>
      <c r="D10">
        <v>0.56999999999999995</v>
      </c>
      <c r="E10" s="2">
        <f t="shared" si="0"/>
        <v>4.3319999999999999</v>
      </c>
      <c r="F10" s="2">
        <f t="shared" si="1"/>
        <v>7.5999999999999988</v>
      </c>
      <c r="H10">
        <f t="shared" si="3"/>
        <v>7.2976797466364193E-2</v>
      </c>
      <c r="I10" s="2">
        <f t="shared" si="2"/>
        <v>5</v>
      </c>
      <c r="L10" s="1">
        <f t="shared" si="4"/>
        <v>0</v>
      </c>
    </row>
    <row r="11" spans="1:15" x14ac:dyDescent="0.25">
      <c r="A11" t="s">
        <v>2</v>
      </c>
      <c r="B11" s="1">
        <v>75</v>
      </c>
      <c r="C11" s="2">
        <v>23</v>
      </c>
      <c r="D11">
        <v>0.28000000000000003</v>
      </c>
      <c r="E11" s="2">
        <f t="shared" si="0"/>
        <v>1.0453333333333334</v>
      </c>
      <c r="F11" s="2">
        <f t="shared" si="1"/>
        <v>3.7333333333333338</v>
      </c>
      <c r="H11">
        <f t="shared" si="3"/>
        <v>1.7609667347993085E-2</v>
      </c>
      <c r="I11" s="2">
        <f t="shared" si="2"/>
        <v>6</v>
      </c>
      <c r="L11" s="1">
        <f t="shared" si="4"/>
        <v>0</v>
      </c>
    </row>
    <row r="12" spans="1:15" x14ac:dyDescent="0.25">
      <c r="A12" t="s">
        <v>2</v>
      </c>
      <c r="B12" s="1">
        <v>75</v>
      </c>
      <c r="C12" s="2">
        <v>22</v>
      </c>
      <c r="D12" s="1"/>
      <c r="E12" s="2">
        <f t="shared" si="0"/>
        <v>0</v>
      </c>
      <c r="F12" s="2">
        <f t="shared" si="1"/>
        <v>0</v>
      </c>
      <c r="H12">
        <f t="shared" si="3"/>
        <v>0</v>
      </c>
      <c r="I12" s="2">
        <f t="shared" si="2"/>
        <v>7</v>
      </c>
      <c r="L12" s="1">
        <f t="shared" si="4"/>
        <v>0</v>
      </c>
    </row>
    <row r="13" spans="1:15" x14ac:dyDescent="0.25">
      <c r="A13" t="s">
        <v>2</v>
      </c>
      <c r="B13" s="1">
        <v>75</v>
      </c>
      <c r="C13" s="2">
        <v>31</v>
      </c>
      <c r="E13" s="2">
        <f t="shared" si="0"/>
        <v>0</v>
      </c>
      <c r="F13" s="2">
        <f t="shared" si="1"/>
        <v>0</v>
      </c>
      <c r="H13">
        <f t="shared" si="3"/>
        <v>0</v>
      </c>
      <c r="I13" s="2">
        <f t="shared" si="2"/>
        <v>-2</v>
      </c>
      <c r="L13" s="1">
        <f t="shared" si="4"/>
        <v>0</v>
      </c>
    </row>
    <row r="14" spans="1:15" x14ac:dyDescent="0.25">
      <c r="A14" t="s">
        <v>2</v>
      </c>
      <c r="B14" s="1">
        <v>75</v>
      </c>
      <c r="C14" s="2">
        <v>32</v>
      </c>
      <c r="E14" s="2">
        <f t="shared" si="0"/>
        <v>0</v>
      </c>
      <c r="F14" s="2">
        <f t="shared" si="1"/>
        <v>0</v>
      </c>
      <c r="H14">
        <f t="shared" si="3"/>
        <v>0</v>
      </c>
      <c r="I14" s="2">
        <f t="shared" si="2"/>
        <v>-3</v>
      </c>
      <c r="L14" s="1">
        <f t="shared" si="4"/>
        <v>0</v>
      </c>
    </row>
    <row r="15" spans="1:15" x14ac:dyDescent="0.25">
      <c r="A15" t="s">
        <v>2</v>
      </c>
      <c r="B15" s="1">
        <v>75</v>
      </c>
      <c r="C15" s="2">
        <v>33</v>
      </c>
      <c r="E15" s="2">
        <f t="shared" si="0"/>
        <v>0</v>
      </c>
      <c r="F15" s="2">
        <f t="shared" si="1"/>
        <v>0</v>
      </c>
      <c r="H15">
        <f t="shared" si="3"/>
        <v>0</v>
      </c>
      <c r="I15" s="2">
        <f t="shared" si="2"/>
        <v>-4</v>
      </c>
      <c r="L15" s="1">
        <f t="shared" si="4"/>
        <v>0</v>
      </c>
    </row>
    <row r="16" spans="1:15" x14ac:dyDescent="0.25">
      <c r="A16" t="s">
        <v>2</v>
      </c>
      <c r="B16" s="1">
        <v>75</v>
      </c>
      <c r="C16" s="2">
        <v>34</v>
      </c>
      <c r="E16" s="2">
        <f t="shared" si="0"/>
        <v>0</v>
      </c>
      <c r="F16" s="2">
        <f t="shared" si="1"/>
        <v>0</v>
      </c>
      <c r="H16">
        <f t="shared" si="3"/>
        <v>0</v>
      </c>
      <c r="I16" s="2">
        <f t="shared" ref="I16:I19" si="5">$C$4-C16</f>
        <v>-4</v>
      </c>
      <c r="L16" s="1">
        <f t="shared" si="4"/>
        <v>0</v>
      </c>
    </row>
    <row r="17" spans="1:12" x14ac:dyDescent="0.25">
      <c r="A17" t="s">
        <v>2</v>
      </c>
      <c r="B17" s="1">
        <v>75</v>
      </c>
      <c r="C17" s="2"/>
      <c r="E17" s="2">
        <f t="shared" si="0"/>
        <v>0</v>
      </c>
      <c r="F17" s="2">
        <f t="shared" si="1"/>
        <v>0</v>
      </c>
      <c r="H17">
        <f t="shared" si="3"/>
        <v>0</v>
      </c>
      <c r="I17" s="2">
        <f t="shared" si="5"/>
        <v>30</v>
      </c>
      <c r="L17" s="1">
        <f t="shared" si="4"/>
        <v>0</v>
      </c>
    </row>
    <row r="18" spans="1:12" x14ac:dyDescent="0.25">
      <c r="A18" t="s">
        <v>2</v>
      </c>
      <c r="B18" s="1">
        <v>75</v>
      </c>
      <c r="C18" s="2"/>
      <c r="E18" s="2">
        <f t="shared" si="0"/>
        <v>0</v>
      </c>
      <c r="F18" s="2">
        <f t="shared" si="1"/>
        <v>0</v>
      </c>
      <c r="H18">
        <f t="shared" si="3"/>
        <v>0</v>
      </c>
      <c r="I18" s="2">
        <f t="shared" si="5"/>
        <v>30</v>
      </c>
      <c r="L18" s="1">
        <f t="shared" si="4"/>
        <v>0</v>
      </c>
    </row>
    <row r="19" spans="1:12" x14ac:dyDescent="0.25">
      <c r="A19" t="s">
        <v>2</v>
      </c>
      <c r="B19" s="1">
        <v>75</v>
      </c>
      <c r="C19" s="2"/>
      <c r="E19" s="2">
        <f t="shared" si="0"/>
        <v>0</v>
      </c>
      <c r="F19" s="2">
        <f t="shared" si="1"/>
        <v>0</v>
      </c>
      <c r="H19">
        <f t="shared" si="3"/>
        <v>0</v>
      </c>
      <c r="I19" s="2">
        <f t="shared" si="5"/>
        <v>30</v>
      </c>
      <c r="L19" s="1">
        <f t="shared" si="4"/>
        <v>0</v>
      </c>
    </row>
    <row r="20" spans="1:12" x14ac:dyDescent="0.25">
      <c r="B20" s="1"/>
      <c r="C20" s="1"/>
      <c r="E20" s="1"/>
      <c r="F20" s="1"/>
    </row>
    <row r="21" spans="1:12" x14ac:dyDescent="0.25">
      <c r="B21" s="1"/>
      <c r="C21" s="1"/>
      <c r="E21" s="1"/>
      <c r="F21" s="1"/>
    </row>
    <row r="22" spans="1:12" x14ac:dyDescent="0.25">
      <c r="B22" s="1"/>
      <c r="C22" s="1"/>
      <c r="E22" s="1"/>
      <c r="F22" s="1"/>
    </row>
    <row r="23" spans="1:12" x14ac:dyDescent="0.25">
      <c r="E23" s="1"/>
      <c r="F23" s="1"/>
    </row>
    <row r="24" spans="1:12" x14ac:dyDescent="0.25">
      <c r="E24" s="1"/>
      <c r="F24" s="1"/>
    </row>
    <row r="25" spans="1:12" x14ac:dyDescent="0.25">
      <c r="E25" s="1"/>
      <c r="F25" s="1"/>
    </row>
    <row r="26" spans="1:12" x14ac:dyDescent="0.25">
      <c r="E26" s="1"/>
      <c r="F26" s="1"/>
    </row>
    <row r="27" spans="1:12" x14ac:dyDescent="0.25">
      <c r="E27" s="1"/>
      <c r="F27" s="1"/>
    </row>
    <row r="28" spans="1:12" x14ac:dyDescent="0.25">
      <c r="B28" s="1"/>
      <c r="C28" s="1"/>
      <c r="E28" s="1"/>
      <c r="F28" s="1"/>
    </row>
  </sheetData>
  <conditionalFormatting sqref="E4:E19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{76DD5EBA-C4BF-4126-96A3-3854AB79C0AB}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6DD5EBA-C4BF-4126-96A3-3854AB79C0A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E4:E19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D0137-D945-4B51-81CD-8FF014DDF93A}">
  <dimension ref="A1:E102"/>
  <sheetViews>
    <sheetView zoomScaleNormal="100" workbookViewId="0">
      <selection activeCell="E49" sqref="E49"/>
    </sheetView>
  </sheetViews>
  <sheetFormatPr defaultRowHeight="15" x14ac:dyDescent="0.25"/>
  <cols>
    <col min="1" max="2" width="12" bestFit="1" customWidth="1"/>
  </cols>
  <sheetData>
    <row r="1" spans="1:5" x14ac:dyDescent="0.25">
      <c r="A1" s="3" t="s">
        <v>13</v>
      </c>
      <c r="B1" s="3"/>
      <c r="D1" t="s">
        <v>16</v>
      </c>
    </row>
    <row r="2" spans="1:5" x14ac:dyDescent="0.25">
      <c r="A2" t="s">
        <v>14</v>
      </c>
      <c r="B2" t="s">
        <v>15</v>
      </c>
      <c r="D2" t="s">
        <v>14</v>
      </c>
      <c r="E2" t="s">
        <v>17</v>
      </c>
    </row>
    <row r="3" spans="1:5" x14ac:dyDescent="0.25">
      <c r="A3" s="1">
        <v>9.9792656899999995E-5</v>
      </c>
      <c r="B3">
        <v>0.14681545893350001</v>
      </c>
      <c r="D3" s="1">
        <f>A3</f>
        <v>9.9792656899999995E-5</v>
      </c>
      <c r="E3">
        <f>B3*2</f>
        <v>0.29363091786700002</v>
      </c>
    </row>
    <row r="4" spans="1:5" x14ac:dyDescent="0.25">
      <c r="A4">
        <v>1.99766519166667E-4</v>
      </c>
      <c r="B4">
        <v>0.16564358770846699</v>
      </c>
      <c r="D4" s="1">
        <f t="shared" ref="D4:D67" si="0">A4</f>
        <v>1.99766519166667E-4</v>
      </c>
      <c r="E4">
        <f t="shared" ref="E4:E67" si="1">B4*2</f>
        <v>0.33128717541693398</v>
      </c>
    </row>
    <row r="5" spans="1:5" x14ac:dyDescent="0.25">
      <c r="A5">
        <v>2.99790059233333E-4</v>
      </c>
      <c r="B5">
        <v>0.1770560791095</v>
      </c>
      <c r="D5" s="1">
        <f t="shared" si="0"/>
        <v>2.99790059233333E-4</v>
      </c>
      <c r="E5">
        <f t="shared" si="1"/>
        <v>0.354112158219</v>
      </c>
    </row>
    <row r="6" spans="1:5" x14ac:dyDescent="0.25">
      <c r="A6">
        <v>3.9993811516666702E-4</v>
      </c>
      <c r="B6">
        <v>0.18540575106936699</v>
      </c>
      <c r="D6" s="1">
        <f t="shared" si="0"/>
        <v>3.9993811516666702E-4</v>
      </c>
      <c r="E6">
        <f t="shared" si="1"/>
        <v>0.37081150213873398</v>
      </c>
    </row>
    <row r="7" spans="1:5" x14ac:dyDescent="0.25">
      <c r="A7">
        <v>4.9993467593333302E-4</v>
      </c>
      <c r="B7">
        <v>0.1920567105214</v>
      </c>
      <c r="D7" s="1">
        <f t="shared" si="0"/>
        <v>4.9993467593333302E-4</v>
      </c>
      <c r="E7">
        <f t="shared" si="1"/>
        <v>0.3841134210428</v>
      </c>
    </row>
    <row r="8" spans="1:5" x14ac:dyDescent="0.25">
      <c r="A8">
        <v>5.9990848726666703E-4</v>
      </c>
      <c r="B8">
        <v>0.197641755143833</v>
      </c>
      <c r="D8" s="1">
        <f t="shared" si="0"/>
        <v>5.9990848726666703E-4</v>
      </c>
      <c r="E8">
        <f t="shared" si="1"/>
        <v>0.39528351028766601</v>
      </c>
    </row>
    <row r="9" spans="1:5" x14ac:dyDescent="0.25">
      <c r="A9">
        <v>6.9991510826666696E-4</v>
      </c>
      <c r="B9">
        <v>0.20249595244726701</v>
      </c>
      <c r="D9" s="1">
        <f t="shared" si="0"/>
        <v>6.9991510826666696E-4</v>
      </c>
      <c r="E9">
        <f t="shared" si="1"/>
        <v>0.40499190489453402</v>
      </c>
    </row>
    <row r="10" spans="1:5" x14ac:dyDescent="0.25">
      <c r="A10">
        <v>7.9991579209999996E-4</v>
      </c>
      <c r="B10">
        <v>0.206815436482433</v>
      </c>
      <c r="D10" s="1">
        <f t="shared" si="0"/>
        <v>7.9991579209999996E-4</v>
      </c>
      <c r="E10">
        <f t="shared" si="1"/>
        <v>0.413630872964866</v>
      </c>
    </row>
    <row r="11" spans="1:5" x14ac:dyDescent="0.25">
      <c r="A11">
        <v>8.9989243616666703E-4</v>
      </c>
      <c r="B11">
        <v>0.21073803802333299</v>
      </c>
      <c r="D11" s="1">
        <f t="shared" si="0"/>
        <v>8.9989243616666703E-4</v>
      </c>
      <c r="E11">
        <f t="shared" si="1"/>
        <v>0.42147607604666598</v>
      </c>
    </row>
    <row r="12" spans="1:5" x14ac:dyDescent="0.25">
      <c r="A12">
        <v>9.9992305816666701E-4</v>
      </c>
      <c r="B12">
        <v>0.2143252193928</v>
      </c>
      <c r="D12" s="1">
        <f t="shared" si="0"/>
        <v>9.9992305816666701E-4</v>
      </c>
      <c r="E12">
        <f t="shared" si="1"/>
        <v>0.4286504387856</v>
      </c>
    </row>
    <row r="13" spans="1:5" x14ac:dyDescent="0.25">
      <c r="A13">
        <v>1.0998866831E-3</v>
      </c>
      <c r="B13">
        <v>0.217652777830767</v>
      </c>
      <c r="D13" s="1">
        <f t="shared" si="0"/>
        <v>1.0998866831E-3</v>
      </c>
      <c r="E13">
        <f t="shared" si="1"/>
        <v>0.435305555661534</v>
      </c>
    </row>
    <row r="14" spans="1:5" x14ac:dyDescent="0.25">
      <c r="A14">
        <v>1.1998907042000001E-3</v>
      </c>
      <c r="B14">
        <v>0.22075914839903299</v>
      </c>
      <c r="D14" s="1">
        <f t="shared" si="0"/>
        <v>1.1998907042000001E-3</v>
      </c>
      <c r="E14">
        <f t="shared" si="1"/>
        <v>0.44151829679806598</v>
      </c>
    </row>
    <row r="15" spans="1:5" x14ac:dyDescent="0.25">
      <c r="A15">
        <v>1.299837837E-3</v>
      </c>
      <c r="B15">
        <v>0.22368848323820001</v>
      </c>
      <c r="D15" s="1">
        <f t="shared" si="0"/>
        <v>1.299837837E-3</v>
      </c>
      <c r="E15">
        <f t="shared" si="1"/>
        <v>0.44737696647640002</v>
      </c>
    </row>
    <row r="16" spans="1:5" x14ac:dyDescent="0.25">
      <c r="A16">
        <v>1.3998207093E-3</v>
      </c>
      <c r="B16">
        <v>0.226458018024733</v>
      </c>
      <c r="D16" s="1">
        <f t="shared" si="0"/>
        <v>1.3998207093E-3</v>
      </c>
      <c r="E16">
        <f t="shared" si="1"/>
        <v>0.45291603604946601</v>
      </c>
    </row>
    <row r="17" spans="1:5" x14ac:dyDescent="0.25">
      <c r="A17">
        <v>1.49982011256667E-3</v>
      </c>
      <c r="B17">
        <v>0.229097649455067</v>
      </c>
      <c r="D17" s="1">
        <f t="shared" si="0"/>
        <v>1.49982011256667E-3</v>
      </c>
      <c r="E17">
        <f t="shared" si="1"/>
        <v>0.458195298910134</v>
      </c>
    </row>
    <row r="18" spans="1:5" x14ac:dyDescent="0.25">
      <c r="A18">
        <v>1.59980139383333E-3</v>
      </c>
      <c r="B18">
        <v>0.23162777225173301</v>
      </c>
      <c r="D18" s="1">
        <f t="shared" si="0"/>
        <v>1.59980139383333E-3</v>
      </c>
      <c r="E18">
        <f t="shared" si="1"/>
        <v>0.46325554450346601</v>
      </c>
    </row>
    <row r="19" spans="1:5" x14ac:dyDescent="0.25">
      <c r="A19">
        <v>1.69999164066667E-3</v>
      </c>
      <c r="B19">
        <v>0.23406338195006701</v>
      </c>
      <c r="D19" s="1">
        <f t="shared" si="0"/>
        <v>1.69999164066667E-3</v>
      </c>
      <c r="E19">
        <f t="shared" si="1"/>
        <v>0.46812676390013402</v>
      </c>
    </row>
    <row r="20" spans="1:5" x14ac:dyDescent="0.25">
      <c r="A20">
        <v>1.7999565073666701E-3</v>
      </c>
      <c r="B20">
        <v>0.236403897404667</v>
      </c>
      <c r="D20" s="1">
        <f t="shared" si="0"/>
        <v>1.7999565073666701E-3</v>
      </c>
      <c r="E20">
        <f t="shared" si="1"/>
        <v>0.47280779480933399</v>
      </c>
    </row>
    <row r="21" spans="1:5" x14ac:dyDescent="0.25">
      <c r="A21">
        <v>1.89997131623333E-3</v>
      </c>
      <c r="B21">
        <v>0.23866234223050001</v>
      </c>
      <c r="D21" s="1">
        <f t="shared" si="0"/>
        <v>1.89997131623333E-3</v>
      </c>
      <c r="E21">
        <f t="shared" si="1"/>
        <v>0.47732468446100002</v>
      </c>
    </row>
    <row r="22" spans="1:5" x14ac:dyDescent="0.25">
      <c r="A22">
        <v>1.9999200788666698E-3</v>
      </c>
      <c r="B22">
        <v>0.24084465702373301</v>
      </c>
      <c r="D22" s="1">
        <f t="shared" si="0"/>
        <v>1.9999200788666698E-3</v>
      </c>
      <c r="E22">
        <f t="shared" si="1"/>
        <v>0.48168931404746601</v>
      </c>
    </row>
    <row r="23" spans="1:5" x14ac:dyDescent="0.25">
      <c r="A23">
        <v>2.0998832770000001E-3</v>
      </c>
      <c r="B23">
        <v>0.24295526742933299</v>
      </c>
      <c r="D23" s="1">
        <f t="shared" si="0"/>
        <v>2.0998832770000001E-3</v>
      </c>
      <c r="E23">
        <f t="shared" si="1"/>
        <v>0.48591053485866598</v>
      </c>
    </row>
    <row r="24" spans="1:5" x14ac:dyDescent="0.25">
      <c r="A24">
        <v>2.1998950590666698E-3</v>
      </c>
      <c r="B24">
        <v>0.24500973025956699</v>
      </c>
      <c r="D24" s="1">
        <f t="shared" si="0"/>
        <v>2.1998950590666698E-3</v>
      </c>
      <c r="E24">
        <f t="shared" si="1"/>
        <v>0.49001946051913398</v>
      </c>
    </row>
    <row r="25" spans="1:5" x14ac:dyDescent="0.25">
      <c r="A25">
        <v>2.2998782806333299E-3</v>
      </c>
      <c r="B25">
        <v>0.24701838692030001</v>
      </c>
      <c r="D25" s="1">
        <f t="shared" si="0"/>
        <v>2.2998782806333299E-3</v>
      </c>
      <c r="E25">
        <f t="shared" si="1"/>
        <v>0.49403677384060002</v>
      </c>
    </row>
    <row r="26" spans="1:5" x14ac:dyDescent="0.25">
      <c r="A26">
        <v>2.39988680306667E-3</v>
      </c>
      <c r="B26">
        <v>0.2489750534296</v>
      </c>
      <c r="D26" s="1">
        <f t="shared" si="0"/>
        <v>2.39988680306667E-3</v>
      </c>
      <c r="E26">
        <f t="shared" si="1"/>
        <v>0.49795010685919999</v>
      </c>
    </row>
    <row r="27" spans="1:5" x14ac:dyDescent="0.25">
      <c r="A27">
        <v>2.49985271756667E-3</v>
      </c>
      <c r="B27">
        <v>0.250893215338367</v>
      </c>
      <c r="D27" s="1">
        <f t="shared" si="0"/>
        <v>2.49985271756667E-3</v>
      </c>
      <c r="E27">
        <f t="shared" si="1"/>
        <v>0.50178643067673401</v>
      </c>
    </row>
    <row r="28" spans="1:5" x14ac:dyDescent="0.25">
      <c r="A28">
        <v>2.5998576699666699E-3</v>
      </c>
      <c r="B28">
        <v>0.25276278456053303</v>
      </c>
      <c r="D28" s="1">
        <f t="shared" si="0"/>
        <v>2.5998576699666699E-3</v>
      </c>
      <c r="E28">
        <f t="shared" si="1"/>
        <v>0.50552556912106605</v>
      </c>
    </row>
    <row r="29" spans="1:5" x14ac:dyDescent="0.25">
      <c r="A29">
        <v>2.6998249038000001E-3</v>
      </c>
      <c r="B29">
        <v>0.25459717710813301</v>
      </c>
      <c r="D29" s="1">
        <f t="shared" si="0"/>
        <v>2.6998249038000001E-3</v>
      </c>
      <c r="E29">
        <f t="shared" si="1"/>
        <v>0.50919435421626602</v>
      </c>
    </row>
    <row r="30" spans="1:5" x14ac:dyDescent="0.25">
      <c r="A30">
        <v>2.7997936898000002E-3</v>
      </c>
      <c r="B30">
        <v>0.256402313709233</v>
      </c>
      <c r="D30" s="1">
        <f t="shared" si="0"/>
        <v>2.7997936898000002E-3</v>
      </c>
      <c r="E30">
        <f t="shared" si="1"/>
        <v>0.512804627418466</v>
      </c>
    </row>
    <row r="31" spans="1:5" x14ac:dyDescent="0.25">
      <c r="A31">
        <v>2.8998012809666701E-3</v>
      </c>
      <c r="B31">
        <v>0.25817177693049997</v>
      </c>
      <c r="D31" s="1">
        <f t="shared" si="0"/>
        <v>2.8998012809666701E-3</v>
      </c>
      <c r="E31">
        <f t="shared" si="1"/>
        <v>0.51634355386099995</v>
      </c>
    </row>
    <row r="32" spans="1:5" x14ac:dyDescent="0.25">
      <c r="A32">
        <v>2.9997797683000002E-3</v>
      </c>
      <c r="B32">
        <v>0.25990510980286702</v>
      </c>
      <c r="D32" s="1">
        <f t="shared" si="0"/>
        <v>2.9997797683000002E-3</v>
      </c>
      <c r="E32">
        <f t="shared" si="1"/>
        <v>0.51981021960573404</v>
      </c>
    </row>
    <row r="33" spans="1:5" x14ac:dyDescent="0.25">
      <c r="A33">
        <v>3.0999559288000002E-3</v>
      </c>
      <c r="B33">
        <v>0.26161113381386703</v>
      </c>
      <c r="D33" s="1">
        <f t="shared" si="0"/>
        <v>3.0999559288000002E-3</v>
      </c>
      <c r="E33">
        <f t="shared" si="1"/>
        <v>0.52322226762773405</v>
      </c>
    </row>
    <row r="34" spans="1:5" x14ac:dyDescent="0.25">
      <c r="A34">
        <v>3.1999703496666701E-3</v>
      </c>
      <c r="B34">
        <v>0.26328428586323299</v>
      </c>
      <c r="D34" s="1">
        <f t="shared" si="0"/>
        <v>3.1999703496666701E-3</v>
      </c>
      <c r="E34">
        <f t="shared" si="1"/>
        <v>0.52656857172646598</v>
      </c>
    </row>
    <row r="35" spans="1:5" x14ac:dyDescent="0.25">
      <c r="A35">
        <v>3.2999365745666701E-3</v>
      </c>
      <c r="B35">
        <v>0.26493835449219999</v>
      </c>
      <c r="D35" s="1">
        <f t="shared" si="0"/>
        <v>3.2999365745666701E-3</v>
      </c>
      <c r="E35">
        <f t="shared" si="1"/>
        <v>0.52987670898439998</v>
      </c>
    </row>
    <row r="36" spans="1:5" x14ac:dyDescent="0.25">
      <c r="A36">
        <v>3.3998996174666699E-3</v>
      </c>
      <c r="B36">
        <v>0.26657289266583301</v>
      </c>
      <c r="D36" s="1">
        <f t="shared" si="0"/>
        <v>3.3998996174666699E-3</v>
      </c>
      <c r="E36">
        <f t="shared" si="1"/>
        <v>0.53314578533166601</v>
      </c>
    </row>
    <row r="37" spans="1:5" x14ac:dyDescent="0.25">
      <c r="A37">
        <v>3.4998755436333301E-3</v>
      </c>
      <c r="B37">
        <v>0.26817120114960002</v>
      </c>
      <c r="D37" s="1">
        <f t="shared" si="0"/>
        <v>3.4998755436333301E-3</v>
      </c>
      <c r="E37">
        <f t="shared" si="1"/>
        <v>0.53634240229920005</v>
      </c>
    </row>
    <row r="38" spans="1:5" x14ac:dyDescent="0.25">
      <c r="A38">
        <v>3.5998886451000002E-3</v>
      </c>
      <c r="B38">
        <v>0.26974777380626702</v>
      </c>
      <c r="D38" s="1">
        <f t="shared" si="0"/>
        <v>3.5998886451000002E-3</v>
      </c>
      <c r="E38">
        <f t="shared" si="1"/>
        <v>0.53949554761253404</v>
      </c>
    </row>
    <row r="39" spans="1:5" x14ac:dyDescent="0.25">
      <c r="A39">
        <v>3.69984765226667E-3</v>
      </c>
      <c r="B39">
        <v>0.27130234241483298</v>
      </c>
      <c r="D39" s="1">
        <f t="shared" si="0"/>
        <v>3.69984765226667E-3</v>
      </c>
      <c r="E39">
        <f t="shared" si="1"/>
        <v>0.54260468482966595</v>
      </c>
    </row>
    <row r="40" spans="1:5" x14ac:dyDescent="0.25">
      <c r="A40">
        <v>3.7998564076000001E-3</v>
      </c>
      <c r="B40">
        <v>0.27284467220306702</v>
      </c>
      <c r="D40" s="1">
        <f t="shared" si="0"/>
        <v>3.7998564076000001E-3</v>
      </c>
      <c r="E40">
        <f t="shared" si="1"/>
        <v>0.54568934440613404</v>
      </c>
    </row>
    <row r="41" spans="1:5" x14ac:dyDescent="0.25">
      <c r="A41">
        <v>3.8998613599666699E-3</v>
      </c>
      <c r="B41">
        <v>0.27436988552410002</v>
      </c>
      <c r="D41" s="1">
        <f t="shared" si="0"/>
        <v>3.8998613599666699E-3</v>
      </c>
      <c r="E41">
        <f t="shared" si="1"/>
        <v>0.54873977104820004</v>
      </c>
    </row>
    <row r="42" spans="1:5" x14ac:dyDescent="0.25">
      <c r="A42">
        <v>3.9998382951000003E-3</v>
      </c>
      <c r="B42">
        <v>0.27586299180983298</v>
      </c>
      <c r="D42" s="1">
        <f t="shared" si="0"/>
        <v>3.9998382951000003E-3</v>
      </c>
      <c r="E42">
        <f t="shared" si="1"/>
        <v>0.55172598361966596</v>
      </c>
    </row>
    <row r="43" spans="1:5" x14ac:dyDescent="0.25">
      <c r="A43">
        <v>4.0998115825333298E-3</v>
      </c>
      <c r="B43">
        <v>0.27735222379366697</v>
      </c>
      <c r="D43" s="1">
        <f t="shared" si="0"/>
        <v>4.0998115825333298E-3</v>
      </c>
      <c r="E43">
        <f t="shared" si="1"/>
        <v>0.55470444758733395</v>
      </c>
    </row>
    <row r="44" spans="1:5" x14ac:dyDescent="0.25">
      <c r="A44">
        <v>4.1997825416333302E-3</v>
      </c>
      <c r="B44">
        <v>0.278829763332967</v>
      </c>
      <c r="D44" s="1">
        <f t="shared" si="0"/>
        <v>4.1997825416333302E-3</v>
      </c>
      <c r="E44">
        <f t="shared" si="1"/>
        <v>0.55765952666593399</v>
      </c>
    </row>
    <row r="45" spans="1:5" x14ac:dyDescent="0.25">
      <c r="A45">
        <v>4.2997848552666701E-3</v>
      </c>
      <c r="B45">
        <v>0.28028902411463302</v>
      </c>
      <c r="D45" s="1">
        <f t="shared" si="0"/>
        <v>4.2997848552666701E-3</v>
      </c>
      <c r="E45">
        <f t="shared" si="1"/>
        <v>0.56057804822926605</v>
      </c>
    </row>
    <row r="46" spans="1:5" x14ac:dyDescent="0.25">
      <c r="A46">
        <v>4.3997480533999999E-3</v>
      </c>
      <c r="B46">
        <v>0.28171843290330001</v>
      </c>
      <c r="D46" s="1">
        <f t="shared" si="0"/>
        <v>4.3997480533999999E-3</v>
      </c>
      <c r="E46">
        <f t="shared" si="1"/>
        <v>0.56343686580660002</v>
      </c>
    </row>
    <row r="47" spans="1:5" x14ac:dyDescent="0.25">
      <c r="A47">
        <v>4.49993927033333E-3</v>
      </c>
      <c r="B47">
        <v>0.28312622507416702</v>
      </c>
      <c r="D47" s="1">
        <f t="shared" si="0"/>
        <v>4.49993927033333E-3</v>
      </c>
      <c r="E47">
        <f t="shared" si="1"/>
        <v>0.56625245014833403</v>
      </c>
    </row>
    <row r="48" spans="1:5" x14ac:dyDescent="0.25">
      <c r="A48">
        <v>4.5999377034666696E-3</v>
      </c>
      <c r="B48">
        <v>0.28449798623720002</v>
      </c>
      <c r="D48" s="1">
        <f t="shared" si="0"/>
        <v>4.5999377034666696E-3</v>
      </c>
      <c r="E48">
        <f t="shared" si="1"/>
        <v>0.56899597247440004</v>
      </c>
    </row>
    <row r="49" spans="1:5" x14ac:dyDescent="0.25">
      <c r="A49">
        <v>4.6998900361666703E-3</v>
      </c>
      <c r="B49">
        <v>0.28584121664363299</v>
      </c>
      <c r="D49" s="1">
        <f t="shared" si="0"/>
        <v>4.6998900361666703E-3</v>
      </c>
      <c r="E49">
        <f t="shared" si="1"/>
        <v>0.57168243328726598</v>
      </c>
    </row>
    <row r="50" spans="1:5" x14ac:dyDescent="0.25">
      <c r="A50">
        <v>4.7998811739333302E-3</v>
      </c>
      <c r="B50">
        <v>0.287191977103533</v>
      </c>
      <c r="D50" s="1">
        <f t="shared" si="0"/>
        <v>4.7998811739333302E-3</v>
      </c>
      <c r="E50">
        <f t="shared" si="1"/>
        <v>0.57438395420706601</v>
      </c>
    </row>
    <row r="51" spans="1:5" x14ac:dyDescent="0.25">
      <c r="A51">
        <v>4.8998521330333297E-3</v>
      </c>
      <c r="B51">
        <v>0.28855791687966698</v>
      </c>
      <c r="D51" s="1">
        <f t="shared" si="0"/>
        <v>4.8998521330333297E-3</v>
      </c>
      <c r="E51">
        <f t="shared" si="1"/>
        <v>0.57711583375933395</v>
      </c>
    </row>
    <row r="52" spans="1:5" x14ac:dyDescent="0.25">
      <c r="A52">
        <v>4.9998578615333298E-3</v>
      </c>
      <c r="B52">
        <v>0.28989317019779998</v>
      </c>
      <c r="D52" s="1">
        <f t="shared" si="0"/>
        <v>4.9998578615333298E-3</v>
      </c>
      <c r="E52">
        <f t="shared" si="1"/>
        <v>0.57978634039559995</v>
      </c>
    </row>
    <row r="53" spans="1:5" x14ac:dyDescent="0.25">
      <c r="A53">
        <v>5.0998295967333296E-3</v>
      </c>
      <c r="B53">
        <v>0.29120467106499998</v>
      </c>
      <c r="D53" s="1">
        <f t="shared" si="0"/>
        <v>5.0998295967333296E-3</v>
      </c>
      <c r="E53">
        <f t="shared" si="1"/>
        <v>0.58240934212999995</v>
      </c>
    </row>
    <row r="54" spans="1:5" x14ac:dyDescent="0.25">
      <c r="A54">
        <v>5.1998325313333304E-3</v>
      </c>
      <c r="B54">
        <v>0.29247371355693302</v>
      </c>
      <c r="D54" s="1">
        <f t="shared" si="0"/>
        <v>5.1998325313333304E-3</v>
      </c>
      <c r="E54">
        <f t="shared" si="1"/>
        <v>0.58494742711386605</v>
      </c>
    </row>
    <row r="55" spans="1:5" x14ac:dyDescent="0.25">
      <c r="A55">
        <v>5.2998449342666698E-3</v>
      </c>
      <c r="B55">
        <v>0.29373837510746698</v>
      </c>
      <c r="D55" s="1">
        <f t="shared" si="0"/>
        <v>5.2998449342666698E-3</v>
      </c>
      <c r="E55">
        <f t="shared" si="1"/>
        <v>0.58747675021493395</v>
      </c>
    </row>
    <row r="56" spans="1:5" x14ac:dyDescent="0.25">
      <c r="A56">
        <v>5.3997947834333298E-3</v>
      </c>
      <c r="B56">
        <v>0.29491126537323298</v>
      </c>
      <c r="D56" s="1">
        <f t="shared" si="0"/>
        <v>5.3997947834333298E-3</v>
      </c>
      <c r="E56">
        <f t="shared" si="1"/>
        <v>0.58982253074646596</v>
      </c>
    </row>
    <row r="57" spans="1:5" x14ac:dyDescent="0.25">
      <c r="A57">
        <v>5.4997773841E-3</v>
      </c>
      <c r="B57">
        <v>0.29605780045193297</v>
      </c>
      <c r="D57" s="1">
        <f t="shared" si="0"/>
        <v>5.4997773841E-3</v>
      </c>
      <c r="E57">
        <f t="shared" si="1"/>
        <v>0.59211560090386595</v>
      </c>
    </row>
    <row r="58" spans="1:5" x14ac:dyDescent="0.25">
      <c r="A58">
        <v>5.5997506715333304E-3</v>
      </c>
      <c r="B58">
        <v>0.29718568921089999</v>
      </c>
      <c r="D58" s="1">
        <f t="shared" si="0"/>
        <v>5.5997506715333304E-3</v>
      </c>
      <c r="E58">
        <f t="shared" si="1"/>
        <v>0.59437137842179999</v>
      </c>
    </row>
    <row r="59" spans="1:5" x14ac:dyDescent="0.25">
      <c r="A59">
        <v>5.6997461555000004E-3</v>
      </c>
      <c r="B59">
        <v>0.29831930994990002</v>
      </c>
      <c r="D59" s="1">
        <f t="shared" si="0"/>
        <v>5.6997461555000004E-3</v>
      </c>
      <c r="E59">
        <f t="shared" si="1"/>
        <v>0.59663861989980005</v>
      </c>
    </row>
    <row r="60" spans="1:5" x14ac:dyDescent="0.25">
      <c r="A60">
        <v>5.7999369067666699E-3</v>
      </c>
      <c r="B60">
        <v>0.29941646258036703</v>
      </c>
      <c r="D60" s="1">
        <f t="shared" si="0"/>
        <v>5.7999369067666699E-3</v>
      </c>
      <c r="E60">
        <f t="shared" si="1"/>
        <v>0.59883292516073405</v>
      </c>
    </row>
    <row r="61" spans="1:5" x14ac:dyDescent="0.25">
      <c r="A61">
        <v>5.8999061584666702E-3</v>
      </c>
      <c r="B61">
        <v>0.30052954951920002</v>
      </c>
      <c r="D61" s="1">
        <f t="shared" si="0"/>
        <v>5.8999061584666702E-3</v>
      </c>
      <c r="E61">
        <f t="shared" si="1"/>
        <v>0.60105909903840005</v>
      </c>
    </row>
    <row r="62" spans="1:5" x14ac:dyDescent="0.25">
      <c r="A62">
        <v>5.9998805323999999E-3</v>
      </c>
      <c r="B62">
        <v>0.301673988501233</v>
      </c>
      <c r="D62" s="1">
        <f t="shared" si="0"/>
        <v>5.9998805323999999E-3</v>
      </c>
      <c r="E62">
        <f t="shared" si="1"/>
        <v>0.60334797700246601</v>
      </c>
    </row>
    <row r="63" spans="1:5" x14ac:dyDescent="0.25">
      <c r="A63">
        <v>6.0998775685999996E-3</v>
      </c>
      <c r="B63">
        <v>0.30281654000283298</v>
      </c>
      <c r="D63" s="1">
        <f t="shared" si="0"/>
        <v>6.0998775685999996E-3</v>
      </c>
      <c r="E63">
        <f t="shared" si="1"/>
        <v>0.60563308000566596</v>
      </c>
    </row>
    <row r="64" spans="1:5" x14ac:dyDescent="0.25">
      <c r="A64">
        <v>6.1998430950000001E-3</v>
      </c>
      <c r="B64">
        <v>0.30392818649609998</v>
      </c>
      <c r="D64" s="1">
        <f t="shared" si="0"/>
        <v>6.1998430950000001E-3</v>
      </c>
      <c r="E64">
        <f t="shared" si="1"/>
        <v>0.60785637299219997</v>
      </c>
    </row>
    <row r="65" spans="1:5" x14ac:dyDescent="0.25">
      <c r="A65">
        <v>6.2998182450666696E-3</v>
      </c>
      <c r="B65">
        <v>0.30497870842616698</v>
      </c>
      <c r="D65" s="1">
        <f t="shared" si="0"/>
        <v>6.2998182450666696E-3</v>
      </c>
      <c r="E65">
        <f t="shared" si="1"/>
        <v>0.60995741685233396</v>
      </c>
    </row>
    <row r="66" spans="1:5" x14ac:dyDescent="0.25">
      <c r="A66">
        <v>6.39981481556667E-3</v>
      </c>
      <c r="B66">
        <v>0.30610514680543299</v>
      </c>
      <c r="D66" s="1">
        <f t="shared" si="0"/>
        <v>6.39981481556667E-3</v>
      </c>
      <c r="E66">
        <f t="shared" si="1"/>
        <v>0.61221029361086599</v>
      </c>
    </row>
    <row r="67" spans="1:5" x14ac:dyDescent="0.25">
      <c r="A67">
        <v>6.4998373079000003E-3</v>
      </c>
      <c r="B67">
        <v>0.30720488230389997</v>
      </c>
      <c r="D67" s="1">
        <f t="shared" si="0"/>
        <v>6.4998373079000003E-3</v>
      </c>
      <c r="E67">
        <f t="shared" si="1"/>
        <v>0.61440976460779995</v>
      </c>
    </row>
    <row r="68" spans="1:5" x14ac:dyDescent="0.25">
      <c r="A68">
        <v>6.5998006612000004E-3</v>
      </c>
      <c r="B68">
        <v>0.30829839905103301</v>
      </c>
      <c r="D68" s="1">
        <f t="shared" ref="D68:D102" si="2">A68</f>
        <v>6.5998006612000004E-3</v>
      </c>
      <c r="E68">
        <f t="shared" ref="E68:E102" si="3">B68*2</f>
        <v>0.61659679810206602</v>
      </c>
    </row>
    <row r="69" spans="1:5" x14ac:dyDescent="0.25">
      <c r="A69">
        <v>6.6998062345000001E-3</v>
      </c>
      <c r="B69">
        <v>0.30942289034526699</v>
      </c>
      <c r="D69" s="1">
        <f t="shared" si="2"/>
        <v>6.6998062345000001E-3</v>
      </c>
      <c r="E69">
        <f t="shared" si="3"/>
        <v>0.61884578069053398</v>
      </c>
    </row>
    <row r="70" spans="1:5" x14ac:dyDescent="0.25">
      <c r="A70">
        <v>6.7997830919999998E-3</v>
      </c>
      <c r="B70">
        <v>0.31050093968710002</v>
      </c>
      <c r="D70" s="1">
        <f t="shared" si="2"/>
        <v>6.7997830919999998E-3</v>
      </c>
      <c r="E70">
        <f t="shared" si="3"/>
        <v>0.62100187937420004</v>
      </c>
    </row>
    <row r="71" spans="1:5" x14ac:dyDescent="0.25">
      <c r="A71">
        <v>6.8997618121666698E-3</v>
      </c>
      <c r="B71">
        <v>0.31156602501870001</v>
      </c>
      <c r="D71" s="1">
        <f t="shared" si="2"/>
        <v>6.8997618121666698E-3</v>
      </c>
      <c r="E71">
        <f t="shared" si="3"/>
        <v>0.62313205003740002</v>
      </c>
    </row>
    <row r="72" spans="1:5" x14ac:dyDescent="0.25">
      <c r="A72">
        <v>6.9997273385333297E-3</v>
      </c>
      <c r="B72">
        <v>0.31262289484343297</v>
      </c>
      <c r="D72" s="1">
        <f t="shared" si="2"/>
        <v>6.9997273385333297E-3</v>
      </c>
      <c r="E72">
        <f t="shared" si="3"/>
        <v>0.62524578968686595</v>
      </c>
    </row>
    <row r="73" spans="1:5" x14ac:dyDescent="0.25">
      <c r="A73">
        <v>7.0997338431333301E-3</v>
      </c>
      <c r="B73">
        <v>0.31371102730430001</v>
      </c>
      <c r="D73" s="1">
        <f t="shared" si="2"/>
        <v>7.0997338431333301E-3</v>
      </c>
      <c r="E73">
        <f t="shared" si="3"/>
        <v>0.62742205460860001</v>
      </c>
    </row>
    <row r="74" spans="1:5" x14ac:dyDescent="0.25">
      <c r="A74">
        <v>7.1999137289666696E-3</v>
      </c>
      <c r="B74">
        <v>0.31479774912196701</v>
      </c>
      <c r="D74" s="1">
        <f t="shared" si="2"/>
        <v>7.1999137289666696E-3</v>
      </c>
      <c r="E74">
        <f t="shared" si="3"/>
        <v>0.62959549824393402</v>
      </c>
    </row>
    <row r="75" spans="1:5" x14ac:dyDescent="0.25">
      <c r="A75">
        <v>7.2998440203333303E-3</v>
      </c>
      <c r="B75">
        <v>0.31586158275606702</v>
      </c>
      <c r="D75" s="1">
        <f t="shared" si="2"/>
        <v>7.2998440203333303E-3</v>
      </c>
      <c r="E75">
        <f t="shared" si="3"/>
        <v>0.63172316551213403</v>
      </c>
    </row>
    <row r="76" spans="1:5" x14ac:dyDescent="0.25">
      <c r="A76">
        <v>7.3998862256666699E-3</v>
      </c>
      <c r="B76">
        <v>0.31690530975659997</v>
      </c>
      <c r="D76" s="1">
        <f t="shared" si="2"/>
        <v>7.3998862256666699E-3</v>
      </c>
      <c r="E76">
        <f t="shared" si="3"/>
        <v>0.63381061951319995</v>
      </c>
    </row>
    <row r="77" spans="1:5" x14ac:dyDescent="0.25">
      <c r="A77">
        <v>7.4998362300666699E-3</v>
      </c>
      <c r="B77">
        <v>0.31797674298286699</v>
      </c>
      <c r="D77" s="1">
        <f t="shared" si="2"/>
        <v>7.4998362300666699E-3</v>
      </c>
      <c r="E77">
        <f t="shared" si="3"/>
        <v>0.63595348596573398</v>
      </c>
    </row>
    <row r="78" spans="1:5" x14ac:dyDescent="0.25">
      <c r="A78">
        <v>7.5998270573999997E-3</v>
      </c>
      <c r="B78">
        <v>0.319060047467567</v>
      </c>
      <c r="D78" s="1">
        <f t="shared" si="2"/>
        <v>7.5998270573999997E-3</v>
      </c>
      <c r="E78">
        <f t="shared" si="3"/>
        <v>0.638120094935134</v>
      </c>
    </row>
    <row r="79" spans="1:5" x14ac:dyDescent="0.25">
      <c r="A79">
        <v>7.6997936703333304E-3</v>
      </c>
      <c r="B79">
        <v>0.3201199968656</v>
      </c>
      <c r="D79" s="1">
        <f t="shared" si="2"/>
        <v>7.6997936703333304E-3</v>
      </c>
      <c r="E79">
        <f t="shared" si="3"/>
        <v>0.6402399937312</v>
      </c>
    </row>
    <row r="80" spans="1:5" x14ac:dyDescent="0.25">
      <c r="A80">
        <v>7.7997905512666704E-3</v>
      </c>
      <c r="B80">
        <v>0.32120839754743302</v>
      </c>
      <c r="D80" s="1">
        <f t="shared" si="2"/>
        <v>7.7997905512666704E-3</v>
      </c>
      <c r="E80">
        <f t="shared" si="3"/>
        <v>0.64241679509486604</v>
      </c>
    </row>
    <row r="81" spans="1:5" x14ac:dyDescent="0.25">
      <c r="A81">
        <v>7.8997910022666692E-3</v>
      </c>
      <c r="B81">
        <v>0.322274009386667</v>
      </c>
      <c r="D81" s="1">
        <f t="shared" si="2"/>
        <v>7.8997910022666692E-3</v>
      </c>
      <c r="E81">
        <f t="shared" si="3"/>
        <v>0.64454801877333401</v>
      </c>
    </row>
    <row r="82" spans="1:5" x14ac:dyDescent="0.25">
      <c r="A82">
        <v>7.9997607196333302E-3</v>
      </c>
      <c r="B82">
        <v>0.32333847880363298</v>
      </c>
      <c r="D82" s="1">
        <f t="shared" si="2"/>
        <v>7.9997607196333302E-3</v>
      </c>
      <c r="E82">
        <f t="shared" si="3"/>
        <v>0.64667695760726596</v>
      </c>
    </row>
    <row r="83" spans="1:5" x14ac:dyDescent="0.25">
      <c r="A83">
        <v>8.0997689316666694E-3</v>
      </c>
      <c r="B83">
        <v>0.32438103357949999</v>
      </c>
      <c r="D83" s="1">
        <f t="shared" si="2"/>
        <v>8.0997689316666694E-3</v>
      </c>
      <c r="E83">
        <f t="shared" si="3"/>
        <v>0.64876206715899998</v>
      </c>
    </row>
    <row r="84" spans="1:5" x14ac:dyDescent="0.25">
      <c r="A84">
        <v>8.1997563441666699E-3</v>
      </c>
      <c r="B84">
        <v>0.32542931040126699</v>
      </c>
      <c r="D84" s="1">
        <f t="shared" si="2"/>
        <v>8.1997563441666699E-3</v>
      </c>
      <c r="E84">
        <f t="shared" si="3"/>
        <v>0.65085862080253398</v>
      </c>
    </row>
    <row r="85" spans="1:5" x14ac:dyDescent="0.25">
      <c r="A85">
        <v>8.2997322703333293E-3</v>
      </c>
      <c r="B85">
        <v>0.32650659481683297</v>
      </c>
      <c r="D85" s="1">
        <f t="shared" si="2"/>
        <v>8.2997322703333293E-3</v>
      </c>
      <c r="E85">
        <f t="shared" si="3"/>
        <v>0.65301318963366595</v>
      </c>
    </row>
    <row r="86" spans="1:5" x14ac:dyDescent="0.25">
      <c r="A86">
        <v>8.3997631445666705E-3</v>
      </c>
      <c r="B86">
        <v>0.32760701576866702</v>
      </c>
      <c r="D86" s="1">
        <f t="shared" si="2"/>
        <v>8.3997631445666705E-3</v>
      </c>
      <c r="E86">
        <f t="shared" si="3"/>
        <v>0.65521403153733404</v>
      </c>
    </row>
    <row r="87" spans="1:5" x14ac:dyDescent="0.25">
      <c r="A87">
        <v>8.4998930493999994E-3</v>
      </c>
      <c r="B87">
        <v>0.32863453030586698</v>
      </c>
      <c r="D87" s="1">
        <f t="shared" si="2"/>
        <v>8.4998930493999994E-3</v>
      </c>
      <c r="E87">
        <f t="shared" si="3"/>
        <v>0.65726906061173396</v>
      </c>
    </row>
    <row r="88" spans="1:5" x14ac:dyDescent="0.25">
      <c r="A88">
        <v>8.5998674233666705E-3</v>
      </c>
      <c r="B88">
        <v>0.32972376545273302</v>
      </c>
      <c r="D88" s="1">
        <f t="shared" si="2"/>
        <v>8.5998674233666705E-3</v>
      </c>
      <c r="E88">
        <f t="shared" si="3"/>
        <v>0.65944753090546604</v>
      </c>
    </row>
    <row r="89" spans="1:5" x14ac:dyDescent="0.25">
      <c r="A89">
        <v>8.6998759458333293E-3</v>
      </c>
      <c r="B89">
        <v>0.330802639325467</v>
      </c>
      <c r="D89" s="1">
        <f t="shared" si="2"/>
        <v>8.6998759458333293E-3</v>
      </c>
      <c r="E89">
        <f t="shared" si="3"/>
        <v>0.66160527865093399</v>
      </c>
    </row>
    <row r="90" spans="1:5" x14ac:dyDescent="0.25">
      <c r="A90">
        <v>8.7998369708333305E-3</v>
      </c>
      <c r="B90">
        <v>0.3318916161855</v>
      </c>
      <c r="D90" s="1">
        <f t="shared" si="2"/>
        <v>8.7998369708333305E-3</v>
      </c>
      <c r="E90">
        <f t="shared" si="3"/>
        <v>0.66378323237100001</v>
      </c>
    </row>
    <row r="91" spans="1:5" x14ac:dyDescent="0.25">
      <c r="A91">
        <v>8.8998371114333303E-3</v>
      </c>
      <c r="B91">
        <v>0.33298200368883302</v>
      </c>
      <c r="D91" s="1">
        <f t="shared" si="2"/>
        <v>8.8998371114333303E-3</v>
      </c>
      <c r="E91">
        <f t="shared" si="3"/>
        <v>0.66596400737766603</v>
      </c>
    </row>
    <row r="92" spans="1:5" x14ac:dyDescent="0.25">
      <c r="A92">
        <v>8.9998043452666696E-3</v>
      </c>
      <c r="B92">
        <v>0.334057221810033</v>
      </c>
      <c r="D92" s="1">
        <f t="shared" si="2"/>
        <v>8.9998043452666696E-3</v>
      </c>
      <c r="E92">
        <f t="shared" si="3"/>
        <v>0.668114443620066</v>
      </c>
    </row>
    <row r="93" spans="1:5" x14ac:dyDescent="0.25">
      <c r="A93">
        <v>9.0998150408333305E-3</v>
      </c>
      <c r="B93">
        <v>0.33512857556343301</v>
      </c>
      <c r="D93" s="1">
        <f t="shared" si="2"/>
        <v>9.0998150408333305E-3</v>
      </c>
      <c r="E93">
        <f t="shared" si="3"/>
        <v>0.67025715112686601</v>
      </c>
    </row>
    <row r="94" spans="1:5" x14ac:dyDescent="0.25">
      <c r="A94">
        <v>9.1997571289666701E-3</v>
      </c>
      <c r="B94">
        <v>0.33623463908829998</v>
      </c>
      <c r="D94" s="1">
        <f t="shared" si="2"/>
        <v>9.1997571289666701E-3</v>
      </c>
      <c r="E94">
        <f t="shared" si="3"/>
        <v>0.67246927817659996</v>
      </c>
    </row>
    <row r="95" spans="1:5" x14ac:dyDescent="0.25">
      <c r="A95">
        <v>9.2997982476999991E-3</v>
      </c>
      <c r="B95">
        <v>0.33730500936506702</v>
      </c>
      <c r="D95" s="1">
        <f t="shared" si="2"/>
        <v>9.2997982476999991E-3</v>
      </c>
      <c r="E95">
        <f t="shared" si="3"/>
        <v>0.67461001873013404</v>
      </c>
    </row>
    <row r="96" spans="1:5" x14ac:dyDescent="0.25">
      <c r="A96">
        <v>9.3997539952333405E-3</v>
      </c>
      <c r="B96">
        <v>0.33841073513033298</v>
      </c>
      <c r="D96" s="1">
        <f t="shared" si="2"/>
        <v>9.3997539952333405E-3</v>
      </c>
      <c r="E96">
        <f t="shared" si="3"/>
        <v>0.67682147026066597</v>
      </c>
    </row>
    <row r="97" spans="1:5" x14ac:dyDescent="0.25">
      <c r="A97">
        <v>9.4997687265333305E-3</v>
      </c>
      <c r="B97">
        <v>0.33952020605403299</v>
      </c>
      <c r="D97" s="1">
        <f t="shared" si="2"/>
        <v>9.4997687265333305E-3</v>
      </c>
      <c r="E97">
        <f t="shared" si="3"/>
        <v>0.67904041210806598</v>
      </c>
    </row>
    <row r="98" spans="1:5" x14ac:dyDescent="0.25">
      <c r="A98">
        <v>9.5997316142000001E-3</v>
      </c>
      <c r="B98">
        <v>0.34064076344170002</v>
      </c>
      <c r="D98" s="1">
        <f t="shared" si="2"/>
        <v>9.5997316142000001E-3</v>
      </c>
      <c r="E98">
        <f t="shared" si="3"/>
        <v>0.68128152688340005</v>
      </c>
    </row>
    <row r="99" spans="1:5" x14ac:dyDescent="0.25">
      <c r="A99">
        <v>9.6997078508333293E-3</v>
      </c>
      <c r="B99">
        <v>0.34174934029580001</v>
      </c>
      <c r="D99" s="1">
        <f t="shared" si="2"/>
        <v>9.6997078508333293E-3</v>
      </c>
      <c r="E99">
        <f t="shared" si="3"/>
        <v>0.68349868059160002</v>
      </c>
    </row>
    <row r="100" spans="1:5" x14ac:dyDescent="0.25">
      <c r="A100">
        <v>9.7996871918333301E-3</v>
      </c>
      <c r="B100">
        <v>0.34286859631540001</v>
      </c>
      <c r="D100" s="1">
        <f t="shared" si="2"/>
        <v>9.7996871918333301E-3</v>
      </c>
      <c r="E100">
        <f t="shared" si="3"/>
        <v>0.68573719263080002</v>
      </c>
    </row>
    <row r="101" spans="1:5" x14ac:dyDescent="0.25">
      <c r="A101">
        <v>9.8998133714333306E-3</v>
      </c>
      <c r="B101">
        <v>0.34400486946106701</v>
      </c>
      <c r="D101" s="1">
        <f t="shared" si="2"/>
        <v>9.8998133714333306E-3</v>
      </c>
      <c r="E101">
        <f t="shared" si="3"/>
        <v>0.68800973892213402</v>
      </c>
    </row>
    <row r="102" spans="1:5" x14ac:dyDescent="0.25">
      <c r="A102">
        <v>9.9998783940999994E-3</v>
      </c>
      <c r="B102">
        <v>0.34509556492166699</v>
      </c>
      <c r="D102" s="1">
        <f t="shared" si="2"/>
        <v>9.9998783940999994E-3</v>
      </c>
      <c r="E102">
        <f t="shared" si="3"/>
        <v>0.69019112984333397</v>
      </c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CMUT_w223_3,5_2.5MHz_angl_1par</vt:lpstr>
      <vt:lpstr>CMUT_w223_3,5_1MHz_part_match</vt:lpstr>
      <vt:lpstr>CMUT_w223_3,5_1MHz_angl_part</vt:lpstr>
      <vt:lpstr>CMUT_w223_3,5_1MHz_angl_4pa (2)</vt:lpstr>
      <vt:lpstr>rectifier_characteriestics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Saccher, Marta</dc:creator>
  <cp:lastModifiedBy>Saccher, Marta</cp:lastModifiedBy>
  <dcterms:created xsi:type="dcterms:W3CDTF">2022-11-17T08:49:53Z</dcterms:created>
  <dcterms:modified xsi:type="dcterms:W3CDTF">2024-03-18T15:26:45Z</dcterms:modified>
</cp:coreProperties>
</file>