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rticle reprotoxicité\Données brutes-reprotoxicité\"/>
    </mc:Choice>
  </mc:AlternateContent>
  <bookViews>
    <workbookView xWindow="0" yWindow="0" windowWidth="20490" windowHeight="7455"/>
  </bookViews>
  <sheets>
    <sheet name="Solution preparation-weighing" sheetId="1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F3" i="1"/>
  <c r="H3" i="1"/>
  <c r="I3" i="1"/>
  <c r="G3" i="1"/>
  <c r="J53" i="1" l="1"/>
  <c r="D51" i="1" l="1"/>
  <c r="D8" i="1" l="1"/>
  <c r="G32" i="1" l="1"/>
  <c r="D10" i="1" l="1"/>
  <c r="F10" i="1" s="1"/>
  <c r="D9" i="1"/>
  <c r="D7" i="1"/>
  <c r="D6" i="1"/>
  <c r="D5" i="1"/>
  <c r="D4" i="1"/>
  <c r="F4" i="1" l="1"/>
  <c r="G4" i="1" s="1"/>
  <c r="I4" i="1" s="1"/>
  <c r="F5" i="1"/>
  <c r="H5" i="1" s="1"/>
  <c r="F6" i="1"/>
  <c r="H6" i="1" s="1"/>
  <c r="F7" i="1"/>
  <c r="H7" i="1" s="1"/>
  <c r="F8" i="1"/>
  <c r="H8" i="1" s="1"/>
  <c r="F9" i="1"/>
  <c r="H9" i="1" s="1"/>
  <c r="H10" i="1"/>
  <c r="H4" i="1" l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</calcChain>
</file>

<file path=xl/sharedStrings.xml><?xml version="1.0" encoding="utf-8"?>
<sst xmlns="http://schemas.openxmlformats.org/spreadsheetml/2006/main" count="30" uniqueCount="26">
  <si>
    <t>Concentration (g/L)</t>
  </si>
  <si>
    <t>Qté de Matière (g)</t>
  </si>
  <si>
    <t>Volume (L)</t>
  </si>
  <si>
    <t>Qté de Matière (mg)</t>
  </si>
  <si>
    <t>Formulation</t>
  </si>
  <si>
    <t>Qtité rapid Max (mg)</t>
  </si>
  <si>
    <t>IPA</t>
  </si>
  <si>
    <t>Rapid Max 750 WG (g)</t>
  </si>
  <si>
    <t>acide</t>
  </si>
  <si>
    <t>Masse molaire</t>
  </si>
  <si>
    <t>TMR</t>
  </si>
  <si>
    <t>750 WG</t>
  </si>
  <si>
    <t xml:space="preserve"> 750 g/Kg</t>
  </si>
  <si>
    <t>Date de peremption</t>
  </si>
  <si>
    <r>
      <rPr>
        <b/>
        <sz val="11"/>
        <color theme="1"/>
        <rFont val="Calibri"/>
        <family val="2"/>
        <scheme val="minor"/>
      </rPr>
      <t>N° de lot</t>
    </r>
    <r>
      <rPr>
        <sz val="11"/>
        <color theme="1"/>
        <rFont val="Calibri"/>
        <family val="2"/>
        <scheme val="minor"/>
      </rPr>
      <t xml:space="preserve"> : XH-CHP-RM062018</t>
    </r>
  </si>
  <si>
    <r>
      <rPr>
        <b/>
        <sz val="11"/>
        <color theme="1"/>
        <rFont val="Calibri"/>
        <family val="2"/>
        <scheme val="minor"/>
      </rPr>
      <t>Date de fabrication</t>
    </r>
    <r>
      <rPr>
        <sz val="11"/>
        <color theme="1"/>
        <rFont val="Calibri"/>
        <family val="2"/>
        <scheme val="minor"/>
      </rPr>
      <t xml:space="preserve"> : juin 2018</t>
    </r>
  </si>
  <si>
    <r>
      <rPr>
        <b/>
        <sz val="11"/>
        <color theme="1"/>
        <rFont val="Calibri"/>
        <family val="2"/>
        <scheme val="minor"/>
      </rPr>
      <t>N° d'homologation</t>
    </r>
    <r>
      <rPr>
        <sz val="11"/>
        <color theme="1"/>
        <rFont val="Calibri"/>
        <family val="2"/>
        <scheme val="minor"/>
      </rPr>
      <t xml:space="preserve">  : 111053 He</t>
    </r>
  </si>
  <si>
    <t>Moyenne</t>
  </si>
  <si>
    <t>forme IPA</t>
  </si>
  <si>
    <t>WG ( acide)</t>
  </si>
  <si>
    <r>
      <rPr>
        <b/>
        <sz val="11"/>
        <color theme="1"/>
        <rFont val="Calibri"/>
        <family val="2"/>
        <scheme val="minor"/>
      </rPr>
      <t>Rapid Max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</si>
  <si>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Moyenne</t>
    </r>
    <r>
      <rPr>
        <sz val="11"/>
        <color theme="1"/>
        <rFont val="Calibri"/>
        <family val="2"/>
        <scheme val="minor"/>
      </rPr>
      <t xml:space="preserve"> </t>
    </r>
  </si>
  <si>
    <t>Poids des vers  pour les tests de toxicité chronique (01-12-2018)</t>
  </si>
  <si>
    <t>Rapid Max 750 WG (mg)</t>
  </si>
  <si>
    <t>Rapid Max (750 WG) (g)</t>
  </si>
  <si>
    <t>Poids des vers  pour les tests de toxicité aigue ( g) (23-11-2018)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</si>
</sst>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-Roman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0" fontId="1" fillId="0" borderId="0" xfId="0" applyFont="1"/>
    <xf numFmtId="17" fontId="0" fillId="0" borderId="0" xfId="0" applyNumberFormat="1"/>
    <xf numFmtId="0" fontId="1" fillId="3" borderId="0" xfId="0" applyFont="1" applyFill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tabSelected="1" workbookViewId="0">
      <selection activeCell="D13" sqref="D13"/>
    </sheetView>
  </sheetViews>
  <sheetFormatPr baseColWidth="10" defaultRowHeight="15"/>
  <cols>
    <col min="5" max="5" width="13.28515625" customWidth="1"/>
    <col min="6" max="6" width="11.7109375" customWidth="1"/>
    <col min="7" max="7" width="18.140625" customWidth="1"/>
    <col min="8" max="8" width="24.42578125" customWidth="1"/>
    <col min="9" max="9" width="21.5703125" customWidth="1"/>
    <col min="10" max="10" width="16.5703125" customWidth="1"/>
  </cols>
  <sheetData>
    <row r="1" spans="2:9">
      <c r="C1" s="8" t="s">
        <v>4</v>
      </c>
    </row>
    <row r="2" spans="2:9" ht="15.75">
      <c r="B2" s="1"/>
      <c r="C2" s="8" t="s">
        <v>19</v>
      </c>
      <c r="D2" s="5" t="s">
        <v>0</v>
      </c>
      <c r="E2" s="5" t="s">
        <v>2</v>
      </c>
      <c r="F2" s="5" t="s">
        <v>1</v>
      </c>
      <c r="G2" s="5" t="s">
        <v>3</v>
      </c>
      <c r="H2" s="6" t="s">
        <v>24</v>
      </c>
      <c r="I2" s="6" t="s">
        <v>5</v>
      </c>
    </row>
    <row r="3" spans="2:9">
      <c r="D3" s="6">
        <f>2/1.35</f>
        <v>1.4814814814814814</v>
      </c>
      <c r="E3" s="6">
        <v>0.15</v>
      </c>
      <c r="F3" s="7">
        <f>E3*D3</f>
        <v>0.22222222222222221</v>
      </c>
      <c r="G3" s="7">
        <f>F3*1000</f>
        <v>222.2222222222222</v>
      </c>
      <c r="H3" s="7">
        <f>F3/0.75</f>
        <v>0.29629629629629628</v>
      </c>
      <c r="I3" s="7">
        <f>G3/0.75</f>
        <v>296.29629629629625</v>
      </c>
    </row>
    <row r="4" spans="2:9">
      <c r="D4" s="6">
        <f>3/1.35</f>
        <v>2.2222222222222219</v>
      </c>
      <c r="E4" s="6">
        <v>0.15</v>
      </c>
      <c r="F4" s="7">
        <f t="shared" ref="F4:F9" si="0">E4*D4</f>
        <v>0.33333333333333326</v>
      </c>
      <c r="G4" s="7">
        <f t="shared" ref="G4:G10" si="1">F4*1000</f>
        <v>333.33333333333326</v>
      </c>
      <c r="H4" s="7">
        <f t="shared" ref="H4:H10" si="2">F4/0.75</f>
        <v>0.44444444444444436</v>
      </c>
      <c r="I4" s="7">
        <f t="shared" ref="I4:I10" si="3">G4/0.75</f>
        <v>444.44444444444434</v>
      </c>
    </row>
    <row r="5" spans="2:9">
      <c r="D5" s="6">
        <f>4/1.35</f>
        <v>2.9629629629629628</v>
      </c>
      <c r="E5" s="6">
        <v>0.15</v>
      </c>
      <c r="F5" s="7">
        <f t="shared" si="0"/>
        <v>0.44444444444444442</v>
      </c>
      <c r="G5" s="7">
        <f t="shared" si="1"/>
        <v>444.4444444444444</v>
      </c>
      <c r="H5" s="7">
        <f t="shared" si="2"/>
        <v>0.59259259259259256</v>
      </c>
      <c r="I5" s="7">
        <f t="shared" si="3"/>
        <v>592.5925925925925</v>
      </c>
    </row>
    <row r="6" spans="2:9">
      <c r="D6" s="6">
        <f>5/1.35</f>
        <v>3.7037037037037033</v>
      </c>
      <c r="E6" s="6">
        <v>0.15</v>
      </c>
      <c r="F6" s="7">
        <f t="shared" si="0"/>
        <v>0.55555555555555547</v>
      </c>
      <c r="G6" s="7">
        <f t="shared" si="1"/>
        <v>555.55555555555543</v>
      </c>
      <c r="H6" s="7">
        <f t="shared" si="2"/>
        <v>0.74074074074074059</v>
      </c>
      <c r="I6" s="7">
        <f t="shared" si="3"/>
        <v>740.74074074074053</v>
      </c>
    </row>
    <row r="7" spans="2:9">
      <c r="D7" s="6">
        <f>8/1.35</f>
        <v>5.9259259259259256</v>
      </c>
      <c r="E7" s="6">
        <v>0.15</v>
      </c>
      <c r="F7" s="7">
        <f t="shared" si="0"/>
        <v>0.88888888888888884</v>
      </c>
      <c r="G7" s="7">
        <f t="shared" si="1"/>
        <v>888.8888888888888</v>
      </c>
      <c r="H7" s="7">
        <f t="shared" si="2"/>
        <v>1.1851851851851851</v>
      </c>
      <c r="I7" s="7">
        <f t="shared" si="3"/>
        <v>1185.185185185185</v>
      </c>
    </row>
    <row r="8" spans="2:9">
      <c r="D8" s="6">
        <f>10/1.35</f>
        <v>7.4074074074074066</v>
      </c>
      <c r="E8" s="6">
        <v>0.15</v>
      </c>
      <c r="F8" s="7">
        <f t="shared" si="0"/>
        <v>1.1111111111111109</v>
      </c>
      <c r="G8" s="7">
        <f t="shared" si="1"/>
        <v>1111.1111111111109</v>
      </c>
      <c r="H8" s="7">
        <f>F8/0.75</f>
        <v>1.4814814814814812</v>
      </c>
      <c r="I8" s="7">
        <f t="shared" si="3"/>
        <v>1481.4814814814811</v>
      </c>
    </row>
    <row r="9" spans="2:9">
      <c r="D9" s="6">
        <f>15/1.35</f>
        <v>11.111111111111111</v>
      </c>
      <c r="E9" s="6">
        <v>0.15</v>
      </c>
      <c r="F9" s="7">
        <f t="shared" si="0"/>
        <v>1.6666666666666665</v>
      </c>
      <c r="G9" s="7">
        <f t="shared" si="1"/>
        <v>1666.6666666666665</v>
      </c>
      <c r="H9" s="7">
        <f t="shared" si="2"/>
        <v>2.2222222222222219</v>
      </c>
      <c r="I9" s="7">
        <f t="shared" si="3"/>
        <v>2222.2222222222222</v>
      </c>
    </row>
    <row r="10" spans="2:9">
      <c r="D10" s="6">
        <f>20/1.35</f>
        <v>14.814814814814813</v>
      </c>
      <c r="E10" s="6">
        <v>0.15</v>
      </c>
      <c r="F10" s="7">
        <f>E10*D10</f>
        <v>2.2222222222222219</v>
      </c>
      <c r="G10" s="7">
        <f t="shared" si="1"/>
        <v>2222.2222222222217</v>
      </c>
      <c r="H10" s="7">
        <f t="shared" si="2"/>
        <v>2.9629629629629624</v>
      </c>
      <c r="I10" s="7">
        <f t="shared" si="3"/>
        <v>2962.9629629629621</v>
      </c>
    </row>
    <row r="13" spans="2:9">
      <c r="C13" s="8" t="s">
        <v>18</v>
      </c>
    </row>
    <row r="14" spans="2:9">
      <c r="D14" t="s">
        <v>0</v>
      </c>
      <c r="E14" t="s">
        <v>2</v>
      </c>
      <c r="F14" t="s">
        <v>1</v>
      </c>
      <c r="G14" t="s">
        <v>3</v>
      </c>
      <c r="H14" t="s">
        <v>7</v>
      </c>
      <c r="I14" t="s">
        <v>23</v>
      </c>
    </row>
    <row r="15" spans="2:9">
      <c r="D15">
        <v>2</v>
      </c>
      <c r="E15">
        <v>0.15</v>
      </c>
      <c r="F15">
        <v>0.3</v>
      </c>
      <c r="G15">
        <v>300</v>
      </c>
      <c r="H15">
        <v>0.4</v>
      </c>
      <c r="I15">
        <v>400</v>
      </c>
    </row>
    <row r="16" spans="2:9">
      <c r="D16">
        <v>3</v>
      </c>
      <c r="E16">
        <v>0.15</v>
      </c>
      <c r="F16">
        <v>0.44999999999999996</v>
      </c>
      <c r="G16">
        <v>449.99999999999994</v>
      </c>
      <c r="H16">
        <v>0.6</v>
      </c>
      <c r="I16">
        <v>599.99999999999989</v>
      </c>
    </row>
    <row r="17" spans="3:11">
      <c r="D17">
        <v>4</v>
      </c>
      <c r="E17">
        <v>0.15</v>
      </c>
      <c r="F17">
        <v>0.6</v>
      </c>
      <c r="G17">
        <v>600</v>
      </c>
      <c r="H17">
        <v>0.79999999999999993</v>
      </c>
      <c r="I17">
        <v>800</v>
      </c>
    </row>
    <row r="18" spans="3:11">
      <c r="D18">
        <v>5</v>
      </c>
      <c r="E18">
        <v>0.15</v>
      </c>
      <c r="F18">
        <v>0.75</v>
      </c>
      <c r="G18">
        <v>750</v>
      </c>
      <c r="H18">
        <v>1</v>
      </c>
      <c r="I18">
        <v>1000</v>
      </c>
    </row>
    <row r="19" spans="3:11">
      <c r="D19">
        <v>8</v>
      </c>
      <c r="E19">
        <v>0.15</v>
      </c>
      <c r="F19">
        <v>1.2</v>
      </c>
      <c r="G19">
        <v>1200</v>
      </c>
      <c r="H19">
        <v>1.5999999999999999</v>
      </c>
      <c r="I19">
        <v>1600</v>
      </c>
    </row>
    <row r="20" spans="3:11">
      <c r="D20">
        <v>10</v>
      </c>
      <c r="E20">
        <v>0.15</v>
      </c>
      <c r="F20">
        <v>1.5</v>
      </c>
      <c r="G20">
        <v>1500</v>
      </c>
      <c r="H20">
        <v>2</v>
      </c>
      <c r="I20">
        <v>2000</v>
      </c>
    </row>
    <row r="21" spans="3:11">
      <c r="D21">
        <v>15</v>
      </c>
      <c r="E21">
        <v>0.15</v>
      </c>
      <c r="F21">
        <v>2.25</v>
      </c>
      <c r="G21">
        <v>2250</v>
      </c>
      <c r="H21">
        <v>3</v>
      </c>
      <c r="I21">
        <v>3000</v>
      </c>
    </row>
    <row r="22" spans="3:11">
      <c r="D22">
        <v>20</v>
      </c>
      <c r="E22">
        <v>0.15</v>
      </c>
      <c r="F22">
        <v>3</v>
      </c>
      <c r="G22">
        <v>3000</v>
      </c>
      <c r="H22">
        <v>4</v>
      </c>
      <c r="I22">
        <v>4000</v>
      </c>
    </row>
    <row r="25" spans="3:11">
      <c r="H25" t="s">
        <v>14</v>
      </c>
    </row>
    <row r="26" spans="3:11">
      <c r="C26" s="3" t="s">
        <v>20</v>
      </c>
      <c r="D26" s="2" t="s">
        <v>11</v>
      </c>
      <c r="E26" t="s">
        <v>12</v>
      </c>
      <c r="F26" s="2">
        <v>0.75</v>
      </c>
      <c r="H26" t="s">
        <v>15</v>
      </c>
    </row>
    <row r="27" spans="3:11">
      <c r="H27" s="8" t="s">
        <v>13</v>
      </c>
      <c r="I27" s="9">
        <v>43983</v>
      </c>
    </row>
    <row r="28" spans="3:11">
      <c r="H28" t="s">
        <v>16</v>
      </c>
    </row>
    <row r="30" spans="3:11" ht="23.25" customHeight="1">
      <c r="F30" s="8" t="s">
        <v>9</v>
      </c>
      <c r="K30" s="4"/>
    </row>
    <row r="31" spans="3:11">
      <c r="E31" s="8" t="s">
        <v>8</v>
      </c>
      <c r="F31" s="8" t="s">
        <v>6</v>
      </c>
      <c r="G31" s="8" t="s">
        <v>10</v>
      </c>
    </row>
    <row r="32" spans="3:11">
      <c r="E32">
        <v>169.07</v>
      </c>
      <c r="F32">
        <v>228.19</v>
      </c>
      <c r="G32">
        <f>F32/E32</f>
        <v>1.3496776483113504</v>
      </c>
    </row>
    <row r="37" spans="3:10">
      <c r="C37" s="8" t="s">
        <v>25</v>
      </c>
      <c r="I37" s="8" t="s">
        <v>22</v>
      </c>
    </row>
    <row r="38" spans="3:10">
      <c r="D38">
        <v>1.1479999999999999</v>
      </c>
      <c r="J38">
        <v>1.65</v>
      </c>
    </row>
    <row r="39" spans="3:10">
      <c r="D39">
        <v>1.1220000000000001</v>
      </c>
      <c r="J39">
        <v>0.65800000000000003</v>
      </c>
    </row>
    <row r="40" spans="3:10">
      <c r="D40">
        <v>1.3</v>
      </c>
      <c r="J40">
        <v>1.2</v>
      </c>
    </row>
    <row r="41" spans="3:10">
      <c r="D41">
        <v>1.333</v>
      </c>
      <c r="J41">
        <v>1.1399999999999999</v>
      </c>
    </row>
    <row r="42" spans="3:10">
      <c r="D42">
        <v>1.3939999999999999</v>
      </c>
      <c r="J42">
        <v>1.246</v>
      </c>
    </row>
    <row r="43" spans="3:10">
      <c r="D43">
        <v>0.82599999999999996</v>
      </c>
      <c r="J43">
        <v>1.3340000000000001</v>
      </c>
    </row>
    <row r="44" spans="3:10">
      <c r="D44">
        <v>1.2490000000000001</v>
      </c>
      <c r="J44">
        <v>0.91300000000000003</v>
      </c>
    </row>
    <row r="45" spans="3:10">
      <c r="D45">
        <v>0.89700000000000002</v>
      </c>
      <c r="J45">
        <v>1.173</v>
      </c>
    </row>
    <row r="46" spans="3:10">
      <c r="D46">
        <v>0.84899999999999998</v>
      </c>
      <c r="J46">
        <v>1.321</v>
      </c>
    </row>
    <row r="47" spans="3:10">
      <c r="D47">
        <v>1.0069999999999999</v>
      </c>
      <c r="J47">
        <v>1.1990000000000001</v>
      </c>
    </row>
    <row r="48" spans="3:10">
      <c r="D48">
        <v>1.6459999999999999</v>
      </c>
      <c r="J48">
        <v>1.08</v>
      </c>
    </row>
    <row r="49" spans="3:10">
      <c r="D49">
        <v>1.0820000000000001</v>
      </c>
      <c r="J49">
        <v>0.81699999999999995</v>
      </c>
    </row>
    <row r="50" spans="3:10">
      <c r="D50">
        <v>1.649</v>
      </c>
      <c r="J50">
        <v>0.996</v>
      </c>
    </row>
    <row r="51" spans="3:10">
      <c r="C51" s="8" t="s">
        <v>17</v>
      </c>
      <c r="D51" s="10">
        <f>AVERAGE(D38:D50)</f>
        <v>1.1924615384615387</v>
      </c>
      <c r="J51">
        <v>1.002</v>
      </c>
    </row>
    <row r="52" spans="3:10">
      <c r="J52">
        <v>1.3520000000000001</v>
      </c>
    </row>
    <row r="53" spans="3:10">
      <c r="I53" t="s">
        <v>21</v>
      </c>
      <c r="J53" s="10">
        <f>AVERAGE(J38:J52)</f>
        <v>1.1387333333333334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Solution preparation-weighing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2018-11-21T11:10:55Z</dcterms:created>
  <dcterms:modified xsi:type="dcterms:W3CDTF">2022-03-16T15:25:37Z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a4badd13-d2cc-493d-bc03-b28db2baeec1</vt:lpwstr>
  </property>
</Properties>
</file>