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liz_chamberlain_wur_nl/Documents/Desktop/"/>
    </mc:Choice>
  </mc:AlternateContent>
  <xr:revisionPtr revIDLastSave="0" documentId="14_{5C837696-063B-4C8E-8793-6A7D35B6F5D5}" xr6:coauthVersionLast="47" xr6:coauthVersionMax="47" xr10:uidLastSave="{00000000-0000-0000-0000-000000000000}"/>
  <bookViews>
    <workbookView xWindow="-110" yWindow="-110" windowWidth="19420" windowHeight="10420" activeTab="4" xr2:uid="{BE4351A4-6EDB-4F94-A972-D8CF38C6EBDB}"/>
  </bookViews>
  <sheets>
    <sheet name="Table 1" sheetId="1" r:id="rId1"/>
    <sheet name="Table 2" sheetId="5" r:id="rId2"/>
    <sheet name="Table 3" sheetId="2" r:id="rId3"/>
    <sheet name="Table 4" sheetId="3" r:id="rId4"/>
    <sheet name="Table 5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5" l="1"/>
  <c r="J17" i="5"/>
  <c r="J18" i="5"/>
  <c r="J19" i="5"/>
  <c r="J20" i="5"/>
  <c r="L17" i="5"/>
  <c r="L18" i="5"/>
  <c r="L19" i="5"/>
  <c r="L20" i="5"/>
  <c r="L16" i="5"/>
  <c r="J16" i="5"/>
  <c r="J15" i="5"/>
  <c r="L15" i="5"/>
  <c r="J9" i="5"/>
  <c r="J10" i="5"/>
  <c r="J11" i="5"/>
  <c r="J12" i="5"/>
  <c r="J13" i="5"/>
  <c r="J14" i="5"/>
  <c r="K10" i="5"/>
  <c r="J8" i="5"/>
  <c r="H4" i="5"/>
  <c r="H5" i="5"/>
  <c r="H6" i="5"/>
  <c r="H7" i="5"/>
  <c r="H9" i="5"/>
  <c r="H10" i="5"/>
  <c r="H11" i="5"/>
  <c r="H12" i="5"/>
  <c r="H13" i="5"/>
  <c r="H14" i="5"/>
  <c r="H15" i="5"/>
  <c r="H16" i="5"/>
  <c r="H17" i="5"/>
  <c r="H18" i="5"/>
  <c r="H19" i="5"/>
  <c r="H20" i="5"/>
  <c r="H3" i="5"/>
  <c r="F20" i="5"/>
  <c r="F19" i="5"/>
  <c r="F18" i="5"/>
  <c r="F17" i="5"/>
  <c r="F16" i="5"/>
  <c r="F15" i="5"/>
  <c r="N4" i="1"/>
  <c r="N5" i="1"/>
  <c r="N7" i="1"/>
  <c r="N8" i="1"/>
  <c r="N9" i="1"/>
  <c r="N10" i="1"/>
  <c r="N11" i="1"/>
  <c r="N12" i="1"/>
  <c r="N3" i="1"/>
  <c r="K4" i="1"/>
  <c r="K5" i="1"/>
  <c r="K7" i="1"/>
  <c r="K8" i="1"/>
  <c r="K9" i="1"/>
  <c r="K10" i="1"/>
  <c r="K11" i="1"/>
  <c r="K12" i="1"/>
  <c r="K3" i="1"/>
</calcChain>
</file>

<file path=xl/sharedStrings.xml><?xml version="1.0" encoding="utf-8"?>
<sst xmlns="http://schemas.openxmlformats.org/spreadsheetml/2006/main" count="637" uniqueCount="297">
  <si>
    <t xml:space="preserve">Data table 1. Description of boreholes and OSL samples taken. </t>
  </si>
  <si>
    <t>Borehole, TU</t>
  </si>
  <si>
    <t>Borehole, LSU</t>
  </si>
  <si>
    <t>Modern environment</t>
  </si>
  <si>
    <t>Date of coring</t>
  </si>
  <si>
    <t>Latitude</t>
  </si>
  <si>
    <t>Longitude</t>
  </si>
  <si>
    <t>Surface elevation (m, NAVD88)</t>
  </si>
  <si>
    <t>Water depth to core (m)</t>
  </si>
  <si>
    <t>T5-1</t>
  </si>
  <si>
    <t>T3-1</t>
  </si>
  <si>
    <t>Hand core depth (m)</t>
  </si>
  <si>
    <t>Vibracore 1 depth (m)</t>
  </si>
  <si>
    <t>Vibracore 1 length (m)</t>
  </si>
  <si>
    <t>Vibracore 1 compaction (m)</t>
  </si>
  <si>
    <t>Vibracore 2 depth (m)</t>
  </si>
  <si>
    <t>Vibracore 2 length (m)</t>
  </si>
  <si>
    <t>Vibracore 2 compaction (m)</t>
  </si>
  <si>
    <t>OSL samples</t>
  </si>
  <si>
    <t>T1-5</t>
  </si>
  <si>
    <t>T4-1</t>
  </si>
  <si>
    <t>T4-2</t>
  </si>
  <si>
    <t>Data Table 4. Dose rate details</t>
  </si>
  <si>
    <t>Data table 2. OSL sample inventory</t>
  </si>
  <si>
    <t>T1-1</t>
  </si>
  <si>
    <t>T5-2</t>
  </si>
  <si>
    <t>T3-2</t>
  </si>
  <si>
    <t>T3-3</t>
  </si>
  <si>
    <t>T3-1.5</t>
  </si>
  <si>
    <t>Interpretation</t>
  </si>
  <si>
    <t>bay</t>
  </si>
  <si>
    <t>land</t>
  </si>
  <si>
    <t>water</t>
  </si>
  <si>
    <t>paleochannel</t>
  </si>
  <si>
    <t>marsh</t>
  </si>
  <si>
    <t>Core sampled</t>
  </si>
  <si>
    <t>29/04/2022</t>
  </si>
  <si>
    <t>30/04/2022</t>
  </si>
  <si>
    <t>---</t>
  </si>
  <si>
    <t>V2</t>
  </si>
  <si>
    <t>V1</t>
  </si>
  <si>
    <t>Hand</t>
  </si>
  <si>
    <t>NCL-2123011, NCL-2123012</t>
  </si>
  <si>
    <t>NCL-2723220, NCL-2723221</t>
  </si>
  <si>
    <t>NCL-2123013</t>
  </si>
  <si>
    <t>NCL-2123006, NCL-2123007, NCL-2123008, NCL-2123009, NCL-2123010</t>
  </si>
  <si>
    <t>NCL-2723222, NCL-2723223</t>
  </si>
  <si>
    <t>NCL-2123015</t>
  </si>
  <si>
    <t>NCL-2723224, NCL-2723225</t>
  </si>
  <si>
    <t>NCL-2123014, NCL-2123016, NCL-2123017</t>
  </si>
  <si>
    <t>Sample</t>
  </si>
  <si>
    <t>Depth in vibracore (m)</t>
  </si>
  <si>
    <t>Lithologic unit</t>
  </si>
  <si>
    <t>Clastic Overburden thickness in vibracore (m)</t>
  </si>
  <si>
    <t>Organic overburden thickness in vibracore (m)</t>
  </si>
  <si>
    <r>
      <t>Depth in core (m) (</t>
    </r>
    <r>
      <rPr>
        <b/>
        <i/>
        <sz val="11"/>
        <rFont val="Aptos Narrow"/>
        <family val="2"/>
        <scheme val="minor"/>
      </rPr>
      <t>estimated</t>
    </r>
    <r>
      <rPr>
        <b/>
        <sz val="11"/>
        <rFont val="Aptos Narrow"/>
        <family val="2"/>
        <scheme val="minor"/>
      </rPr>
      <t>)</t>
    </r>
  </si>
  <si>
    <r>
      <t>Clastic Overburden thickness (m) (</t>
    </r>
    <r>
      <rPr>
        <b/>
        <i/>
        <sz val="11"/>
        <rFont val="Aptos Narrow"/>
        <family val="2"/>
        <scheme val="minor"/>
      </rPr>
      <t>estimated</t>
    </r>
    <r>
      <rPr>
        <b/>
        <sz val="11"/>
        <rFont val="Aptos Narrow"/>
        <family val="2"/>
        <scheme val="minor"/>
      </rPr>
      <t>)</t>
    </r>
  </si>
  <si>
    <r>
      <t>Organic overburden thickness (m) (</t>
    </r>
    <r>
      <rPr>
        <b/>
        <i/>
        <sz val="11"/>
        <rFont val="Aptos Narrow"/>
        <family val="2"/>
        <scheme val="minor"/>
      </rPr>
      <t>estimated</t>
    </r>
    <r>
      <rPr>
        <b/>
        <sz val="11"/>
        <rFont val="Aptos Narrow"/>
        <family val="2"/>
        <scheme val="minor"/>
      </rPr>
      <t>)</t>
    </r>
  </si>
  <si>
    <t>NCL-2123006</t>
  </si>
  <si>
    <t>n/a</t>
  </si>
  <si>
    <t>NCL-2123007</t>
  </si>
  <si>
    <t>NCL-2123008</t>
  </si>
  <si>
    <t>NCL-2123009</t>
  </si>
  <si>
    <t>NCL-2123010</t>
  </si>
  <si>
    <t>NCL-2123011</t>
  </si>
  <si>
    <t>NCL-2123012</t>
  </si>
  <si>
    <t>NCL-2123014</t>
  </si>
  <si>
    <t>NCL-2123016</t>
  </si>
  <si>
    <t>NCL-2123017</t>
  </si>
  <si>
    <t>NCL-2723220</t>
  </si>
  <si>
    <t>NCL-2723221</t>
  </si>
  <si>
    <t>NCL-2723222</t>
  </si>
  <si>
    <t>NCL-2723223</t>
  </si>
  <si>
    <t>NCL-2723224</t>
  </si>
  <si>
    <t>NCL-2723225</t>
  </si>
  <si>
    <t>mud</t>
  </si>
  <si>
    <t>sand</t>
  </si>
  <si>
    <t>Grain size fraction (microns)</t>
  </si>
  <si>
    <t>Accepted aliquots (n)</t>
  </si>
  <si>
    <t>Paleodose (Gy)</t>
  </si>
  <si>
    <t>Age model</t>
  </si>
  <si>
    <t>Dose rate (Gy/ka)</t>
  </si>
  <si>
    <t>Age (ka)</t>
  </si>
  <si>
    <t>Validity judgement</t>
  </si>
  <si>
    <t>Elevation (m, NAVD88)</t>
  </si>
  <si>
    <t>Uncompacted depth in core (m)</t>
  </si>
  <si>
    <t>Data table 3. Summary of OSL dating results</t>
  </si>
  <si>
    <t>In situ water content (%)</t>
  </si>
  <si>
    <t>Estimated water content (%)</t>
  </si>
  <si>
    <t>In situ organic content (%)</t>
  </si>
  <si>
    <t>U (Bq/kg)</t>
  </si>
  <si>
    <t>Th (Bq/kg)</t>
  </si>
  <si>
    <t>40K (Bq/kg)</t>
  </si>
  <si>
    <t>Cosmogenic dose  (Gy/ka)</t>
  </si>
  <si>
    <t>Grain size</t>
  </si>
  <si>
    <t>Aliquots excluded by iteration</t>
  </si>
  <si>
    <t>Machine</t>
  </si>
  <si>
    <t>gamma spectrometer</t>
  </si>
  <si>
    <t>MuDose</t>
  </si>
  <si>
    <r>
      <t xml:space="preserve">2.1 </t>
    </r>
    <r>
      <rPr>
        <sz val="11"/>
        <color theme="1"/>
        <rFont val="Aptos Narrow"/>
        <family val="2"/>
      </rPr>
      <t>± 0.2</t>
    </r>
  </si>
  <si>
    <t>2.5 ± 0.3</t>
  </si>
  <si>
    <t>2.1 ± 0.2</t>
  </si>
  <si>
    <t>2.7 ± 0.3</t>
  </si>
  <si>
    <t>1.1 ± 0.1</t>
  </si>
  <si>
    <t>1.4 ± 0.1</t>
  </si>
  <si>
    <t>2.0 ± 0.2</t>
  </si>
  <si>
    <t>2.1 ±  0.2</t>
  </si>
  <si>
    <t>5.0 ±  0.5</t>
  </si>
  <si>
    <t>1.5 ±  0.2</t>
  </si>
  <si>
    <t>3.7 ±  0.4</t>
  </si>
  <si>
    <t>40.0 ± 4.0</t>
  </si>
  <si>
    <t>35.0 ± 3.5</t>
  </si>
  <si>
    <t>4.3 ± 0.3</t>
  </si>
  <si>
    <t>6.2 ± 0.6</t>
  </si>
  <si>
    <t>2.6 ± 0.3</t>
  </si>
  <si>
    <t>3.0 ± 0.3</t>
  </si>
  <si>
    <t>Burial regime</t>
  </si>
  <si>
    <t>instant</t>
  </si>
  <si>
    <t>0.16 ± 0.01</t>
  </si>
  <si>
    <t>0.15 ± 0.01</t>
  </si>
  <si>
    <t>0.13 ± 0.01</t>
  </si>
  <si>
    <t>0.11 ± 0.01</t>
  </si>
  <si>
    <t>75-125</t>
  </si>
  <si>
    <t>42.9 ± 0.5</t>
  </si>
  <si>
    <t>43.7 ± 1.0</t>
  </si>
  <si>
    <t>668 ± 13</t>
  </si>
  <si>
    <t>44.5 ± 0.4</t>
  </si>
  <si>
    <t>41.0 ± 0.9</t>
  </si>
  <si>
    <t>642 ± 12</t>
  </si>
  <si>
    <t>43.1 ± 0.4</t>
  </si>
  <si>
    <t>39.6 ± 0.7</t>
  </si>
  <si>
    <t>617 ± 11</t>
  </si>
  <si>
    <t>40.5 ± 0.5</t>
  </si>
  <si>
    <t>38.4 ± 0.9</t>
  </si>
  <si>
    <t>625 ± 12</t>
  </si>
  <si>
    <t>33.0 ± 0.4</t>
  </si>
  <si>
    <t>30.5 ± 0.9</t>
  </si>
  <si>
    <t>592 ± 12</t>
  </si>
  <si>
    <t>41.1 ± 0.5</t>
  </si>
  <si>
    <t>35.7± 1.0</t>
  </si>
  <si>
    <t>644 ± 13</t>
  </si>
  <si>
    <t>gradual</t>
  </si>
  <si>
    <t>0.17 ± 0.01</t>
  </si>
  <si>
    <t>34.2 ± 0.4</t>
  </si>
  <si>
    <t>30.9 ± 0.9</t>
  </si>
  <si>
    <t>601 ± 12</t>
  </si>
  <si>
    <t>38.1 ± 0.4</t>
  </si>
  <si>
    <t>32.9 ± 0.9</t>
  </si>
  <si>
    <t>593 ± 12</t>
  </si>
  <si>
    <t>44.8 ± 0.7</t>
  </si>
  <si>
    <t>44.2 ± 1.0</t>
  </si>
  <si>
    <t>679 ± 20</t>
  </si>
  <si>
    <t>45.1 ± 0.5</t>
  </si>
  <si>
    <t>42.2 ± 0.9</t>
  </si>
  <si>
    <t>678 ± 13</t>
  </si>
  <si>
    <t>43.5 ± 0.5</t>
  </si>
  <si>
    <t>43.6 ± 1.1</t>
  </si>
  <si>
    <t>682 ± 14</t>
  </si>
  <si>
    <t>19.5 ± 0.3</t>
  </si>
  <si>
    <t>17.3 ± 0.7</t>
  </si>
  <si>
    <t>564 ± 11</t>
  </si>
  <si>
    <t>2.57 ± 0.09</t>
  </si>
  <si>
    <t>2.50 ± 0.08</t>
  </si>
  <si>
    <t>2.31 ± 0.08</t>
  </si>
  <si>
    <t>2.65 ± 0.09</t>
  </si>
  <si>
    <t>2.38 ± 0.08</t>
  </si>
  <si>
    <t>2.42 ± 0.08</t>
  </si>
  <si>
    <t>2.66 ± 0.11</t>
  </si>
  <si>
    <t>2.72 ± 0.09</t>
  </si>
  <si>
    <t>2.73 ± 0.09</t>
  </si>
  <si>
    <t>1.89 ± 0.06</t>
  </si>
  <si>
    <t>33.2 ± 3.3</t>
  </si>
  <si>
    <t>52.0 ± 3.7</t>
  </si>
  <si>
    <t>618 ± 22</t>
  </si>
  <si>
    <t>48.9 ± 3.3</t>
  </si>
  <si>
    <t>66.9 ± 3.7</t>
  </si>
  <si>
    <t>717 ± 23</t>
  </si>
  <si>
    <t>45.9 ± 3.9</t>
  </si>
  <si>
    <t>614 ± 22</t>
  </si>
  <si>
    <t>2.49 ± 0.10</t>
  </si>
  <si>
    <t>2.62 ± 0.10</t>
  </si>
  <si>
    <t>27.4 ± 2.4</t>
  </si>
  <si>
    <t>37.8 ± 2.7</t>
  </si>
  <si>
    <t>555 ± 20</t>
  </si>
  <si>
    <t>2.22 ± 0.08</t>
  </si>
  <si>
    <t>35.6 ± 3.4</t>
  </si>
  <si>
    <t>47.3 ± 3.8</t>
  </si>
  <si>
    <t>680 ± 23</t>
  </si>
  <si>
    <t>2.61 ± 0.10</t>
  </si>
  <si>
    <t>46.6 ± 3.5</t>
  </si>
  <si>
    <t>38.8 ± 3.8</t>
  </si>
  <si>
    <t>630 ± 22</t>
  </si>
  <si>
    <t>2.57 ± 0.10</t>
  </si>
  <si>
    <t>7.66 ± 0.30</t>
  </si>
  <si>
    <t>bootMAM</t>
  </si>
  <si>
    <t>Bootmam (9.5 +- 3% sigma_b) De (Gy)</t>
  </si>
  <si>
    <t>CAM De (Gy)</t>
  </si>
  <si>
    <t>CAM OD (%)</t>
  </si>
  <si>
    <t>Iterated mean (2 SD) (Gy)</t>
  </si>
  <si>
    <t>2.98 ± 0.15</t>
  </si>
  <si>
    <t>7.41 ± 1.20</t>
  </si>
  <si>
    <t>2.97 ± 0.49</t>
  </si>
  <si>
    <t>40 (83%)</t>
  </si>
  <si>
    <t>8.96 ± 0.51</t>
  </si>
  <si>
    <t>33.9 ± 4.2</t>
  </si>
  <si>
    <t>Aliquots measured</t>
  </si>
  <si>
    <t>7.78 ± 0.20</t>
  </si>
  <si>
    <t>9.24 ± 0.74</t>
  </si>
  <si>
    <t>41.3 ± 5.9</t>
  </si>
  <si>
    <t>8.23 ± 0.32</t>
  </si>
  <si>
    <t>29 (60%)</t>
  </si>
  <si>
    <t>7.63 ± 0.30</t>
  </si>
  <si>
    <t>9.91 ± 1.21</t>
  </si>
  <si>
    <t>64.7 ± 8.8</t>
  </si>
  <si>
    <t>7.52 ± 0.19</t>
  </si>
  <si>
    <t>2.96 ± 0.15</t>
  </si>
  <si>
    <t>7.16 ± 0.39</t>
  </si>
  <si>
    <t>9.08 ± 0.54</t>
  </si>
  <si>
    <t>28.7 ± 4.5</t>
  </si>
  <si>
    <t>7.96 ± 0.34</t>
  </si>
  <si>
    <t>28 (58%)</t>
  </si>
  <si>
    <t>3.10 ± 0.20</t>
  </si>
  <si>
    <t>6.60 ± 0.41</t>
  </si>
  <si>
    <t>6.97 ± 0.20</t>
  </si>
  <si>
    <t>14.9 ± 2.4</t>
  </si>
  <si>
    <t>6.85 ± 0.17</t>
  </si>
  <si>
    <t>36 (75%)</t>
  </si>
  <si>
    <t>2.50 ± 0.17</t>
  </si>
  <si>
    <t>6.20 ± 0.19</t>
  </si>
  <si>
    <t>2.61 ± 0.12</t>
  </si>
  <si>
    <t>30 (63%)</t>
  </si>
  <si>
    <t>6.77 ± 0.40</t>
  </si>
  <si>
    <t>29.2 ± 4.5</t>
  </si>
  <si>
    <t>6.18 ± 0.15</t>
  </si>
  <si>
    <t>6.74 ± 0.27</t>
  </si>
  <si>
    <t>7.83 ± 0.40</t>
  </si>
  <si>
    <t>22.8 ± 4.1</t>
  </si>
  <si>
    <t>7.44 ± 0.33</t>
  </si>
  <si>
    <t>2.79 ± 0.15</t>
  </si>
  <si>
    <t>5.55 ± 0.36</t>
  </si>
  <si>
    <t>2.09 ± 0.16</t>
  </si>
  <si>
    <t>6.07 ± 0.20</t>
  </si>
  <si>
    <t>13.6 ± 2.8</t>
  </si>
  <si>
    <t>5.97 ± 0.20</t>
  </si>
  <si>
    <t>6.06 ± 0.34</t>
  </si>
  <si>
    <t>6.42 ± 0.36</t>
  </si>
  <si>
    <t>25.1 ± 4.5</t>
  </si>
  <si>
    <t>6.07 ± 0.16</t>
  </si>
  <si>
    <t>24 (50%)</t>
  </si>
  <si>
    <t>2.23 ± 0.15</t>
  </si>
  <si>
    <t>3.77 ± 0.46</t>
  </si>
  <si>
    <t>1.38 ± 0.17</t>
  </si>
  <si>
    <t>11 (41%)</t>
  </si>
  <si>
    <t>4.68 ± 0.42</t>
  </si>
  <si>
    <t>4.98 ± 0.45</t>
  </si>
  <si>
    <t>*sand limited</t>
  </si>
  <si>
    <t>5.57 ± 0.55</t>
  </si>
  <si>
    <t>6.23 ± 0.24</t>
  </si>
  <si>
    <t>16.3 ± 3.2</t>
  </si>
  <si>
    <t>24.7 ± 7.5</t>
  </si>
  <si>
    <t>5.92 ± 0.19</t>
  </si>
  <si>
    <t>2.95 ± 0.31</t>
  </si>
  <si>
    <t>5.83 ± 0.23</t>
  </si>
  <si>
    <t>5.96 ± 0.27</t>
  </si>
  <si>
    <t>8.0 ± 5.7</t>
  </si>
  <si>
    <t>5.73 ± 0.22</t>
  </si>
  <si>
    <t>14 (29%)</t>
  </si>
  <si>
    <t>2.34 ± 0.13</t>
  </si>
  <si>
    <t>3.19 ± 0.01</t>
  </si>
  <si>
    <t>3.05 ± 0.24</t>
  </si>
  <si>
    <t>3.26 ± 0.17</t>
  </si>
  <si>
    <t>13.1 ± 5.2</t>
  </si>
  <si>
    <t>18 (38%)</t>
  </si>
  <si>
    <t>1.16 ± 0.10</t>
  </si>
  <si>
    <t>2.68 ± 0.58</t>
  </si>
  <si>
    <t>2.57 ± 0.26</t>
  </si>
  <si>
    <t>2.78 ± 0.11</t>
  </si>
  <si>
    <t>14.6 ± 3.9</t>
  </si>
  <si>
    <t>36 (38%)</t>
  </si>
  <si>
    <t>1.16 ± 0.12</t>
  </si>
  <si>
    <t>4.87 ± 0.30</t>
  </si>
  <si>
    <t>4.66 ± 0.37</t>
  </si>
  <si>
    <t>5.02 ± 0.27</t>
  </si>
  <si>
    <t>24.8 ± 4.3</t>
  </si>
  <si>
    <t>1.78 ± 0.16</t>
  </si>
  <si>
    <t>4.34 ±  0.33</t>
  </si>
  <si>
    <t>1.69 ±  0.14</t>
  </si>
  <si>
    <t>4.84 ±  0.30</t>
  </si>
  <si>
    <t>24.3 ±  5.4</t>
  </si>
  <si>
    <t>4.61 ±  1.02</t>
  </si>
  <si>
    <t xml:space="preserve">Valid </t>
  </si>
  <si>
    <t>Valid</t>
  </si>
  <si>
    <t>Sample elevation (m, NAVD88)</t>
  </si>
  <si>
    <t>insufficient</t>
  </si>
  <si>
    <t>Not dateable</t>
  </si>
  <si>
    <t>Aliquots accepted</t>
  </si>
  <si>
    <t>Data table 5. Age model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</si>
</sst>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i/>
      <sz val="11"/>
      <name val="Aptos Narrow"/>
      <family val="2"/>
      <scheme val="minor"/>
    </font>
    <font>
      <sz val="10"/>
      <color rgb="FF000000"/>
      <name val="Aptos Narrow"/>
      <family val="2"/>
      <scheme val="minor"/>
    </font>
    <font>
      <i/>
      <sz val="11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1"/>
      <name val="Aptos Narrow"/>
      <family val="2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164" fontId="0" fillId="0" borderId="0" xfId="0" applyNumberFormat="1"/>
    <xf numFmtId="14" fontId="0" fillId="0" borderId="0" xfId="0" applyNumberFormat="1"/>
    <xf numFmtId="49" fontId="0" fillId="0" borderId="0" xfId="0" quotePrefix="1" applyNumberFormat="1" applyAlignment="1">
      <alignment horizontal="center"/>
    </xf>
    <xf numFmtId="49" fontId="0" fillId="0" borderId="0" xfId="0" applyNumberFormat="1" applyAlignment="1">
      <alignment horizontal="left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right" readingOrder="1"/>
    </xf>
    <xf numFmtId="0" fontId="5" fillId="0" borderId="0" xfId="0" applyFont="1"/>
    <xf numFmtId="0" fontId="6" fillId="0" borderId="0" xfId="0" applyFont="1"/>
    <xf numFmtId="165" fontId="0" fillId="0" borderId="0" xfId="0" applyNumberFormat="1"/>
    <xf numFmtId="49" fontId="0" fillId="0" borderId="0" xfId="0" applyNumberFormat="1"/>
    <xf numFmtId="49" fontId="0" fillId="0" borderId="0" xfId="0" quotePrefix="1" applyNumberFormat="1" applyAlignment="1">
      <alignment horizontal="lef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B8AF6-16FD-48E8-860A-B74FA869918E}">
  <dimension ref="A1:R12"/>
  <sheetViews>
    <sheetView zoomScaleNormal="100" workbookViewId="0">
      <selection activeCell="A2" sqref="A2:XFD2"/>
    </sheetView>
  </sheetViews>
  <sheetFormatPr defaultRowHeight="14.5" x14ac:dyDescent="0.35"/>
  <cols>
    <col min="1" max="1" width="11.90625" customWidth="1"/>
    <col min="2" max="2" width="12.26953125" customWidth="1"/>
    <col min="3" max="3" width="12.1796875" customWidth="1"/>
    <col min="4" max="4" width="13" customWidth="1"/>
    <col min="5" max="5" width="10.08984375" customWidth="1"/>
    <col min="6" max="6" width="10.36328125" customWidth="1"/>
    <col min="7" max="7" width="11.453125" customWidth="1"/>
    <col min="11" max="12" width="9.36328125" customWidth="1"/>
    <col min="13" max="13" width="11.453125" customWidth="1"/>
    <col min="14" max="14" width="10" customWidth="1"/>
    <col min="15" max="15" width="10.36328125" customWidth="1"/>
    <col min="16" max="16" width="11.26953125" customWidth="1"/>
    <col min="17" max="17" width="10.54296875" customWidth="1"/>
    <col min="18" max="18" width="61.26953125" customWidth="1"/>
  </cols>
  <sheetData>
    <row r="1" spans="1:18" s="14" customFormat="1" x14ac:dyDescent="0.35">
      <c r="A1" s="14" t="s">
        <v>0</v>
      </c>
    </row>
    <row r="2" spans="1:18" s="1" customFormat="1" ht="58" x14ac:dyDescent="0.35">
      <c r="A2" s="1" t="s">
        <v>1</v>
      </c>
      <c r="B2" s="1" t="s">
        <v>2</v>
      </c>
      <c r="C2" s="1" t="s">
        <v>3</v>
      </c>
      <c r="D2" s="1" t="s">
        <v>29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11</v>
      </c>
      <c r="K2" s="1" t="s">
        <v>12</v>
      </c>
      <c r="L2" s="1" t="s">
        <v>13</v>
      </c>
      <c r="M2" s="1" t="s">
        <v>14</v>
      </c>
      <c r="N2" s="1" t="s">
        <v>15</v>
      </c>
      <c r="O2" s="1" t="s">
        <v>16</v>
      </c>
      <c r="P2" s="1" t="s">
        <v>17</v>
      </c>
      <c r="Q2" s="1" t="s">
        <v>35</v>
      </c>
      <c r="R2" s="1" t="s">
        <v>18</v>
      </c>
    </row>
    <row r="3" spans="1:18" x14ac:dyDescent="0.35">
      <c r="A3">
        <v>602292.00100000005</v>
      </c>
      <c r="B3" t="s">
        <v>9</v>
      </c>
      <c r="C3" t="s">
        <v>32</v>
      </c>
      <c r="D3" t="s">
        <v>30</v>
      </c>
      <c r="E3" t="s">
        <v>36</v>
      </c>
      <c r="F3">
        <v>29.619765000000001</v>
      </c>
      <c r="G3">
        <v>-89.966515000000001</v>
      </c>
      <c r="H3">
        <v>-0.23</v>
      </c>
      <c r="I3">
        <v>1</v>
      </c>
      <c r="J3">
        <v>7.2</v>
      </c>
      <c r="K3">
        <f>L3+M3</f>
        <v>303.5</v>
      </c>
      <c r="L3">
        <v>268.5</v>
      </c>
      <c r="M3">
        <v>35</v>
      </c>
      <c r="N3">
        <f>O3+P3</f>
        <v>322</v>
      </c>
      <c r="O3">
        <v>285</v>
      </c>
      <c r="P3">
        <v>37</v>
      </c>
      <c r="Q3" t="s">
        <v>39</v>
      </c>
      <c r="R3" t="s">
        <v>42</v>
      </c>
    </row>
    <row r="4" spans="1:18" x14ac:dyDescent="0.35">
      <c r="A4">
        <v>602292.00199999998</v>
      </c>
      <c r="B4" t="s">
        <v>24</v>
      </c>
      <c r="C4" t="s">
        <v>32</v>
      </c>
      <c r="D4" t="s">
        <v>30</v>
      </c>
      <c r="E4" t="s">
        <v>37</v>
      </c>
      <c r="F4">
        <v>29.640408999999998</v>
      </c>
      <c r="G4">
        <v>-89.996182000000005</v>
      </c>
      <c r="H4">
        <v>-0.12</v>
      </c>
      <c r="I4">
        <v>1.2</v>
      </c>
      <c r="J4">
        <v>4</v>
      </c>
      <c r="K4">
        <f t="shared" ref="K4:K12" si="0">L4+M4</f>
        <v>431.5</v>
      </c>
      <c r="L4">
        <v>339.5</v>
      </c>
      <c r="M4">
        <v>92</v>
      </c>
      <c r="N4">
        <f t="shared" ref="N4:N12" si="1">O4+P4</f>
        <v>532.5</v>
      </c>
      <c r="O4">
        <v>414.5</v>
      </c>
      <c r="P4">
        <v>118</v>
      </c>
      <c r="Q4" t="s">
        <v>39</v>
      </c>
      <c r="R4" t="s">
        <v>43</v>
      </c>
    </row>
    <row r="5" spans="1:18" x14ac:dyDescent="0.35">
      <c r="A5">
        <v>602292.00300000003</v>
      </c>
      <c r="B5" t="s">
        <v>10</v>
      </c>
      <c r="C5" t="s">
        <v>32</v>
      </c>
      <c r="D5" t="s">
        <v>30</v>
      </c>
      <c r="E5" t="s">
        <v>37</v>
      </c>
      <c r="F5">
        <v>29.606688999999999</v>
      </c>
      <c r="G5">
        <v>-89.994121000000007</v>
      </c>
      <c r="H5">
        <v>-0.11</v>
      </c>
      <c r="I5">
        <v>1.3</v>
      </c>
      <c r="J5">
        <v>5.4</v>
      </c>
      <c r="K5">
        <f t="shared" si="0"/>
        <v>587.5</v>
      </c>
      <c r="L5">
        <v>564.5</v>
      </c>
      <c r="M5">
        <v>23</v>
      </c>
      <c r="N5">
        <f t="shared" si="1"/>
        <v>482</v>
      </c>
      <c r="O5">
        <v>422</v>
      </c>
      <c r="P5">
        <v>60</v>
      </c>
      <c r="Q5" t="s">
        <v>40</v>
      </c>
      <c r="R5" t="s">
        <v>44</v>
      </c>
    </row>
    <row r="6" spans="1:18" x14ac:dyDescent="0.35">
      <c r="A6">
        <v>602292.00399999996</v>
      </c>
      <c r="B6" t="s">
        <v>19</v>
      </c>
      <c r="C6" t="s">
        <v>31</v>
      </c>
      <c r="D6" t="s">
        <v>33</v>
      </c>
      <c r="E6" s="3">
        <v>44566</v>
      </c>
      <c r="F6">
        <v>29.673075000000001</v>
      </c>
      <c r="G6">
        <v>-90.101879999999994</v>
      </c>
      <c r="H6">
        <v>-0.32</v>
      </c>
      <c r="I6">
        <v>0</v>
      </c>
      <c r="J6">
        <v>8.4</v>
      </c>
      <c r="K6" s="4" t="s">
        <v>38</v>
      </c>
      <c r="L6" s="4" t="s">
        <v>38</v>
      </c>
      <c r="M6" s="4" t="s">
        <v>38</v>
      </c>
      <c r="N6" s="4" t="s">
        <v>38</v>
      </c>
      <c r="O6" s="4" t="s">
        <v>38</v>
      </c>
      <c r="P6" s="4" t="s">
        <v>38</v>
      </c>
      <c r="Q6" s="5" t="s">
        <v>41</v>
      </c>
      <c r="R6" s="5" t="s">
        <v>45</v>
      </c>
    </row>
    <row r="7" spans="1:18" x14ac:dyDescent="0.35">
      <c r="A7">
        <v>602292.005</v>
      </c>
      <c r="B7" t="s">
        <v>25</v>
      </c>
      <c r="C7" t="s">
        <v>31</v>
      </c>
      <c r="D7" t="s">
        <v>34</v>
      </c>
      <c r="E7" s="3">
        <v>44597</v>
      </c>
      <c r="F7">
        <v>29.598257</v>
      </c>
      <c r="G7">
        <v>-89.937225999999995</v>
      </c>
      <c r="H7">
        <v>0.2</v>
      </c>
      <c r="I7">
        <v>0</v>
      </c>
      <c r="J7">
        <v>8.1</v>
      </c>
      <c r="K7">
        <f t="shared" si="0"/>
        <v>513</v>
      </c>
      <c r="L7">
        <v>374</v>
      </c>
      <c r="M7">
        <v>139</v>
      </c>
      <c r="N7">
        <f t="shared" si="1"/>
        <v>573</v>
      </c>
      <c r="O7">
        <v>420</v>
      </c>
      <c r="P7">
        <v>153</v>
      </c>
      <c r="Q7" t="s">
        <v>39</v>
      </c>
      <c r="R7" t="s">
        <v>46</v>
      </c>
    </row>
    <row r="8" spans="1:18" x14ac:dyDescent="0.35">
      <c r="A8">
        <v>602292.00600000005</v>
      </c>
      <c r="B8" t="s">
        <v>20</v>
      </c>
      <c r="C8" t="s">
        <v>31</v>
      </c>
      <c r="D8" t="s">
        <v>33</v>
      </c>
      <c r="E8" s="3">
        <v>44597</v>
      </c>
      <c r="F8">
        <v>29.606356000000002</v>
      </c>
      <c r="G8">
        <v>-89.982882000000004</v>
      </c>
      <c r="H8">
        <v>0.24</v>
      </c>
      <c r="I8">
        <v>0.1</v>
      </c>
      <c r="J8">
        <v>8.8000000000000007</v>
      </c>
      <c r="K8">
        <f t="shared" si="0"/>
        <v>562</v>
      </c>
      <c r="L8">
        <v>375</v>
      </c>
      <c r="M8">
        <v>187</v>
      </c>
      <c r="N8">
        <f t="shared" si="1"/>
        <v>547</v>
      </c>
      <c r="O8">
        <v>204.5</v>
      </c>
      <c r="P8">
        <v>342.5</v>
      </c>
      <c r="Q8" t="s">
        <v>40</v>
      </c>
      <c r="R8" t="s">
        <v>47</v>
      </c>
    </row>
    <row r="9" spans="1:18" x14ac:dyDescent="0.35">
      <c r="A9">
        <v>602292.00699999998</v>
      </c>
      <c r="B9" t="s">
        <v>26</v>
      </c>
      <c r="C9" t="s">
        <v>31</v>
      </c>
      <c r="D9" t="s">
        <v>33</v>
      </c>
      <c r="E9" s="3">
        <v>44625</v>
      </c>
      <c r="F9">
        <v>29.566716</v>
      </c>
      <c r="G9">
        <v>-90.028662999999995</v>
      </c>
      <c r="H9">
        <v>0.35</v>
      </c>
      <c r="I9">
        <v>0</v>
      </c>
      <c r="J9">
        <v>8</v>
      </c>
      <c r="K9">
        <f t="shared" si="0"/>
        <v>525.75</v>
      </c>
      <c r="L9">
        <v>250.75</v>
      </c>
      <c r="M9">
        <v>275</v>
      </c>
      <c r="N9">
        <f t="shared" si="1"/>
        <v>497.5</v>
      </c>
      <c r="O9">
        <v>311.5</v>
      </c>
      <c r="P9">
        <v>186</v>
      </c>
      <c r="Q9" t="s">
        <v>39</v>
      </c>
      <c r="R9" t="s">
        <v>48</v>
      </c>
    </row>
    <row r="10" spans="1:18" x14ac:dyDescent="0.35">
      <c r="A10">
        <v>602292.00800000003</v>
      </c>
      <c r="B10" t="s">
        <v>27</v>
      </c>
      <c r="C10" t="s">
        <v>31</v>
      </c>
      <c r="D10" t="s">
        <v>34</v>
      </c>
      <c r="E10" s="3">
        <v>44625</v>
      </c>
      <c r="F10">
        <v>29.561793999999999</v>
      </c>
      <c r="G10">
        <v>-90.047376</v>
      </c>
      <c r="H10">
        <v>0.37</v>
      </c>
      <c r="I10">
        <v>0</v>
      </c>
      <c r="J10">
        <v>10.8</v>
      </c>
      <c r="K10">
        <f t="shared" si="0"/>
        <v>550.5</v>
      </c>
      <c r="L10">
        <v>354.5</v>
      </c>
      <c r="M10">
        <v>196</v>
      </c>
      <c r="N10">
        <f t="shared" si="1"/>
        <v>545.5</v>
      </c>
      <c r="O10">
        <v>375.5</v>
      </c>
      <c r="P10">
        <v>170</v>
      </c>
      <c r="Q10" s="4" t="s">
        <v>38</v>
      </c>
      <c r="R10" s="13" t="s">
        <v>38</v>
      </c>
    </row>
    <row r="11" spans="1:18" x14ac:dyDescent="0.35">
      <c r="A11">
        <v>602292.00899999996</v>
      </c>
      <c r="B11" t="s">
        <v>28</v>
      </c>
      <c r="C11" t="s">
        <v>31</v>
      </c>
      <c r="D11" t="s">
        <v>34</v>
      </c>
      <c r="E11" s="3">
        <v>44656</v>
      </c>
      <c r="F11">
        <v>29.560962</v>
      </c>
      <c r="G11">
        <v>-90.019835999999998</v>
      </c>
      <c r="H11">
        <v>0.28999999999999998</v>
      </c>
      <c r="I11">
        <v>0</v>
      </c>
      <c r="J11">
        <v>7.6</v>
      </c>
      <c r="K11">
        <f t="shared" si="0"/>
        <v>407</v>
      </c>
      <c r="L11">
        <v>223</v>
      </c>
      <c r="M11">
        <v>184</v>
      </c>
      <c r="N11">
        <f t="shared" si="1"/>
        <v>463</v>
      </c>
      <c r="O11">
        <v>222</v>
      </c>
      <c r="P11">
        <v>241</v>
      </c>
      <c r="Q11" s="4" t="s">
        <v>38</v>
      </c>
      <c r="R11" s="13" t="s">
        <v>38</v>
      </c>
    </row>
    <row r="12" spans="1:18" x14ac:dyDescent="0.35">
      <c r="A12" s="2">
        <v>602292.01</v>
      </c>
      <c r="B12" t="s">
        <v>21</v>
      </c>
      <c r="C12" t="s">
        <v>32</v>
      </c>
      <c r="D12" t="s">
        <v>30</v>
      </c>
      <c r="E12" s="3">
        <v>44686</v>
      </c>
      <c r="F12">
        <v>29.554928</v>
      </c>
      <c r="G12">
        <v>-89.977397999999994</v>
      </c>
      <c r="H12">
        <v>-0.1</v>
      </c>
      <c r="I12">
        <v>1.74</v>
      </c>
      <c r="J12">
        <v>4.3</v>
      </c>
      <c r="K12">
        <f t="shared" si="0"/>
        <v>489.5</v>
      </c>
      <c r="L12">
        <v>421.5</v>
      </c>
      <c r="M12">
        <v>68</v>
      </c>
      <c r="N12">
        <f t="shared" si="1"/>
        <v>470.5</v>
      </c>
      <c r="O12">
        <v>422.5</v>
      </c>
      <c r="P12">
        <v>48</v>
      </c>
      <c r="Q12" t="s">
        <v>39</v>
      </c>
      <c r="R12" t="s">
        <v>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22DFE-FF7E-4C5B-AF5B-858E750A8205}">
  <dimension ref="A1:M20"/>
  <sheetViews>
    <sheetView workbookViewId="0">
      <selection activeCell="A2" sqref="A2:XFD2"/>
    </sheetView>
  </sheetViews>
  <sheetFormatPr defaultRowHeight="14.5" x14ac:dyDescent="0.35"/>
  <cols>
    <col min="1" max="1" width="13.36328125" customWidth="1"/>
    <col min="2" max="2" width="13.08984375" customWidth="1"/>
    <col min="3" max="3" width="12" customWidth="1"/>
    <col min="5" max="5" width="10.90625" customWidth="1"/>
    <col min="9" max="9" width="9.36328125" customWidth="1"/>
    <col min="10" max="10" width="11.36328125" customWidth="1"/>
    <col min="11" max="11" width="11.08984375" customWidth="1"/>
    <col min="12" max="12" width="12" customWidth="1"/>
    <col min="13" max="13" width="12.7265625" customWidth="1"/>
  </cols>
  <sheetData>
    <row r="1" spans="1:13" s="14" customFormat="1" x14ac:dyDescent="0.35">
      <c r="A1" s="14" t="s">
        <v>23</v>
      </c>
    </row>
    <row r="2" spans="1:13" s="6" customFormat="1" ht="72.5" x14ac:dyDescent="0.35">
      <c r="A2" s="6" t="s">
        <v>50</v>
      </c>
      <c r="B2" s="6" t="s">
        <v>1</v>
      </c>
      <c r="C2" s="6" t="s">
        <v>2</v>
      </c>
      <c r="D2" s="6" t="s">
        <v>7</v>
      </c>
      <c r="E2" s="6" t="s">
        <v>55</v>
      </c>
      <c r="F2" s="6" t="s">
        <v>51</v>
      </c>
      <c r="G2" s="6" t="s">
        <v>8</v>
      </c>
      <c r="H2" s="6" t="s">
        <v>292</v>
      </c>
      <c r="I2" s="6" t="s">
        <v>52</v>
      </c>
      <c r="J2" s="6" t="s">
        <v>56</v>
      </c>
      <c r="K2" s="6" t="s">
        <v>57</v>
      </c>
      <c r="L2" s="6" t="s">
        <v>53</v>
      </c>
      <c r="M2" s="6" t="s">
        <v>54</v>
      </c>
    </row>
    <row r="3" spans="1:13" ht="13" customHeight="1" x14ac:dyDescent="0.35">
      <c r="A3" s="7" t="s">
        <v>58</v>
      </c>
      <c r="B3">
        <v>602292.00399999996</v>
      </c>
      <c r="C3" t="s">
        <v>19</v>
      </c>
      <c r="D3" s="8">
        <v>-0.32</v>
      </c>
      <c r="E3" s="7">
        <v>1.4</v>
      </c>
      <c r="F3" s="7" t="s">
        <v>59</v>
      </c>
      <c r="G3" s="7">
        <v>0</v>
      </c>
      <c r="H3">
        <f>D3-(E3+G3)</f>
        <v>-1.72</v>
      </c>
      <c r="I3" s="7" t="s">
        <v>75</v>
      </c>
      <c r="J3">
        <v>1.4</v>
      </c>
      <c r="K3">
        <v>0</v>
      </c>
      <c r="L3" s="4" t="s">
        <v>38</v>
      </c>
      <c r="M3" s="4" t="s">
        <v>38</v>
      </c>
    </row>
    <row r="4" spans="1:13" x14ac:dyDescent="0.35">
      <c r="A4" t="s">
        <v>60</v>
      </c>
      <c r="B4">
        <v>602292.00399999996</v>
      </c>
      <c r="C4" t="s">
        <v>19</v>
      </c>
      <c r="D4" s="8">
        <v>-0.32</v>
      </c>
      <c r="E4">
        <v>2.4749999999999996</v>
      </c>
      <c r="F4" t="s">
        <v>59</v>
      </c>
      <c r="G4">
        <v>0</v>
      </c>
      <c r="H4">
        <f t="shared" ref="H4:H20" si="0">D4-(E4+G4)</f>
        <v>-2.7949999999999995</v>
      </c>
      <c r="I4" t="s">
        <v>75</v>
      </c>
      <c r="J4">
        <v>2.4750000000000001</v>
      </c>
      <c r="K4">
        <v>0</v>
      </c>
      <c r="L4" s="4" t="s">
        <v>38</v>
      </c>
      <c r="M4" s="4" t="s">
        <v>38</v>
      </c>
    </row>
    <row r="5" spans="1:13" x14ac:dyDescent="0.35">
      <c r="A5" t="s">
        <v>61</v>
      </c>
      <c r="B5">
        <v>602292.00399999996</v>
      </c>
      <c r="C5" t="s">
        <v>19</v>
      </c>
      <c r="D5" s="8">
        <v>-0.32</v>
      </c>
      <c r="E5">
        <v>3.375</v>
      </c>
      <c r="F5" t="s">
        <v>59</v>
      </c>
      <c r="G5">
        <v>0</v>
      </c>
      <c r="H5">
        <f t="shared" si="0"/>
        <v>-3.6949999999999998</v>
      </c>
      <c r="I5" t="s">
        <v>75</v>
      </c>
      <c r="J5">
        <v>3.375</v>
      </c>
      <c r="K5">
        <v>0</v>
      </c>
      <c r="L5" s="4" t="s">
        <v>38</v>
      </c>
      <c r="M5" s="4" t="s">
        <v>38</v>
      </c>
    </row>
    <row r="6" spans="1:13" x14ac:dyDescent="0.35">
      <c r="A6" t="s">
        <v>62</v>
      </c>
      <c r="B6">
        <v>602292.00399999996</v>
      </c>
      <c r="C6" t="s">
        <v>19</v>
      </c>
      <c r="D6" s="8">
        <v>-0.32</v>
      </c>
      <c r="E6">
        <v>4.7799999999999994</v>
      </c>
      <c r="F6" t="s">
        <v>59</v>
      </c>
      <c r="G6">
        <v>0</v>
      </c>
      <c r="H6">
        <f t="shared" si="0"/>
        <v>-5.0999999999999996</v>
      </c>
      <c r="I6" t="s">
        <v>76</v>
      </c>
      <c r="J6">
        <v>4.78</v>
      </c>
      <c r="K6">
        <v>0</v>
      </c>
      <c r="L6" s="4" t="s">
        <v>38</v>
      </c>
      <c r="M6" s="4" t="s">
        <v>38</v>
      </c>
    </row>
    <row r="7" spans="1:13" x14ac:dyDescent="0.35">
      <c r="A7" t="s">
        <v>63</v>
      </c>
      <c r="B7">
        <v>602292.00399999996</v>
      </c>
      <c r="C7" t="s">
        <v>19</v>
      </c>
      <c r="D7" s="8">
        <v>-0.32</v>
      </c>
      <c r="E7">
        <v>5.0749999999999993</v>
      </c>
      <c r="F7" t="s">
        <v>59</v>
      </c>
      <c r="G7">
        <v>0</v>
      </c>
      <c r="H7">
        <f t="shared" si="0"/>
        <v>-5.3949999999999996</v>
      </c>
      <c r="I7" t="s">
        <v>76</v>
      </c>
      <c r="J7">
        <v>5.0750000000000002</v>
      </c>
      <c r="K7" s="10">
        <v>0</v>
      </c>
      <c r="L7" s="4" t="s">
        <v>38</v>
      </c>
      <c r="M7" s="4" t="s">
        <v>38</v>
      </c>
    </row>
    <row r="8" spans="1:13" x14ac:dyDescent="0.35">
      <c r="A8" t="s">
        <v>64</v>
      </c>
      <c r="B8">
        <v>602292.00100000005</v>
      </c>
      <c r="C8" t="s">
        <v>9</v>
      </c>
      <c r="D8" s="8">
        <v>-0.23</v>
      </c>
      <c r="E8" s="9">
        <v>2.6</v>
      </c>
      <c r="F8">
        <v>2.3250000000000002</v>
      </c>
      <c r="G8">
        <v>1</v>
      </c>
      <c r="H8">
        <f>D8-(E8+G8)</f>
        <v>-3.83</v>
      </c>
      <c r="I8" t="s">
        <v>76</v>
      </c>
      <c r="J8" s="9">
        <f>E8-K8</f>
        <v>0.85000000000000009</v>
      </c>
      <c r="K8" s="9">
        <v>1.75</v>
      </c>
      <c r="L8">
        <v>0.82500000000000018</v>
      </c>
      <c r="M8">
        <v>1.5</v>
      </c>
    </row>
    <row r="9" spans="1:13" x14ac:dyDescent="0.35">
      <c r="A9" t="s">
        <v>65</v>
      </c>
      <c r="B9">
        <v>602292.00100000005</v>
      </c>
      <c r="C9" t="s">
        <v>9</v>
      </c>
      <c r="D9" s="8">
        <v>-0.23</v>
      </c>
      <c r="E9" s="9">
        <v>2.9</v>
      </c>
      <c r="F9">
        <v>2.625</v>
      </c>
      <c r="G9">
        <v>1</v>
      </c>
      <c r="H9">
        <f t="shared" si="0"/>
        <v>-4.13</v>
      </c>
      <c r="I9" t="s">
        <v>76</v>
      </c>
      <c r="J9" s="9">
        <f t="shared" ref="J9:J20" si="1">E9-K9</f>
        <v>1.1499999999999999</v>
      </c>
      <c r="K9" s="9">
        <v>1.75</v>
      </c>
      <c r="L9">
        <v>1.125</v>
      </c>
      <c r="M9">
        <v>1.5</v>
      </c>
    </row>
    <row r="10" spans="1:13" x14ac:dyDescent="0.35">
      <c r="A10" t="s">
        <v>44</v>
      </c>
      <c r="B10">
        <v>602292.00300000003</v>
      </c>
      <c r="C10" t="s">
        <v>10</v>
      </c>
      <c r="D10" s="8">
        <v>-0.11</v>
      </c>
      <c r="E10" s="9">
        <v>4.5999999999999996</v>
      </c>
      <c r="F10">
        <v>3.8250000000000002</v>
      </c>
      <c r="G10">
        <v>1.6</v>
      </c>
      <c r="H10">
        <f t="shared" si="0"/>
        <v>-6.31</v>
      </c>
      <c r="I10" t="s">
        <v>76</v>
      </c>
      <c r="J10" s="9">
        <f t="shared" si="1"/>
        <v>1.1999999999999997</v>
      </c>
      <c r="K10" s="9">
        <f>M10+0.6</f>
        <v>3.4</v>
      </c>
      <c r="L10">
        <v>1.0250000000000004</v>
      </c>
      <c r="M10">
        <v>2.8</v>
      </c>
    </row>
    <row r="11" spans="1:13" x14ac:dyDescent="0.35">
      <c r="A11" t="s">
        <v>66</v>
      </c>
      <c r="B11" s="2">
        <v>602292.01</v>
      </c>
      <c r="C11" t="s">
        <v>21</v>
      </c>
      <c r="D11" s="8">
        <v>-0.1</v>
      </c>
      <c r="E11" s="9">
        <v>3.1</v>
      </c>
      <c r="F11">
        <v>2.86</v>
      </c>
      <c r="G11">
        <v>1.74</v>
      </c>
      <c r="H11">
        <f t="shared" si="0"/>
        <v>-4.9399999999999995</v>
      </c>
      <c r="I11" t="s">
        <v>75</v>
      </c>
      <c r="J11" s="9">
        <f t="shared" si="1"/>
        <v>2.8000000000000003</v>
      </c>
      <c r="K11" s="9">
        <v>0.3</v>
      </c>
      <c r="L11">
        <v>2.56</v>
      </c>
      <c r="M11">
        <v>0.3</v>
      </c>
    </row>
    <row r="12" spans="1:13" x14ac:dyDescent="0.35">
      <c r="A12" t="s">
        <v>47</v>
      </c>
      <c r="B12">
        <v>602292.00600000005</v>
      </c>
      <c r="C12" t="s">
        <v>20</v>
      </c>
      <c r="D12" s="8">
        <v>0.24</v>
      </c>
      <c r="E12" s="9">
        <v>5</v>
      </c>
      <c r="F12">
        <v>3.085</v>
      </c>
      <c r="G12">
        <v>0.1</v>
      </c>
      <c r="H12">
        <f t="shared" si="0"/>
        <v>-4.8599999999999994</v>
      </c>
      <c r="I12" t="s">
        <v>75</v>
      </c>
      <c r="J12" s="9">
        <f t="shared" si="1"/>
        <v>0.40000000000000036</v>
      </c>
      <c r="K12" s="9">
        <v>4.5999999999999996</v>
      </c>
      <c r="L12" s="4" t="s">
        <v>38</v>
      </c>
      <c r="M12" s="4" t="s">
        <v>38</v>
      </c>
    </row>
    <row r="13" spans="1:13" x14ac:dyDescent="0.35">
      <c r="A13" t="s">
        <v>67</v>
      </c>
      <c r="B13" s="2">
        <v>602292.01</v>
      </c>
      <c r="C13" t="s">
        <v>21</v>
      </c>
      <c r="D13" s="8">
        <v>-0.1</v>
      </c>
      <c r="E13" s="9">
        <v>1.8</v>
      </c>
      <c r="F13">
        <v>1.625</v>
      </c>
      <c r="G13">
        <v>1.74</v>
      </c>
      <c r="H13">
        <f t="shared" si="0"/>
        <v>-3.64</v>
      </c>
      <c r="I13" t="s">
        <v>75</v>
      </c>
      <c r="J13" s="9">
        <f t="shared" si="1"/>
        <v>1.5</v>
      </c>
      <c r="K13" s="9">
        <v>0.3</v>
      </c>
      <c r="L13">
        <v>1.325</v>
      </c>
      <c r="M13">
        <v>0.3</v>
      </c>
    </row>
    <row r="14" spans="1:13" x14ac:dyDescent="0.35">
      <c r="A14" t="s">
        <v>68</v>
      </c>
      <c r="B14" s="2">
        <v>602292.01</v>
      </c>
      <c r="C14" t="s">
        <v>21</v>
      </c>
      <c r="D14" s="8">
        <v>-0.1</v>
      </c>
      <c r="E14" s="9">
        <v>4.7</v>
      </c>
      <c r="F14">
        <v>4.0199999999999996</v>
      </c>
      <c r="G14">
        <v>1.74</v>
      </c>
      <c r="H14">
        <f t="shared" si="0"/>
        <v>-6.54</v>
      </c>
      <c r="I14" t="s">
        <v>76</v>
      </c>
      <c r="J14" s="9">
        <f t="shared" si="1"/>
        <v>4.4000000000000004</v>
      </c>
      <c r="K14" s="9">
        <v>0.3</v>
      </c>
      <c r="L14">
        <v>3.7199999999999998</v>
      </c>
      <c r="M14">
        <v>0.3</v>
      </c>
    </row>
    <row r="15" spans="1:13" x14ac:dyDescent="0.35">
      <c r="A15" t="s">
        <v>69</v>
      </c>
      <c r="B15" s="2">
        <v>602292.00199999998</v>
      </c>
      <c r="C15" t="s">
        <v>24</v>
      </c>
      <c r="D15" s="8">
        <v>-0.12</v>
      </c>
      <c r="E15" s="9">
        <v>3.7</v>
      </c>
      <c r="F15">
        <f>(2.94+2.98)/2</f>
        <v>2.96</v>
      </c>
      <c r="G15">
        <v>1.2</v>
      </c>
      <c r="H15">
        <f t="shared" si="0"/>
        <v>-5.0200000000000005</v>
      </c>
      <c r="I15" t="s">
        <v>75</v>
      </c>
      <c r="J15" s="9">
        <f t="shared" si="1"/>
        <v>1.7000000000000002</v>
      </c>
      <c r="K15" s="9">
        <v>2</v>
      </c>
      <c r="L15">
        <f>F15-M15</f>
        <v>1.06</v>
      </c>
      <c r="M15">
        <v>1.9</v>
      </c>
    </row>
    <row r="16" spans="1:13" x14ac:dyDescent="0.35">
      <c r="A16" t="s">
        <v>70</v>
      </c>
      <c r="B16" s="2">
        <v>602292.00199999998</v>
      </c>
      <c r="C16" t="s">
        <v>24</v>
      </c>
      <c r="D16" s="8">
        <v>-0.12</v>
      </c>
      <c r="E16" s="9">
        <v>4.2</v>
      </c>
      <c r="F16">
        <f>(3.93+4.03)/2</f>
        <v>3.9800000000000004</v>
      </c>
      <c r="G16">
        <v>1.2</v>
      </c>
      <c r="H16">
        <f t="shared" si="0"/>
        <v>-5.5200000000000005</v>
      </c>
      <c r="I16" t="s">
        <v>75</v>
      </c>
      <c r="J16" s="9">
        <f t="shared" si="1"/>
        <v>2.2000000000000002</v>
      </c>
      <c r="K16" s="9">
        <v>2</v>
      </c>
      <c r="L16">
        <f>F16-M16</f>
        <v>2.0800000000000005</v>
      </c>
      <c r="M16">
        <v>1.9</v>
      </c>
    </row>
    <row r="17" spans="1:13" x14ac:dyDescent="0.35">
      <c r="A17" t="s">
        <v>71</v>
      </c>
      <c r="B17" s="2">
        <v>602292.005</v>
      </c>
      <c r="C17" t="s">
        <v>25</v>
      </c>
      <c r="D17" s="8">
        <v>0.2</v>
      </c>
      <c r="E17" s="9">
        <v>4.0999999999999996</v>
      </c>
      <c r="F17">
        <f>(3.08+3.14)/2</f>
        <v>3.1100000000000003</v>
      </c>
      <c r="G17">
        <v>0</v>
      </c>
      <c r="H17">
        <f t="shared" si="0"/>
        <v>-3.8999999999999995</v>
      </c>
      <c r="I17" t="s">
        <v>76</v>
      </c>
      <c r="J17" s="9">
        <f t="shared" si="1"/>
        <v>1.2999999999999998</v>
      </c>
      <c r="K17" s="9">
        <v>2.8</v>
      </c>
      <c r="L17">
        <f t="shared" ref="L17:L20" si="2">F17-M17</f>
        <v>1.2100000000000004</v>
      </c>
      <c r="M17">
        <v>1.9</v>
      </c>
    </row>
    <row r="18" spans="1:13" x14ac:dyDescent="0.35">
      <c r="A18" t="s">
        <v>72</v>
      </c>
      <c r="B18" s="2">
        <v>602292.005</v>
      </c>
      <c r="C18" t="s">
        <v>25</v>
      </c>
      <c r="D18" s="8">
        <v>0.2</v>
      </c>
      <c r="E18" s="9">
        <v>5.2</v>
      </c>
      <c r="F18">
        <f>(4.12+4.18)/2</f>
        <v>4.1500000000000004</v>
      </c>
      <c r="G18">
        <v>0</v>
      </c>
      <c r="H18">
        <f t="shared" si="0"/>
        <v>-5</v>
      </c>
      <c r="I18" t="s">
        <v>76</v>
      </c>
      <c r="J18" s="9">
        <f t="shared" si="1"/>
        <v>2.4000000000000004</v>
      </c>
      <c r="K18" s="9">
        <v>2.8</v>
      </c>
      <c r="L18">
        <f t="shared" si="2"/>
        <v>2.2500000000000004</v>
      </c>
      <c r="M18">
        <v>1.9</v>
      </c>
    </row>
    <row r="19" spans="1:13" x14ac:dyDescent="0.35">
      <c r="A19" t="s">
        <v>73</v>
      </c>
      <c r="B19" s="2">
        <v>602292.00699999998</v>
      </c>
      <c r="C19" t="s">
        <v>26</v>
      </c>
      <c r="D19" s="8">
        <v>0.35</v>
      </c>
      <c r="E19" s="9">
        <v>5.4</v>
      </c>
      <c r="F19">
        <f>(2.65+2.69)/2</f>
        <v>2.67</v>
      </c>
      <c r="G19">
        <v>0</v>
      </c>
      <c r="H19">
        <f t="shared" si="0"/>
        <v>-5.0500000000000007</v>
      </c>
      <c r="I19" t="s">
        <v>75</v>
      </c>
      <c r="J19" s="9">
        <f t="shared" si="1"/>
        <v>3.6000000000000005</v>
      </c>
      <c r="K19" s="9">
        <v>1.8</v>
      </c>
      <c r="L19">
        <f t="shared" si="2"/>
        <v>2.17</v>
      </c>
      <c r="M19">
        <v>0.5</v>
      </c>
    </row>
    <row r="20" spans="1:13" x14ac:dyDescent="0.35">
      <c r="A20" t="s">
        <v>74</v>
      </c>
      <c r="B20" s="2">
        <v>602292.00699999998</v>
      </c>
      <c r="C20" t="s">
        <v>26</v>
      </c>
      <c r="D20" s="8">
        <v>0.35</v>
      </c>
      <c r="E20" s="9">
        <v>5.6</v>
      </c>
      <c r="F20">
        <f>(2.72+2.82)/2</f>
        <v>2.77</v>
      </c>
      <c r="G20">
        <v>0</v>
      </c>
      <c r="H20">
        <f t="shared" si="0"/>
        <v>-5.25</v>
      </c>
      <c r="I20" t="s">
        <v>75</v>
      </c>
      <c r="J20" s="9">
        <f t="shared" si="1"/>
        <v>3.8</v>
      </c>
      <c r="K20" s="9">
        <v>1.8</v>
      </c>
      <c r="L20">
        <f t="shared" si="2"/>
        <v>2.27</v>
      </c>
      <c r="M20">
        <v>0.5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D80A3-F356-421D-97CB-E8B1E4C4497A}">
  <dimension ref="A1:L20"/>
  <sheetViews>
    <sheetView workbookViewId="0">
      <selection activeCell="A2" sqref="A2:XFD2"/>
    </sheetView>
  </sheetViews>
  <sheetFormatPr defaultRowHeight="14.5" x14ac:dyDescent="0.35"/>
  <cols>
    <col min="1" max="1" width="15.453125" customWidth="1"/>
    <col min="2" max="2" width="12.7265625" customWidth="1"/>
    <col min="3" max="3" width="10.08984375" customWidth="1"/>
    <col min="4" max="4" width="13.1796875" customWidth="1"/>
    <col min="6" max="6" width="10.08984375" customWidth="1"/>
    <col min="8" max="8" width="10.7265625" customWidth="1"/>
    <col min="9" max="9" width="11.81640625" customWidth="1"/>
    <col min="10" max="10" width="9.90625" customWidth="1"/>
    <col min="11" max="11" width="10.36328125" customWidth="1"/>
    <col min="12" max="12" width="10" customWidth="1"/>
  </cols>
  <sheetData>
    <row r="1" spans="1:12" s="14" customFormat="1" x14ac:dyDescent="0.35">
      <c r="A1" s="14" t="s">
        <v>86</v>
      </c>
    </row>
    <row r="2" spans="1:12" s="1" customFormat="1" ht="72.5" x14ac:dyDescent="0.35">
      <c r="A2" s="1" t="s">
        <v>50</v>
      </c>
      <c r="B2" s="1" t="s">
        <v>1</v>
      </c>
      <c r="C2" s="6" t="s">
        <v>2</v>
      </c>
      <c r="D2" s="1" t="s">
        <v>85</v>
      </c>
      <c r="E2" s="1" t="s">
        <v>84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</row>
    <row r="3" spans="1:12" x14ac:dyDescent="0.35">
      <c r="A3" t="s">
        <v>58</v>
      </c>
      <c r="B3">
        <v>602292.00399999996</v>
      </c>
      <c r="C3" t="s">
        <v>19</v>
      </c>
      <c r="D3">
        <v>1.4</v>
      </c>
      <c r="E3" s="11">
        <v>-1.72</v>
      </c>
      <c r="F3" s="12" t="s">
        <v>293</v>
      </c>
      <c r="G3" s="4" t="s">
        <v>38</v>
      </c>
      <c r="H3" s="4" t="s">
        <v>38</v>
      </c>
      <c r="I3" s="4" t="s">
        <v>38</v>
      </c>
      <c r="J3" s="4" t="s">
        <v>38</v>
      </c>
      <c r="K3" s="4" t="s">
        <v>38</v>
      </c>
      <c r="L3" t="s">
        <v>294</v>
      </c>
    </row>
    <row r="4" spans="1:12" x14ac:dyDescent="0.35">
      <c r="A4" t="s">
        <v>60</v>
      </c>
      <c r="B4">
        <v>602292.00399999996</v>
      </c>
      <c r="C4" t="s">
        <v>19</v>
      </c>
      <c r="D4">
        <v>2.4749999999999996</v>
      </c>
      <c r="E4" s="11">
        <v>-2.7949999999999995</v>
      </c>
      <c r="F4" s="12" t="s">
        <v>122</v>
      </c>
      <c r="G4" t="s">
        <v>202</v>
      </c>
      <c r="H4" t="s">
        <v>193</v>
      </c>
      <c r="I4" t="s">
        <v>194</v>
      </c>
      <c r="J4" t="s">
        <v>161</v>
      </c>
      <c r="K4" t="s">
        <v>199</v>
      </c>
      <c r="L4" t="s">
        <v>290</v>
      </c>
    </row>
    <row r="5" spans="1:12" x14ac:dyDescent="0.35">
      <c r="A5" t="s">
        <v>61</v>
      </c>
      <c r="B5">
        <v>602292.00399999996</v>
      </c>
      <c r="C5" t="s">
        <v>19</v>
      </c>
      <c r="D5">
        <v>3.375</v>
      </c>
      <c r="E5" s="11">
        <v>-3.6949999999999998</v>
      </c>
      <c r="F5" s="12" t="s">
        <v>122</v>
      </c>
      <c r="G5" t="s">
        <v>210</v>
      </c>
      <c r="H5" t="s">
        <v>200</v>
      </c>
      <c r="I5" t="s">
        <v>194</v>
      </c>
      <c r="J5" t="s">
        <v>162</v>
      </c>
      <c r="K5" t="s">
        <v>201</v>
      </c>
      <c r="L5" t="s">
        <v>291</v>
      </c>
    </row>
    <row r="6" spans="1:12" x14ac:dyDescent="0.35">
      <c r="A6" t="s">
        <v>62</v>
      </c>
      <c r="B6">
        <v>602292.00399999996</v>
      </c>
      <c r="C6" t="s">
        <v>19</v>
      </c>
      <c r="D6">
        <v>4.7799999999999994</v>
      </c>
      <c r="E6" s="11">
        <v>-5.0999999999999996</v>
      </c>
      <c r="F6" s="12" t="s">
        <v>122</v>
      </c>
      <c r="G6" t="s">
        <v>210</v>
      </c>
      <c r="H6" t="s">
        <v>211</v>
      </c>
      <c r="I6" t="s">
        <v>194</v>
      </c>
      <c r="J6" t="s">
        <v>161</v>
      </c>
      <c r="K6" t="s">
        <v>215</v>
      </c>
      <c r="L6" t="s">
        <v>291</v>
      </c>
    </row>
    <row r="7" spans="1:12" x14ac:dyDescent="0.35">
      <c r="A7" t="s">
        <v>63</v>
      </c>
      <c r="B7">
        <v>602292.00399999996</v>
      </c>
      <c r="C7" t="s">
        <v>19</v>
      </c>
      <c r="D7">
        <v>5.0749999999999993</v>
      </c>
      <c r="E7" s="11">
        <v>-5.3949999999999996</v>
      </c>
      <c r="F7" s="12" t="s">
        <v>122</v>
      </c>
      <c r="G7" t="s">
        <v>220</v>
      </c>
      <c r="H7" t="s">
        <v>216</v>
      </c>
      <c r="I7" t="s">
        <v>194</v>
      </c>
      <c r="J7" t="s">
        <v>163</v>
      </c>
      <c r="K7" t="s">
        <v>221</v>
      </c>
      <c r="L7" t="s">
        <v>291</v>
      </c>
    </row>
    <row r="8" spans="1:12" x14ac:dyDescent="0.35">
      <c r="A8" t="s">
        <v>64</v>
      </c>
      <c r="B8">
        <v>602292.00100000005</v>
      </c>
      <c r="C8" t="s">
        <v>9</v>
      </c>
      <c r="D8">
        <v>2.6</v>
      </c>
      <c r="E8" s="11">
        <v>-3.83</v>
      </c>
      <c r="F8" s="12" t="s">
        <v>122</v>
      </c>
      <c r="G8" t="s">
        <v>226</v>
      </c>
      <c r="H8" t="s">
        <v>222</v>
      </c>
      <c r="I8" t="s">
        <v>194</v>
      </c>
      <c r="J8" t="s">
        <v>164</v>
      </c>
      <c r="K8" t="s">
        <v>227</v>
      </c>
      <c r="L8" t="s">
        <v>291</v>
      </c>
    </row>
    <row r="9" spans="1:12" x14ac:dyDescent="0.35">
      <c r="A9" t="s">
        <v>65</v>
      </c>
      <c r="B9">
        <v>602292.00100000005</v>
      </c>
      <c r="C9" t="s">
        <v>9</v>
      </c>
      <c r="D9">
        <v>2.9</v>
      </c>
      <c r="E9" s="11">
        <v>-4.13</v>
      </c>
      <c r="F9" s="12" t="s">
        <v>122</v>
      </c>
      <c r="G9" t="s">
        <v>230</v>
      </c>
      <c r="H9" t="s">
        <v>228</v>
      </c>
      <c r="I9" t="s">
        <v>194</v>
      </c>
      <c r="J9" t="s">
        <v>165</v>
      </c>
      <c r="K9" t="s">
        <v>229</v>
      </c>
      <c r="L9" t="s">
        <v>291</v>
      </c>
    </row>
    <row r="10" spans="1:12" x14ac:dyDescent="0.35">
      <c r="A10" t="s">
        <v>44</v>
      </c>
      <c r="B10">
        <v>602292.00300000003</v>
      </c>
      <c r="C10" t="s">
        <v>10</v>
      </c>
      <c r="D10">
        <v>4.5999999999999996</v>
      </c>
      <c r="E10" s="11">
        <v>-6.31</v>
      </c>
      <c r="F10" s="12" t="s">
        <v>122</v>
      </c>
      <c r="G10" t="s">
        <v>220</v>
      </c>
      <c r="H10" t="s">
        <v>234</v>
      </c>
      <c r="I10" t="s">
        <v>194</v>
      </c>
      <c r="J10" t="s">
        <v>166</v>
      </c>
      <c r="K10" t="s">
        <v>238</v>
      </c>
      <c r="L10" t="s">
        <v>291</v>
      </c>
    </row>
    <row r="11" spans="1:12" x14ac:dyDescent="0.35">
      <c r="A11" t="s">
        <v>66</v>
      </c>
      <c r="B11" s="2">
        <v>602292.01</v>
      </c>
      <c r="C11" t="s">
        <v>21</v>
      </c>
      <c r="D11">
        <v>3.1</v>
      </c>
      <c r="E11" s="11">
        <v>-4.9399999999999995</v>
      </c>
      <c r="F11" s="12" t="s">
        <v>122</v>
      </c>
      <c r="G11" t="s">
        <v>210</v>
      </c>
      <c r="H11" t="s">
        <v>239</v>
      </c>
      <c r="I11" t="s">
        <v>194</v>
      </c>
      <c r="J11" t="s">
        <v>167</v>
      </c>
      <c r="K11" t="s">
        <v>240</v>
      </c>
      <c r="L11" t="s">
        <v>291</v>
      </c>
    </row>
    <row r="12" spans="1:12" x14ac:dyDescent="0.35">
      <c r="A12" t="s">
        <v>47</v>
      </c>
      <c r="B12">
        <v>602292.00600000005</v>
      </c>
      <c r="C12" t="s">
        <v>20</v>
      </c>
      <c r="D12">
        <v>5</v>
      </c>
      <c r="E12" s="11">
        <v>-4.8599999999999994</v>
      </c>
      <c r="F12" s="12" t="s">
        <v>122</v>
      </c>
      <c r="G12" t="s">
        <v>248</v>
      </c>
      <c r="H12" t="s">
        <v>244</v>
      </c>
      <c r="I12" t="s">
        <v>194</v>
      </c>
      <c r="J12" t="s">
        <v>168</v>
      </c>
      <c r="K12" t="s">
        <v>249</v>
      </c>
      <c r="L12" t="s">
        <v>291</v>
      </c>
    </row>
    <row r="13" spans="1:12" x14ac:dyDescent="0.35">
      <c r="A13" t="s">
        <v>67</v>
      </c>
      <c r="B13" s="2">
        <v>602292.01</v>
      </c>
      <c r="C13" t="s">
        <v>21</v>
      </c>
      <c r="D13">
        <v>1.8</v>
      </c>
      <c r="E13" s="11">
        <v>-3.64</v>
      </c>
      <c r="F13" s="12" t="s">
        <v>122</v>
      </c>
      <c r="G13" t="s">
        <v>252</v>
      </c>
      <c r="H13" t="s">
        <v>250</v>
      </c>
      <c r="I13" t="s">
        <v>194</v>
      </c>
      <c r="J13" t="s">
        <v>169</v>
      </c>
      <c r="K13" t="s">
        <v>251</v>
      </c>
      <c r="L13" t="s">
        <v>291</v>
      </c>
    </row>
    <row r="14" spans="1:12" x14ac:dyDescent="0.35">
      <c r="A14" t="s">
        <v>68</v>
      </c>
      <c r="B14" s="2">
        <v>602292.01</v>
      </c>
      <c r="C14" t="s">
        <v>21</v>
      </c>
      <c r="D14">
        <v>4.7</v>
      </c>
      <c r="E14" s="11">
        <v>-6.54</v>
      </c>
      <c r="F14" s="12" t="s">
        <v>122</v>
      </c>
      <c r="G14" t="s">
        <v>210</v>
      </c>
      <c r="H14" t="s">
        <v>256</v>
      </c>
      <c r="I14" t="s">
        <v>194</v>
      </c>
      <c r="J14" t="s">
        <v>170</v>
      </c>
      <c r="K14" t="s">
        <v>261</v>
      </c>
      <c r="L14" t="s">
        <v>291</v>
      </c>
    </row>
    <row r="15" spans="1:12" x14ac:dyDescent="0.35">
      <c r="A15" t="s">
        <v>69</v>
      </c>
      <c r="B15">
        <v>602292.00199999998</v>
      </c>
      <c r="C15" t="s">
        <v>24</v>
      </c>
      <c r="D15">
        <v>3.7</v>
      </c>
      <c r="E15" s="11">
        <v>-5.0200000000000005</v>
      </c>
      <c r="F15" s="12" t="s">
        <v>122</v>
      </c>
      <c r="G15" t="s">
        <v>266</v>
      </c>
      <c r="H15" t="s">
        <v>262</v>
      </c>
      <c r="I15" t="s">
        <v>194</v>
      </c>
      <c r="J15" t="s">
        <v>179</v>
      </c>
      <c r="K15" t="s">
        <v>267</v>
      </c>
      <c r="L15" t="s">
        <v>291</v>
      </c>
    </row>
    <row r="16" spans="1:12" x14ac:dyDescent="0.35">
      <c r="A16" t="s">
        <v>70</v>
      </c>
      <c r="B16">
        <v>602292.00199999998</v>
      </c>
      <c r="C16" t="s">
        <v>24</v>
      </c>
      <c r="D16">
        <v>4.2</v>
      </c>
      <c r="E16" s="11">
        <v>-5.5200000000000005</v>
      </c>
      <c r="F16" s="12" t="s">
        <v>293</v>
      </c>
      <c r="G16" s="4" t="s">
        <v>38</v>
      </c>
      <c r="H16" s="4" t="s">
        <v>38</v>
      </c>
      <c r="I16" s="4" t="s">
        <v>38</v>
      </c>
      <c r="J16" s="4" t="s">
        <v>38</v>
      </c>
      <c r="K16" s="4" t="s">
        <v>38</v>
      </c>
      <c r="L16" t="s">
        <v>294</v>
      </c>
    </row>
    <row r="17" spans="1:12" x14ac:dyDescent="0.35">
      <c r="A17" t="s">
        <v>71</v>
      </c>
      <c r="B17">
        <v>602292.005</v>
      </c>
      <c r="C17" t="s">
        <v>25</v>
      </c>
      <c r="D17">
        <v>4.0999999999999996</v>
      </c>
      <c r="E17" s="11">
        <v>-3.8999999999999995</v>
      </c>
      <c r="F17" s="12" t="s">
        <v>122</v>
      </c>
      <c r="G17" t="s">
        <v>272</v>
      </c>
      <c r="H17" t="s">
        <v>269</v>
      </c>
      <c r="I17" t="s">
        <v>194</v>
      </c>
      <c r="J17" t="s">
        <v>180</v>
      </c>
      <c r="K17" t="s">
        <v>273</v>
      </c>
      <c r="L17" t="s">
        <v>291</v>
      </c>
    </row>
    <row r="18" spans="1:12" x14ac:dyDescent="0.35">
      <c r="A18" t="s">
        <v>72</v>
      </c>
      <c r="B18">
        <v>602292.005</v>
      </c>
      <c r="C18" t="s">
        <v>25</v>
      </c>
      <c r="D18">
        <v>5.2</v>
      </c>
      <c r="E18" s="11">
        <v>-5</v>
      </c>
      <c r="F18" s="12" t="s">
        <v>122</v>
      </c>
      <c r="G18" t="s">
        <v>278</v>
      </c>
      <c r="H18" t="s">
        <v>275</v>
      </c>
      <c r="I18" t="s">
        <v>194</v>
      </c>
      <c r="J18" t="s">
        <v>184</v>
      </c>
      <c r="K18" t="s">
        <v>279</v>
      </c>
      <c r="L18" t="s">
        <v>291</v>
      </c>
    </row>
    <row r="19" spans="1:12" x14ac:dyDescent="0.35">
      <c r="A19" t="s">
        <v>73</v>
      </c>
      <c r="B19">
        <v>602292.00699999998</v>
      </c>
      <c r="C19" t="s">
        <v>26</v>
      </c>
      <c r="D19">
        <v>5.4</v>
      </c>
      <c r="E19" s="11">
        <v>-5.0500000000000007</v>
      </c>
      <c r="F19" s="12" t="s">
        <v>122</v>
      </c>
      <c r="G19" t="s">
        <v>230</v>
      </c>
      <c r="H19" t="s">
        <v>281</v>
      </c>
      <c r="I19" t="s">
        <v>194</v>
      </c>
      <c r="J19" t="s">
        <v>188</v>
      </c>
      <c r="K19" t="s">
        <v>284</v>
      </c>
      <c r="L19" t="s">
        <v>291</v>
      </c>
    </row>
    <row r="20" spans="1:12" x14ac:dyDescent="0.35">
      <c r="A20" t="s">
        <v>74</v>
      </c>
      <c r="B20">
        <v>602292.00699999998</v>
      </c>
      <c r="C20" t="s">
        <v>26</v>
      </c>
      <c r="D20">
        <v>5.6</v>
      </c>
      <c r="E20" s="11">
        <v>-5.25</v>
      </c>
      <c r="F20" s="12" t="s">
        <v>122</v>
      </c>
      <c r="G20" t="s">
        <v>248</v>
      </c>
      <c r="H20" t="s">
        <v>285</v>
      </c>
      <c r="I20" t="s">
        <v>194</v>
      </c>
      <c r="J20" t="s">
        <v>192</v>
      </c>
      <c r="K20" t="s">
        <v>286</v>
      </c>
      <c r="L20" t="s">
        <v>291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A7B0A-0B67-4215-B106-82CB1D0AFBFA}">
  <dimension ref="A1:K20"/>
  <sheetViews>
    <sheetView workbookViewId="0">
      <selection activeCell="A2" sqref="A2:XFD2"/>
    </sheetView>
  </sheetViews>
  <sheetFormatPr defaultRowHeight="14.5" x14ac:dyDescent="0.35"/>
  <cols>
    <col min="1" max="1" width="13.1796875" customWidth="1"/>
    <col min="2" max="2" width="8.7265625" customWidth="1"/>
    <col min="3" max="3" width="9.54296875" customWidth="1"/>
    <col min="8" max="8" width="18.81640625" customWidth="1"/>
    <col min="9" max="9" width="12.6328125" customWidth="1"/>
    <col min="10" max="10" width="12.1796875" customWidth="1"/>
    <col min="11" max="11" width="10" customWidth="1"/>
  </cols>
  <sheetData>
    <row r="1" spans="1:11" s="14" customFormat="1" x14ac:dyDescent="0.35">
      <c r="A1" s="14" t="s">
        <v>22</v>
      </c>
    </row>
    <row r="2" spans="1:11" s="1" customFormat="1" ht="58" x14ac:dyDescent="0.35">
      <c r="A2" s="1" t="s">
        <v>50</v>
      </c>
      <c r="B2" s="1" t="s">
        <v>87</v>
      </c>
      <c r="C2" s="1" t="s">
        <v>88</v>
      </c>
      <c r="D2" s="1" t="s">
        <v>89</v>
      </c>
      <c r="E2" s="1" t="s">
        <v>90</v>
      </c>
      <c r="F2" s="1" t="s">
        <v>91</v>
      </c>
      <c r="G2" s="1" t="s">
        <v>92</v>
      </c>
      <c r="H2" s="1" t="s">
        <v>96</v>
      </c>
      <c r="I2" s="1" t="s">
        <v>116</v>
      </c>
      <c r="J2" s="1" t="s">
        <v>93</v>
      </c>
      <c r="K2" s="1" t="s">
        <v>81</v>
      </c>
    </row>
    <row r="3" spans="1:11" x14ac:dyDescent="0.35">
      <c r="A3" t="s">
        <v>58</v>
      </c>
      <c r="B3">
        <v>41.8</v>
      </c>
      <c r="C3" t="s">
        <v>110</v>
      </c>
      <c r="D3" t="s">
        <v>99</v>
      </c>
      <c r="E3" t="s">
        <v>123</v>
      </c>
      <c r="F3" t="s">
        <v>124</v>
      </c>
      <c r="G3" t="s">
        <v>125</v>
      </c>
      <c r="H3" t="s">
        <v>97</v>
      </c>
      <c r="I3" t="s">
        <v>117</v>
      </c>
      <c r="J3" t="s">
        <v>118</v>
      </c>
      <c r="K3" s="4" t="s">
        <v>38</v>
      </c>
    </row>
    <row r="4" spans="1:11" x14ac:dyDescent="0.35">
      <c r="A4" t="s">
        <v>60</v>
      </c>
      <c r="B4" s="11">
        <v>38</v>
      </c>
      <c r="C4" t="s">
        <v>110</v>
      </c>
      <c r="D4" t="s">
        <v>100</v>
      </c>
      <c r="E4" t="s">
        <v>126</v>
      </c>
      <c r="F4" t="s">
        <v>127</v>
      </c>
      <c r="G4" t="s">
        <v>128</v>
      </c>
      <c r="H4" t="s">
        <v>97</v>
      </c>
      <c r="I4" t="s">
        <v>117</v>
      </c>
      <c r="J4" t="s">
        <v>119</v>
      </c>
      <c r="K4" t="s">
        <v>161</v>
      </c>
    </row>
    <row r="5" spans="1:11" x14ac:dyDescent="0.35">
      <c r="A5" t="s">
        <v>61</v>
      </c>
      <c r="B5">
        <v>41.7</v>
      </c>
      <c r="C5" t="s">
        <v>110</v>
      </c>
      <c r="D5" t="s">
        <v>101</v>
      </c>
      <c r="E5" t="s">
        <v>129</v>
      </c>
      <c r="F5" t="s">
        <v>130</v>
      </c>
      <c r="G5" t="s">
        <v>131</v>
      </c>
      <c r="H5" t="s">
        <v>97</v>
      </c>
      <c r="I5" t="s">
        <v>117</v>
      </c>
      <c r="J5" t="s">
        <v>120</v>
      </c>
      <c r="K5" t="s">
        <v>162</v>
      </c>
    </row>
    <row r="6" spans="1:11" x14ac:dyDescent="0.35">
      <c r="A6" t="s">
        <v>62</v>
      </c>
      <c r="B6">
        <v>40.700000000000003</v>
      </c>
      <c r="C6" t="s">
        <v>111</v>
      </c>
      <c r="D6" t="s">
        <v>102</v>
      </c>
      <c r="E6" t="s">
        <v>132</v>
      </c>
      <c r="F6" t="s">
        <v>133</v>
      </c>
      <c r="G6" t="s">
        <v>134</v>
      </c>
      <c r="H6" t="s">
        <v>97</v>
      </c>
      <c r="I6" t="s">
        <v>117</v>
      </c>
      <c r="J6" t="s">
        <v>121</v>
      </c>
      <c r="K6" t="s">
        <v>161</v>
      </c>
    </row>
    <row r="7" spans="1:11" x14ac:dyDescent="0.35">
      <c r="A7" t="s">
        <v>63</v>
      </c>
      <c r="B7">
        <v>32.4</v>
      </c>
      <c r="C7" t="s">
        <v>111</v>
      </c>
      <c r="D7" t="s">
        <v>103</v>
      </c>
      <c r="E7" t="s">
        <v>135</v>
      </c>
      <c r="F7" t="s">
        <v>136</v>
      </c>
      <c r="G7" t="s">
        <v>137</v>
      </c>
      <c r="H7" t="s">
        <v>97</v>
      </c>
      <c r="I7" t="s">
        <v>117</v>
      </c>
      <c r="J7" t="s">
        <v>121</v>
      </c>
      <c r="K7" t="s">
        <v>163</v>
      </c>
    </row>
    <row r="8" spans="1:11" x14ac:dyDescent="0.35">
      <c r="A8" t="s">
        <v>64</v>
      </c>
      <c r="B8">
        <v>32.1</v>
      </c>
      <c r="C8" t="s">
        <v>111</v>
      </c>
      <c r="D8" t="s">
        <v>104</v>
      </c>
      <c r="E8" t="s">
        <v>138</v>
      </c>
      <c r="F8" t="s">
        <v>139</v>
      </c>
      <c r="G8" t="s">
        <v>140</v>
      </c>
      <c r="H8" t="s">
        <v>97</v>
      </c>
      <c r="I8" t="s">
        <v>141</v>
      </c>
      <c r="J8" t="s">
        <v>142</v>
      </c>
      <c r="K8" t="s">
        <v>164</v>
      </c>
    </row>
    <row r="9" spans="1:11" x14ac:dyDescent="0.35">
      <c r="A9" t="s">
        <v>65</v>
      </c>
      <c r="B9">
        <v>29.6</v>
      </c>
      <c r="C9" t="s">
        <v>111</v>
      </c>
      <c r="D9" t="s">
        <v>105</v>
      </c>
      <c r="E9" t="s">
        <v>143</v>
      </c>
      <c r="F9" t="s">
        <v>144</v>
      </c>
      <c r="G9" t="s">
        <v>145</v>
      </c>
      <c r="H9" t="s">
        <v>97</v>
      </c>
      <c r="I9" t="s">
        <v>141</v>
      </c>
      <c r="J9" t="s">
        <v>118</v>
      </c>
      <c r="K9" t="s">
        <v>165</v>
      </c>
    </row>
    <row r="10" spans="1:11" x14ac:dyDescent="0.35">
      <c r="A10" t="s">
        <v>44</v>
      </c>
      <c r="B10" s="11">
        <v>28</v>
      </c>
      <c r="C10" t="s">
        <v>111</v>
      </c>
      <c r="D10" t="s">
        <v>106</v>
      </c>
      <c r="E10" t="s">
        <v>146</v>
      </c>
      <c r="F10" t="s">
        <v>147</v>
      </c>
      <c r="G10" t="s">
        <v>148</v>
      </c>
      <c r="H10" t="s">
        <v>97</v>
      </c>
      <c r="I10" t="s">
        <v>141</v>
      </c>
      <c r="J10" t="s">
        <v>119</v>
      </c>
      <c r="K10" t="s">
        <v>166</v>
      </c>
    </row>
    <row r="11" spans="1:11" x14ac:dyDescent="0.35">
      <c r="A11" t="s">
        <v>66</v>
      </c>
      <c r="B11">
        <v>100.3</v>
      </c>
      <c r="C11" t="s">
        <v>110</v>
      </c>
      <c r="D11" t="s">
        <v>107</v>
      </c>
      <c r="E11" t="s">
        <v>149</v>
      </c>
      <c r="F11" t="s">
        <v>150</v>
      </c>
      <c r="G11" t="s">
        <v>151</v>
      </c>
      <c r="H11" t="s">
        <v>97</v>
      </c>
      <c r="I11" t="s">
        <v>141</v>
      </c>
      <c r="J11" t="s">
        <v>118</v>
      </c>
      <c r="K11" t="s">
        <v>167</v>
      </c>
    </row>
    <row r="12" spans="1:11" x14ac:dyDescent="0.35">
      <c r="A12" t="s">
        <v>47</v>
      </c>
      <c r="B12">
        <v>72.900000000000006</v>
      </c>
      <c r="C12" t="s">
        <v>110</v>
      </c>
      <c r="D12" t="s">
        <v>108</v>
      </c>
      <c r="E12" t="s">
        <v>152</v>
      </c>
      <c r="F12" t="s">
        <v>153</v>
      </c>
      <c r="G12" t="s">
        <v>154</v>
      </c>
      <c r="H12" t="s">
        <v>97</v>
      </c>
      <c r="I12" t="s">
        <v>141</v>
      </c>
      <c r="J12" t="s">
        <v>119</v>
      </c>
      <c r="K12" t="s">
        <v>168</v>
      </c>
    </row>
    <row r="13" spans="1:11" x14ac:dyDescent="0.35">
      <c r="A13" t="s">
        <v>67</v>
      </c>
      <c r="B13">
        <v>72.900000000000006</v>
      </c>
      <c r="C13" t="s">
        <v>110</v>
      </c>
      <c r="D13" t="s">
        <v>109</v>
      </c>
      <c r="E13" t="s">
        <v>155</v>
      </c>
      <c r="F13" t="s">
        <v>156</v>
      </c>
      <c r="G13" t="s">
        <v>157</v>
      </c>
      <c r="H13" t="s">
        <v>97</v>
      </c>
      <c r="I13" t="s">
        <v>141</v>
      </c>
      <c r="J13" t="s">
        <v>142</v>
      </c>
      <c r="K13" t="s">
        <v>169</v>
      </c>
    </row>
    <row r="14" spans="1:11" x14ac:dyDescent="0.35">
      <c r="A14" t="s">
        <v>68</v>
      </c>
      <c r="B14">
        <v>24.5</v>
      </c>
      <c r="C14" t="s">
        <v>111</v>
      </c>
      <c r="D14" t="s">
        <v>104</v>
      </c>
      <c r="E14" t="s">
        <v>158</v>
      </c>
      <c r="F14" t="s">
        <v>159</v>
      </c>
      <c r="G14" t="s">
        <v>160</v>
      </c>
      <c r="H14" t="s">
        <v>97</v>
      </c>
      <c r="I14" t="s">
        <v>141</v>
      </c>
      <c r="J14" t="s">
        <v>119</v>
      </c>
      <c r="K14" t="s">
        <v>170</v>
      </c>
    </row>
    <row r="15" spans="1:11" x14ac:dyDescent="0.35">
      <c r="A15" t="s">
        <v>69</v>
      </c>
      <c r="B15">
        <v>58.7</v>
      </c>
      <c r="C15" t="s">
        <v>110</v>
      </c>
      <c r="D15" t="s">
        <v>112</v>
      </c>
      <c r="E15" t="s">
        <v>171</v>
      </c>
      <c r="F15" t="s">
        <v>172</v>
      </c>
      <c r="G15" t="s">
        <v>173</v>
      </c>
      <c r="H15" t="s">
        <v>98</v>
      </c>
      <c r="I15" t="s">
        <v>141</v>
      </c>
      <c r="J15" t="s">
        <v>118</v>
      </c>
      <c r="K15" t="s">
        <v>179</v>
      </c>
    </row>
    <row r="16" spans="1:11" x14ac:dyDescent="0.35">
      <c r="A16" t="s">
        <v>70</v>
      </c>
      <c r="B16">
        <v>97.4</v>
      </c>
      <c r="C16" t="s">
        <v>110</v>
      </c>
      <c r="D16" t="s">
        <v>113</v>
      </c>
      <c r="E16" t="s">
        <v>174</v>
      </c>
      <c r="F16" t="s">
        <v>175</v>
      </c>
      <c r="G16" t="s">
        <v>176</v>
      </c>
      <c r="H16" t="s">
        <v>98</v>
      </c>
      <c r="I16" t="s">
        <v>141</v>
      </c>
      <c r="J16" t="s">
        <v>119</v>
      </c>
      <c r="K16" s="4" t="s">
        <v>38</v>
      </c>
    </row>
    <row r="17" spans="1:11" x14ac:dyDescent="0.35">
      <c r="A17" t="s">
        <v>71</v>
      </c>
      <c r="B17">
        <v>39.9</v>
      </c>
      <c r="C17" t="s">
        <v>111</v>
      </c>
      <c r="D17" t="s">
        <v>100</v>
      </c>
      <c r="E17" t="s">
        <v>111</v>
      </c>
      <c r="F17" t="s">
        <v>177</v>
      </c>
      <c r="G17" t="s">
        <v>178</v>
      </c>
      <c r="H17" t="s">
        <v>98</v>
      </c>
      <c r="I17" t="s">
        <v>141</v>
      </c>
      <c r="J17" t="s">
        <v>118</v>
      </c>
      <c r="K17" t="s">
        <v>180</v>
      </c>
    </row>
    <row r="18" spans="1:11" x14ac:dyDescent="0.35">
      <c r="A18" t="s">
        <v>72</v>
      </c>
      <c r="B18" s="11">
        <v>42</v>
      </c>
      <c r="C18" t="s">
        <v>111</v>
      </c>
      <c r="D18" t="s">
        <v>114</v>
      </c>
      <c r="E18" t="s">
        <v>181</v>
      </c>
      <c r="F18" t="s">
        <v>182</v>
      </c>
      <c r="G18" t="s">
        <v>183</v>
      </c>
      <c r="H18" t="s">
        <v>98</v>
      </c>
      <c r="I18" t="s">
        <v>141</v>
      </c>
      <c r="J18" t="s">
        <v>119</v>
      </c>
      <c r="K18" t="s">
        <v>184</v>
      </c>
    </row>
    <row r="19" spans="1:11" x14ac:dyDescent="0.35">
      <c r="A19" t="s">
        <v>73</v>
      </c>
      <c r="B19">
        <v>35.700000000000003</v>
      </c>
      <c r="C19" t="s">
        <v>110</v>
      </c>
      <c r="D19" t="s">
        <v>115</v>
      </c>
      <c r="E19" t="s">
        <v>185</v>
      </c>
      <c r="F19" t="s">
        <v>186</v>
      </c>
      <c r="G19" t="s">
        <v>187</v>
      </c>
      <c r="H19" t="s">
        <v>98</v>
      </c>
      <c r="I19" t="s">
        <v>141</v>
      </c>
      <c r="J19" t="s">
        <v>119</v>
      </c>
      <c r="K19" t="s">
        <v>188</v>
      </c>
    </row>
    <row r="20" spans="1:11" x14ac:dyDescent="0.35">
      <c r="A20" t="s">
        <v>74</v>
      </c>
      <c r="B20">
        <v>30.9</v>
      </c>
      <c r="C20" t="s">
        <v>110</v>
      </c>
      <c r="D20" t="s">
        <v>105</v>
      </c>
      <c r="E20" t="s">
        <v>189</v>
      </c>
      <c r="F20" t="s">
        <v>190</v>
      </c>
      <c r="G20" t="s">
        <v>191</v>
      </c>
      <c r="H20" t="s">
        <v>98</v>
      </c>
      <c r="I20" t="s">
        <v>141</v>
      </c>
      <c r="J20" t="s">
        <v>119</v>
      </c>
      <c r="K20" t="s">
        <v>192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F6FC7-9800-4CB1-B63D-971562D94162}">
  <dimension ref="A1:J18"/>
  <sheetViews>
    <sheetView tabSelected="1" zoomScaleNormal="100" workbookViewId="0">
      <selection activeCell="L3" sqref="L3"/>
    </sheetView>
  </sheetViews>
  <sheetFormatPr defaultRowHeight="14.5" x14ac:dyDescent="0.35"/>
  <cols>
    <col min="1" max="1" width="13.08984375" customWidth="1"/>
    <col min="3" max="3" width="10" customWidth="1"/>
    <col min="4" max="4" width="10.81640625" customWidth="1"/>
    <col min="5" max="5" width="10.6328125" customWidth="1"/>
    <col min="6" max="6" width="11" customWidth="1"/>
    <col min="7" max="7" width="10.1796875" customWidth="1"/>
    <col min="9" max="9" width="9.90625" customWidth="1"/>
  </cols>
  <sheetData>
    <row r="1" spans="1:10" s="14" customFormat="1" x14ac:dyDescent="0.35">
      <c r="A1" s="14" t="s">
        <v>296</v>
      </c>
    </row>
    <row r="2" spans="1:10" s="1" customFormat="1" ht="58" x14ac:dyDescent="0.35">
      <c r="A2" s="1" t="s">
        <v>50</v>
      </c>
      <c r="B2" s="1" t="s">
        <v>94</v>
      </c>
      <c r="C2" s="1" t="s">
        <v>195</v>
      </c>
      <c r="D2" s="1" t="s">
        <v>196</v>
      </c>
      <c r="E2" s="1" t="s">
        <v>197</v>
      </c>
      <c r="F2" s="1" t="s">
        <v>198</v>
      </c>
      <c r="G2" s="1" t="s">
        <v>205</v>
      </c>
      <c r="H2" s="1" t="s">
        <v>295</v>
      </c>
      <c r="I2" s="1" t="s">
        <v>95</v>
      </c>
    </row>
    <row r="3" spans="1:10" x14ac:dyDescent="0.35">
      <c r="A3" t="s">
        <v>60</v>
      </c>
      <c r="B3" t="s">
        <v>122</v>
      </c>
      <c r="C3" t="s">
        <v>193</v>
      </c>
      <c r="D3" t="s">
        <v>203</v>
      </c>
      <c r="E3" t="s">
        <v>204</v>
      </c>
      <c r="F3" t="s">
        <v>206</v>
      </c>
      <c r="G3">
        <v>48</v>
      </c>
      <c r="H3">
        <v>40</v>
      </c>
      <c r="I3">
        <v>8</v>
      </c>
    </row>
    <row r="4" spans="1:10" x14ac:dyDescent="0.35">
      <c r="A4" t="s">
        <v>61</v>
      </c>
      <c r="B4" t="s">
        <v>122</v>
      </c>
      <c r="C4" t="s">
        <v>200</v>
      </c>
      <c r="D4" t="s">
        <v>207</v>
      </c>
      <c r="E4" t="s">
        <v>208</v>
      </c>
      <c r="F4" t="s">
        <v>209</v>
      </c>
      <c r="G4">
        <v>48</v>
      </c>
      <c r="H4">
        <v>29</v>
      </c>
      <c r="I4">
        <v>3</v>
      </c>
    </row>
    <row r="5" spans="1:10" x14ac:dyDescent="0.35">
      <c r="A5" t="s">
        <v>62</v>
      </c>
      <c r="B5" t="s">
        <v>122</v>
      </c>
      <c r="C5" t="s">
        <v>211</v>
      </c>
      <c r="D5" t="s">
        <v>212</v>
      </c>
      <c r="E5" t="s">
        <v>213</v>
      </c>
      <c r="F5" t="s">
        <v>214</v>
      </c>
      <c r="G5">
        <v>48</v>
      </c>
      <c r="H5">
        <v>29</v>
      </c>
      <c r="I5">
        <v>9</v>
      </c>
    </row>
    <row r="6" spans="1:10" x14ac:dyDescent="0.35">
      <c r="A6" t="s">
        <v>63</v>
      </c>
      <c r="B6" t="s">
        <v>122</v>
      </c>
      <c r="C6" t="s">
        <v>216</v>
      </c>
      <c r="D6" t="s">
        <v>217</v>
      </c>
      <c r="E6" t="s">
        <v>218</v>
      </c>
      <c r="F6" t="s">
        <v>219</v>
      </c>
      <c r="G6">
        <v>48</v>
      </c>
      <c r="H6">
        <v>28</v>
      </c>
      <c r="I6">
        <v>6</v>
      </c>
    </row>
    <row r="7" spans="1:10" x14ac:dyDescent="0.35">
      <c r="A7" t="s">
        <v>64</v>
      </c>
      <c r="B7" t="s">
        <v>122</v>
      </c>
      <c r="C7" t="s">
        <v>222</v>
      </c>
      <c r="D7" t="s">
        <v>223</v>
      </c>
      <c r="E7" t="s">
        <v>224</v>
      </c>
      <c r="F7" t="s">
        <v>225</v>
      </c>
      <c r="G7">
        <v>48</v>
      </c>
      <c r="H7">
        <v>36</v>
      </c>
      <c r="I7">
        <v>2</v>
      </c>
    </row>
    <row r="8" spans="1:10" x14ac:dyDescent="0.35">
      <c r="A8" t="s">
        <v>65</v>
      </c>
      <c r="B8" t="s">
        <v>122</v>
      </c>
      <c r="C8" t="s">
        <v>228</v>
      </c>
      <c r="D8" t="s">
        <v>231</v>
      </c>
      <c r="E8" t="s">
        <v>232</v>
      </c>
      <c r="F8" t="s">
        <v>233</v>
      </c>
      <c r="G8">
        <v>48</v>
      </c>
      <c r="H8">
        <v>30</v>
      </c>
      <c r="I8">
        <v>5</v>
      </c>
    </row>
    <row r="9" spans="1:10" x14ac:dyDescent="0.35">
      <c r="A9" t="s">
        <v>44</v>
      </c>
      <c r="B9" t="s">
        <v>122</v>
      </c>
      <c r="C9" t="s">
        <v>234</v>
      </c>
      <c r="D9" t="s">
        <v>235</v>
      </c>
      <c r="E9" t="s">
        <v>236</v>
      </c>
      <c r="F9" t="s">
        <v>237</v>
      </c>
      <c r="G9">
        <v>48</v>
      </c>
      <c r="H9">
        <v>28</v>
      </c>
      <c r="I9">
        <v>3</v>
      </c>
    </row>
    <row r="10" spans="1:10" x14ac:dyDescent="0.35">
      <c r="A10" t="s">
        <v>66</v>
      </c>
      <c r="B10" t="s">
        <v>122</v>
      </c>
      <c r="C10" t="s">
        <v>239</v>
      </c>
      <c r="D10" t="s">
        <v>241</v>
      </c>
      <c r="E10" t="s">
        <v>242</v>
      </c>
      <c r="F10" t="s">
        <v>243</v>
      </c>
      <c r="G10">
        <v>48</v>
      </c>
      <c r="H10">
        <v>29</v>
      </c>
      <c r="I10">
        <v>1</v>
      </c>
    </row>
    <row r="11" spans="1:10" x14ac:dyDescent="0.35">
      <c r="A11" t="s">
        <v>47</v>
      </c>
      <c r="B11" t="s">
        <v>122</v>
      </c>
      <c r="C11" t="s">
        <v>244</v>
      </c>
      <c r="D11" t="s">
        <v>245</v>
      </c>
      <c r="E11" t="s">
        <v>246</v>
      </c>
      <c r="F11" t="s">
        <v>247</v>
      </c>
      <c r="G11">
        <v>48</v>
      </c>
      <c r="H11">
        <v>24</v>
      </c>
      <c r="I11">
        <v>6</v>
      </c>
    </row>
    <row r="12" spans="1:10" x14ac:dyDescent="0.35">
      <c r="A12" t="s">
        <v>67</v>
      </c>
      <c r="B12" t="s">
        <v>122</v>
      </c>
      <c r="C12" t="s">
        <v>250</v>
      </c>
      <c r="D12" t="s">
        <v>253</v>
      </c>
      <c r="E12" t="s">
        <v>259</v>
      </c>
      <c r="F12" t="s">
        <v>254</v>
      </c>
      <c r="G12">
        <v>27</v>
      </c>
      <c r="H12">
        <v>11</v>
      </c>
      <c r="I12">
        <v>0</v>
      </c>
      <c r="J12" t="s">
        <v>255</v>
      </c>
    </row>
    <row r="13" spans="1:10" x14ac:dyDescent="0.35">
      <c r="A13" t="s">
        <v>68</v>
      </c>
      <c r="B13" t="s">
        <v>122</v>
      </c>
      <c r="C13" t="s">
        <v>256</v>
      </c>
      <c r="D13" t="s">
        <v>257</v>
      </c>
      <c r="E13" t="s">
        <v>258</v>
      </c>
      <c r="F13" t="s">
        <v>260</v>
      </c>
      <c r="G13">
        <v>48</v>
      </c>
      <c r="H13">
        <v>29</v>
      </c>
      <c r="I13">
        <v>5</v>
      </c>
    </row>
    <row r="14" spans="1:10" x14ac:dyDescent="0.35">
      <c r="A14" t="s">
        <v>69</v>
      </c>
      <c r="B14" t="s">
        <v>122</v>
      </c>
      <c r="C14" t="s">
        <v>262</v>
      </c>
      <c r="D14" t="s">
        <v>263</v>
      </c>
      <c r="E14" t="s">
        <v>264</v>
      </c>
      <c r="F14" t="s">
        <v>265</v>
      </c>
      <c r="G14">
        <v>48</v>
      </c>
      <c r="H14">
        <v>14</v>
      </c>
      <c r="I14">
        <v>1</v>
      </c>
    </row>
    <row r="15" spans="1:10" x14ac:dyDescent="0.35">
      <c r="A15" t="s">
        <v>71</v>
      </c>
      <c r="B15" t="s">
        <v>122</v>
      </c>
      <c r="C15" t="s">
        <v>269</v>
      </c>
      <c r="D15" t="s">
        <v>270</v>
      </c>
      <c r="E15" t="s">
        <v>271</v>
      </c>
      <c r="F15" t="s">
        <v>268</v>
      </c>
      <c r="G15">
        <v>48</v>
      </c>
      <c r="H15">
        <v>18</v>
      </c>
      <c r="I15">
        <v>13</v>
      </c>
    </row>
    <row r="16" spans="1:10" x14ac:dyDescent="0.35">
      <c r="A16" t="s">
        <v>72</v>
      </c>
      <c r="B16" t="s">
        <v>122</v>
      </c>
      <c r="C16" t="s">
        <v>275</v>
      </c>
      <c r="D16" t="s">
        <v>276</v>
      </c>
      <c r="E16" t="s">
        <v>277</v>
      </c>
      <c r="F16" t="s">
        <v>274</v>
      </c>
      <c r="G16">
        <v>96</v>
      </c>
      <c r="H16">
        <v>36</v>
      </c>
      <c r="I16">
        <v>1</v>
      </c>
    </row>
    <row r="17" spans="1:9" x14ac:dyDescent="0.35">
      <c r="A17" t="s">
        <v>73</v>
      </c>
      <c r="B17" t="s">
        <v>122</v>
      </c>
      <c r="C17" t="s">
        <v>281</v>
      </c>
      <c r="D17" t="s">
        <v>282</v>
      </c>
      <c r="E17" t="s">
        <v>283</v>
      </c>
      <c r="F17" t="s">
        <v>280</v>
      </c>
      <c r="G17">
        <v>48</v>
      </c>
      <c r="H17">
        <v>30</v>
      </c>
      <c r="I17">
        <v>13</v>
      </c>
    </row>
    <row r="18" spans="1:9" x14ac:dyDescent="0.35">
      <c r="A18" t="s">
        <v>74</v>
      </c>
      <c r="B18" t="s">
        <v>122</v>
      </c>
      <c r="C18" t="s">
        <v>285</v>
      </c>
      <c r="D18" t="s">
        <v>287</v>
      </c>
      <c r="E18" t="s">
        <v>288</v>
      </c>
      <c r="F18" t="s">
        <v>289</v>
      </c>
      <c r="G18">
        <v>48</v>
      </c>
      <c r="H18">
        <v>24</v>
      </c>
      <c r="I18">
        <v>3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1</vt:lpstr>
      <vt:lpstr>Table 2</vt:lpstr>
      <vt:lpstr>Table 3</vt:lpstr>
      <vt:lpstr>Table 4</vt:lpstr>
      <vt:lpstr>Table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Chamberlain, Elizabeth</dc:creator>
  <cp:lastModifiedBy>Chamberlain, Elizabeth</cp:lastModifiedBy>
  <dcterms:created xsi:type="dcterms:W3CDTF">2024-11-01T11:57:26Z</dcterms:created>
  <dcterms:modified xsi:type="dcterms:W3CDTF">2024-11-22T09:00:32Z</dcterms:modified>
</cp:coreProperties>
</file>