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HD\MatLab\Adsorption fitting\"/>
    </mc:Choice>
  </mc:AlternateContent>
  <xr:revisionPtr revIDLastSave="0" documentId="13_ncr:1_{7C6236B4-638A-4E18-95A6-6AAF28018469}" xr6:coauthVersionLast="46" xr6:coauthVersionMax="46" xr10:uidLastSave="{00000000-0000-0000-0000-000000000000}"/>
  <bookViews>
    <workbookView xWindow="28680" yWindow="-120" windowWidth="29040" windowHeight="17640" xr2:uid="{2A4B78A0-4DBE-42E0-BAD3-4FEAC9745BFB}"/>
  </bookViews>
  <sheets>
    <sheet name="1pKFi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4" i="1" l="1"/>
  <c r="S43" i="1" l="1"/>
  <c r="S42" i="1"/>
  <c r="S41" i="1"/>
  <c r="S49" i="1" l="1"/>
  <c r="S50" i="1" l="1"/>
  <c r="S51" i="1"/>
  <c r="T41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J4" i="1" l="1"/>
  <c r="I4" i="1"/>
</calcChain>
</file>

<file path=xl/sharedStrings.xml><?xml version="1.0" encoding="utf-8"?>
<sst xmlns="http://schemas.openxmlformats.org/spreadsheetml/2006/main" count="24" uniqueCount="21">
  <si>
    <t>residual</t>
  </si>
  <si>
    <t>residual norm</t>
  </si>
  <si>
    <t>Jacobian</t>
  </si>
  <si>
    <t>C1fit</t>
  </si>
  <si>
    <t>Nsfit</t>
  </si>
  <si>
    <t>Experimental Data</t>
  </si>
  <si>
    <t>pH</t>
  </si>
  <si>
    <t>Zeta</t>
  </si>
  <si>
    <t>Model Data</t>
  </si>
  <si>
    <t>95% confidence interval</t>
  </si>
  <si>
    <t>sigma_0</t>
  </si>
  <si>
    <t>Phi_0</t>
  </si>
  <si>
    <t>C1total</t>
  </si>
  <si>
    <t>Data from TMS</t>
  </si>
  <si>
    <t>Cr [mM]</t>
  </si>
  <si>
    <t>estimeated surface charge [C/m^2]</t>
  </si>
  <si>
    <t>pore diameter [nm]</t>
  </si>
  <si>
    <t>sigma=X*F*dp/4</t>
  </si>
  <si>
    <t>Faraday [C/mol]</t>
  </si>
  <si>
    <t>Theta+</t>
  </si>
  <si>
    <t>Theta-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</si>
</sst>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Zeta Potential [V]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'1pKFit'!$L$4:$L$24</c:f>
              <c:numCache>
                <c:formatCode>General</c:formatCode>
                <c:ptCount val="21"/>
                <c:pt idx="0" formatCode="0.00E+00">
                  <c:v>5.5202499999999999</c:v>
                </c:pt>
                <c:pt idx="1">
                  <c:v>6.0490000000000004</c:v>
                </c:pt>
                <c:pt idx="2" formatCode="0.00E+00">
                  <c:v>6.4492500000000001</c:v>
                </c:pt>
                <c:pt idx="3">
                  <c:v>6.8935000000000004</c:v>
                </c:pt>
                <c:pt idx="4" formatCode="0.00E+00">
                  <c:v>7.2847499999999998</c:v>
                </c:pt>
                <c:pt idx="5">
                  <c:v>7.8125</c:v>
                </c:pt>
                <c:pt idx="6">
                  <c:v>8.2817500000000006</c:v>
                </c:pt>
                <c:pt idx="7">
                  <c:v>8.7695000000000007</c:v>
                </c:pt>
                <c:pt idx="8">
                  <c:v>9.1877499999999994</c:v>
                </c:pt>
                <c:pt idx="9">
                  <c:v>9.6029999999999998</c:v>
                </c:pt>
                <c:pt idx="10">
                  <c:v>10.1275</c:v>
                </c:pt>
                <c:pt idx="11">
                  <c:v>10.6075</c:v>
                </c:pt>
                <c:pt idx="12">
                  <c:v>11.05</c:v>
                </c:pt>
                <c:pt idx="13">
                  <c:v>5.8765000000000001</c:v>
                </c:pt>
                <c:pt idx="14">
                  <c:v>5.4917499999999997</c:v>
                </c:pt>
                <c:pt idx="15">
                  <c:v>5.0425000000000004</c:v>
                </c:pt>
                <c:pt idx="16">
                  <c:v>4.6142500000000002</c:v>
                </c:pt>
                <c:pt idx="17">
                  <c:v>4.1875</c:v>
                </c:pt>
                <c:pt idx="18">
                  <c:v>3.7377500000000001</c:v>
                </c:pt>
                <c:pt idx="19">
                  <c:v>3.298</c:v>
                </c:pt>
                <c:pt idx="20">
                  <c:v>2.85825</c:v>
                </c:pt>
              </c:numCache>
            </c:numRef>
          </c:xVal>
          <c:yVal>
            <c:numRef>
              <c:f>'1pKFit'!$M$4:$M$24</c:f>
              <c:numCache>
                <c:formatCode>General</c:formatCode>
                <c:ptCount val="21"/>
                <c:pt idx="0" formatCode="0.00E+00">
                  <c:v>-1.63775E-2</c:v>
                </c:pt>
                <c:pt idx="1">
                  <c:v>-1.8867499999999999E-2</c:v>
                </c:pt>
                <c:pt idx="2" formatCode="0.00E+00">
                  <c:v>-2.1927499999999999E-2</c:v>
                </c:pt>
                <c:pt idx="3">
                  <c:v>-2.3675000000000002E-2</c:v>
                </c:pt>
                <c:pt idx="4">
                  <c:v>-2.4385E-2</c:v>
                </c:pt>
                <c:pt idx="5">
                  <c:v>-2.4915E-2</c:v>
                </c:pt>
                <c:pt idx="6">
                  <c:v>-2.50675E-2</c:v>
                </c:pt>
                <c:pt idx="7">
                  <c:v>-2.5077499999999999E-2</c:v>
                </c:pt>
                <c:pt idx="8">
                  <c:v>-2.5155E-2</c:v>
                </c:pt>
                <c:pt idx="9">
                  <c:v>-2.5100000000000001E-2</c:v>
                </c:pt>
                <c:pt idx="10">
                  <c:v>-2.528E-2</c:v>
                </c:pt>
                <c:pt idx="11">
                  <c:v>-2.528E-2</c:v>
                </c:pt>
                <c:pt idx="12">
                  <c:v>-2.5510000000000001E-2</c:v>
                </c:pt>
                <c:pt idx="13">
                  <c:v>-1.8100000000000002E-2</c:v>
                </c:pt>
                <c:pt idx="14">
                  <c:v>-1.51875E-2</c:v>
                </c:pt>
                <c:pt idx="15">
                  <c:v>-9.7879999999999998E-3</c:v>
                </c:pt>
                <c:pt idx="16">
                  <c:v>-4.3755E-3</c:v>
                </c:pt>
                <c:pt idx="17">
                  <c:v>6.0217500000000004E-4</c:v>
                </c:pt>
                <c:pt idx="18">
                  <c:v>6.2517500000000004E-3</c:v>
                </c:pt>
                <c:pt idx="19">
                  <c:v>1.0909749999999999E-2</c:v>
                </c:pt>
                <c:pt idx="20">
                  <c:v>1.3582500000000001E-2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728-46AA-9025-0D5C8C90D5F9}"/>
            </c:ext>
          </c:extLst>
        </c:ser>
        <c:ser>
          <c:idx val="1"/>
          <c:order val="1"/>
          <c:spPr>
            <a:ln w="63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circle"/>
            <c:size val="3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'1pKFit'!$O$4:$O$40</c:f>
              <c:numCache>
                <c:formatCode>General</c:formatCode>
                <c:ptCount val="37"/>
                <c:pt idx="0">
                  <c:v>2</c:v>
                </c:pt>
                <c:pt idx="1">
                  <c:v>2.25</c:v>
                </c:pt>
                <c:pt idx="2">
                  <c:v>2.5</c:v>
                </c:pt>
                <c:pt idx="3">
                  <c:v>2.75</c:v>
                </c:pt>
                <c:pt idx="4">
                  <c:v>3</c:v>
                </c:pt>
                <c:pt idx="5">
                  <c:v>3.25</c:v>
                </c:pt>
                <c:pt idx="6">
                  <c:v>3.5</c:v>
                </c:pt>
                <c:pt idx="7">
                  <c:v>3.75</c:v>
                </c:pt>
                <c:pt idx="8">
                  <c:v>4</c:v>
                </c:pt>
                <c:pt idx="9">
                  <c:v>4.25</c:v>
                </c:pt>
                <c:pt idx="10">
                  <c:v>4.5</c:v>
                </c:pt>
                <c:pt idx="11">
                  <c:v>4.75</c:v>
                </c:pt>
                <c:pt idx="12">
                  <c:v>5</c:v>
                </c:pt>
                <c:pt idx="13">
                  <c:v>5.25</c:v>
                </c:pt>
                <c:pt idx="14">
                  <c:v>5.5</c:v>
                </c:pt>
                <c:pt idx="15">
                  <c:v>5.75</c:v>
                </c:pt>
                <c:pt idx="16">
                  <c:v>6</c:v>
                </c:pt>
                <c:pt idx="17">
                  <c:v>6.25</c:v>
                </c:pt>
                <c:pt idx="18">
                  <c:v>6.5</c:v>
                </c:pt>
                <c:pt idx="19">
                  <c:v>6.75</c:v>
                </c:pt>
                <c:pt idx="20">
                  <c:v>7</c:v>
                </c:pt>
                <c:pt idx="21">
                  <c:v>7.25</c:v>
                </c:pt>
                <c:pt idx="22">
                  <c:v>7.5</c:v>
                </c:pt>
                <c:pt idx="23">
                  <c:v>7.75</c:v>
                </c:pt>
                <c:pt idx="24">
                  <c:v>8</c:v>
                </c:pt>
                <c:pt idx="25">
                  <c:v>8.25</c:v>
                </c:pt>
                <c:pt idx="26">
                  <c:v>8.5</c:v>
                </c:pt>
                <c:pt idx="27">
                  <c:v>8.75</c:v>
                </c:pt>
                <c:pt idx="28">
                  <c:v>9</c:v>
                </c:pt>
                <c:pt idx="29">
                  <c:v>9.25</c:v>
                </c:pt>
                <c:pt idx="30">
                  <c:v>9.5</c:v>
                </c:pt>
                <c:pt idx="31">
                  <c:v>9.75</c:v>
                </c:pt>
                <c:pt idx="32">
                  <c:v>10</c:v>
                </c:pt>
                <c:pt idx="33">
                  <c:v>10.25</c:v>
                </c:pt>
                <c:pt idx="34">
                  <c:v>10.5</c:v>
                </c:pt>
                <c:pt idx="35">
                  <c:v>10.75</c:v>
                </c:pt>
                <c:pt idx="36">
                  <c:v>11</c:v>
                </c:pt>
              </c:numCache>
            </c:numRef>
          </c:xVal>
          <c:yVal>
            <c:numRef>
              <c:f>'1pKFit'!$P$4:$P$40</c:f>
              <c:numCache>
                <c:formatCode>General</c:formatCode>
                <c:ptCount val="37"/>
                <c:pt idx="0">
                  <c:v>2.1701649999999999E-2</c:v>
                </c:pt>
                <c:pt idx="1">
                  <c:v>2.0178155E-2</c:v>
                </c:pt>
                <c:pt idx="2">
                  <c:v>1.8316450000000001E-2</c:v>
                </c:pt>
                <c:pt idx="3">
                  <c:v>1.6151222999999999E-2</c:v>
                </c:pt>
                <c:pt idx="4">
                  <c:v>1.372844E-2</c:v>
                </c:pt>
                <c:pt idx="5">
                  <c:v>1.1096852000000001E-2</c:v>
                </c:pt>
                <c:pt idx="6">
                  <c:v>8.3039120000000001E-3</c:v>
                </c:pt>
                <c:pt idx="7">
                  <c:v>5.3946030000000004E-3</c:v>
                </c:pt>
                <c:pt idx="8">
                  <c:v>2.4116570000000002E-3</c:v>
                </c:pt>
                <c:pt idx="9">
                  <c:v>-6.03722E-4</c:v>
                </c:pt>
                <c:pt idx="10">
                  <c:v>-3.61101E-3</c:v>
                </c:pt>
                <c:pt idx="11">
                  <c:v>-6.5695129999999999E-3</c:v>
                </c:pt>
                <c:pt idx="12">
                  <c:v>-9.4375150000000005E-3</c:v>
                </c:pt>
                <c:pt idx="13">
                  <c:v>-1.2171454999999999E-2</c:v>
                </c:pt>
                <c:pt idx="14">
                  <c:v>-1.4725337E-2</c:v>
                </c:pt>
                <c:pt idx="15">
                  <c:v>-1.7050926000000001E-2</c:v>
                </c:pt>
                <c:pt idx="16">
                  <c:v>-1.9099870000000001E-2</c:v>
                </c:pt>
                <c:pt idx="17">
                  <c:v>-2.0829433000000001E-2</c:v>
                </c:pt>
                <c:pt idx="18">
                  <c:v>-2.2212751999999999E-2</c:v>
                </c:pt>
                <c:pt idx="19">
                  <c:v>-2.3250956999999999E-2</c:v>
                </c:pt>
                <c:pt idx="20">
                  <c:v>-2.3979027E-2</c:v>
                </c:pt>
                <c:pt idx="21">
                  <c:v>-2.4457998000000002E-2</c:v>
                </c:pt>
                <c:pt idx="22">
                  <c:v>-2.4756881000000001E-2</c:v>
                </c:pt>
                <c:pt idx="23">
                  <c:v>-2.493629E-2</c:v>
                </c:pt>
                <c:pt idx="24">
                  <c:v>-2.5041216000000002E-2</c:v>
                </c:pt>
                <c:pt idx="25">
                  <c:v>-2.5101594000000001E-2</c:v>
                </c:pt>
                <c:pt idx="26">
                  <c:v>-2.5136001000000002E-2</c:v>
                </c:pt>
                <c:pt idx="27">
                  <c:v>-2.5155495E-2</c:v>
                </c:pt>
                <c:pt idx="28">
                  <c:v>-2.5166504999999999E-2</c:v>
                </c:pt>
                <c:pt idx="29">
                  <c:v>-2.5172711E-2</c:v>
                </c:pt>
                <c:pt idx="30">
                  <c:v>-2.5176206E-2</c:v>
                </c:pt>
                <c:pt idx="31">
                  <c:v>-2.5178228E-2</c:v>
                </c:pt>
                <c:pt idx="32">
                  <c:v>-2.5179278999999999E-2</c:v>
                </c:pt>
                <c:pt idx="33">
                  <c:v>-2.5179901000000001E-2</c:v>
                </c:pt>
                <c:pt idx="34">
                  <c:v>-2.5180251000000001E-2</c:v>
                </c:pt>
                <c:pt idx="35">
                  <c:v>-2.5180448000000001E-2</c:v>
                </c:pt>
                <c:pt idx="36">
                  <c:v>-2.5180559000000002E-2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728-46AA-9025-0D5C8C90D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627280"/>
        <c:axId val="488699816"/>
      </c:scatterChart>
      <c:valAx>
        <c:axId val="478627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88699816"/>
        <c:crosses val="autoZero"/>
        <c:crossBetween val="midCat"/>
      </c:valAx>
      <c:valAx>
        <c:axId val="488699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78627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Surface charge [C/m^2]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63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'1pKFit'!$O$4:$O$40</c:f>
              <c:numCache>
                <c:formatCode>General</c:formatCode>
                <c:ptCount val="37"/>
                <c:pt idx="0">
                  <c:v>2</c:v>
                </c:pt>
                <c:pt idx="1">
                  <c:v>2.25</c:v>
                </c:pt>
                <c:pt idx="2">
                  <c:v>2.5</c:v>
                </c:pt>
                <c:pt idx="3">
                  <c:v>2.75</c:v>
                </c:pt>
                <c:pt idx="4">
                  <c:v>3</c:v>
                </c:pt>
                <c:pt idx="5">
                  <c:v>3.25</c:v>
                </c:pt>
                <c:pt idx="6">
                  <c:v>3.5</c:v>
                </c:pt>
                <c:pt idx="7">
                  <c:v>3.75</c:v>
                </c:pt>
                <c:pt idx="8">
                  <c:v>4</c:v>
                </c:pt>
                <c:pt idx="9">
                  <c:v>4.25</c:v>
                </c:pt>
                <c:pt idx="10">
                  <c:v>4.5</c:v>
                </c:pt>
                <c:pt idx="11">
                  <c:v>4.75</c:v>
                </c:pt>
                <c:pt idx="12">
                  <c:v>5</c:v>
                </c:pt>
                <c:pt idx="13">
                  <c:v>5.25</c:v>
                </c:pt>
                <c:pt idx="14">
                  <c:v>5.5</c:v>
                </c:pt>
                <c:pt idx="15">
                  <c:v>5.75</c:v>
                </c:pt>
                <c:pt idx="16">
                  <c:v>6</c:v>
                </c:pt>
                <c:pt idx="17">
                  <c:v>6.25</c:v>
                </c:pt>
                <c:pt idx="18">
                  <c:v>6.5</c:v>
                </c:pt>
                <c:pt idx="19">
                  <c:v>6.75</c:v>
                </c:pt>
                <c:pt idx="20">
                  <c:v>7</c:v>
                </c:pt>
                <c:pt idx="21">
                  <c:v>7.25</c:v>
                </c:pt>
                <c:pt idx="22">
                  <c:v>7.5</c:v>
                </c:pt>
                <c:pt idx="23">
                  <c:v>7.75</c:v>
                </c:pt>
                <c:pt idx="24">
                  <c:v>8</c:v>
                </c:pt>
                <c:pt idx="25">
                  <c:v>8.25</c:v>
                </c:pt>
                <c:pt idx="26">
                  <c:v>8.5</c:v>
                </c:pt>
                <c:pt idx="27">
                  <c:v>8.75</c:v>
                </c:pt>
                <c:pt idx="28">
                  <c:v>9</c:v>
                </c:pt>
                <c:pt idx="29">
                  <c:v>9.25</c:v>
                </c:pt>
                <c:pt idx="30">
                  <c:v>9.5</c:v>
                </c:pt>
                <c:pt idx="31">
                  <c:v>9.75</c:v>
                </c:pt>
                <c:pt idx="32">
                  <c:v>10</c:v>
                </c:pt>
                <c:pt idx="33">
                  <c:v>10.25</c:v>
                </c:pt>
                <c:pt idx="34">
                  <c:v>10.5</c:v>
                </c:pt>
                <c:pt idx="35">
                  <c:v>10.75</c:v>
                </c:pt>
                <c:pt idx="36">
                  <c:v>11</c:v>
                </c:pt>
              </c:numCache>
            </c:numRef>
          </c:xVal>
          <c:yVal>
            <c:numRef>
              <c:f>'1pKFit'!$Q$4:$Q$40</c:f>
              <c:numCache>
                <c:formatCode>General</c:formatCode>
                <c:ptCount val="37"/>
                <c:pt idx="0">
                  <c:v>6.2432290037072232E-3</c:v>
                </c:pt>
                <c:pt idx="1">
                  <c:v>5.7818823143135694E-3</c:v>
                </c:pt>
                <c:pt idx="2">
                  <c:v>5.2249734985289221E-3</c:v>
                </c:pt>
                <c:pt idx="3">
                  <c:v>4.5858417906330324E-3</c:v>
                </c:pt>
                <c:pt idx="4">
                  <c:v>3.8802790724497549E-3</c:v>
                </c:pt>
                <c:pt idx="5">
                  <c:v>3.1236254556740342E-3</c:v>
                </c:pt>
                <c:pt idx="6">
                  <c:v>2.3294917563693625E-3</c:v>
                </c:pt>
                <c:pt idx="7">
                  <c:v>1.5095502676448424E-3</c:v>
                </c:pt>
                <c:pt idx="8">
                  <c:v>6.7385423312033487E-4</c:v>
                </c:pt>
                <c:pt idx="9">
                  <c:v>-1.6863137909358156E-4</c:v>
                </c:pt>
                <c:pt idx="10">
                  <c:v>-1.0094318917413317E-3</c:v>
                </c:pt>
                <c:pt idx="11">
                  <c:v>-1.8399497965361825E-3</c:v>
                </c:pt>
                <c:pt idx="12">
                  <c:v>-2.650854635992685E-3</c:v>
                </c:pt>
                <c:pt idx="13">
                  <c:v>-3.43150208160448E-3</c:v>
                </c:pt>
                <c:pt idx="14">
                  <c:v>-4.1694626654682548E-3</c:v>
                </c:pt>
                <c:pt idx="15">
                  <c:v>-4.8503631761854715E-3</c:v>
                </c:pt>
                <c:pt idx="16">
                  <c:v>-5.4584479148143258E-3</c:v>
                </c:pt>
                <c:pt idx="17">
                  <c:v>-5.978457884750937E-3</c:v>
                </c:pt>
                <c:pt idx="18">
                  <c:v>-6.3992098975284321E-3</c:v>
                </c:pt>
                <c:pt idx="19">
                  <c:v>-6.7180189932241532E-3</c:v>
                </c:pt>
                <c:pt idx="20">
                  <c:v>-6.9432199324979257E-3</c:v>
                </c:pt>
                <c:pt idx="21">
                  <c:v>-7.0921280483049057E-3</c:v>
                </c:pt>
                <c:pt idx="22">
                  <c:v>-7.1853596835939355E-3</c:v>
                </c:pt>
                <c:pt idx="23">
                  <c:v>-7.2414389592831514E-3</c:v>
                </c:pt>
                <c:pt idx="24">
                  <c:v>-7.2742785640811224E-3</c:v>
                </c:pt>
                <c:pt idx="25">
                  <c:v>-7.2931890681733379E-3</c:v>
                </c:pt>
                <c:pt idx="26">
                  <c:v>-7.3039695363664205E-3</c:v>
                </c:pt>
                <c:pt idx="27">
                  <c:v>-7.3100792492971208E-3</c:v>
                </c:pt>
                <c:pt idx="28">
                  <c:v>-7.3135301955184993E-3</c:v>
                </c:pt>
                <c:pt idx="29">
                  <c:v>-7.3154756505091545E-3</c:v>
                </c:pt>
                <c:pt idx="30">
                  <c:v>-7.316571199291801E-3</c:v>
                </c:pt>
                <c:pt idx="31">
                  <c:v>-7.3171877579435926E-3</c:v>
                </c:pt>
                <c:pt idx="32">
                  <c:v>-7.3175346313825978E-3</c:v>
                </c:pt>
                <c:pt idx="33">
                  <c:v>-7.3177297406427418E-3</c:v>
                </c:pt>
                <c:pt idx="34">
                  <c:v>-7.317839474112583E-3</c:v>
                </c:pt>
                <c:pt idx="35">
                  <c:v>-7.3179011866707005E-3</c:v>
                </c:pt>
                <c:pt idx="36">
                  <c:v>-7.317935891740018E-3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F2-4F00-9766-1BDA7A554DBC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'1pKFit'!$O$49:$O$51</c:f>
              <c:numCache>
                <c:formatCode>General</c:formatCode>
                <c:ptCount val="3"/>
                <c:pt idx="0">
                  <c:v>3</c:v>
                </c:pt>
                <c:pt idx="1">
                  <c:v>4</c:v>
                </c:pt>
                <c:pt idx="2">
                  <c:v>7</c:v>
                </c:pt>
              </c:numCache>
            </c:numRef>
          </c:xVal>
          <c:yVal>
            <c:numRef>
              <c:f>'1pKFit'!$S$49:$S$51</c:f>
              <c:numCache>
                <c:formatCode>General</c:formatCode>
                <c:ptCount val="3"/>
                <c:pt idx="0">
                  <c:v>1.6498991772000001E-3</c:v>
                </c:pt>
                <c:pt idx="1">
                  <c:v>-8.5305094154499994E-3</c:v>
                </c:pt>
                <c:pt idx="2">
                  <c:v>-9.5399872014999988E-3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F2-4F00-9766-1BDA7A554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802048"/>
        <c:axId val="330803032"/>
      </c:scatterChart>
      <c:valAx>
        <c:axId val="330802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30803032"/>
        <c:crosses val="autoZero"/>
        <c:crossBetween val="midCat"/>
      </c:valAx>
      <c:valAx>
        <c:axId val="330803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30802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Theta [-]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Theta_plus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'1pKFit'!$O$4:$O$40</c:f>
              <c:numCache>
                <c:formatCode>General</c:formatCode>
                <c:ptCount val="37"/>
                <c:pt idx="0">
                  <c:v>2</c:v>
                </c:pt>
                <c:pt idx="1">
                  <c:v>2.25</c:v>
                </c:pt>
                <c:pt idx="2">
                  <c:v>2.5</c:v>
                </c:pt>
                <c:pt idx="3">
                  <c:v>2.75</c:v>
                </c:pt>
                <c:pt idx="4">
                  <c:v>3</c:v>
                </c:pt>
                <c:pt idx="5">
                  <c:v>3.25</c:v>
                </c:pt>
                <c:pt idx="6">
                  <c:v>3.5</c:v>
                </c:pt>
                <c:pt idx="7">
                  <c:v>3.75</c:v>
                </c:pt>
                <c:pt idx="8">
                  <c:v>4</c:v>
                </c:pt>
                <c:pt idx="9">
                  <c:v>4.25</c:v>
                </c:pt>
                <c:pt idx="10">
                  <c:v>4.5</c:v>
                </c:pt>
                <c:pt idx="11">
                  <c:v>4.75</c:v>
                </c:pt>
                <c:pt idx="12">
                  <c:v>5</c:v>
                </c:pt>
                <c:pt idx="13">
                  <c:v>5.25</c:v>
                </c:pt>
                <c:pt idx="14">
                  <c:v>5.5</c:v>
                </c:pt>
                <c:pt idx="15">
                  <c:v>5.75</c:v>
                </c:pt>
                <c:pt idx="16">
                  <c:v>6</c:v>
                </c:pt>
                <c:pt idx="17">
                  <c:v>6.25</c:v>
                </c:pt>
                <c:pt idx="18">
                  <c:v>6.5</c:v>
                </c:pt>
                <c:pt idx="19">
                  <c:v>6.75</c:v>
                </c:pt>
                <c:pt idx="20">
                  <c:v>7</c:v>
                </c:pt>
                <c:pt idx="21">
                  <c:v>7.25</c:v>
                </c:pt>
                <c:pt idx="22">
                  <c:v>7.5</c:v>
                </c:pt>
                <c:pt idx="23">
                  <c:v>7.75</c:v>
                </c:pt>
                <c:pt idx="24">
                  <c:v>8</c:v>
                </c:pt>
                <c:pt idx="25">
                  <c:v>8.25</c:v>
                </c:pt>
                <c:pt idx="26">
                  <c:v>8.5</c:v>
                </c:pt>
                <c:pt idx="27">
                  <c:v>8.75</c:v>
                </c:pt>
                <c:pt idx="28">
                  <c:v>9</c:v>
                </c:pt>
                <c:pt idx="29">
                  <c:v>9.25</c:v>
                </c:pt>
                <c:pt idx="30">
                  <c:v>9.5</c:v>
                </c:pt>
                <c:pt idx="31">
                  <c:v>9.75</c:v>
                </c:pt>
                <c:pt idx="32">
                  <c:v>10</c:v>
                </c:pt>
                <c:pt idx="33">
                  <c:v>10.25</c:v>
                </c:pt>
                <c:pt idx="34">
                  <c:v>10.5</c:v>
                </c:pt>
                <c:pt idx="35">
                  <c:v>10.75</c:v>
                </c:pt>
                <c:pt idx="36">
                  <c:v>11</c:v>
                </c:pt>
              </c:numCache>
            </c:numRef>
          </c:xVal>
          <c:yVal>
            <c:numRef>
              <c:f>'1pKFit'!$T$4:$T$40</c:f>
              <c:numCache>
                <c:formatCode>General</c:formatCode>
                <c:ptCount val="37"/>
                <c:pt idx="0">
                  <c:v>0.92656775400000002</c:v>
                </c:pt>
                <c:pt idx="1">
                  <c:v>0.89504630600000001</c:v>
                </c:pt>
                <c:pt idx="2">
                  <c:v>0.85699558799999997</c:v>
                </c:pt>
                <c:pt idx="3">
                  <c:v>0.81332700300000005</c:v>
                </c:pt>
                <c:pt idx="4">
                  <c:v>0.76511952900000002</c:v>
                </c:pt>
                <c:pt idx="5">
                  <c:v>0.71342127499999997</c:v>
                </c:pt>
                <c:pt idx="6">
                  <c:v>0.659162201</c:v>
                </c:pt>
                <c:pt idx="7">
                  <c:v>0.603139812</c:v>
                </c:pt>
                <c:pt idx="8">
                  <c:v>0.54604099699999997</c:v>
                </c:pt>
                <c:pt idx="9">
                  <c:v>0.48847828399999998</c:v>
                </c:pt>
                <c:pt idx="10">
                  <c:v>0.43103070599999999</c:v>
                </c:pt>
                <c:pt idx="11">
                  <c:v>0.37428568600000001</c:v>
                </c:pt>
                <c:pt idx="12">
                  <c:v>0.31888072499999998</c:v>
                </c:pt>
                <c:pt idx="13">
                  <c:v>0.26554309700000001</c:v>
                </c:pt>
                <c:pt idx="14">
                  <c:v>0.21512204300000001</c:v>
                </c:pt>
                <c:pt idx="15">
                  <c:v>0.16859961000000001</c:v>
                </c:pt>
                <c:pt idx="16">
                  <c:v>0.127052305</c:v>
                </c:pt>
                <c:pt idx="17">
                  <c:v>9.1522696000000001E-2</c:v>
                </c:pt>
                <c:pt idx="18">
                  <c:v>6.2774872999999995E-2</c:v>
                </c:pt>
                <c:pt idx="19">
                  <c:v>4.0992286000000003E-2</c:v>
                </c:pt>
                <c:pt idx="20">
                  <c:v>2.5605462999999998E-2</c:v>
                </c:pt>
                <c:pt idx="21">
                  <c:v>1.5431336E-2</c:v>
                </c:pt>
                <c:pt idx="22">
                  <c:v>9.0612980000000006E-3</c:v>
                </c:pt>
                <c:pt idx="23">
                  <c:v>5.229689E-3</c:v>
                </c:pt>
                <c:pt idx="24">
                  <c:v>2.9859280000000001E-3</c:v>
                </c:pt>
                <c:pt idx="25">
                  <c:v>1.6938700000000001E-3</c:v>
                </c:pt>
                <c:pt idx="26">
                  <c:v>9.5729599999999995E-4</c:v>
                </c:pt>
                <c:pt idx="27">
                  <c:v>5.3985100000000005E-4</c:v>
                </c:pt>
                <c:pt idx="28">
                  <c:v>3.0406500000000001E-4</c:v>
                </c:pt>
                <c:pt idx="29">
                  <c:v>1.71142E-4</c:v>
                </c:pt>
                <c:pt idx="30" formatCode="0.00E+00">
                  <c:v>9.6289300000000007E-5</c:v>
                </c:pt>
                <c:pt idx="31" formatCode="0.00E+00">
                  <c:v>5.4162900000000003E-5</c:v>
                </c:pt>
                <c:pt idx="32" formatCode="0.00E+00">
                  <c:v>3.0462899999999999E-5</c:v>
                </c:pt>
                <c:pt idx="33" formatCode="0.00E+00">
                  <c:v>1.7132100000000002E-5</c:v>
                </c:pt>
                <c:pt idx="34" formatCode="0.00E+00">
                  <c:v>9.6345799999999995E-6</c:v>
                </c:pt>
                <c:pt idx="35" formatCode="0.00E+00">
                  <c:v>5.4180800000000001E-6</c:v>
                </c:pt>
                <c:pt idx="36" formatCode="0.00E+00">
                  <c:v>3.0468600000000002E-6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F1-433E-9548-E0340FEC1A8B}"/>
            </c:ext>
          </c:extLst>
        </c:ser>
        <c:ser>
          <c:idx val="1"/>
          <c:order val="1"/>
          <c:tx>
            <c:v>Theta_minus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'1pKFit'!$O$4:$O$40</c:f>
              <c:numCache>
                <c:formatCode>General</c:formatCode>
                <c:ptCount val="37"/>
                <c:pt idx="0">
                  <c:v>2</c:v>
                </c:pt>
                <c:pt idx="1">
                  <c:v>2.25</c:v>
                </c:pt>
                <c:pt idx="2">
                  <c:v>2.5</c:v>
                </c:pt>
                <c:pt idx="3">
                  <c:v>2.75</c:v>
                </c:pt>
                <c:pt idx="4">
                  <c:v>3</c:v>
                </c:pt>
                <c:pt idx="5">
                  <c:v>3.25</c:v>
                </c:pt>
                <c:pt idx="6">
                  <c:v>3.5</c:v>
                </c:pt>
                <c:pt idx="7">
                  <c:v>3.75</c:v>
                </c:pt>
                <c:pt idx="8">
                  <c:v>4</c:v>
                </c:pt>
                <c:pt idx="9">
                  <c:v>4.25</c:v>
                </c:pt>
                <c:pt idx="10">
                  <c:v>4.5</c:v>
                </c:pt>
                <c:pt idx="11">
                  <c:v>4.75</c:v>
                </c:pt>
                <c:pt idx="12">
                  <c:v>5</c:v>
                </c:pt>
                <c:pt idx="13">
                  <c:v>5.25</c:v>
                </c:pt>
                <c:pt idx="14">
                  <c:v>5.5</c:v>
                </c:pt>
                <c:pt idx="15">
                  <c:v>5.75</c:v>
                </c:pt>
                <c:pt idx="16">
                  <c:v>6</c:v>
                </c:pt>
                <c:pt idx="17">
                  <c:v>6.25</c:v>
                </c:pt>
                <c:pt idx="18">
                  <c:v>6.5</c:v>
                </c:pt>
                <c:pt idx="19">
                  <c:v>6.75</c:v>
                </c:pt>
                <c:pt idx="20">
                  <c:v>7</c:v>
                </c:pt>
                <c:pt idx="21">
                  <c:v>7.25</c:v>
                </c:pt>
                <c:pt idx="22">
                  <c:v>7.5</c:v>
                </c:pt>
                <c:pt idx="23">
                  <c:v>7.75</c:v>
                </c:pt>
                <c:pt idx="24">
                  <c:v>8</c:v>
                </c:pt>
                <c:pt idx="25">
                  <c:v>8.25</c:v>
                </c:pt>
                <c:pt idx="26">
                  <c:v>8.5</c:v>
                </c:pt>
                <c:pt idx="27">
                  <c:v>8.75</c:v>
                </c:pt>
                <c:pt idx="28">
                  <c:v>9</c:v>
                </c:pt>
                <c:pt idx="29">
                  <c:v>9.25</c:v>
                </c:pt>
                <c:pt idx="30">
                  <c:v>9.5</c:v>
                </c:pt>
                <c:pt idx="31">
                  <c:v>9.75</c:v>
                </c:pt>
                <c:pt idx="32">
                  <c:v>10</c:v>
                </c:pt>
                <c:pt idx="33">
                  <c:v>10.25</c:v>
                </c:pt>
                <c:pt idx="34">
                  <c:v>10.5</c:v>
                </c:pt>
                <c:pt idx="35">
                  <c:v>10.75</c:v>
                </c:pt>
                <c:pt idx="36">
                  <c:v>11</c:v>
                </c:pt>
              </c:numCache>
            </c:numRef>
          </c:xVal>
          <c:yVal>
            <c:numRef>
              <c:f>'1pKFit'!$U$4:$U$40</c:f>
              <c:numCache>
                <c:formatCode>General</c:formatCode>
                <c:ptCount val="37"/>
                <c:pt idx="0">
                  <c:v>7.3432245675787947E-2</c:v>
                </c:pt>
                <c:pt idx="1">
                  <c:v>0.10495369413502328</c:v>
                </c:pt>
                <c:pt idx="2">
                  <c:v>0.14300441160374838</c:v>
                </c:pt>
                <c:pt idx="3">
                  <c:v>0.18667299675298124</c:v>
                </c:pt>
                <c:pt idx="4">
                  <c:v>0.23488047145102786</c:v>
                </c:pt>
                <c:pt idx="5">
                  <c:v>0.2865787246974898</c:v>
                </c:pt>
                <c:pt idx="6">
                  <c:v>0.34083779937574082</c:v>
                </c:pt>
                <c:pt idx="7">
                  <c:v>0.39686018768069997</c:v>
                </c:pt>
                <c:pt idx="8">
                  <c:v>0.45395900313870907</c:v>
                </c:pt>
                <c:pt idx="9">
                  <c:v>0.51152171554909021</c:v>
                </c:pt>
                <c:pt idx="10">
                  <c:v>0.56896929376571903</c:v>
                </c:pt>
                <c:pt idx="11">
                  <c:v>0.6257143142293321</c:v>
                </c:pt>
                <c:pt idx="12">
                  <c:v>0.6811192747284901</c:v>
                </c:pt>
                <c:pt idx="13">
                  <c:v>0.73445690299678235</c:v>
                </c:pt>
                <c:pt idx="14">
                  <c:v>0.78487795736650545</c:v>
                </c:pt>
                <c:pt idx="15">
                  <c:v>0.83140039016568401</c:v>
                </c:pt>
                <c:pt idx="16">
                  <c:v>0.87294769545301376</c:v>
                </c:pt>
                <c:pt idx="17">
                  <c:v>0.90847730440542374</c:v>
                </c:pt>
                <c:pt idx="18">
                  <c:v>0.9372251272245633</c:v>
                </c:pt>
                <c:pt idx="19">
                  <c:v>0.95900771439673071</c:v>
                </c:pt>
                <c:pt idx="20">
                  <c:v>0.97439453728608405</c:v>
                </c:pt>
                <c:pt idx="21">
                  <c:v>0.98456866361121409</c:v>
                </c:pt>
                <c:pt idx="22">
                  <c:v>0.99093870213993063</c:v>
                </c:pt>
                <c:pt idx="23">
                  <c:v>0.99477031137832517</c:v>
                </c:pt>
                <c:pt idx="24">
                  <c:v>0.99701407230099515</c:v>
                </c:pt>
                <c:pt idx="25">
                  <c:v>0.99830612986088796</c:v>
                </c:pt>
                <c:pt idx="26">
                  <c:v>0.99904270385248062</c:v>
                </c:pt>
                <c:pt idx="27">
                  <c:v>0.99946014913966552</c:v>
                </c:pt>
                <c:pt idx="28">
                  <c:v>0.99969593456081107</c:v>
                </c:pt>
                <c:pt idx="29">
                  <c:v>0.99982885750277106</c:v>
                </c:pt>
                <c:pt idx="30">
                  <c:v>0.99990371072125839</c:v>
                </c:pt>
                <c:pt idx="31">
                  <c:v>0.99994583711571394</c:v>
                </c:pt>
                <c:pt idx="32">
                  <c:v>0.99996953708490743</c:v>
                </c:pt>
                <c:pt idx="33">
                  <c:v>0.99998286789799418</c:v>
                </c:pt>
                <c:pt idx="34">
                  <c:v>0.99999036542207609</c:v>
                </c:pt>
                <c:pt idx="35">
                  <c:v>0.99999458192403579</c:v>
                </c:pt>
                <c:pt idx="36">
                  <c:v>0.99999695314307546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DF1-433E-9548-E0340FEC1A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766800"/>
        <c:axId val="689767128"/>
      </c:scatterChart>
      <c:valAx>
        <c:axId val="689766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89767128"/>
        <c:crosses val="autoZero"/>
        <c:crossBetween val="midCat"/>
      </c:valAx>
      <c:valAx>
        <c:axId val="689767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89766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'1pKFit'!$O$4:$O$40</c:f>
              <c:numCache>
                <c:formatCode>General</c:formatCode>
                <c:ptCount val="37"/>
                <c:pt idx="0">
                  <c:v>2</c:v>
                </c:pt>
                <c:pt idx="1">
                  <c:v>2.25</c:v>
                </c:pt>
                <c:pt idx="2">
                  <c:v>2.5</c:v>
                </c:pt>
                <c:pt idx="3">
                  <c:v>2.75</c:v>
                </c:pt>
                <c:pt idx="4">
                  <c:v>3</c:v>
                </c:pt>
                <c:pt idx="5">
                  <c:v>3.25</c:v>
                </c:pt>
                <c:pt idx="6">
                  <c:v>3.5</c:v>
                </c:pt>
                <c:pt idx="7">
                  <c:v>3.75</c:v>
                </c:pt>
                <c:pt idx="8">
                  <c:v>4</c:v>
                </c:pt>
                <c:pt idx="9">
                  <c:v>4.25</c:v>
                </c:pt>
                <c:pt idx="10">
                  <c:v>4.5</c:v>
                </c:pt>
                <c:pt idx="11">
                  <c:v>4.75</c:v>
                </c:pt>
                <c:pt idx="12">
                  <c:v>5</c:v>
                </c:pt>
                <c:pt idx="13">
                  <c:v>5.25</c:v>
                </c:pt>
                <c:pt idx="14">
                  <c:v>5.5</c:v>
                </c:pt>
                <c:pt idx="15">
                  <c:v>5.75</c:v>
                </c:pt>
                <c:pt idx="16">
                  <c:v>6</c:v>
                </c:pt>
                <c:pt idx="17">
                  <c:v>6.25</c:v>
                </c:pt>
                <c:pt idx="18">
                  <c:v>6.5</c:v>
                </c:pt>
                <c:pt idx="19">
                  <c:v>6.75</c:v>
                </c:pt>
                <c:pt idx="20">
                  <c:v>7</c:v>
                </c:pt>
                <c:pt idx="21">
                  <c:v>7.25</c:v>
                </c:pt>
                <c:pt idx="22">
                  <c:v>7.5</c:v>
                </c:pt>
                <c:pt idx="23">
                  <c:v>7.75</c:v>
                </c:pt>
                <c:pt idx="24">
                  <c:v>8</c:v>
                </c:pt>
                <c:pt idx="25">
                  <c:v>8.25</c:v>
                </c:pt>
                <c:pt idx="26">
                  <c:v>8.5</c:v>
                </c:pt>
                <c:pt idx="27">
                  <c:v>8.75</c:v>
                </c:pt>
                <c:pt idx="28">
                  <c:v>9</c:v>
                </c:pt>
                <c:pt idx="29">
                  <c:v>9.25</c:v>
                </c:pt>
                <c:pt idx="30">
                  <c:v>9.5</c:v>
                </c:pt>
                <c:pt idx="31">
                  <c:v>9.75</c:v>
                </c:pt>
                <c:pt idx="32">
                  <c:v>10</c:v>
                </c:pt>
                <c:pt idx="33">
                  <c:v>10.25</c:v>
                </c:pt>
                <c:pt idx="34">
                  <c:v>10.5</c:v>
                </c:pt>
                <c:pt idx="35">
                  <c:v>10.75</c:v>
                </c:pt>
                <c:pt idx="36">
                  <c:v>11</c:v>
                </c:pt>
              </c:numCache>
            </c:numRef>
          </c:xVal>
          <c:yVal>
            <c:numRef>
              <c:f>'1pKFit'!$P$4:$P$40</c:f>
              <c:numCache>
                <c:formatCode>General</c:formatCode>
                <c:ptCount val="37"/>
                <c:pt idx="0">
                  <c:v>2.1701649999999999E-2</c:v>
                </c:pt>
                <c:pt idx="1">
                  <c:v>2.0178155E-2</c:v>
                </c:pt>
                <c:pt idx="2">
                  <c:v>1.8316450000000001E-2</c:v>
                </c:pt>
                <c:pt idx="3">
                  <c:v>1.6151222999999999E-2</c:v>
                </c:pt>
                <c:pt idx="4">
                  <c:v>1.372844E-2</c:v>
                </c:pt>
                <c:pt idx="5">
                  <c:v>1.1096852000000001E-2</c:v>
                </c:pt>
                <c:pt idx="6">
                  <c:v>8.3039120000000001E-3</c:v>
                </c:pt>
                <c:pt idx="7">
                  <c:v>5.3946030000000004E-3</c:v>
                </c:pt>
                <c:pt idx="8">
                  <c:v>2.4116570000000002E-3</c:v>
                </c:pt>
                <c:pt idx="9">
                  <c:v>-6.03722E-4</c:v>
                </c:pt>
                <c:pt idx="10">
                  <c:v>-3.61101E-3</c:v>
                </c:pt>
                <c:pt idx="11">
                  <c:v>-6.5695129999999999E-3</c:v>
                </c:pt>
                <c:pt idx="12">
                  <c:v>-9.4375150000000005E-3</c:v>
                </c:pt>
                <c:pt idx="13">
                  <c:v>-1.2171454999999999E-2</c:v>
                </c:pt>
                <c:pt idx="14">
                  <c:v>-1.4725337E-2</c:v>
                </c:pt>
                <c:pt idx="15">
                  <c:v>-1.7050926000000001E-2</c:v>
                </c:pt>
                <c:pt idx="16">
                  <c:v>-1.9099870000000001E-2</c:v>
                </c:pt>
                <c:pt idx="17">
                  <c:v>-2.0829433000000001E-2</c:v>
                </c:pt>
                <c:pt idx="18">
                  <c:v>-2.2212751999999999E-2</c:v>
                </c:pt>
                <c:pt idx="19">
                  <c:v>-2.3250956999999999E-2</c:v>
                </c:pt>
                <c:pt idx="20">
                  <c:v>-2.3979027E-2</c:v>
                </c:pt>
                <c:pt idx="21">
                  <c:v>-2.4457998000000002E-2</c:v>
                </c:pt>
                <c:pt idx="22">
                  <c:v>-2.4756881000000001E-2</c:v>
                </c:pt>
                <c:pt idx="23">
                  <c:v>-2.493629E-2</c:v>
                </c:pt>
                <c:pt idx="24">
                  <c:v>-2.5041216000000002E-2</c:v>
                </c:pt>
                <c:pt idx="25">
                  <c:v>-2.5101594000000001E-2</c:v>
                </c:pt>
                <c:pt idx="26">
                  <c:v>-2.5136001000000002E-2</c:v>
                </c:pt>
                <c:pt idx="27">
                  <c:v>-2.5155495E-2</c:v>
                </c:pt>
                <c:pt idx="28">
                  <c:v>-2.5166504999999999E-2</c:v>
                </c:pt>
                <c:pt idx="29">
                  <c:v>-2.5172711E-2</c:v>
                </c:pt>
                <c:pt idx="30">
                  <c:v>-2.5176206E-2</c:v>
                </c:pt>
                <c:pt idx="31">
                  <c:v>-2.5178228E-2</c:v>
                </c:pt>
                <c:pt idx="32">
                  <c:v>-2.5179278999999999E-2</c:v>
                </c:pt>
                <c:pt idx="33">
                  <c:v>-2.5179901000000001E-2</c:v>
                </c:pt>
                <c:pt idx="34">
                  <c:v>-2.5180251000000001E-2</c:v>
                </c:pt>
                <c:pt idx="35">
                  <c:v>-2.5180448000000001E-2</c:v>
                </c:pt>
                <c:pt idx="36">
                  <c:v>-2.5180559000000002E-2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3E-43B8-8A1D-236999807199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'1pKFit'!$O$4:$O$40</c:f>
              <c:numCache>
                <c:formatCode>General</c:formatCode>
                <c:ptCount val="37"/>
                <c:pt idx="0">
                  <c:v>2</c:v>
                </c:pt>
                <c:pt idx="1">
                  <c:v>2.25</c:v>
                </c:pt>
                <c:pt idx="2">
                  <c:v>2.5</c:v>
                </c:pt>
                <c:pt idx="3">
                  <c:v>2.75</c:v>
                </c:pt>
                <c:pt idx="4">
                  <c:v>3</c:v>
                </c:pt>
                <c:pt idx="5">
                  <c:v>3.25</c:v>
                </c:pt>
                <c:pt idx="6">
                  <c:v>3.5</c:v>
                </c:pt>
                <c:pt idx="7">
                  <c:v>3.75</c:v>
                </c:pt>
                <c:pt idx="8">
                  <c:v>4</c:v>
                </c:pt>
                <c:pt idx="9">
                  <c:v>4.25</c:v>
                </c:pt>
                <c:pt idx="10">
                  <c:v>4.5</c:v>
                </c:pt>
                <c:pt idx="11">
                  <c:v>4.75</c:v>
                </c:pt>
                <c:pt idx="12">
                  <c:v>5</c:v>
                </c:pt>
                <c:pt idx="13">
                  <c:v>5.25</c:v>
                </c:pt>
                <c:pt idx="14">
                  <c:v>5.5</c:v>
                </c:pt>
                <c:pt idx="15">
                  <c:v>5.75</c:v>
                </c:pt>
                <c:pt idx="16">
                  <c:v>6</c:v>
                </c:pt>
                <c:pt idx="17">
                  <c:v>6.25</c:v>
                </c:pt>
                <c:pt idx="18">
                  <c:v>6.5</c:v>
                </c:pt>
                <c:pt idx="19">
                  <c:v>6.75</c:v>
                </c:pt>
                <c:pt idx="20">
                  <c:v>7</c:v>
                </c:pt>
                <c:pt idx="21">
                  <c:v>7.25</c:v>
                </c:pt>
                <c:pt idx="22">
                  <c:v>7.5</c:v>
                </c:pt>
                <c:pt idx="23">
                  <c:v>7.75</c:v>
                </c:pt>
                <c:pt idx="24">
                  <c:v>8</c:v>
                </c:pt>
                <c:pt idx="25">
                  <c:v>8.25</c:v>
                </c:pt>
                <c:pt idx="26">
                  <c:v>8.5</c:v>
                </c:pt>
                <c:pt idx="27">
                  <c:v>8.75</c:v>
                </c:pt>
                <c:pt idx="28">
                  <c:v>9</c:v>
                </c:pt>
                <c:pt idx="29">
                  <c:v>9.25</c:v>
                </c:pt>
                <c:pt idx="30">
                  <c:v>9.5</c:v>
                </c:pt>
                <c:pt idx="31">
                  <c:v>9.75</c:v>
                </c:pt>
                <c:pt idx="32">
                  <c:v>10</c:v>
                </c:pt>
                <c:pt idx="33">
                  <c:v>10.25</c:v>
                </c:pt>
                <c:pt idx="34">
                  <c:v>10.5</c:v>
                </c:pt>
                <c:pt idx="35">
                  <c:v>10.75</c:v>
                </c:pt>
                <c:pt idx="36">
                  <c:v>11</c:v>
                </c:pt>
              </c:numCache>
            </c:numRef>
          </c:xVal>
          <c:yVal>
            <c:numRef>
              <c:f>'1pKFit'!$Q$4:$Q$40</c:f>
              <c:numCache>
                <c:formatCode>General</c:formatCode>
                <c:ptCount val="37"/>
                <c:pt idx="0">
                  <c:v>6.2432290037072232E-3</c:v>
                </c:pt>
                <c:pt idx="1">
                  <c:v>5.7818823143135694E-3</c:v>
                </c:pt>
                <c:pt idx="2">
                  <c:v>5.2249734985289221E-3</c:v>
                </c:pt>
                <c:pt idx="3">
                  <c:v>4.5858417906330324E-3</c:v>
                </c:pt>
                <c:pt idx="4">
                  <c:v>3.8802790724497549E-3</c:v>
                </c:pt>
                <c:pt idx="5">
                  <c:v>3.1236254556740342E-3</c:v>
                </c:pt>
                <c:pt idx="6">
                  <c:v>2.3294917563693625E-3</c:v>
                </c:pt>
                <c:pt idx="7">
                  <c:v>1.5095502676448424E-3</c:v>
                </c:pt>
                <c:pt idx="8">
                  <c:v>6.7385423312033487E-4</c:v>
                </c:pt>
                <c:pt idx="9">
                  <c:v>-1.6863137909358156E-4</c:v>
                </c:pt>
                <c:pt idx="10">
                  <c:v>-1.0094318917413317E-3</c:v>
                </c:pt>
                <c:pt idx="11">
                  <c:v>-1.8399497965361825E-3</c:v>
                </c:pt>
                <c:pt idx="12">
                  <c:v>-2.650854635992685E-3</c:v>
                </c:pt>
                <c:pt idx="13">
                  <c:v>-3.43150208160448E-3</c:v>
                </c:pt>
                <c:pt idx="14">
                  <c:v>-4.1694626654682548E-3</c:v>
                </c:pt>
                <c:pt idx="15">
                  <c:v>-4.8503631761854715E-3</c:v>
                </c:pt>
                <c:pt idx="16">
                  <c:v>-5.4584479148143258E-3</c:v>
                </c:pt>
                <c:pt idx="17">
                  <c:v>-5.978457884750937E-3</c:v>
                </c:pt>
                <c:pt idx="18">
                  <c:v>-6.3992098975284321E-3</c:v>
                </c:pt>
                <c:pt idx="19">
                  <c:v>-6.7180189932241532E-3</c:v>
                </c:pt>
                <c:pt idx="20">
                  <c:v>-6.9432199324979257E-3</c:v>
                </c:pt>
                <c:pt idx="21">
                  <c:v>-7.0921280483049057E-3</c:v>
                </c:pt>
                <c:pt idx="22">
                  <c:v>-7.1853596835939355E-3</c:v>
                </c:pt>
                <c:pt idx="23">
                  <c:v>-7.2414389592831514E-3</c:v>
                </c:pt>
                <c:pt idx="24">
                  <c:v>-7.2742785640811224E-3</c:v>
                </c:pt>
                <c:pt idx="25">
                  <c:v>-7.2931890681733379E-3</c:v>
                </c:pt>
                <c:pt idx="26">
                  <c:v>-7.3039695363664205E-3</c:v>
                </c:pt>
                <c:pt idx="27">
                  <c:v>-7.3100792492971208E-3</c:v>
                </c:pt>
                <c:pt idx="28">
                  <c:v>-7.3135301955184993E-3</c:v>
                </c:pt>
                <c:pt idx="29">
                  <c:v>-7.3154756505091545E-3</c:v>
                </c:pt>
                <c:pt idx="30">
                  <c:v>-7.316571199291801E-3</c:v>
                </c:pt>
                <c:pt idx="31">
                  <c:v>-7.3171877579435926E-3</c:v>
                </c:pt>
                <c:pt idx="32">
                  <c:v>-7.3175346313825978E-3</c:v>
                </c:pt>
                <c:pt idx="33">
                  <c:v>-7.3177297406427418E-3</c:v>
                </c:pt>
                <c:pt idx="34">
                  <c:v>-7.317839474112583E-3</c:v>
                </c:pt>
                <c:pt idx="35">
                  <c:v>-7.3179011866707005E-3</c:v>
                </c:pt>
                <c:pt idx="36">
                  <c:v>-7.317935891740018E-3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3E-43B8-8A1D-236999807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3110568"/>
        <c:axId val="703106960"/>
      </c:scatterChart>
      <c:valAx>
        <c:axId val="703110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03106960"/>
        <c:crosses val="autoZero"/>
        <c:crossBetween val="midCat"/>
      </c:valAx>
      <c:valAx>
        <c:axId val="70310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03110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451757</xdr:colOff>
      <xdr:row>2</xdr:row>
      <xdr:rowOff>168727</xdr:rowOff>
    </xdr:from>
    <xdr:to>
      <xdr:col>35</xdr:col>
      <xdr:colOff>32657</xdr:colOff>
      <xdr:row>36</xdr:row>
      <xdr:rowOff>141513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D98EEB-514D-4CDE-AC6B-5356C8AC98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391884</xdr:colOff>
      <xdr:row>36</xdr:row>
      <xdr:rowOff>179615</xdr:rowOff>
    </xdr:from>
    <xdr:to>
      <xdr:col>35</xdr:col>
      <xdr:colOff>65313</xdr:colOff>
      <xdr:row>67</xdr:row>
      <xdr:rowOff>97971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B957447-7DD7-458D-9F0A-4F8AAE7158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555308</xdr:colOff>
      <xdr:row>2</xdr:row>
      <xdr:rowOff>59055</xdr:rowOff>
    </xdr:from>
    <xdr:to>
      <xdr:col>53</xdr:col>
      <xdr:colOff>595312</xdr:colOff>
      <xdr:row>37</xdr:row>
      <xdr:rowOff>47624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7054748-4FDF-4604-86BA-5DBD8A557F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563992</xdr:colOff>
      <xdr:row>28</xdr:row>
      <xdr:rowOff>16136</xdr:rowOff>
    </xdr:from>
    <xdr:to>
      <xdr:col>9</xdr:col>
      <xdr:colOff>35410</xdr:colOff>
      <xdr:row>43</xdr:row>
      <xdr:rowOff>64209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FCBAA56-7734-4800-8B1A-5CFAA7EBE8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C6D82-F08F-4A28-845B-CAE7095EB129}">
  <dimension ref="C2:AQ73"/>
  <sheetViews>
    <sheetView tabSelected="1" zoomScale="55" zoomScaleNormal="55" workbookViewId="0">
      <selection activeCell="L39" sqref="L39"/>
    </sheetView>
  </sheetViews>
  <sheetFormatPr defaultRowHeight="14.4" x14ac:dyDescent="0.3"/>
  <cols>
    <col min="3" max="3" width="16.21875" bestFit="1" customWidth="1"/>
    <col min="4" max="4" width="12.109375" bestFit="1" customWidth="1"/>
    <col min="9" max="9" width="18" bestFit="1" customWidth="1"/>
    <col min="10" max="10" width="16.21875" bestFit="1" customWidth="1"/>
    <col min="12" max="12" width="18.33203125" bestFit="1" customWidth="1"/>
    <col min="13" max="13" width="16.21875" bestFit="1" customWidth="1"/>
    <col min="15" max="15" width="18.77734375" bestFit="1" customWidth="1"/>
    <col min="19" max="19" width="32.77734375" bestFit="1" customWidth="1"/>
  </cols>
  <sheetData>
    <row r="2" spans="3:21" x14ac:dyDescent="0.3">
      <c r="L2" t="s">
        <v>5</v>
      </c>
      <c r="O2" t="s">
        <v>8</v>
      </c>
    </row>
    <row r="3" spans="3:21" x14ac:dyDescent="0.3">
      <c r="C3" t="s">
        <v>0</v>
      </c>
      <c r="D3" t="s">
        <v>1</v>
      </c>
      <c r="F3" t="s">
        <v>2</v>
      </c>
      <c r="I3" t="s">
        <v>3</v>
      </c>
      <c r="J3" t="s">
        <v>4</v>
      </c>
      <c r="L3" s="1" t="s">
        <v>6</v>
      </c>
      <c r="M3" t="s">
        <v>7</v>
      </c>
      <c r="O3" t="s">
        <v>6</v>
      </c>
      <c r="P3" t="s">
        <v>7</v>
      </c>
      <c r="Q3" t="s">
        <v>10</v>
      </c>
      <c r="R3" t="s">
        <v>11</v>
      </c>
      <c r="S3" t="s">
        <v>12</v>
      </c>
      <c r="T3" t="s">
        <v>19</v>
      </c>
      <c r="U3" t="s">
        <v>20</v>
      </c>
    </row>
    <row r="4" spans="3:21" x14ac:dyDescent="0.3">
      <c r="C4">
        <v>1.4546369999999999E-3</v>
      </c>
      <c r="D4" s="1">
        <v>6.5253903470310303E-6</v>
      </c>
      <c r="E4" s="1"/>
      <c r="F4">
        <v>-8.0404232933020182E-4</v>
      </c>
      <c r="G4">
        <v>-3.3650417403518107E-3</v>
      </c>
      <c r="H4" s="1"/>
      <c r="I4" s="1">
        <f>1.44056527788863/10</f>
        <v>0.14405652778886299</v>
      </c>
      <c r="J4" s="1">
        <f>9.13605553735212*10^16</f>
        <v>9.1360555373521216E+16</v>
      </c>
      <c r="K4" s="1"/>
      <c r="L4" s="1">
        <v>5.5202499999999999</v>
      </c>
      <c r="M4" s="1">
        <v>-1.63775E-2</v>
      </c>
      <c r="N4" s="1"/>
      <c r="O4">
        <v>2</v>
      </c>
      <c r="P4">
        <v>2.1701649999999999E-2</v>
      </c>
      <c r="Q4">
        <v>6.2432290037072232E-3</v>
      </c>
      <c r="R4">
        <v>6.5040394413033775E-2</v>
      </c>
      <c r="S4">
        <f>Q4/R4</f>
        <v>9.599002373909514E-2</v>
      </c>
      <c r="T4">
        <v>0.92656775400000002</v>
      </c>
      <c r="U4">
        <v>7.3432245675787947E-2</v>
      </c>
    </row>
    <row r="5" spans="3:21" x14ac:dyDescent="0.3">
      <c r="C5">
        <v>-5.9764599999999996E-4</v>
      </c>
      <c r="F5">
        <v>-1.3796317584707782E-3</v>
      </c>
      <c r="G5">
        <v>-4.0892616518920363E-3</v>
      </c>
      <c r="L5">
        <v>6.0490000000000004</v>
      </c>
      <c r="M5">
        <v>-1.8867499999999999E-2</v>
      </c>
      <c r="N5" s="1"/>
      <c r="O5">
        <v>2.25</v>
      </c>
      <c r="P5">
        <v>2.0178155E-2</v>
      </c>
      <c r="Q5">
        <v>5.7818823143135694E-3</v>
      </c>
      <c r="R5">
        <v>6.0314360318829835E-2</v>
      </c>
      <c r="S5">
        <f t="shared" ref="S5:S40" si="0">Q5/R5</f>
        <v>9.5862449402592698E-2</v>
      </c>
      <c r="T5">
        <v>0.89504630600000001</v>
      </c>
      <c r="U5">
        <v>0.10495369413502328</v>
      </c>
    </row>
    <row r="6" spans="3:21" x14ac:dyDescent="0.3">
      <c r="C6" s="1">
        <v>-3.2844800000000001E-5</v>
      </c>
      <c r="F6">
        <v>-6.9664227879043901E-4</v>
      </c>
      <c r="G6">
        <v>3.451584629769756E-3</v>
      </c>
      <c r="I6" t="s">
        <v>9</v>
      </c>
      <c r="L6" s="1">
        <v>6.4492500000000001</v>
      </c>
      <c r="M6" s="1">
        <v>-2.1927499999999999E-2</v>
      </c>
      <c r="N6" s="1"/>
      <c r="O6">
        <v>2.5</v>
      </c>
      <c r="P6">
        <v>1.8316450000000001E-2</v>
      </c>
      <c r="Q6">
        <v>5.2249734985289221E-3</v>
      </c>
      <c r="R6">
        <v>5.4586750025802135E-2</v>
      </c>
      <c r="S6">
        <f t="shared" si="0"/>
        <v>9.5718713718240686E-2</v>
      </c>
      <c r="T6">
        <v>0.85699558799999997</v>
      </c>
      <c r="U6">
        <v>0.14300441160374838</v>
      </c>
    </row>
    <row r="7" spans="3:21" x14ac:dyDescent="0.3">
      <c r="C7" s="1">
        <v>-2.8223899999999999E-5</v>
      </c>
      <c r="F7">
        <v>1.4266291001979521E-2</v>
      </c>
      <c r="G7">
        <v>0.10194961467050434</v>
      </c>
      <c r="I7">
        <v>1.4153652127845435</v>
      </c>
      <c r="J7">
        <v>8.9764658927286725</v>
      </c>
      <c r="L7">
        <v>6.8935000000000004</v>
      </c>
      <c r="M7">
        <v>-2.3675000000000002E-2</v>
      </c>
      <c r="N7" s="1"/>
      <c r="O7">
        <v>2.75</v>
      </c>
      <c r="P7">
        <v>1.6151222999999999E-2</v>
      </c>
      <c r="Q7">
        <v>4.5858417906330324E-3</v>
      </c>
      <c r="R7">
        <v>4.7984850302209094E-2</v>
      </c>
      <c r="S7">
        <f t="shared" si="0"/>
        <v>9.5568533854984483E-2</v>
      </c>
      <c r="T7">
        <v>0.81332700300000005</v>
      </c>
      <c r="U7">
        <v>0.18667299675298124</v>
      </c>
    </row>
    <row r="8" spans="3:21" x14ac:dyDescent="0.3">
      <c r="C8">
        <v>-1.23814E-4</v>
      </c>
      <c r="F8">
        <v>5.749041219448095E-2</v>
      </c>
      <c r="G8">
        <v>0.37832620270908957</v>
      </c>
      <c r="H8" s="1"/>
      <c r="I8">
        <v>1.4657653429927311</v>
      </c>
      <c r="J8">
        <v>9.2956451819755834</v>
      </c>
      <c r="K8" s="1"/>
      <c r="L8" s="1">
        <v>7.2847499999999998</v>
      </c>
      <c r="M8">
        <v>-2.4385E-2</v>
      </c>
      <c r="N8" s="1"/>
      <c r="O8">
        <v>3</v>
      </c>
      <c r="P8">
        <v>1.372844E-2</v>
      </c>
      <c r="Q8">
        <v>3.8802790724497549E-3</v>
      </c>
      <c r="R8">
        <v>4.0664249056985152E-2</v>
      </c>
      <c r="S8">
        <f t="shared" si="0"/>
        <v>9.5422371307339202E-2</v>
      </c>
      <c r="T8">
        <v>0.76511952900000002</v>
      </c>
      <c r="U8">
        <v>0.23488047145102786</v>
      </c>
    </row>
    <row r="9" spans="3:21" x14ac:dyDescent="0.3">
      <c r="C9" s="1">
        <v>-5.3117600000000001E-5</v>
      </c>
      <c r="F9">
        <v>-1.4842930174163513</v>
      </c>
      <c r="G9">
        <v>-9.4006252322462842</v>
      </c>
      <c r="L9">
        <v>7.8125</v>
      </c>
      <c r="M9">
        <v>-2.4915E-2</v>
      </c>
      <c r="N9" s="1"/>
      <c r="O9">
        <v>3.25</v>
      </c>
      <c r="P9">
        <v>1.1096852000000001E-2</v>
      </c>
      <c r="Q9">
        <v>3.1236254556740342E-3</v>
      </c>
      <c r="R9">
        <v>3.2780183421131134E-2</v>
      </c>
      <c r="S9">
        <f t="shared" si="0"/>
        <v>9.5290054224054385E-2</v>
      </c>
      <c r="T9">
        <v>0.71342127499999997</v>
      </c>
      <c r="U9">
        <v>0.2865787246974898</v>
      </c>
    </row>
    <row r="10" spans="3:21" x14ac:dyDescent="0.3">
      <c r="C10" s="1">
        <v>-3.9615600000000001E-5</v>
      </c>
      <c r="F10">
        <v>-3.9142806170401653E-2</v>
      </c>
      <c r="G10">
        <v>-0.23152454266749894</v>
      </c>
      <c r="L10">
        <v>8.2817500000000006</v>
      </c>
      <c r="M10">
        <v>-2.50675E-2</v>
      </c>
      <c r="N10" s="1"/>
      <c r="O10">
        <v>3.5</v>
      </c>
      <c r="P10">
        <v>8.3039120000000001E-3</v>
      </c>
      <c r="Q10">
        <v>2.3294917563693625E-3</v>
      </c>
      <c r="R10">
        <v>2.4474590030414869E-2</v>
      </c>
      <c r="S10">
        <f t="shared" si="0"/>
        <v>9.5180011329075373E-2</v>
      </c>
      <c r="T10">
        <v>0.659162201</v>
      </c>
      <c r="U10">
        <v>0.34083779937574082</v>
      </c>
    </row>
    <row r="11" spans="3:21" x14ac:dyDescent="0.3">
      <c r="C11" s="1">
        <v>-7.9097999999999994E-5</v>
      </c>
      <c r="F11">
        <v>-5.7328362720285115E-3</v>
      </c>
      <c r="G11">
        <v>-2.0184312519582467E-2</v>
      </c>
      <c r="L11">
        <v>8.7695000000000007</v>
      </c>
      <c r="M11">
        <v>-2.5077499999999999E-2</v>
      </c>
      <c r="N11" s="1"/>
      <c r="O11">
        <v>3.75</v>
      </c>
      <c r="P11">
        <v>5.3946030000000004E-3</v>
      </c>
      <c r="Q11">
        <v>1.5095502676448424E-3</v>
      </c>
      <c r="R11">
        <v>1.5873477384258199E-2</v>
      </c>
      <c r="S11">
        <f t="shared" si="0"/>
        <v>9.5098901841248126E-2</v>
      </c>
      <c r="T11">
        <v>0.603139812</v>
      </c>
      <c r="U11">
        <v>0.39686018768069997</v>
      </c>
    </row>
    <row r="12" spans="3:21" x14ac:dyDescent="0.3">
      <c r="C12" s="1">
        <v>-1.6487800000000002E-5</v>
      </c>
      <c r="F12">
        <v>3.2780497730614144E-2</v>
      </c>
      <c r="G12">
        <v>0.2234388459712803</v>
      </c>
      <c r="L12">
        <v>9.1877499999999994</v>
      </c>
      <c r="M12">
        <v>-2.5155E-2</v>
      </c>
      <c r="N12" s="1"/>
      <c r="O12">
        <v>4</v>
      </c>
      <c r="P12">
        <v>2.4116570000000002E-3</v>
      </c>
      <c r="Q12">
        <v>6.7385423312033487E-4</v>
      </c>
      <c r="R12">
        <v>7.0893635413090189E-3</v>
      </c>
      <c r="S12">
        <f t="shared" si="0"/>
        <v>9.5051442797911695E-2</v>
      </c>
      <c r="T12">
        <v>0.54604099699999997</v>
      </c>
      <c r="U12">
        <v>0.45395900313870907</v>
      </c>
    </row>
    <row r="13" spans="3:21" x14ac:dyDescent="0.3">
      <c r="C13" s="1">
        <v>-7.7146900000000005E-5</v>
      </c>
      <c r="F13">
        <v>-6.5234576554086682E-2</v>
      </c>
      <c r="G13">
        <v>-0.39397335507354247</v>
      </c>
      <c r="L13">
        <v>9.6029999999999998</v>
      </c>
      <c r="M13">
        <v>-2.5100000000000001E-2</v>
      </c>
      <c r="N13" s="1"/>
      <c r="O13">
        <v>4.25</v>
      </c>
      <c r="P13">
        <v>-6.03722E-4</v>
      </c>
      <c r="Q13">
        <v>-1.6863137909358156E-4</v>
      </c>
      <c r="R13">
        <v>-1.7743140080470478E-3</v>
      </c>
      <c r="S13">
        <f t="shared" si="0"/>
        <v>9.5040324502194948E-2</v>
      </c>
      <c r="T13">
        <v>0.48847828399999998</v>
      </c>
      <c r="U13">
        <v>0.51152171554909021</v>
      </c>
    </row>
    <row r="14" spans="3:21" x14ac:dyDescent="0.3">
      <c r="C14">
        <v>1.00363E-4</v>
      </c>
      <c r="F14">
        <v>-3.6066309899154991E-2</v>
      </c>
      <c r="G14">
        <v>-0.21236863569329134</v>
      </c>
      <c r="L14">
        <v>10.1275</v>
      </c>
      <c r="M14">
        <v>-2.528E-2</v>
      </c>
      <c r="N14" s="1"/>
      <c r="O14">
        <v>4.5</v>
      </c>
      <c r="P14">
        <v>-3.61101E-3</v>
      </c>
      <c r="Q14">
        <v>-1.0094318917413317E-3</v>
      </c>
      <c r="R14">
        <v>-1.0618202985247823E-2</v>
      </c>
      <c r="S14">
        <f t="shared" si="0"/>
        <v>9.5066170155511692E-2</v>
      </c>
      <c r="T14">
        <v>0.43103070599999999</v>
      </c>
      <c r="U14">
        <v>0.56896929376571903</v>
      </c>
    </row>
    <row r="15" spans="3:21" x14ac:dyDescent="0.3">
      <c r="C15" s="1">
        <v>9.9650100000000003E-5</v>
      </c>
      <c r="F15">
        <v>-5.7184773143055803E-3</v>
      </c>
      <c r="G15">
        <v>-2.0053203371174933E-2</v>
      </c>
      <c r="L15">
        <v>10.6075</v>
      </c>
      <c r="M15">
        <v>-2.528E-2</v>
      </c>
      <c r="N15" s="1"/>
      <c r="O15">
        <v>4.75</v>
      </c>
      <c r="P15">
        <v>-6.5695129999999999E-3</v>
      </c>
      <c r="Q15">
        <v>-1.8399497965361825E-3</v>
      </c>
      <c r="R15">
        <v>-1.9341928196659197E-2</v>
      </c>
      <c r="S15">
        <f t="shared" si="0"/>
        <v>9.5127526988440833E-2</v>
      </c>
      <c r="T15">
        <v>0.37428568600000001</v>
      </c>
      <c r="U15">
        <v>0.6257143142293321</v>
      </c>
    </row>
    <row r="16" spans="3:21" x14ac:dyDescent="0.3">
      <c r="C16">
        <v>3.29425E-4</v>
      </c>
      <c r="F16">
        <v>-6.8959247938696162E-3</v>
      </c>
      <c r="G16">
        <v>-2.7477787492680934E-2</v>
      </c>
      <c r="L16">
        <v>11.05</v>
      </c>
      <c r="M16">
        <v>-2.5510000000000001E-2</v>
      </c>
      <c r="N16" s="1"/>
      <c r="O16">
        <v>5</v>
      </c>
      <c r="P16">
        <v>-9.4375150000000005E-3</v>
      </c>
      <c r="Q16">
        <v>-2.650854635992685E-3</v>
      </c>
      <c r="R16">
        <v>-2.7839003759127994E-2</v>
      </c>
      <c r="S16">
        <f t="shared" si="0"/>
        <v>9.5220887174294416E-2</v>
      </c>
      <c r="T16">
        <v>0.31888072499999998</v>
      </c>
      <c r="U16">
        <v>0.6811192747284901</v>
      </c>
    </row>
    <row r="17" spans="3:21" x14ac:dyDescent="0.3">
      <c r="C17" s="1">
        <v>-2.51587E-5</v>
      </c>
      <c r="F17">
        <v>-1.0180700112897196E-3</v>
      </c>
      <c r="G17">
        <v>-2.9427782567213803E-3</v>
      </c>
      <c r="L17">
        <v>5.8765000000000001</v>
      </c>
      <c r="M17">
        <v>-1.8100000000000002E-2</v>
      </c>
      <c r="N17" s="1"/>
      <c r="O17">
        <v>5.25</v>
      </c>
      <c r="P17">
        <v>-1.2171454999999999E-2</v>
      </c>
      <c r="Q17">
        <v>-3.43150208160448E-3</v>
      </c>
      <c r="R17">
        <v>-3.5991979560989297E-2</v>
      </c>
      <c r="S17">
        <f t="shared" si="0"/>
        <v>9.5340743228354952E-2</v>
      </c>
      <c r="T17">
        <v>0.26554309700000001</v>
      </c>
      <c r="U17">
        <v>0.73445690299678235</v>
      </c>
    </row>
    <row r="18" spans="3:21" x14ac:dyDescent="0.3">
      <c r="C18">
        <v>5.4306700000000005E-4</v>
      </c>
      <c r="F18">
        <v>-7.7795908455855118E-4</v>
      </c>
      <c r="G18">
        <v>-3.308484478848735E-3</v>
      </c>
      <c r="L18">
        <v>5.4917499999999997</v>
      </c>
      <c r="M18">
        <v>-1.51875E-2</v>
      </c>
      <c r="N18" s="1"/>
      <c r="O18">
        <v>5.5</v>
      </c>
      <c r="P18">
        <v>-1.4725337E-2</v>
      </c>
      <c r="Q18">
        <v>-4.1694626654682548E-3</v>
      </c>
      <c r="R18">
        <v>-4.3668577477215378E-2</v>
      </c>
      <c r="S18">
        <f t="shared" si="0"/>
        <v>9.5479699737041443E-2</v>
      </c>
      <c r="T18">
        <v>0.21512204300000001</v>
      </c>
      <c r="U18">
        <v>0.78487795736650545</v>
      </c>
    </row>
    <row r="19" spans="3:21" x14ac:dyDescent="0.3">
      <c r="C19">
        <v>-1.2497800000000001E-4</v>
      </c>
      <c r="F19">
        <v>-4.7209521887799517E-4</v>
      </c>
      <c r="G19">
        <v>-2.5304879745264054E-3</v>
      </c>
      <c r="L19">
        <v>5.0425000000000004</v>
      </c>
      <c r="M19">
        <v>-9.7879999999999998E-3</v>
      </c>
      <c r="N19" s="1"/>
      <c r="O19">
        <v>5.75</v>
      </c>
      <c r="P19">
        <v>-1.7050926000000001E-2</v>
      </c>
      <c r="Q19">
        <v>-4.8503631761854715E-3</v>
      </c>
      <c r="R19">
        <v>-5.0720785936558252E-2</v>
      </c>
      <c r="S19">
        <f t="shared" si="0"/>
        <v>9.5628706981242831E-2</v>
      </c>
      <c r="T19">
        <v>0.16859961000000001</v>
      </c>
      <c r="U19">
        <v>0.83140039016568401</v>
      </c>
    </row>
    <row r="20" spans="3:21" x14ac:dyDescent="0.3">
      <c r="C20">
        <v>-5.9608299999999996E-4</v>
      </c>
      <c r="F20">
        <v>-2.2229086415826441E-4</v>
      </c>
      <c r="G20">
        <v>-1.3429062972760311E-3</v>
      </c>
      <c r="L20">
        <v>4.6142500000000002</v>
      </c>
      <c r="M20">
        <v>-4.3755E-3</v>
      </c>
      <c r="N20" s="1"/>
      <c r="O20">
        <v>6</v>
      </c>
      <c r="P20">
        <v>-1.9099870000000001E-2</v>
      </c>
      <c r="Q20">
        <v>-5.4584479148143258E-3</v>
      </c>
      <c r="R20">
        <v>-5.6990884413330334E-2</v>
      </c>
      <c r="S20">
        <f t="shared" si="0"/>
        <v>9.5777561113573079E-2</v>
      </c>
      <c r="T20">
        <v>0.127052305</v>
      </c>
      <c r="U20">
        <v>0.87294769545301376</v>
      </c>
    </row>
    <row r="21" spans="3:21" x14ac:dyDescent="0.3">
      <c r="C21">
        <v>-4.5123100000000002E-4</v>
      </c>
      <c r="F21">
        <v>6.6064369704320986E-6</v>
      </c>
      <c r="G21">
        <v>4.1405308021714716E-5</v>
      </c>
      <c r="L21">
        <v>4.1875</v>
      </c>
      <c r="M21">
        <v>6.0217500000000004E-4</v>
      </c>
      <c r="N21" s="1"/>
      <c r="O21">
        <v>6.25</v>
      </c>
      <c r="P21">
        <v>-2.0829433000000001E-2</v>
      </c>
      <c r="Q21">
        <v>-5.978457884750937E-3</v>
      </c>
      <c r="R21">
        <v>-6.2330209947939814E-2</v>
      </c>
      <c r="S21">
        <f t="shared" si="0"/>
        <v>9.591589519342765E-2</v>
      </c>
      <c r="T21">
        <v>9.1522696000000001E-2</v>
      </c>
      <c r="U21">
        <v>0.90847730440542374</v>
      </c>
    </row>
    <row r="22" spans="3:21" x14ac:dyDescent="0.3">
      <c r="C22">
        <v>-7.1253400000000002E-4</v>
      </c>
      <c r="F22">
        <v>2.4876075173169669E-4</v>
      </c>
      <c r="G22">
        <v>1.4891270940550849E-3</v>
      </c>
      <c r="L22">
        <v>3.7377500000000001</v>
      </c>
      <c r="M22">
        <v>6.2517500000000004E-3</v>
      </c>
      <c r="N22" s="1"/>
      <c r="O22">
        <v>6.5</v>
      </c>
      <c r="P22">
        <v>-2.2212751999999999E-2</v>
      </c>
      <c r="Q22">
        <v>-6.3992098975284321E-3</v>
      </c>
      <c r="R22">
        <v>-6.6634271950249596E-2</v>
      </c>
      <c r="S22">
        <f t="shared" si="0"/>
        <v>9.6034813771300798E-2</v>
      </c>
      <c r="T22">
        <v>6.2774872999999995E-2</v>
      </c>
      <c r="U22">
        <v>0.9372251272245633</v>
      </c>
    </row>
    <row r="23" spans="3:21" x14ac:dyDescent="0.3">
      <c r="C23">
        <v>-3.3804700000000001E-4</v>
      </c>
      <c r="F23">
        <v>5.0902212307317603E-4</v>
      </c>
      <c r="G23">
        <v>2.6634726944514231E-3</v>
      </c>
      <c r="L23">
        <v>3.298</v>
      </c>
      <c r="M23">
        <v>1.0909749999999999E-2</v>
      </c>
      <c r="N23" s="1"/>
      <c r="O23">
        <v>6.75</v>
      </c>
      <c r="P23">
        <v>-2.3250956999999999E-2</v>
      </c>
      <c r="Q23">
        <v>-6.7180189932241532E-3</v>
      </c>
      <c r="R23">
        <v>-6.9885559852875659E-2</v>
      </c>
      <c r="S23">
        <f t="shared" si="0"/>
        <v>9.61288570538327E-2</v>
      </c>
      <c r="T23">
        <v>4.0992286000000003E-2</v>
      </c>
      <c r="U23">
        <v>0.95900771439673071</v>
      </c>
    </row>
    <row r="24" spans="3:21" x14ac:dyDescent="0.3">
      <c r="C24">
        <v>1.548406E-3</v>
      </c>
      <c r="F24">
        <v>8.1735146577134815E-4</v>
      </c>
      <c r="G24">
        <v>3.3641046414971971E-3</v>
      </c>
      <c r="L24">
        <v>2.85825</v>
      </c>
      <c r="M24">
        <v>1.3582500000000001E-2</v>
      </c>
      <c r="N24" s="1"/>
      <c r="O24">
        <v>7</v>
      </c>
      <c r="P24">
        <v>-2.3979027E-2</v>
      </c>
      <c r="Q24">
        <v>-6.9432199324979257E-3</v>
      </c>
      <c r="R24">
        <v>-7.2176911964208224E-2</v>
      </c>
      <c r="S24">
        <f t="shared" si="0"/>
        <v>9.6197242906997688E-2</v>
      </c>
      <c r="T24">
        <v>2.5605462999999998E-2</v>
      </c>
      <c r="U24">
        <v>0.97439453728608405</v>
      </c>
    </row>
    <row r="25" spans="3:21" x14ac:dyDescent="0.3">
      <c r="N25" s="1"/>
      <c r="O25">
        <v>7.25</v>
      </c>
      <c r="P25">
        <v>-2.4457998000000002E-2</v>
      </c>
      <c r="Q25">
        <v>-7.0921280483049057E-3</v>
      </c>
      <c r="R25">
        <v>-7.3689560839261162E-2</v>
      </c>
      <c r="S25">
        <f t="shared" si="0"/>
        <v>9.6243320865691484E-2</v>
      </c>
      <c r="T25">
        <v>1.5431336E-2</v>
      </c>
      <c r="U25">
        <v>0.98456866361121409</v>
      </c>
    </row>
    <row r="26" spans="3:21" x14ac:dyDescent="0.3">
      <c r="N26" s="1"/>
      <c r="O26">
        <v>7.5</v>
      </c>
      <c r="P26">
        <v>-2.4756881000000001E-2</v>
      </c>
      <c r="Q26">
        <v>-7.1853596835939355E-3</v>
      </c>
      <c r="R26">
        <v>-7.4635632058890053E-2</v>
      </c>
      <c r="S26">
        <f t="shared" si="0"/>
        <v>9.6272510667886377E-2</v>
      </c>
      <c r="T26">
        <v>9.0612980000000006E-3</v>
      </c>
      <c r="U26">
        <v>0.99093870213993063</v>
      </c>
    </row>
    <row r="27" spans="3:21" x14ac:dyDescent="0.3">
      <c r="N27" s="1"/>
      <c r="O27">
        <v>7.75</v>
      </c>
      <c r="P27">
        <v>-2.493629E-2</v>
      </c>
      <c r="Q27">
        <v>-7.2414389592831514E-3</v>
      </c>
      <c r="R27">
        <v>-7.520432769849851E-2</v>
      </c>
      <c r="S27">
        <f t="shared" si="0"/>
        <v>9.6290189419880018E-2</v>
      </c>
      <c r="T27">
        <v>5.229689E-3</v>
      </c>
      <c r="U27">
        <v>0.99477031137832517</v>
      </c>
    </row>
    <row r="28" spans="3:21" x14ac:dyDescent="0.3">
      <c r="N28" s="1"/>
      <c r="O28">
        <v>8</v>
      </c>
      <c r="P28">
        <v>-2.5041216000000002E-2</v>
      </c>
      <c r="Q28">
        <v>-7.2742785640811224E-3</v>
      </c>
      <c r="R28">
        <v>-7.5537216832511439E-2</v>
      </c>
      <c r="S28">
        <f t="shared" si="0"/>
        <v>9.6300590213832873E-2</v>
      </c>
      <c r="T28">
        <v>2.9859280000000001E-3</v>
      </c>
      <c r="U28">
        <v>0.99701407230099515</v>
      </c>
    </row>
    <row r="29" spans="3:21" x14ac:dyDescent="0.3">
      <c r="N29" s="1"/>
      <c r="O29">
        <v>8.25</v>
      </c>
      <c r="P29">
        <v>-2.5101594000000001E-2</v>
      </c>
      <c r="Q29">
        <v>-7.2931890681733379E-3</v>
      </c>
      <c r="R29">
        <v>-7.5728866771807749E-2</v>
      </c>
      <c r="S29">
        <f t="shared" si="0"/>
        <v>9.6306591912298858E-2</v>
      </c>
      <c r="T29">
        <v>1.6938700000000001E-3</v>
      </c>
      <c r="U29">
        <v>0.99830612986088796</v>
      </c>
    </row>
    <row r="30" spans="3:21" x14ac:dyDescent="0.3">
      <c r="N30" s="1"/>
      <c r="O30">
        <v>8.5</v>
      </c>
      <c r="P30">
        <v>-2.5136001000000002E-2</v>
      </c>
      <c r="Q30">
        <v>-7.3039695363664205E-3</v>
      </c>
      <c r="R30">
        <v>-7.5838107905866481E-2</v>
      </c>
      <c r="S30">
        <f t="shared" si="0"/>
        <v>9.6310017985053384E-2</v>
      </c>
      <c r="T30">
        <v>9.5729599999999995E-4</v>
      </c>
      <c r="U30">
        <v>0.99904270385248062</v>
      </c>
    </row>
    <row r="31" spans="3:21" x14ac:dyDescent="0.3">
      <c r="N31" s="1"/>
      <c r="O31">
        <v>8.75</v>
      </c>
      <c r="P31">
        <v>-2.5155495E-2</v>
      </c>
      <c r="Q31">
        <v>-7.3100792492971208E-3</v>
      </c>
      <c r="R31">
        <v>-7.5900014494788282E-2</v>
      </c>
      <c r="S31">
        <f t="shared" si="0"/>
        <v>9.6311961176227076E-2</v>
      </c>
      <c r="T31">
        <v>5.3985100000000005E-4</v>
      </c>
      <c r="U31">
        <v>0.99946014913966552</v>
      </c>
    </row>
    <row r="32" spans="3:21" x14ac:dyDescent="0.3">
      <c r="N32" s="1"/>
      <c r="O32">
        <v>9</v>
      </c>
      <c r="P32">
        <v>-2.5166504999999999E-2</v>
      </c>
      <c r="Q32">
        <v>-7.3135301955184993E-3</v>
      </c>
      <c r="R32">
        <v>-7.5934979681582221E-2</v>
      </c>
      <c r="S32">
        <f t="shared" si="0"/>
        <v>9.6313059227595629E-2</v>
      </c>
      <c r="T32">
        <v>3.0406500000000001E-4</v>
      </c>
      <c r="U32">
        <v>0.99969593456081107</v>
      </c>
    </row>
    <row r="33" spans="14:21" x14ac:dyDescent="0.3">
      <c r="N33" s="1"/>
      <c r="O33">
        <v>9.25</v>
      </c>
      <c r="P33">
        <v>-2.5172711E-2</v>
      </c>
      <c r="Q33">
        <v>-7.3154756505091545E-3</v>
      </c>
      <c r="R33">
        <v>-7.5954690672411979E-2</v>
      </c>
      <c r="S33">
        <f t="shared" si="0"/>
        <v>9.6313678401513891E-2</v>
      </c>
      <c r="T33">
        <v>1.71142E-4</v>
      </c>
      <c r="U33">
        <v>0.99982885750277106</v>
      </c>
    </row>
    <row r="34" spans="14:21" x14ac:dyDescent="0.3">
      <c r="N34" s="1"/>
      <c r="O34">
        <v>9.5</v>
      </c>
      <c r="P34">
        <v>-2.5176206E-2</v>
      </c>
      <c r="Q34">
        <v>-7.316571199291801E-3</v>
      </c>
      <c r="R34">
        <v>-7.596579045228348E-2</v>
      </c>
      <c r="S34">
        <f t="shared" si="0"/>
        <v>9.6314027086805226E-2</v>
      </c>
      <c r="T34" s="1">
        <v>9.6289300000000007E-5</v>
      </c>
      <c r="U34">
        <v>0.99990371072125839</v>
      </c>
    </row>
    <row r="35" spans="14:21" x14ac:dyDescent="0.3">
      <c r="N35" s="1"/>
      <c r="O35">
        <v>9.75</v>
      </c>
      <c r="P35">
        <v>-2.5178228E-2</v>
      </c>
      <c r="Q35">
        <v>-7.3171877579435926E-3</v>
      </c>
      <c r="R35">
        <v>-7.5972092536688213E-2</v>
      </c>
      <c r="S35">
        <f t="shared" si="0"/>
        <v>9.631415317947177E-2</v>
      </c>
      <c r="T35" s="1">
        <v>5.4162900000000003E-5</v>
      </c>
      <c r="U35">
        <v>0.99994583711571394</v>
      </c>
    </row>
    <row r="36" spans="14:21" x14ac:dyDescent="0.3">
      <c r="N36" s="1"/>
      <c r="O36">
        <v>10</v>
      </c>
      <c r="P36">
        <v>-2.5179278999999999E-2</v>
      </c>
      <c r="Q36">
        <v>-7.3175346313825978E-3</v>
      </c>
      <c r="R36">
        <v>-7.5975551522370025E-2</v>
      </c>
      <c r="S36">
        <f t="shared" si="0"/>
        <v>9.6314333818663278E-2</v>
      </c>
      <c r="T36" s="1">
        <v>3.0462899999999999E-5</v>
      </c>
      <c r="U36">
        <v>0.99996953708490743</v>
      </c>
    </row>
    <row r="37" spans="14:21" x14ac:dyDescent="0.3">
      <c r="N37" s="1"/>
      <c r="O37">
        <v>10.25</v>
      </c>
      <c r="P37">
        <v>-2.5179901000000001E-2</v>
      </c>
      <c r="Q37">
        <v>-7.3177297406427418E-3</v>
      </c>
      <c r="R37">
        <v>-7.597752827234705E-2</v>
      </c>
      <c r="S37">
        <f t="shared" si="0"/>
        <v>9.6314395941018247E-2</v>
      </c>
      <c r="T37" s="1">
        <v>1.7132100000000002E-5</v>
      </c>
      <c r="U37">
        <v>0.99998286789799418</v>
      </c>
    </row>
    <row r="38" spans="14:21" x14ac:dyDescent="0.3">
      <c r="N38" s="1"/>
      <c r="O38">
        <v>10.5</v>
      </c>
      <c r="P38">
        <v>-2.5180251000000001E-2</v>
      </c>
      <c r="Q38">
        <v>-7.317839474112583E-3</v>
      </c>
      <c r="R38">
        <v>-7.5978640039273113E-2</v>
      </c>
      <c r="S38">
        <f t="shared" si="0"/>
        <v>9.6314430875967444E-2</v>
      </c>
      <c r="T38" s="1">
        <v>9.6345799999999995E-6</v>
      </c>
      <c r="U38">
        <v>0.99999036542207609</v>
      </c>
    </row>
    <row r="39" spans="14:21" x14ac:dyDescent="0.3">
      <c r="N39" s="1"/>
      <c r="O39">
        <v>10.75</v>
      </c>
      <c r="P39">
        <v>-2.5180448000000001E-2</v>
      </c>
      <c r="Q39">
        <v>-7.3179011866707005E-3</v>
      </c>
      <c r="R39">
        <v>-7.5979265280625111E-2</v>
      </c>
      <c r="S39">
        <f t="shared" si="0"/>
        <v>9.631445052334274E-2</v>
      </c>
      <c r="T39" s="1">
        <v>5.4180800000000001E-6</v>
      </c>
      <c r="U39">
        <v>0.99999458192403579</v>
      </c>
    </row>
    <row r="40" spans="14:21" x14ac:dyDescent="0.3">
      <c r="N40" s="1"/>
      <c r="O40">
        <v>11</v>
      </c>
      <c r="P40">
        <v>-2.5180559000000002E-2</v>
      </c>
      <c r="Q40">
        <v>-7.317935891740018E-3</v>
      </c>
      <c r="R40">
        <v>-7.5979616895559987E-2</v>
      </c>
      <c r="S40">
        <f t="shared" si="0"/>
        <v>9.6314461571964771E-2</v>
      </c>
      <c r="T40" s="1">
        <v>3.0468600000000002E-6</v>
      </c>
      <c r="U40">
        <v>0.99999695314307546</v>
      </c>
    </row>
    <row r="41" spans="14:21" x14ac:dyDescent="0.3">
      <c r="S41">
        <f>AVERAGE(S4:S40)</f>
        <v>9.5864948753728862E-2</v>
      </c>
      <c r="T41">
        <f>_xlfn.STDEV.S(S4:S40)</f>
        <v>4.8397715106097484E-4</v>
      </c>
    </row>
    <row r="42" spans="14:21" x14ac:dyDescent="0.3">
      <c r="S42">
        <f>MIN(S4:S40)</f>
        <v>9.5040324502194948E-2</v>
      </c>
    </row>
    <row r="43" spans="14:21" x14ac:dyDescent="0.3">
      <c r="S43">
        <f>MAX(S4:S39)</f>
        <v>9.631445052334274E-2</v>
      </c>
    </row>
    <row r="45" spans="14:21" x14ac:dyDescent="0.3">
      <c r="S45" t="s">
        <v>17</v>
      </c>
    </row>
    <row r="47" spans="14:21" x14ac:dyDescent="0.3">
      <c r="O47" s="2" t="s">
        <v>13</v>
      </c>
      <c r="P47" s="2"/>
      <c r="Q47" s="2"/>
    </row>
    <row r="48" spans="14:21" x14ac:dyDescent="0.3">
      <c r="O48" t="s">
        <v>6</v>
      </c>
      <c r="P48" t="s">
        <v>14</v>
      </c>
      <c r="S48" t="s">
        <v>15</v>
      </c>
    </row>
    <row r="49" spans="15:19" x14ac:dyDescent="0.3">
      <c r="O49">
        <v>3</v>
      </c>
      <c r="P49">
        <v>13.68</v>
      </c>
      <c r="S49">
        <f>P49*$P$54*$P$53*10^(-9)/4</f>
        <v>1.6498991772000001E-3</v>
      </c>
    </row>
    <row r="50" spans="15:19" x14ac:dyDescent="0.3">
      <c r="O50">
        <v>4</v>
      </c>
      <c r="P50">
        <v>-70.73</v>
      </c>
      <c r="S50">
        <f t="shared" ref="S50:S51" si="1">P50*$P$54*$P$53*10^(-9)/4</f>
        <v>-8.5305094154499994E-3</v>
      </c>
    </row>
    <row r="51" spans="15:19" x14ac:dyDescent="0.3">
      <c r="O51">
        <v>7</v>
      </c>
      <c r="P51">
        <v>-79.099999999999994</v>
      </c>
      <c r="S51">
        <f t="shared" si="1"/>
        <v>-9.5399872014999988E-3</v>
      </c>
    </row>
    <row r="53" spans="15:19" x14ac:dyDescent="0.3">
      <c r="O53" t="s">
        <v>16</v>
      </c>
      <c r="P53">
        <v>5</v>
      </c>
    </row>
    <row r="54" spans="15:19" x14ac:dyDescent="0.3">
      <c r="O54" t="s">
        <v>18</v>
      </c>
      <c r="P54">
        <v>96485.331999999995</v>
      </c>
    </row>
    <row r="73" spans="7:43" x14ac:dyDescent="0.3">
      <c r="G73">
        <v>-6.2432290037072206E-3</v>
      </c>
      <c r="H73">
        <v>-5.7818823143135686E-3</v>
      </c>
      <c r="I73">
        <v>-5.2249734985289195E-3</v>
      </c>
      <c r="J73">
        <v>-4.5858417906330289E-3</v>
      </c>
      <c r="K73">
        <v>-3.8802790724497545E-3</v>
      </c>
      <c r="L73">
        <v>-3.1236254556740325E-3</v>
      </c>
      <c r="M73">
        <v>-2.3294917563693612E-3</v>
      </c>
      <c r="N73">
        <v>-1.5095502676448415E-3</v>
      </c>
      <c r="O73">
        <v>-6.7385423312033368E-4</v>
      </c>
      <c r="P73">
        <v>1.6863137909358262E-4</v>
      </c>
      <c r="Q73">
        <v>1.0094318917413313E-3</v>
      </c>
      <c r="R73">
        <v>1.8399497965361816E-3</v>
      </c>
      <c r="S73">
        <v>2.6508546359926837E-3</v>
      </c>
      <c r="T73">
        <v>3.4315020816044792E-3</v>
      </c>
      <c r="U73">
        <v>4.1694626654682513E-3</v>
      </c>
      <c r="V73">
        <v>4.8503631761854689E-3</v>
      </c>
      <c r="W73">
        <v>5.4584479148143267E-3</v>
      </c>
      <c r="X73">
        <v>5.9784578847509344E-3</v>
      </c>
      <c r="Y73">
        <v>6.3992098975284338E-3</v>
      </c>
      <c r="Z73">
        <v>6.7180189932241523E-3</v>
      </c>
      <c r="AA73">
        <v>6.9432199324979257E-3</v>
      </c>
      <c r="AB73">
        <v>7.0921280483049031E-3</v>
      </c>
      <c r="AC73">
        <v>7.1853596835939346E-3</v>
      </c>
      <c r="AD73">
        <v>7.2414389669278999E-3</v>
      </c>
      <c r="AE73">
        <v>7.2742785641559263E-3</v>
      </c>
      <c r="AF73">
        <v>7.2931890681733379E-3</v>
      </c>
      <c r="AG73">
        <v>7.3039695363664205E-3</v>
      </c>
      <c r="AH73">
        <v>7.3100792492971208E-3</v>
      </c>
      <c r="AI73">
        <v>7.3135301955184976E-3</v>
      </c>
      <c r="AJ73">
        <v>7.3154756505091562E-3</v>
      </c>
      <c r="AK73">
        <v>7.3165711992945479E-3</v>
      </c>
      <c r="AL73">
        <v>7.3171877614372823E-3</v>
      </c>
      <c r="AM73">
        <v>7.31753463138291E-3</v>
      </c>
      <c r="AN73">
        <v>7.3177297406427462E-3</v>
      </c>
      <c r="AO73">
        <v>7.3178394741125917E-3</v>
      </c>
      <c r="AP73">
        <v>7.3179011866706997E-3</v>
      </c>
      <c r="AQ73">
        <v>7.3179358917400232E-3</v>
      </c>
    </row>
  </sheetData>
  <mergeCells count="1">
    <mergeCell ref="O47:Q47"/>
  </mergeCell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1pKFit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Junker, M.A. (TNW)</dc:creator>
  <cp:lastModifiedBy>Junker, M.A. (TNW)</cp:lastModifiedBy>
  <dcterms:created xsi:type="dcterms:W3CDTF">2020-04-08T15:26:55Z</dcterms:created>
  <dcterms:modified xsi:type="dcterms:W3CDTF">2021-01-29T08:13:24Z</dcterms:modified>
</cp:coreProperties>
</file>