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515" activeTab="3"/>
  </bookViews>
  <sheets>
    <sheet name="α-Glucosidase (1)" sheetId="20" r:id="rId1"/>
    <sheet name="α-Glucosidase (2)" sheetId="21" r:id="rId2"/>
    <sheet name="α-Glucosidase (3)" sheetId="22" r:id="rId3"/>
    <sheet name="α-Glucosidase IC50" sheetId="23" r:id="rId4"/>
  </sheets>
  <calcPr calcId="144525"/>
</workbook>
</file>

<file path=xl/sharedStrings.xml><?xml version="1.0" encoding="utf-8"?>
<sst xmlns="http://schemas.openxmlformats.org/spreadsheetml/2006/main" count="62" uniqueCount="33">
  <si>
    <r>
      <rPr>
        <b/>
        <sz val="11"/>
        <color theme="1"/>
        <rFont val="Times New Roman"/>
        <charset val="134"/>
      </rPr>
      <t xml:space="preserve">Data of α-Glucosidase inhibitory activity of the extracts of </t>
    </r>
    <r>
      <rPr>
        <b/>
        <i/>
        <sz val="11"/>
        <color theme="1"/>
        <rFont val="Times New Roman"/>
        <charset val="134"/>
      </rPr>
      <t>Trachelospermum jasminoides</t>
    </r>
    <r>
      <rPr>
        <b/>
        <sz val="11"/>
        <color theme="1"/>
        <rFont val="Times New Roman"/>
        <charset val="134"/>
      </rPr>
      <t>(1)</t>
    </r>
  </si>
  <si>
    <r>
      <rPr>
        <sz val="11"/>
        <color rgb="FF231F20"/>
        <rFont val="Times New Roman"/>
        <charset val="134"/>
      </rPr>
      <t>concentrations</t>
    </r>
    <r>
      <rPr>
        <sz val="11"/>
        <color rgb="FF231F20"/>
        <rFont val="宋体"/>
        <charset val="134"/>
      </rPr>
      <t>（</t>
    </r>
    <r>
      <rPr>
        <sz val="11"/>
        <color rgb="FF231F20"/>
        <rFont val="Times New Roman"/>
        <charset val="134"/>
      </rPr>
      <t>ug/ml</t>
    </r>
    <r>
      <rPr>
        <sz val="11"/>
        <color rgb="FF231F20"/>
        <rFont val="宋体"/>
        <charset val="134"/>
      </rPr>
      <t>）</t>
    </r>
  </si>
  <si>
    <r>
      <rPr>
        <sz val="11"/>
        <rFont val="Times New Roman"/>
        <charset val="134"/>
      </rPr>
      <t>A</t>
    </r>
    <r>
      <rPr>
        <vertAlign val="subscript"/>
        <sz val="11"/>
        <color rgb="FF000000"/>
        <rFont val="Times New Roman"/>
        <charset val="134"/>
      </rPr>
      <t>S</t>
    </r>
  </si>
  <si>
    <r>
      <rPr>
        <sz val="11"/>
        <rFont val="Times New Roman"/>
        <charset val="134"/>
      </rPr>
      <t>A</t>
    </r>
    <r>
      <rPr>
        <vertAlign val="subscript"/>
        <sz val="11"/>
        <color theme="1"/>
        <rFont val="宋体"/>
        <charset val="134"/>
        <scheme val="minor"/>
      </rPr>
      <t>b</t>
    </r>
  </si>
  <si>
    <r>
      <rPr>
        <sz val="11"/>
        <rFont val="Times New Roman"/>
        <charset val="134"/>
      </rPr>
      <t>average A</t>
    </r>
    <r>
      <rPr>
        <vertAlign val="subscript"/>
        <sz val="11"/>
        <rFont val="Times New Roman"/>
        <charset val="134"/>
      </rPr>
      <t>S</t>
    </r>
    <r>
      <rPr>
        <sz val="11"/>
        <rFont val="Times New Roman"/>
        <charset val="134"/>
      </rPr>
      <t xml:space="preserve"> </t>
    </r>
  </si>
  <si>
    <t>inhabitory rates</t>
  </si>
  <si>
    <t>WE</t>
  </si>
  <si>
    <r>
      <rPr>
        <sz val="11"/>
        <color theme="1"/>
        <rFont val="Times New Roman"/>
        <charset val="134"/>
      </rPr>
      <t>IC</t>
    </r>
    <r>
      <rPr>
        <vertAlign val="subscript"/>
        <sz val="11"/>
        <color theme="1"/>
        <rFont val="Times New Roman"/>
        <charset val="134"/>
      </rPr>
      <t>50</t>
    </r>
    <r>
      <rPr>
        <sz val="11"/>
        <color theme="1"/>
        <rFont val="Times New Roman"/>
        <charset val="134"/>
      </rPr>
      <t>=2972.38</t>
    </r>
  </si>
  <si>
    <t>EAE</t>
  </si>
  <si>
    <r>
      <rPr>
        <sz val="11"/>
        <color theme="1"/>
        <rFont val="Times New Roman"/>
        <charset val="134"/>
      </rPr>
      <t>IC</t>
    </r>
    <r>
      <rPr>
        <vertAlign val="subscript"/>
        <sz val="11"/>
        <color theme="1"/>
        <rFont val="Times New Roman"/>
        <charset val="134"/>
      </rPr>
      <t>50</t>
    </r>
    <r>
      <rPr>
        <sz val="11"/>
        <color theme="1"/>
        <rFont val="Times New Roman"/>
        <charset val="134"/>
      </rPr>
      <t>=898.01</t>
    </r>
  </si>
  <si>
    <t>Acarbose</t>
  </si>
  <si>
    <r>
      <rPr>
        <sz val="11"/>
        <color theme="1"/>
        <rFont val="Times New Roman"/>
        <charset val="134"/>
      </rPr>
      <t>IC</t>
    </r>
    <r>
      <rPr>
        <vertAlign val="subscript"/>
        <sz val="11"/>
        <color theme="1"/>
        <rFont val="Times New Roman"/>
        <charset val="134"/>
      </rPr>
      <t>50</t>
    </r>
    <r>
      <rPr>
        <sz val="11"/>
        <color theme="1"/>
        <rFont val="Times New Roman"/>
        <charset val="134"/>
      </rPr>
      <t>=102.005</t>
    </r>
  </si>
  <si>
    <r>
      <rPr>
        <sz val="11"/>
        <color rgb="FF231F20"/>
        <rFont val="Times New Roman"/>
        <charset val="134"/>
      </rPr>
      <t>A</t>
    </r>
    <r>
      <rPr>
        <vertAlign val="subscript"/>
        <sz val="11"/>
        <color theme="1"/>
        <rFont val="宋体"/>
        <charset val="134"/>
        <scheme val="minor"/>
      </rPr>
      <t>C</t>
    </r>
  </si>
  <si>
    <r>
      <rPr>
        <sz val="11"/>
        <color theme="1"/>
        <rFont val="Times New Roman"/>
        <charset val="134"/>
      </rPr>
      <t>Note:  WE and EAE represented water extract and ethyl acetate extract of</t>
    </r>
    <r>
      <rPr>
        <i/>
        <sz val="11"/>
        <color theme="1"/>
        <rFont val="Times New Roman"/>
        <charset val="134"/>
      </rPr>
      <t xml:space="preserve"> T. jasminoides</t>
    </r>
    <r>
      <rPr>
        <sz val="11"/>
        <color theme="1"/>
        <rFont val="Times New Roman"/>
        <charset val="134"/>
      </rPr>
      <t>, respectively</t>
    </r>
  </si>
  <si>
    <t>Data of α-Glucosidase inhibitory activity of the extracts of Trachelospermum jasminoides(2)</t>
  </si>
  <si>
    <r>
      <rPr>
        <sz val="11"/>
        <rFont val="Times New Roman"/>
        <charset val="134"/>
      </rPr>
      <t>IC</t>
    </r>
    <r>
      <rPr>
        <vertAlign val="subscript"/>
        <sz val="10"/>
        <color theme="1"/>
        <rFont val="Times New Roman"/>
        <charset val="134"/>
      </rPr>
      <t>50</t>
    </r>
    <r>
      <rPr>
        <sz val="11"/>
        <color theme="1"/>
        <rFont val="Times New Roman"/>
        <charset val="134"/>
      </rPr>
      <t>=2243.756</t>
    </r>
  </si>
  <si>
    <r>
      <rPr>
        <sz val="11"/>
        <color theme="1"/>
        <rFont val="Times New Roman"/>
        <charset val="134"/>
      </rPr>
      <t>IC</t>
    </r>
    <r>
      <rPr>
        <vertAlign val="subscript"/>
        <sz val="11"/>
        <color theme="1"/>
        <rFont val="Times New Roman"/>
        <charset val="134"/>
      </rPr>
      <t>50</t>
    </r>
    <r>
      <rPr>
        <sz val="11"/>
        <color theme="1"/>
        <rFont val="Times New Roman"/>
        <charset val="134"/>
      </rPr>
      <t>=691.665</t>
    </r>
  </si>
  <si>
    <r>
      <rPr>
        <sz val="11"/>
        <color theme="1"/>
        <rFont val="Times New Roman"/>
        <charset val="134"/>
      </rPr>
      <t>IC</t>
    </r>
    <r>
      <rPr>
        <vertAlign val="subscript"/>
        <sz val="11"/>
        <color theme="1"/>
        <rFont val="Times New Roman"/>
        <charset val="134"/>
      </rPr>
      <t>50</t>
    </r>
    <r>
      <rPr>
        <sz val="11"/>
        <color theme="1"/>
        <rFont val="Times New Roman"/>
        <charset val="134"/>
      </rPr>
      <t>=111.064</t>
    </r>
  </si>
  <si>
    <r>
      <rPr>
        <sz val="11"/>
        <color theme="1"/>
        <rFont val="Times New Roman"/>
        <charset val="134"/>
      </rPr>
      <t xml:space="preserve">Note:  WE and EAE represented water extract and ethyl acetate extract of </t>
    </r>
    <r>
      <rPr>
        <i/>
        <sz val="11"/>
        <color theme="1"/>
        <rFont val="Times New Roman"/>
        <charset val="134"/>
      </rPr>
      <t>T. jasminoides</t>
    </r>
    <r>
      <rPr>
        <sz val="11"/>
        <color theme="1"/>
        <rFont val="Times New Roman"/>
        <charset val="134"/>
      </rPr>
      <t>, respectively</t>
    </r>
  </si>
  <si>
    <t>Data of α-Glucosidase inhibitory activity of the extracts of Trachelospermum jasminoides(3)</t>
  </si>
  <si>
    <r>
      <rPr>
        <sz val="11"/>
        <color theme="1"/>
        <rFont val="Times New Roman"/>
        <charset val="134"/>
      </rPr>
      <t>IC</t>
    </r>
    <r>
      <rPr>
        <vertAlign val="subscript"/>
        <sz val="11"/>
        <color theme="1"/>
        <rFont val="Times New Roman"/>
        <charset val="134"/>
      </rPr>
      <t>50</t>
    </r>
    <r>
      <rPr>
        <sz val="11"/>
        <color theme="1"/>
        <rFont val="Times New Roman"/>
        <charset val="134"/>
      </rPr>
      <t>=2606.308</t>
    </r>
  </si>
  <si>
    <r>
      <rPr>
        <sz val="11"/>
        <color theme="1"/>
        <rFont val="Times New Roman"/>
        <charset val="134"/>
      </rPr>
      <t>IC</t>
    </r>
    <r>
      <rPr>
        <vertAlign val="subscript"/>
        <sz val="11"/>
        <color theme="1"/>
        <rFont val="Times New Roman"/>
        <charset val="134"/>
      </rPr>
      <t>50</t>
    </r>
    <r>
      <rPr>
        <sz val="11"/>
        <color theme="1"/>
        <rFont val="Times New Roman"/>
        <charset val="134"/>
      </rPr>
      <t>=740.744</t>
    </r>
  </si>
  <si>
    <r>
      <rPr>
        <sz val="11"/>
        <color theme="1"/>
        <rFont val="Times New Roman"/>
        <charset val="134"/>
      </rPr>
      <t>IC</t>
    </r>
    <r>
      <rPr>
        <vertAlign val="subscript"/>
        <sz val="11"/>
        <color theme="1"/>
        <rFont val="Times New Roman"/>
        <charset val="134"/>
      </rPr>
      <t>50</t>
    </r>
    <r>
      <rPr>
        <sz val="11"/>
        <color theme="1"/>
        <rFont val="Times New Roman"/>
        <charset val="134"/>
      </rPr>
      <t>=89.477</t>
    </r>
  </si>
  <si>
    <r>
      <rPr>
        <b/>
        <sz val="11"/>
        <rFont val="Times New Roman"/>
        <charset val="134"/>
      </rPr>
      <t xml:space="preserve">Data of α-Glucosidase inhibitory activity of the extracts of </t>
    </r>
    <r>
      <rPr>
        <b/>
        <i/>
        <sz val="11"/>
        <rFont val="Times New Roman"/>
        <charset val="134"/>
      </rPr>
      <t>Trachelospermum jasminoides</t>
    </r>
    <r>
      <rPr>
        <b/>
        <sz val="11"/>
        <rFont val="Times New Roman"/>
        <charset val="134"/>
      </rPr>
      <t>(IC</t>
    </r>
    <r>
      <rPr>
        <b/>
        <vertAlign val="subscript"/>
        <sz val="11"/>
        <rFont val="Times New Roman"/>
        <charset val="134"/>
      </rPr>
      <t>50</t>
    </r>
    <r>
      <rPr>
        <b/>
        <sz val="11"/>
        <rFont val="Times New Roman"/>
        <charset val="134"/>
      </rPr>
      <t>)</t>
    </r>
  </si>
  <si>
    <t>extracts/drug</t>
  </si>
  <si>
    <r>
      <rPr>
        <sz val="11"/>
        <rFont val="Times New Roman"/>
        <charset val="134"/>
      </rPr>
      <t>IC</t>
    </r>
    <r>
      <rPr>
        <vertAlign val="subscript"/>
        <sz val="11"/>
        <rFont val="Times New Roman"/>
        <charset val="134"/>
      </rPr>
      <t>50</t>
    </r>
  </si>
  <si>
    <r>
      <rPr>
        <sz val="12"/>
        <rFont val="Times New Roman"/>
        <charset val="134"/>
      </rPr>
      <t>IC</t>
    </r>
    <r>
      <rPr>
        <vertAlign val="subscript"/>
        <sz val="12"/>
        <rFont val="Times New Roman"/>
        <charset val="134"/>
      </rPr>
      <t>50</t>
    </r>
    <r>
      <rPr>
        <sz val="12"/>
        <rFont val="Times New Roman"/>
        <charset val="134"/>
      </rPr>
      <t>±SD</t>
    </r>
  </si>
  <si>
    <t>2607.48 ± 364.31</t>
  </si>
  <si>
    <t>776.81 ±107.80</t>
  </si>
  <si>
    <t>Ascorbic acid</t>
  </si>
  <si>
    <t>100.85 ±10.84</t>
  </si>
  <si>
    <r>
      <rPr>
        <sz val="11"/>
        <rFont val="Times New Roman"/>
        <charset val="134"/>
      </rPr>
      <t xml:space="preserve">Note:  WE and EAE represented water extract and ethyl acetate extract of </t>
    </r>
    <r>
      <rPr>
        <i/>
        <sz val="11"/>
        <rFont val="Times New Roman"/>
        <charset val="134"/>
      </rPr>
      <t>T. jasminoides</t>
    </r>
    <r>
      <rPr>
        <sz val="11"/>
        <rFont val="Times New Roman"/>
        <charset val="134"/>
      </rPr>
      <t>, respectively</t>
    </r>
  </si>
  <si>
    <t>﻿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</si>
</sst>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41">
    <font>
      <sz val="11"/>
      <color theme="1"/>
      <name val="宋体"/>
      <charset val="134"/>
      <scheme val="minor"/>
    </font>
    <font>
      <sz val="12"/>
      <name val="Times New Roman"/>
      <charset val="134"/>
    </font>
    <font>
      <b/>
      <sz val="11"/>
      <name val="Times New Roman"/>
      <charset val="134"/>
    </font>
    <font>
      <sz val="11"/>
      <name val="Times New Roman"/>
      <charset val="134"/>
    </font>
    <font>
      <sz val="11"/>
      <color theme="1"/>
      <name val="Times New Roman"/>
      <charset val="134"/>
    </font>
    <font>
      <sz val="12"/>
      <name val="宋体"/>
      <charset val="134"/>
    </font>
    <font>
      <b/>
      <sz val="12"/>
      <name val="Times New Roman"/>
      <charset val="134"/>
    </font>
    <font>
      <b/>
      <sz val="11"/>
      <color theme="1"/>
      <name val="Times New Roman"/>
      <charset val="134"/>
    </font>
    <font>
      <sz val="11"/>
      <color rgb="FF231F20"/>
      <name val="Times New Roman"/>
      <charset val="134"/>
    </font>
    <font>
      <sz val="11"/>
      <color rgb="FF000000"/>
      <name val="Times New Roman"/>
      <charset val="134"/>
    </font>
    <font>
      <b/>
      <i/>
      <sz val="11"/>
      <color theme="1"/>
      <name val="Times New Roman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i/>
      <sz val="11"/>
      <name val="Times New Roman"/>
      <charset val="134"/>
    </font>
    <font>
      <b/>
      <vertAlign val="subscript"/>
      <sz val="11"/>
      <name val="Times New Roman"/>
      <charset val="134"/>
    </font>
    <font>
      <vertAlign val="subscript"/>
      <sz val="11"/>
      <name val="Times New Roman"/>
      <charset val="134"/>
    </font>
    <font>
      <vertAlign val="subscript"/>
      <sz val="12"/>
      <name val="Times New Roman"/>
      <charset val="134"/>
    </font>
    <font>
      <i/>
      <sz val="11"/>
      <name val="Times New Roman"/>
      <charset val="134"/>
    </font>
    <font>
      <sz val="11"/>
      <color rgb="FF231F20"/>
      <name val="宋体"/>
      <charset val="134"/>
    </font>
    <font>
      <vertAlign val="subscript"/>
      <sz val="11"/>
      <color rgb="FF000000"/>
      <name val="Times New Roman"/>
      <charset val="134"/>
    </font>
    <font>
      <vertAlign val="subscript"/>
      <sz val="11"/>
      <color theme="1"/>
      <name val="宋体"/>
      <charset val="134"/>
      <scheme val="minor"/>
    </font>
    <font>
      <vertAlign val="subscript"/>
      <sz val="11"/>
      <color theme="1"/>
      <name val="Times New Roman"/>
      <charset val="134"/>
    </font>
    <font>
      <i/>
      <sz val="11"/>
      <color theme="1"/>
      <name val="Times New Roman"/>
      <charset val="134"/>
    </font>
    <font>
      <vertAlign val="subscript"/>
      <sz val="10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8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2" fillId="17" borderId="6" applyNumberFormat="0" applyAlignment="0" applyProtection="0">
      <alignment vertical="center"/>
    </xf>
    <xf numFmtId="0" fontId="23" fillId="17" borderId="4" applyNumberFormat="0" applyAlignment="0" applyProtection="0">
      <alignment vertical="center"/>
    </xf>
    <xf numFmtId="0" fontId="26" fillId="20" borderId="7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9" fillId="0" borderId="0" xfId="0" applyFont="1" applyAlignment="1">
      <alignment horizontal="justify" vertical="center"/>
    </xf>
    <xf numFmtId="176" fontId="7" fillId="0" borderId="0" xfId="0" applyNumberFormat="1" applyFont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0" fillId="0" borderId="0" xfId="0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opLeftCell="A10" workbookViewId="0">
      <selection activeCell="B2" sqref="B$1:B$1048576"/>
    </sheetView>
  </sheetViews>
  <sheetFormatPr defaultColWidth="9" defaultRowHeight="13.5"/>
  <cols>
    <col min="1" max="1" width="7.875" customWidth="1"/>
    <col min="2" max="2" width="13" style="26" customWidth="1"/>
    <col min="3" max="5" width="9" style="26"/>
    <col min="6" max="7" width="12.625" style="26"/>
    <col min="8" max="9" width="12.625" style="26" hidden="1" customWidth="1"/>
    <col min="10" max="10" width="12.125" style="27" customWidth="1"/>
    <col min="11" max="11" width="32.125" customWidth="1"/>
  </cols>
  <sheetData>
    <row r="1" s="25" customFormat="1" ht="25" customHeight="1" spans="1:1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20"/>
      <c r="K1" s="28"/>
    </row>
    <row r="2" ht="33" customHeight="1" spans="2:10">
      <c r="B2" s="11" t="s">
        <v>1</v>
      </c>
      <c r="C2" s="12" t="s">
        <v>2</v>
      </c>
      <c r="D2" s="12" t="s">
        <v>2</v>
      </c>
      <c r="E2" s="12" t="s">
        <v>2</v>
      </c>
      <c r="F2" s="12" t="s">
        <v>3</v>
      </c>
      <c r="G2" s="12" t="s">
        <v>4</v>
      </c>
      <c r="J2" s="21" t="s">
        <v>5</v>
      </c>
    </row>
    <row r="3" ht="15" spans="1:10">
      <c r="A3" s="16" t="s">
        <v>6</v>
      </c>
      <c r="B3" s="14">
        <v>10</v>
      </c>
      <c r="C3" s="12">
        <v>0.309</v>
      </c>
      <c r="D3" s="12">
        <v>0.305</v>
      </c>
      <c r="E3" s="12">
        <v>0.308</v>
      </c>
      <c r="F3" s="12">
        <v>0.055</v>
      </c>
      <c r="G3" s="12">
        <f t="shared" ref="G3:G9" si="0">AVERAGE(C3:E3)</f>
        <v>0.307333333333333</v>
      </c>
      <c r="H3" s="12">
        <f>(G3-F3)/F27</f>
        <v>0.854401805869075</v>
      </c>
      <c r="I3" s="12">
        <f>H3*100</f>
        <v>85.4401805869075</v>
      </c>
      <c r="J3" s="22">
        <f>100-I3</f>
        <v>14.5598194130925</v>
      </c>
    </row>
    <row r="4" ht="15" spans="2:10">
      <c r="B4" s="14">
        <v>20</v>
      </c>
      <c r="C4" s="12">
        <v>0.304</v>
      </c>
      <c r="D4" s="12">
        <v>0.303</v>
      </c>
      <c r="E4" s="12">
        <v>0.302</v>
      </c>
      <c r="F4" s="12">
        <v>0.059</v>
      </c>
      <c r="G4" s="12">
        <f t="shared" si="0"/>
        <v>0.303</v>
      </c>
      <c r="H4" s="12">
        <f>(G4-F4)/F27</f>
        <v>0.826185101580136</v>
      </c>
      <c r="I4" s="12">
        <f t="shared" ref="I4:I9" si="1">H4*100</f>
        <v>82.6185101580136</v>
      </c>
      <c r="J4" s="22">
        <f t="shared" ref="J4:J9" si="2">100-I4</f>
        <v>17.3814898419864</v>
      </c>
    </row>
    <row r="5" ht="15" spans="2:10">
      <c r="B5" s="14">
        <v>40</v>
      </c>
      <c r="C5" s="12">
        <v>0.304</v>
      </c>
      <c r="D5" s="12">
        <v>0.303</v>
      </c>
      <c r="E5" s="12">
        <v>0.301</v>
      </c>
      <c r="F5" s="12">
        <v>0.062</v>
      </c>
      <c r="G5" s="12">
        <f t="shared" si="0"/>
        <v>0.302666666666667</v>
      </c>
      <c r="H5" s="12">
        <f>(G5-F5)/F27</f>
        <v>0.81489841986456</v>
      </c>
      <c r="I5" s="12">
        <f t="shared" si="1"/>
        <v>81.489841986456</v>
      </c>
      <c r="J5" s="22">
        <f t="shared" si="2"/>
        <v>18.510158013544</v>
      </c>
    </row>
    <row r="6" ht="15" spans="2:10">
      <c r="B6" s="14">
        <v>80</v>
      </c>
      <c r="C6" s="12">
        <v>0.319</v>
      </c>
      <c r="D6" s="12">
        <v>0.311</v>
      </c>
      <c r="E6" s="12">
        <v>0.315</v>
      </c>
      <c r="F6" s="12">
        <v>0.072</v>
      </c>
      <c r="G6" s="12">
        <f t="shared" si="0"/>
        <v>0.315</v>
      </c>
      <c r="H6" s="12">
        <f>(G6-F6)/F27</f>
        <v>0.822799097065463</v>
      </c>
      <c r="I6" s="12">
        <f t="shared" si="1"/>
        <v>82.2799097065463</v>
      </c>
      <c r="J6" s="22">
        <f t="shared" si="2"/>
        <v>17.7200902934537</v>
      </c>
    </row>
    <row r="7" ht="15" spans="2:10">
      <c r="B7" s="14">
        <v>200</v>
      </c>
      <c r="C7" s="12">
        <v>0.33</v>
      </c>
      <c r="D7" s="12">
        <v>0.321</v>
      </c>
      <c r="E7" s="12">
        <v>0.314</v>
      </c>
      <c r="F7" s="12">
        <v>0.087</v>
      </c>
      <c r="G7" s="12">
        <f t="shared" si="0"/>
        <v>0.321666666666667</v>
      </c>
      <c r="H7" s="12">
        <f>(G7-F7)/F27</f>
        <v>0.794582392776524</v>
      </c>
      <c r="I7" s="12">
        <f t="shared" si="1"/>
        <v>79.4582392776524</v>
      </c>
      <c r="J7" s="22">
        <f t="shared" si="2"/>
        <v>20.5417607223476</v>
      </c>
    </row>
    <row r="8" ht="15" spans="2:10">
      <c r="B8" s="14">
        <v>400</v>
      </c>
      <c r="C8" s="12">
        <v>0.331</v>
      </c>
      <c r="D8" s="12">
        <v>0.328</v>
      </c>
      <c r="E8" s="12">
        <v>0.326</v>
      </c>
      <c r="F8" s="12">
        <v>0.124</v>
      </c>
      <c r="G8" s="12">
        <f t="shared" si="0"/>
        <v>0.328333333333333</v>
      </c>
      <c r="H8" s="12">
        <f>(G8-F8)/F27</f>
        <v>0.691873589164786</v>
      </c>
      <c r="I8" s="12">
        <f t="shared" si="1"/>
        <v>69.1873589164786</v>
      </c>
      <c r="J8" s="22">
        <f t="shared" si="2"/>
        <v>30.8126410835214</v>
      </c>
    </row>
    <row r="9" ht="15" spans="2:10">
      <c r="B9" s="14">
        <v>800</v>
      </c>
      <c r="C9" s="12">
        <v>0.401</v>
      </c>
      <c r="D9" s="12">
        <v>0.394</v>
      </c>
      <c r="E9" s="12">
        <v>0.392</v>
      </c>
      <c r="F9" s="12">
        <v>0.24</v>
      </c>
      <c r="G9" s="12">
        <f t="shared" si="0"/>
        <v>0.395666666666667</v>
      </c>
      <c r="H9" s="12">
        <f>(G9-F9)/F27</f>
        <v>0.527088036117382</v>
      </c>
      <c r="I9" s="12">
        <f t="shared" si="1"/>
        <v>52.7088036117382</v>
      </c>
      <c r="J9" s="22">
        <f t="shared" si="2"/>
        <v>47.2911963882618</v>
      </c>
    </row>
    <row r="10" ht="18.75" spans="3:10">
      <c r="C10" s="6"/>
      <c r="D10" s="6"/>
      <c r="E10" s="6"/>
      <c r="F10" s="6"/>
      <c r="G10" s="6"/>
      <c r="H10" s="6"/>
      <c r="I10" s="6"/>
      <c r="J10" s="24" t="s">
        <v>7</v>
      </c>
    </row>
    <row r="11" ht="15" spans="1:10">
      <c r="A11" s="16" t="s">
        <v>8</v>
      </c>
      <c r="B11" s="14">
        <v>10</v>
      </c>
      <c r="C11" s="12">
        <v>0.324</v>
      </c>
      <c r="D11" s="12">
        <v>0.336</v>
      </c>
      <c r="E11" s="12">
        <v>0.328</v>
      </c>
      <c r="F11" s="12">
        <v>0.091</v>
      </c>
      <c r="G11" s="12">
        <f t="shared" ref="G11:G26" si="3">AVERAGE(C11:E11)</f>
        <v>0.329333333333333</v>
      </c>
      <c r="H11" s="12">
        <f>(G11-F11)/F27</f>
        <v>0.806997742663657</v>
      </c>
      <c r="I11" s="12">
        <f>H11*100</f>
        <v>80.6997742663657</v>
      </c>
      <c r="J11" s="22">
        <f>100-I11</f>
        <v>19.3002257336343</v>
      </c>
    </row>
    <row r="12" ht="15" spans="2:10">
      <c r="B12" s="14">
        <v>20</v>
      </c>
      <c r="C12" s="12">
        <v>0.365</v>
      </c>
      <c r="D12" s="12">
        <v>0.365</v>
      </c>
      <c r="E12" s="12">
        <v>0.366</v>
      </c>
      <c r="F12" s="12">
        <v>0.135</v>
      </c>
      <c r="G12" s="12">
        <f t="shared" si="3"/>
        <v>0.365333333333333</v>
      </c>
      <c r="H12" s="12">
        <f>(G12-F12)/F27</f>
        <v>0.779909706546276</v>
      </c>
      <c r="I12" s="12">
        <f t="shared" ref="I12:I17" si="4">H12*100</f>
        <v>77.9909706546276</v>
      </c>
      <c r="J12" s="22">
        <f t="shared" ref="J12:J18" si="5">100-I12</f>
        <v>22.0090293453724</v>
      </c>
    </row>
    <row r="13" ht="15" spans="2:10">
      <c r="B13" s="14">
        <v>40</v>
      </c>
      <c r="C13" s="12">
        <v>0.433</v>
      </c>
      <c r="D13" s="12">
        <v>0.444</v>
      </c>
      <c r="E13" s="12">
        <v>0.443</v>
      </c>
      <c r="F13" s="12">
        <v>0.211</v>
      </c>
      <c r="G13" s="12">
        <f t="shared" si="3"/>
        <v>0.44</v>
      </c>
      <c r="H13" s="12">
        <f>(G13-F13)/F27</f>
        <v>0.775395033860045</v>
      </c>
      <c r="I13" s="12">
        <f t="shared" si="4"/>
        <v>77.5395033860045</v>
      </c>
      <c r="J13" s="22">
        <f t="shared" si="5"/>
        <v>22.4604966139955</v>
      </c>
    </row>
    <row r="14" ht="15" spans="2:10">
      <c r="B14" s="14">
        <v>80</v>
      </c>
      <c r="C14" s="12">
        <v>0.599</v>
      </c>
      <c r="D14" s="12">
        <v>0.617</v>
      </c>
      <c r="E14" s="12">
        <v>0.608</v>
      </c>
      <c r="F14" s="12">
        <v>0.378</v>
      </c>
      <c r="G14" s="12">
        <f t="shared" si="3"/>
        <v>0.608</v>
      </c>
      <c r="H14" s="12">
        <f>(G14-F14)/F27</f>
        <v>0.778781038374718</v>
      </c>
      <c r="I14" s="12">
        <f t="shared" si="4"/>
        <v>77.8781038374718</v>
      </c>
      <c r="J14" s="22">
        <f t="shared" si="5"/>
        <v>22.1218961625282</v>
      </c>
    </row>
    <row r="15" ht="15" spans="2:10">
      <c r="B15" s="14">
        <v>200</v>
      </c>
      <c r="C15" s="12">
        <v>0.759</v>
      </c>
      <c r="D15" s="12">
        <v>0.787</v>
      </c>
      <c r="E15" s="12">
        <v>0.792</v>
      </c>
      <c r="F15" s="12">
        <v>0.588</v>
      </c>
      <c r="G15" s="12">
        <f t="shared" si="3"/>
        <v>0.779333333333333</v>
      </c>
      <c r="H15" s="12">
        <f>(G15-F15)/F27</f>
        <v>0.647855530474041</v>
      </c>
      <c r="I15" s="12">
        <f t="shared" si="4"/>
        <v>64.7855530474041</v>
      </c>
      <c r="J15" s="22">
        <f t="shared" si="5"/>
        <v>35.2144469525959</v>
      </c>
    </row>
    <row r="16" ht="15" spans="2:10">
      <c r="B16" s="14">
        <v>400</v>
      </c>
      <c r="C16" s="12">
        <v>1.246</v>
      </c>
      <c r="D16" s="12">
        <v>1.241</v>
      </c>
      <c r="E16" s="12">
        <v>1.231</v>
      </c>
      <c r="F16" s="12">
        <v>1.069</v>
      </c>
      <c r="G16" s="12">
        <f t="shared" si="3"/>
        <v>1.23933333333333</v>
      </c>
      <c r="H16" s="12">
        <f>(G16-F16)/F27</f>
        <v>0.576749435665915</v>
      </c>
      <c r="I16" s="12">
        <f t="shared" si="4"/>
        <v>57.6749435665915</v>
      </c>
      <c r="J16" s="22">
        <f t="shared" si="5"/>
        <v>42.3250564334085</v>
      </c>
    </row>
    <row r="17" ht="15" spans="2:10">
      <c r="B17" s="14">
        <v>800</v>
      </c>
      <c r="C17" s="12">
        <v>1.659</v>
      </c>
      <c r="D17" s="12">
        <v>1.657</v>
      </c>
      <c r="E17" s="12">
        <v>1.659</v>
      </c>
      <c r="F17" s="12">
        <v>1.521</v>
      </c>
      <c r="G17" s="12">
        <f t="shared" si="3"/>
        <v>1.65833333333333</v>
      </c>
      <c r="H17" s="12">
        <f>(G17-F17)/F27</f>
        <v>0.465011286681716</v>
      </c>
      <c r="I17" s="12">
        <f t="shared" si="4"/>
        <v>46.5011286681716</v>
      </c>
      <c r="J17" s="22">
        <f t="shared" si="5"/>
        <v>53.4988713318284</v>
      </c>
    </row>
    <row r="18" ht="18.75" spans="10:10">
      <c r="J18" s="24" t="s">
        <v>9</v>
      </c>
    </row>
    <row r="19" ht="15" spans="1:10">
      <c r="A19" s="19" t="s">
        <v>10</v>
      </c>
      <c r="B19" s="14">
        <v>10</v>
      </c>
      <c r="C19" s="12">
        <v>0.256</v>
      </c>
      <c r="D19" s="12">
        <v>0.261</v>
      </c>
      <c r="E19" s="12">
        <v>0.262</v>
      </c>
      <c r="F19" s="12">
        <v>0.056</v>
      </c>
      <c r="G19" s="12">
        <f t="shared" ref="G19:G25" si="6">AVERAGE(C19:E19)</f>
        <v>0.259666666666667</v>
      </c>
      <c r="H19" s="12">
        <f>(G19-F19)/F27</f>
        <v>0.68961625282167</v>
      </c>
      <c r="I19" s="12">
        <f>H19*100</f>
        <v>68.961625282167</v>
      </c>
      <c r="J19" s="22">
        <f>100-I19</f>
        <v>31.038374717833</v>
      </c>
    </row>
    <row r="20" ht="15" spans="2:10">
      <c r="B20" s="14">
        <v>20</v>
      </c>
      <c r="C20" s="12">
        <v>0.252</v>
      </c>
      <c r="D20" s="12">
        <v>0.251</v>
      </c>
      <c r="E20" s="12">
        <v>0.25</v>
      </c>
      <c r="F20" s="12">
        <v>0.057</v>
      </c>
      <c r="G20" s="12">
        <f t="shared" si="6"/>
        <v>0.251</v>
      </c>
      <c r="H20" s="12">
        <f>(G20-F20)/F27</f>
        <v>0.656884875846501</v>
      </c>
      <c r="I20" s="12">
        <f t="shared" ref="I20:I25" si="7">H20*100</f>
        <v>65.6884875846501</v>
      </c>
      <c r="J20" s="22">
        <f t="shared" ref="J20:J25" si="8">100-I20</f>
        <v>34.3115124153499</v>
      </c>
    </row>
    <row r="21" ht="15" spans="2:10">
      <c r="B21" s="14">
        <v>40</v>
      </c>
      <c r="C21" s="12">
        <v>0.237</v>
      </c>
      <c r="D21" s="12">
        <v>0.24</v>
      </c>
      <c r="E21" s="12">
        <v>0.232</v>
      </c>
      <c r="F21" s="12">
        <v>0.058</v>
      </c>
      <c r="G21" s="12">
        <f t="shared" si="6"/>
        <v>0.236333333333333</v>
      </c>
      <c r="H21" s="12">
        <f>(G21-F21)/F27</f>
        <v>0.603837471783296</v>
      </c>
      <c r="I21" s="12">
        <f t="shared" si="7"/>
        <v>60.3837471783296</v>
      </c>
      <c r="J21" s="22">
        <f t="shared" si="8"/>
        <v>39.6162528216704</v>
      </c>
    </row>
    <row r="22" ht="15" spans="2:10">
      <c r="B22" s="14">
        <v>80</v>
      </c>
      <c r="C22" s="12">
        <v>0.218</v>
      </c>
      <c r="D22" s="12">
        <v>0.217</v>
      </c>
      <c r="E22" s="12">
        <v>0.22</v>
      </c>
      <c r="F22" s="12">
        <v>0.056</v>
      </c>
      <c r="G22" s="12">
        <f t="shared" si="6"/>
        <v>0.218333333333333</v>
      </c>
      <c r="H22" s="12">
        <f>(G22-F22)/F27</f>
        <v>0.549661399548533</v>
      </c>
      <c r="I22" s="12">
        <f t="shared" si="7"/>
        <v>54.9661399548533</v>
      </c>
      <c r="J22" s="22">
        <f t="shared" si="8"/>
        <v>45.0338600451467</v>
      </c>
    </row>
    <row r="23" ht="15" spans="2:10">
      <c r="B23" s="14">
        <v>200</v>
      </c>
      <c r="C23" s="12">
        <v>0.202</v>
      </c>
      <c r="D23" s="12">
        <v>0.186</v>
      </c>
      <c r="E23" s="12">
        <v>0.192</v>
      </c>
      <c r="F23" s="12">
        <v>0.055</v>
      </c>
      <c r="G23" s="12">
        <f t="shared" si="6"/>
        <v>0.193333333333333</v>
      </c>
      <c r="H23" s="12">
        <f>(G23-F23)/F27</f>
        <v>0.468397291196388</v>
      </c>
      <c r="I23" s="12">
        <f t="shared" si="7"/>
        <v>46.8397291196388</v>
      </c>
      <c r="J23" s="22">
        <f t="shared" si="8"/>
        <v>53.1602708803612</v>
      </c>
    </row>
    <row r="24" ht="15" spans="2:10">
      <c r="B24" s="14">
        <v>400</v>
      </c>
      <c r="C24" s="12">
        <v>0.165</v>
      </c>
      <c r="D24" s="12">
        <v>0.168</v>
      </c>
      <c r="E24" s="12">
        <v>0.165</v>
      </c>
      <c r="F24" s="12">
        <v>0.056</v>
      </c>
      <c r="G24" s="12">
        <f t="shared" si="6"/>
        <v>0.166</v>
      </c>
      <c r="H24" s="12">
        <f>(G24-F24)/F27</f>
        <v>0.372460496613996</v>
      </c>
      <c r="I24" s="12">
        <f t="shared" si="7"/>
        <v>37.2460496613996</v>
      </c>
      <c r="J24" s="22">
        <f t="shared" si="8"/>
        <v>62.7539503386004</v>
      </c>
    </row>
    <row r="25" ht="15" spans="2:10">
      <c r="B25" s="14">
        <v>800</v>
      </c>
      <c r="C25" s="12">
        <v>0.136</v>
      </c>
      <c r="D25" s="12">
        <v>0.134</v>
      </c>
      <c r="E25" s="12">
        <v>0.134</v>
      </c>
      <c r="F25" s="12">
        <v>0.059</v>
      </c>
      <c r="G25" s="12">
        <f t="shared" si="6"/>
        <v>0.134666666666667</v>
      </c>
      <c r="H25" s="12">
        <f>(G25-F25)/F27</f>
        <v>0.256207674943567</v>
      </c>
      <c r="I25" s="12">
        <f t="shared" si="7"/>
        <v>25.6207674943567</v>
      </c>
      <c r="J25" s="22">
        <f t="shared" si="8"/>
        <v>74.3792325056433</v>
      </c>
    </row>
    <row r="26" ht="18.75" spans="10:10">
      <c r="J26" s="24" t="s">
        <v>11</v>
      </c>
    </row>
    <row r="27" ht="15.75" spans="2:6">
      <c r="B27" s="14" t="s">
        <v>12</v>
      </c>
      <c r="C27" s="12">
        <v>0.3</v>
      </c>
      <c r="D27" s="12">
        <v>0.295</v>
      </c>
      <c r="E27" s="12">
        <v>0.291</v>
      </c>
      <c r="F27" s="12">
        <f>AVERAGE(C27:E27)</f>
        <v>0.295333333333333</v>
      </c>
    </row>
    <row r="28" ht="15" spans="1:10">
      <c r="A28" s="6" t="s">
        <v>13</v>
      </c>
      <c r="B28" s="6"/>
      <c r="C28" s="6"/>
      <c r="D28" s="6"/>
      <c r="E28" s="6"/>
      <c r="F28" s="6"/>
      <c r="G28" s="6"/>
      <c r="H28" s="6"/>
      <c r="I28" s="6"/>
      <c r="J28" s="24"/>
    </row>
  </sheetData>
  <mergeCells count="2">
    <mergeCell ref="A1:J1"/>
    <mergeCell ref="A28:J28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workbookViewId="0">
      <selection activeCell="L12" sqref="L12"/>
    </sheetView>
  </sheetViews>
  <sheetFormatPr defaultColWidth="9" defaultRowHeight="15"/>
  <cols>
    <col min="1" max="1" width="7.875" customWidth="1"/>
    <col min="2" max="2" width="13.125" customWidth="1"/>
    <col min="6" max="7" width="12.625"/>
    <col min="8" max="9" width="12.625" style="6" hidden="1" customWidth="1"/>
    <col min="10" max="10" width="12.625" style="18"/>
  </cols>
  <sheetData>
    <row r="1" ht="14.25" spans="1:10">
      <c r="A1" s="10" t="s">
        <v>14</v>
      </c>
      <c r="B1" s="10"/>
      <c r="C1" s="10"/>
      <c r="D1" s="10"/>
      <c r="E1" s="10"/>
      <c r="F1" s="10"/>
      <c r="G1" s="10"/>
      <c r="H1" s="10"/>
      <c r="I1" s="10"/>
      <c r="J1" s="20"/>
    </row>
    <row r="2" ht="30" spans="2:10">
      <c r="B2" s="11" t="s">
        <v>1</v>
      </c>
      <c r="C2" s="12" t="s">
        <v>2</v>
      </c>
      <c r="D2" s="12" t="s">
        <v>2</v>
      </c>
      <c r="E2" s="12" t="s">
        <v>2</v>
      </c>
      <c r="F2" s="12" t="s">
        <v>3</v>
      </c>
      <c r="G2" s="12" t="s">
        <v>4</v>
      </c>
      <c r="J2" s="21" t="s">
        <v>5</v>
      </c>
    </row>
    <row r="3" spans="1:10">
      <c r="A3" s="16" t="s">
        <v>6</v>
      </c>
      <c r="B3" s="14">
        <v>10</v>
      </c>
      <c r="C3" s="12">
        <v>0.296</v>
      </c>
      <c r="D3" s="12">
        <v>0.299</v>
      </c>
      <c r="E3" s="12">
        <v>0.294</v>
      </c>
      <c r="F3" s="12">
        <v>0.056</v>
      </c>
      <c r="G3" s="12">
        <f t="shared" ref="G3:G9" si="0">AVERAGE(C3:E3)</f>
        <v>0.296333333333333</v>
      </c>
      <c r="H3" s="12">
        <f>(G3-F3)/F27</f>
        <v>0.900124843945069</v>
      </c>
      <c r="I3" s="12">
        <f t="shared" ref="I3:I9" si="1">1-H3</f>
        <v>0.0998751560549314</v>
      </c>
      <c r="J3" s="22">
        <f t="shared" ref="J3:J9" si="2">I3*100</f>
        <v>9.98751560549314</v>
      </c>
    </row>
    <row r="4" spans="2:10">
      <c r="B4" s="14">
        <v>20</v>
      </c>
      <c r="C4" s="12">
        <v>0.299</v>
      </c>
      <c r="D4" s="12">
        <v>0.291</v>
      </c>
      <c r="E4" s="12">
        <v>0.29</v>
      </c>
      <c r="F4" s="12">
        <v>0.059</v>
      </c>
      <c r="G4" s="12">
        <f t="shared" si="0"/>
        <v>0.293333333333333</v>
      </c>
      <c r="H4" s="12">
        <f>(G4-F4)/F27</f>
        <v>0.877652933832709</v>
      </c>
      <c r="I4" s="12">
        <f t="shared" si="1"/>
        <v>0.122347066167291</v>
      </c>
      <c r="J4" s="22">
        <f t="shared" si="2"/>
        <v>12.2347066167291</v>
      </c>
    </row>
    <row r="5" spans="2:10">
      <c r="B5" s="14">
        <v>40</v>
      </c>
      <c r="C5" s="12">
        <v>0.281</v>
      </c>
      <c r="D5" s="12">
        <v>0.285</v>
      </c>
      <c r="E5" s="12">
        <v>0.286</v>
      </c>
      <c r="F5" s="12">
        <v>0.061</v>
      </c>
      <c r="G5" s="12">
        <f t="shared" si="0"/>
        <v>0.284</v>
      </c>
      <c r="H5" s="12">
        <f>(G5-F5)/F27</f>
        <v>0.835205992509363</v>
      </c>
      <c r="I5" s="12">
        <f t="shared" si="1"/>
        <v>0.164794007490637</v>
      </c>
      <c r="J5" s="22">
        <f t="shared" si="2"/>
        <v>16.4794007490637</v>
      </c>
    </row>
    <row r="6" spans="2:10">
      <c r="B6" s="14">
        <v>80</v>
      </c>
      <c r="C6" s="12">
        <v>0.306</v>
      </c>
      <c r="D6" s="12">
        <v>0.292</v>
      </c>
      <c r="E6" s="12">
        <v>0.292</v>
      </c>
      <c r="F6" s="12">
        <v>0.072</v>
      </c>
      <c r="G6" s="12">
        <f t="shared" si="0"/>
        <v>0.296666666666667</v>
      </c>
      <c r="H6" s="12">
        <f>(G6-F6)/F27</f>
        <v>0.841448189762796</v>
      </c>
      <c r="I6" s="12">
        <f t="shared" si="1"/>
        <v>0.158551810237204</v>
      </c>
      <c r="J6" s="22">
        <f t="shared" si="2"/>
        <v>15.8551810237204</v>
      </c>
    </row>
    <row r="7" spans="2:10">
      <c r="B7" s="14">
        <v>200</v>
      </c>
      <c r="C7" s="12">
        <v>0.305</v>
      </c>
      <c r="D7" s="12">
        <v>0.298</v>
      </c>
      <c r="E7" s="12">
        <v>0.297</v>
      </c>
      <c r="F7" s="12">
        <v>0.086</v>
      </c>
      <c r="G7" s="12">
        <f t="shared" si="0"/>
        <v>0.3</v>
      </c>
      <c r="H7" s="12">
        <f>(G7-F7)/F27</f>
        <v>0.801498127340824</v>
      </c>
      <c r="I7" s="12">
        <f t="shared" si="1"/>
        <v>0.198501872659176</v>
      </c>
      <c r="J7" s="22">
        <f t="shared" si="2"/>
        <v>19.8501872659176</v>
      </c>
    </row>
    <row r="8" spans="2:10">
      <c r="B8" s="14">
        <v>400</v>
      </c>
      <c r="C8" s="12">
        <v>0.31</v>
      </c>
      <c r="D8" s="12">
        <v>0.303</v>
      </c>
      <c r="E8" s="12">
        <v>0.314</v>
      </c>
      <c r="F8" s="12">
        <v>0.118</v>
      </c>
      <c r="G8" s="12">
        <f t="shared" si="0"/>
        <v>0.309</v>
      </c>
      <c r="H8" s="12">
        <f>(G8-F8)/F27</f>
        <v>0.715355805243446</v>
      </c>
      <c r="I8" s="12">
        <f t="shared" si="1"/>
        <v>0.284644194756554</v>
      </c>
      <c r="J8" s="22">
        <f t="shared" si="2"/>
        <v>28.4644194756554</v>
      </c>
    </row>
    <row r="9" spans="2:10">
      <c r="B9" s="14">
        <v>800</v>
      </c>
      <c r="C9" s="12">
        <v>0.379</v>
      </c>
      <c r="D9" s="12">
        <v>0.382</v>
      </c>
      <c r="E9" s="12">
        <v>0.384</v>
      </c>
      <c r="F9" s="12">
        <v>0.238</v>
      </c>
      <c r="G9" s="12">
        <f t="shared" si="0"/>
        <v>0.381666666666667</v>
      </c>
      <c r="H9" s="12">
        <f>(G9-F9)/F27</f>
        <v>0.538077403245943</v>
      </c>
      <c r="I9" s="12">
        <f t="shared" si="1"/>
        <v>0.461922596754057</v>
      </c>
      <c r="J9" s="22">
        <f t="shared" si="2"/>
        <v>46.1922596754057</v>
      </c>
    </row>
    <row r="10" ht="16.5" spans="10:10">
      <c r="J10" s="22" t="s">
        <v>15</v>
      </c>
    </row>
    <row r="11" spans="1:10">
      <c r="A11" s="16" t="s">
        <v>8</v>
      </c>
      <c r="B11" s="14">
        <v>10</v>
      </c>
      <c r="C11" s="12">
        <v>0.295</v>
      </c>
      <c r="D11" s="12">
        <v>0.302</v>
      </c>
      <c r="E11" s="12">
        <v>0.292</v>
      </c>
      <c r="F11" s="12">
        <v>0.092</v>
      </c>
      <c r="G11" s="12">
        <f t="shared" ref="G11:G17" si="3">AVERAGE(C11:E11)</f>
        <v>0.296333333333333</v>
      </c>
      <c r="H11" s="12">
        <f>(G11-F11)/F27</f>
        <v>0.765293383270911</v>
      </c>
      <c r="I11" s="12">
        <f t="shared" ref="I11:I17" si="4">1-H11</f>
        <v>0.234706616729089</v>
      </c>
      <c r="J11" s="22">
        <f t="shared" ref="J11:J17" si="5">I11*100</f>
        <v>23.4706616729089</v>
      </c>
    </row>
    <row r="12" spans="2:10">
      <c r="B12" s="14">
        <v>20</v>
      </c>
      <c r="C12" s="12">
        <v>0.356</v>
      </c>
      <c r="D12" s="12">
        <v>0.35</v>
      </c>
      <c r="E12" s="12">
        <v>0.346</v>
      </c>
      <c r="F12" s="12">
        <v>0.138</v>
      </c>
      <c r="G12" s="12">
        <f t="shared" si="3"/>
        <v>0.350666666666667</v>
      </c>
      <c r="H12" s="12">
        <f>(G12-F12)/F27</f>
        <v>0.796504369538077</v>
      </c>
      <c r="I12" s="12">
        <f t="shared" si="4"/>
        <v>0.203495630461923</v>
      </c>
      <c r="J12" s="22">
        <f t="shared" si="5"/>
        <v>20.3495630461923</v>
      </c>
    </row>
    <row r="13" spans="2:10">
      <c r="B13" s="14">
        <v>40</v>
      </c>
      <c r="C13" s="12">
        <v>0.417</v>
      </c>
      <c r="D13" s="12">
        <v>0.416</v>
      </c>
      <c r="E13" s="12">
        <v>0.418</v>
      </c>
      <c r="F13" s="12">
        <v>0.212</v>
      </c>
      <c r="G13" s="12">
        <f t="shared" si="3"/>
        <v>0.417</v>
      </c>
      <c r="H13" s="12">
        <f>(G13-F13)/F27</f>
        <v>0.767790262172285</v>
      </c>
      <c r="I13" s="12">
        <f t="shared" si="4"/>
        <v>0.232209737827715</v>
      </c>
      <c r="J13" s="22">
        <f t="shared" si="5"/>
        <v>23.2209737827715</v>
      </c>
    </row>
    <row r="14" spans="2:10">
      <c r="B14" s="14">
        <v>80</v>
      </c>
      <c r="C14" s="12">
        <v>0.556</v>
      </c>
      <c r="D14" s="12">
        <v>0.594</v>
      </c>
      <c r="E14" s="12">
        <v>0.603</v>
      </c>
      <c r="F14" s="12">
        <v>0.384</v>
      </c>
      <c r="G14" s="12">
        <f t="shared" si="3"/>
        <v>0.584333333333333</v>
      </c>
      <c r="H14" s="12">
        <f>(G14-F14)/F27</f>
        <v>0.750312109862671</v>
      </c>
      <c r="I14" s="12">
        <f t="shared" si="4"/>
        <v>0.249687890137329</v>
      </c>
      <c r="J14" s="22">
        <f t="shared" si="5"/>
        <v>24.9687890137329</v>
      </c>
    </row>
    <row r="15" spans="2:10">
      <c r="B15" s="14">
        <v>200</v>
      </c>
      <c r="C15" s="12">
        <v>0.773</v>
      </c>
      <c r="D15" s="12">
        <v>0.736</v>
      </c>
      <c r="E15" s="12">
        <v>0.761</v>
      </c>
      <c r="F15" s="12">
        <v>0.592</v>
      </c>
      <c r="G15" s="12">
        <f t="shared" si="3"/>
        <v>0.756666666666667</v>
      </c>
      <c r="H15" s="12">
        <f>(G15-F15)/F27</f>
        <v>0.616729088639201</v>
      </c>
      <c r="I15" s="12">
        <f t="shared" si="4"/>
        <v>0.383270911360799</v>
      </c>
      <c r="J15" s="22">
        <f t="shared" si="5"/>
        <v>38.3270911360799</v>
      </c>
    </row>
    <row r="16" spans="2:10">
      <c r="B16" s="14">
        <v>400</v>
      </c>
      <c r="C16" s="12">
        <v>1.247</v>
      </c>
      <c r="D16" s="12">
        <v>1.226</v>
      </c>
      <c r="E16" s="12">
        <v>1.065</v>
      </c>
      <c r="F16" s="12">
        <v>1.036</v>
      </c>
      <c r="G16" s="12">
        <f t="shared" si="3"/>
        <v>1.17933333333333</v>
      </c>
      <c r="H16" s="12">
        <f>(G16-F16)/F27</f>
        <v>0.536828963795256</v>
      </c>
      <c r="I16" s="12">
        <f t="shared" si="4"/>
        <v>0.463171036204744</v>
      </c>
      <c r="J16" s="22">
        <f t="shared" si="5"/>
        <v>46.3171036204744</v>
      </c>
    </row>
    <row r="17" spans="2:10">
      <c r="B17" s="14">
        <v>800</v>
      </c>
      <c r="C17" s="12">
        <v>1.767</v>
      </c>
      <c r="D17" s="12">
        <v>1.764</v>
      </c>
      <c r="E17" s="12">
        <v>1.771</v>
      </c>
      <c r="F17" s="12">
        <v>1.646</v>
      </c>
      <c r="G17" s="12">
        <f t="shared" si="3"/>
        <v>1.76733333333333</v>
      </c>
      <c r="H17" s="12">
        <f>(G17-F17)/F27</f>
        <v>0.454431960049937</v>
      </c>
      <c r="I17" s="12">
        <f t="shared" si="4"/>
        <v>0.545568039950063</v>
      </c>
      <c r="J17" s="22">
        <f t="shared" si="5"/>
        <v>54.5568039950063</v>
      </c>
    </row>
    <row r="18" ht="18.75" spans="10:10">
      <c r="J18" s="23" t="s">
        <v>16</v>
      </c>
    </row>
    <row r="19" spans="1:10">
      <c r="A19" s="19" t="s">
        <v>10</v>
      </c>
      <c r="B19" s="14">
        <v>10</v>
      </c>
      <c r="C19" s="12">
        <v>0.245</v>
      </c>
      <c r="D19" s="12">
        <v>0.245</v>
      </c>
      <c r="E19" s="12">
        <v>0.248</v>
      </c>
      <c r="F19" s="12">
        <v>0.057</v>
      </c>
      <c r="G19" s="12">
        <f t="shared" ref="G19:G25" si="6">AVERAGE(C19:E19)</f>
        <v>0.246</v>
      </c>
      <c r="H19" s="12">
        <f>(G19-F19)/F27</f>
        <v>0.707865168539326</v>
      </c>
      <c r="I19" s="12">
        <f t="shared" ref="I19:I25" si="7">1-H19</f>
        <v>0.292134831460674</v>
      </c>
      <c r="J19" s="22">
        <f t="shared" ref="J19:J25" si="8">I19*100</f>
        <v>29.2134831460674</v>
      </c>
    </row>
    <row r="20" spans="2:10">
      <c r="B20" s="14">
        <v>20</v>
      </c>
      <c r="C20" s="12">
        <v>0.238</v>
      </c>
      <c r="D20" s="12">
        <v>0.246</v>
      </c>
      <c r="E20" s="12">
        <v>0.235</v>
      </c>
      <c r="F20" s="12">
        <v>0.057</v>
      </c>
      <c r="G20" s="12">
        <f t="shared" si="6"/>
        <v>0.239666666666667</v>
      </c>
      <c r="H20" s="12">
        <f>(G20-F20)/F27</f>
        <v>0.68414481897628</v>
      </c>
      <c r="I20" s="12">
        <f t="shared" si="7"/>
        <v>0.31585518102372</v>
      </c>
      <c r="J20" s="22">
        <f t="shared" si="8"/>
        <v>31.585518102372</v>
      </c>
    </row>
    <row r="21" spans="2:10">
      <c r="B21" s="14">
        <v>40</v>
      </c>
      <c r="C21" s="12">
        <v>0.216</v>
      </c>
      <c r="D21" s="12">
        <v>0.223</v>
      </c>
      <c r="E21" s="12">
        <v>0.222</v>
      </c>
      <c r="F21" s="12">
        <v>0.056</v>
      </c>
      <c r="G21" s="12">
        <f t="shared" si="6"/>
        <v>0.220333333333333</v>
      </c>
      <c r="H21" s="12">
        <f>(G21-F21)/F27</f>
        <v>0.615480649188514</v>
      </c>
      <c r="I21" s="12">
        <f t="shared" si="7"/>
        <v>0.384519350811486</v>
      </c>
      <c r="J21" s="22">
        <f t="shared" si="8"/>
        <v>38.4519350811486</v>
      </c>
    </row>
    <row r="22" spans="2:10">
      <c r="B22" s="14">
        <v>80</v>
      </c>
      <c r="C22" s="12">
        <v>0.204</v>
      </c>
      <c r="D22" s="12">
        <v>0.195</v>
      </c>
      <c r="E22" s="12">
        <v>0.208</v>
      </c>
      <c r="F22" s="12">
        <v>0.057</v>
      </c>
      <c r="G22" s="12">
        <f t="shared" si="6"/>
        <v>0.202333333333333</v>
      </c>
      <c r="H22" s="12">
        <f>(G22-F22)/F27</f>
        <v>0.544319600499376</v>
      </c>
      <c r="I22" s="12">
        <f t="shared" si="7"/>
        <v>0.455680399500624</v>
      </c>
      <c r="J22" s="22">
        <f t="shared" si="8"/>
        <v>45.5680399500624</v>
      </c>
    </row>
    <row r="23" spans="2:10">
      <c r="B23" s="14">
        <v>200</v>
      </c>
      <c r="C23" s="12">
        <v>0.183</v>
      </c>
      <c r="D23" s="12">
        <v>0.18</v>
      </c>
      <c r="E23" s="12">
        <v>0.18</v>
      </c>
      <c r="F23" s="12">
        <v>0.056</v>
      </c>
      <c r="G23" s="12">
        <f t="shared" si="6"/>
        <v>0.181</v>
      </c>
      <c r="H23" s="12">
        <f>(G23-F23)/F27</f>
        <v>0.468164794007491</v>
      </c>
      <c r="I23" s="12">
        <f t="shared" si="7"/>
        <v>0.53183520599251</v>
      </c>
      <c r="J23" s="22">
        <f t="shared" si="8"/>
        <v>53.183520599251</v>
      </c>
    </row>
    <row r="24" spans="2:10">
      <c r="B24" s="14">
        <v>400</v>
      </c>
      <c r="C24" s="12">
        <v>0.154</v>
      </c>
      <c r="D24" s="12">
        <v>0.158</v>
      </c>
      <c r="E24" s="12">
        <v>0.157</v>
      </c>
      <c r="F24" s="12">
        <v>0.056</v>
      </c>
      <c r="G24" s="12">
        <f t="shared" si="6"/>
        <v>0.156333333333333</v>
      </c>
      <c r="H24" s="12">
        <f>(G24-F24)/F27</f>
        <v>0.375780274656679</v>
      </c>
      <c r="I24" s="12">
        <f t="shared" si="7"/>
        <v>0.624219725343321</v>
      </c>
      <c r="J24" s="22">
        <f t="shared" si="8"/>
        <v>62.4219725343321</v>
      </c>
    </row>
    <row r="25" spans="2:10">
      <c r="B25" s="14">
        <v>800</v>
      </c>
      <c r="C25" s="12">
        <v>0.127</v>
      </c>
      <c r="D25" s="12">
        <v>0.127</v>
      </c>
      <c r="E25" s="12">
        <v>0.128</v>
      </c>
      <c r="F25" s="12">
        <v>0.057</v>
      </c>
      <c r="G25" s="12">
        <f t="shared" si="6"/>
        <v>0.127333333333333</v>
      </c>
      <c r="H25" s="12">
        <f>(G25-F25)/F27</f>
        <v>0.263420724094881</v>
      </c>
      <c r="I25" s="12">
        <f t="shared" si="7"/>
        <v>0.736579275905119</v>
      </c>
      <c r="J25" s="22">
        <f t="shared" si="8"/>
        <v>73.6579275905119</v>
      </c>
    </row>
    <row r="26" ht="18.75" spans="10:10">
      <c r="J26" s="23" t="s">
        <v>17</v>
      </c>
    </row>
    <row r="27" ht="15.75" spans="2:6">
      <c r="B27" s="14" t="s">
        <v>12</v>
      </c>
      <c r="C27" s="12">
        <v>0.272</v>
      </c>
      <c r="D27" s="12">
        <v>0.268</v>
      </c>
      <c r="E27" s="12">
        <v>0.261</v>
      </c>
      <c r="F27" s="12">
        <f>AVERAGE(C27:E27)</f>
        <v>0.267</v>
      </c>
    </row>
    <row r="28" spans="1:10">
      <c r="A28" s="6" t="s">
        <v>18</v>
      </c>
      <c r="B28" s="6"/>
      <c r="C28" s="6"/>
      <c r="D28" s="6"/>
      <c r="E28" s="6"/>
      <c r="F28" s="6"/>
      <c r="G28" s="6"/>
      <c r="J28" s="24"/>
    </row>
  </sheetData>
  <mergeCells count="2">
    <mergeCell ref="A1:J1"/>
    <mergeCell ref="A28:J28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workbookViewId="0">
      <selection activeCell="B2" sqref="B2"/>
    </sheetView>
  </sheetViews>
  <sheetFormatPr defaultColWidth="9" defaultRowHeight="15"/>
  <cols>
    <col min="1" max="1" width="8.25" style="9" customWidth="1"/>
    <col min="2" max="2" width="11.375" customWidth="1"/>
    <col min="7" max="7" width="12.625"/>
    <col min="8" max="9" width="12.625" style="6" hidden="1" customWidth="1"/>
    <col min="10" max="10" width="12.625"/>
  </cols>
  <sheetData>
    <row r="1" spans="1:10">
      <c r="A1" s="10" t="s">
        <v>19</v>
      </c>
      <c r="B1" s="10"/>
      <c r="C1" s="10"/>
      <c r="D1" s="10"/>
      <c r="E1" s="10"/>
      <c r="F1" s="10"/>
      <c r="G1" s="10"/>
      <c r="H1" s="10"/>
      <c r="I1" s="10"/>
      <c r="J1" s="10"/>
    </row>
    <row r="2" ht="30" spans="2:10">
      <c r="B2" s="11" t="s">
        <v>1</v>
      </c>
      <c r="C2" s="12" t="s">
        <v>2</v>
      </c>
      <c r="D2" s="12" t="s">
        <v>2</v>
      </c>
      <c r="E2" s="12" t="s">
        <v>2</v>
      </c>
      <c r="F2" s="12" t="s">
        <v>3</v>
      </c>
      <c r="G2" s="12" t="s">
        <v>4</v>
      </c>
      <c r="J2" s="17" t="s">
        <v>5</v>
      </c>
    </row>
    <row r="3" spans="1:10">
      <c r="A3" s="13" t="s">
        <v>6</v>
      </c>
      <c r="B3" s="14">
        <v>10</v>
      </c>
      <c r="C3" s="12">
        <v>0.291</v>
      </c>
      <c r="D3" s="12">
        <v>0.289</v>
      </c>
      <c r="E3" s="12">
        <v>0.291</v>
      </c>
      <c r="F3" s="12">
        <v>0.055</v>
      </c>
      <c r="G3" s="12">
        <f>AVERAGE(C3:E3)</f>
        <v>0.290333333333333</v>
      </c>
      <c r="H3" s="12">
        <f>(G3-F3)/F27</f>
        <v>0.843488649940263</v>
      </c>
      <c r="I3" s="12">
        <f>1-H3</f>
        <v>0.156511350059737</v>
      </c>
      <c r="J3" s="12">
        <f>I3*100</f>
        <v>15.6511350059737</v>
      </c>
    </row>
    <row r="4" spans="2:10">
      <c r="B4" s="14">
        <v>20</v>
      </c>
      <c r="C4" s="12">
        <v>0.299</v>
      </c>
      <c r="D4" s="12">
        <v>0.288</v>
      </c>
      <c r="E4" s="12">
        <v>0.287</v>
      </c>
      <c r="F4" s="12">
        <v>0.059</v>
      </c>
      <c r="G4" s="12">
        <f t="shared" ref="G4:G9" si="0">AVERAGE(C4:E4)</f>
        <v>0.291333333333333</v>
      </c>
      <c r="H4" s="12">
        <f>(G4-F4)/F27</f>
        <v>0.83273596176822</v>
      </c>
      <c r="I4" s="12">
        <f t="shared" ref="I4:I9" si="1">1-H4</f>
        <v>0.16726403823178</v>
      </c>
      <c r="J4" s="12">
        <f t="shared" ref="J4:J9" si="2">I4*100</f>
        <v>16.726403823178</v>
      </c>
    </row>
    <row r="5" spans="2:10">
      <c r="B5" s="14">
        <v>40</v>
      </c>
      <c r="C5" s="12">
        <v>0.303</v>
      </c>
      <c r="D5" s="12">
        <v>0.288</v>
      </c>
      <c r="E5" s="12">
        <v>0.287</v>
      </c>
      <c r="F5" s="12">
        <v>0.061</v>
      </c>
      <c r="G5" s="12">
        <f t="shared" si="0"/>
        <v>0.292666666666667</v>
      </c>
      <c r="H5" s="12">
        <f>(G5-F5)/F27</f>
        <v>0.830346475507766</v>
      </c>
      <c r="I5" s="12">
        <f t="shared" si="1"/>
        <v>0.169653524492234</v>
      </c>
      <c r="J5" s="12">
        <f t="shared" si="2"/>
        <v>16.9653524492234</v>
      </c>
    </row>
    <row r="6" spans="2:10">
      <c r="B6" s="14">
        <v>80</v>
      </c>
      <c r="C6" s="12">
        <v>0.302</v>
      </c>
      <c r="D6" s="12">
        <v>0.295</v>
      </c>
      <c r="E6" s="12">
        <v>0.299</v>
      </c>
      <c r="F6" s="12">
        <v>0.072</v>
      </c>
      <c r="G6" s="12">
        <f t="shared" si="0"/>
        <v>0.298666666666667</v>
      </c>
      <c r="H6" s="12">
        <f>(G6-F6)/F27</f>
        <v>0.812425328554361</v>
      </c>
      <c r="I6" s="12">
        <f t="shared" si="1"/>
        <v>0.187574671445639</v>
      </c>
      <c r="J6" s="12">
        <f t="shared" si="2"/>
        <v>18.7574671445639</v>
      </c>
    </row>
    <row r="7" spans="2:10">
      <c r="B7" s="14">
        <v>200</v>
      </c>
      <c r="C7" s="12">
        <v>0.314</v>
      </c>
      <c r="D7" s="12">
        <v>0.306</v>
      </c>
      <c r="E7" s="12">
        <v>0.299</v>
      </c>
      <c r="F7" s="12">
        <v>0.086</v>
      </c>
      <c r="G7" s="12">
        <f t="shared" si="0"/>
        <v>0.306333333333333</v>
      </c>
      <c r="H7" s="12">
        <f>(G7-F7)/F27</f>
        <v>0.789725209080048</v>
      </c>
      <c r="I7" s="12">
        <f t="shared" si="1"/>
        <v>0.210274790919952</v>
      </c>
      <c r="J7" s="12">
        <f t="shared" si="2"/>
        <v>21.0274790919952</v>
      </c>
    </row>
    <row r="8" spans="2:10">
      <c r="B8" s="14">
        <v>400</v>
      </c>
      <c r="C8" s="12">
        <v>0.317</v>
      </c>
      <c r="D8" s="12">
        <v>0.314</v>
      </c>
      <c r="E8" s="12">
        <v>0.312</v>
      </c>
      <c r="F8" s="12">
        <v>0.124</v>
      </c>
      <c r="G8" s="12">
        <f t="shared" si="0"/>
        <v>0.314333333333333</v>
      </c>
      <c r="H8" s="12">
        <f>(G8-F8)/F27</f>
        <v>0.682198327359618</v>
      </c>
      <c r="I8" s="12">
        <f t="shared" si="1"/>
        <v>0.317801672640382</v>
      </c>
      <c r="J8" s="12">
        <f t="shared" si="2"/>
        <v>31.7801672640382</v>
      </c>
    </row>
    <row r="9" spans="2:10">
      <c r="B9" s="14">
        <v>800</v>
      </c>
      <c r="C9" s="12">
        <v>0.388</v>
      </c>
      <c r="D9" s="12">
        <v>0.383</v>
      </c>
      <c r="E9" s="12">
        <v>0.381</v>
      </c>
      <c r="F9" s="12">
        <v>0.239</v>
      </c>
      <c r="G9" s="12">
        <f t="shared" si="0"/>
        <v>0.384</v>
      </c>
      <c r="H9" s="12">
        <f>(G9-F9)/F27</f>
        <v>0.519713261648746</v>
      </c>
      <c r="I9" s="12">
        <f t="shared" si="1"/>
        <v>0.480286738351254</v>
      </c>
      <c r="J9" s="12">
        <f t="shared" si="2"/>
        <v>48.0286738351254</v>
      </c>
    </row>
    <row r="10" ht="18.75" spans="10:10">
      <c r="J10" s="16" t="s">
        <v>20</v>
      </c>
    </row>
    <row r="11" spans="1:10">
      <c r="A11" s="13" t="s">
        <v>8</v>
      </c>
      <c r="B11" s="14">
        <v>10</v>
      </c>
      <c r="C11" s="12">
        <v>0.307</v>
      </c>
      <c r="D11" s="12">
        <v>0.32</v>
      </c>
      <c r="E11" s="12">
        <v>0.311</v>
      </c>
      <c r="F11" s="12">
        <v>0.091</v>
      </c>
      <c r="G11" s="12">
        <f>AVERAGE(C11:E11)</f>
        <v>0.312666666666667</v>
      </c>
      <c r="H11" s="12">
        <f>(G11-F11)/F27</f>
        <v>0.794504181600956</v>
      </c>
      <c r="I11" s="12">
        <f>1-H11</f>
        <v>0.205495818399044</v>
      </c>
      <c r="J11" s="12">
        <f t="shared" ref="J11:J26" si="3">I11*100</f>
        <v>20.5495818399044</v>
      </c>
    </row>
    <row r="12" spans="2:10">
      <c r="B12" s="14">
        <v>20</v>
      </c>
      <c r="C12" s="12">
        <v>0.344</v>
      </c>
      <c r="D12" s="12">
        <v>0.349</v>
      </c>
      <c r="E12" s="12">
        <v>0.349</v>
      </c>
      <c r="F12" s="12">
        <v>0.134</v>
      </c>
      <c r="G12" s="12">
        <f t="shared" ref="G12:G17" si="4">AVERAGE(C12:E12)</f>
        <v>0.347333333333333</v>
      </c>
      <c r="H12" s="12">
        <f>(G12-F12)/F27</f>
        <v>0.76463560334528</v>
      </c>
      <c r="I12" s="12">
        <f t="shared" ref="I12:I17" si="5">1-H12</f>
        <v>0.23536439665472</v>
      </c>
      <c r="J12" s="12">
        <f t="shared" si="3"/>
        <v>23.536439665472</v>
      </c>
    </row>
    <row r="13" spans="2:10">
      <c r="B13" s="14">
        <v>40</v>
      </c>
      <c r="C13" s="12">
        <v>0.417</v>
      </c>
      <c r="D13" s="12">
        <v>0.428</v>
      </c>
      <c r="E13" s="12">
        <v>0.427</v>
      </c>
      <c r="F13" s="12">
        <v>0.211</v>
      </c>
      <c r="G13" s="12">
        <f t="shared" si="4"/>
        <v>0.424</v>
      </c>
      <c r="H13" s="12">
        <f>(G13-F13)/F27</f>
        <v>0.763440860215054</v>
      </c>
      <c r="I13" s="12">
        <f t="shared" si="5"/>
        <v>0.236559139784946</v>
      </c>
      <c r="J13" s="12">
        <f t="shared" si="3"/>
        <v>23.6559139784946</v>
      </c>
    </row>
    <row r="14" spans="2:10">
      <c r="B14" s="14">
        <v>80</v>
      </c>
      <c r="C14" s="12">
        <v>0.586</v>
      </c>
      <c r="D14" s="12">
        <v>0.604</v>
      </c>
      <c r="E14" s="12">
        <v>0.596</v>
      </c>
      <c r="F14" s="12">
        <v>0.38</v>
      </c>
      <c r="G14" s="12">
        <f t="shared" si="4"/>
        <v>0.595333333333333</v>
      </c>
      <c r="H14" s="12">
        <f>(G14-F14)/F27</f>
        <v>0.771804062126643</v>
      </c>
      <c r="I14" s="12">
        <f t="shared" si="5"/>
        <v>0.228195937873357</v>
      </c>
      <c r="J14" s="12">
        <f t="shared" si="3"/>
        <v>22.8195937873357</v>
      </c>
    </row>
    <row r="15" spans="2:10">
      <c r="B15" s="14">
        <v>200</v>
      </c>
      <c r="C15" s="12">
        <v>0.747</v>
      </c>
      <c r="D15" s="12">
        <v>0.777</v>
      </c>
      <c r="E15" s="12">
        <v>0.781</v>
      </c>
      <c r="F15" s="12">
        <v>0.592</v>
      </c>
      <c r="G15" s="12">
        <f t="shared" si="4"/>
        <v>0.768333333333333</v>
      </c>
      <c r="H15" s="12">
        <f>(G15-F15)/F27</f>
        <v>0.632019115890084</v>
      </c>
      <c r="I15" s="12">
        <f t="shared" si="5"/>
        <v>0.367980884109916</v>
      </c>
      <c r="J15" s="12">
        <f t="shared" si="3"/>
        <v>36.7980884109916</v>
      </c>
    </row>
    <row r="16" spans="2:10">
      <c r="B16" s="14">
        <v>400</v>
      </c>
      <c r="C16" s="12">
        <v>1.242</v>
      </c>
      <c r="D16" s="12">
        <v>1.247</v>
      </c>
      <c r="E16" s="12">
        <v>1.226</v>
      </c>
      <c r="F16" s="12">
        <v>1.085</v>
      </c>
      <c r="G16" s="12">
        <f t="shared" si="4"/>
        <v>1.23833333333333</v>
      </c>
      <c r="H16" s="12">
        <f>(G16-F16)/F27</f>
        <v>0.54958183990442</v>
      </c>
      <c r="I16" s="12">
        <f t="shared" si="5"/>
        <v>0.45041816009558</v>
      </c>
      <c r="J16" s="12">
        <f t="shared" si="3"/>
        <v>45.041816009558</v>
      </c>
    </row>
    <row r="17" spans="2:10">
      <c r="B17" s="14">
        <v>800</v>
      </c>
      <c r="C17" s="12">
        <v>1.72</v>
      </c>
      <c r="D17" s="12">
        <v>1.728</v>
      </c>
      <c r="E17" s="12">
        <v>1.732</v>
      </c>
      <c r="F17" s="12">
        <v>1.601</v>
      </c>
      <c r="G17" s="12">
        <f t="shared" si="4"/>
        <v>1.72666666666667</v>
      </c>
      <c r="H17" s="12">
        <f>(G17-F17)/F27</f>
        <v>0.450418160095579</v>
      </c>
      <c r="I17" s="12">
        <f t="shared" si="5"/>
        <v>0.549581839904421</v>
      </c>
      <c r="J17" s="12">
        <f t="shared" si="3"/>
        <v>54.9581839904421</v>
      </c>
    </row>
    <row r="18" ht="18.75" spans="10:10">
      <c r="J18" s="16" t="s">
        <v>21</v>
      </c>
    </row>
    <row r="19" spans="1:10">
      <c r="A19" s="15" t="s">
        <v>10</v>
      </c>
      <c r="B19" s="14">
        <v>10</v>
      </c>
      <c r="C19" s="12">
        <v>0.24</v>
      </c>
      <c r="D19" s="12">
        <v>0.245</v>
      </c>
      <c r="E19" s="12">
        <v>0.246</v>
      </c>
      <c r="F19" s="12">
        <v>0.056</v>
      </c>
      <c r="G19" s="12">
        <f>AVERAGE(C19:E19)</f>
        <v>0.243666666666667</v>
      </c>
      <c r="H19" s="12">
        <f>(G19-F19)/F27</f>
        <v>0.672640382317802</v>
      </c>
      <c r="I19" s="12">
        <f>1-H19</f>
        <v>0.327359617682198</v>
      </c>
      <c r="J19" s="12">
        <f t="shared" ref="J19:J25" si="6">I19*100</f>
        <v>32.7359617682198</v>
      </c>
    </row>
    <row r="20" spans="2:10">
      <c r="B20" s="14">
        <v>20</v>
      </c>
      <c r="C20" s="12">
        <v>0.237</v>
      </c>
      <c r="D20" s="12">
        <v>0.235</v>
      </c>
      <c r="E20" s="12">
        <v>0.234</v>
      </c>
      <c r="F20" s="12">
        <v>0.056</v>
      </c>
      <c r="G20" s="12">
        <f t="shared" ref="G20:G25" si="7">AVERAGE(C20:E20)</f>
        <v>0.235333333333333</v>
      </c>
      <c r="H20" s="12">
        <f>(G20-F20)/F27</f>
        <v>0.642771804062127</v>
      </c>
      <c r="I20" s="12">
        <f t="shared" ref="I20:I25" si="8">1-H20</f>
        <v>0.357228195937873</v>
      </c>
      <c r="J20" s="12">
        <f t="shared" si="6"/>
        <v>35.7228195937873</v>
      </c>
    </row>
    <row r="21" spans="2:10">
      <c r="B21" s="14">
        <v>40</v>
      </c>
      <c r="C21" s="12">
        <v>0.223</v>
      </c>
      <c r="D21" s="12">
        <v>0.226</v>
      </c>
      <c r="E21" s="12">
        <v>0.218</v>
      </c>
      <c r="F21" s="12">
        <v>0.057</v>
      </c>
      <c r="G21" s="12">
        <f t="shared" si="7"/>
        <v>0.222333333333333</v>
      </c>
      <c r="H21" s="12">
        <f>(G21-F21)/F27</f>
        <v>0.592592592592593</v>
      </c>
      <c r="I21" s="12">
        <f t="shared" si="8"/>
        <v>0.407407407407407</v>
      </c>
      <c r="J21" s="12">
        <f t="shared" si="6"/>
        <v>40.7407407407407</v>
      </c>
    </row>
    <row r="22" spans="2:10">
      <c r="B22" s="14">
        <v>80</v>
      </c>
      <c r="C22" s="12">
        <v>0.205</v>
      </c>
      <c r="D22" s="12">
        <v>0.205</v>
      </c>
      <c r="E22" s="12">
        <v>0.207</v>
      </c>
      <c r="F22" s="12">
        <v>0.056</v>
      </c>
      <c r="G22" s="12">
        <f t="shared" si="7"/>
        <v>0.205666666666667</v>
      </c>
      <c r="H22" s="12">
        <f>(G22-F22)/F27</f>
        <v>0.536439665471923</v>
      </c>
      <c r="I22" s="12">
        <f t="shared" si="8"/>
        <v>0.463560334528077</v>
      </c>
      <c r="J22" s="12">
        <f t="shared" si="6"/>
        <v>46.3560334528077</v>
      </c>
    </row>
    <row r="23" spans="2:10">
      <c r="B23" s="14">
        <v>200</v>
      </c>
      <c r="C23" s="12">
        <v>0.191</v>
      </c>
      <c r="D23" s="12">
        <v>0.176</v>
      </c>
      <c r="E23" s="12">
        <v>0.182</v>
      </c>
      <c r="F23" s="12">
        <v>0.056</v>
      </c>
      <c r="G23" s="12">
        <f t="shared" si="7"/>
        <v>0.183</v>
      </c>
      <c r="H23" s="12">
        <f>(G23-F23)/F27</f>
        <v>0.455197132616487</v>
      </c>
      <c r="I23" s="12">
        <f t="shared" si="8"/>
        <v>0.544802867383513</v>
      </c>
      <c r="J23" s="12">
        <f t="shared" si="6"/>
        <v>54.4802867383513</v>
      </c>
    </row>
    <row r="24" spans="2:10">
      <c r="B24" s="14">
        <v>400</v>
      </c>
      <c r="C24" s="12">
        <v>0.157</v>
      </c>
      <c r="D24" s="12">
        <v>0.159</v>
      </c>
      <c r="E24" s="12">
        <v>0.156</v>
      </c>
      <c r="F24" s="12">
        <v>0.056</v>
      </c>
      <c r="G24" s="12">
        <f t="shared" si="7"/>
        <v>0.157333333333333</v>
      </c>
      <c r="H24" s="12">
        <f>(G24-F24)/F27</f>
        <v>0.363201911589008</v>
      </c>
      <c r="I24" s="12">
        <f t="shared" si="8"/>
        <v>0.636798088410992</v>
      </c>
      <c r="J24" s="12">
        <f t="shared" si="6"/>
        <v>63.6798088410992</v>
      </c>
    </row>
    <row r="25" spans="2:10">
      <c r="B25" s="14">
        <v>800</v>
      </c>
      <c r="C25" s="12">
        <v>0.129</v>
      </c>
      <c r="D25" s="12">
        <v>0.128</v>
      </c>
      <c r="E25" s="12">
        <v>0.128</v>
      </c>
      <c r="F25" s="12">
        <v>0.059</v>
      </c>
      <c r="G25" s="12">
        <f t="shared" si="7"/>
        <v>0.128333333333333</v>
      </c>
      <c r="H25" s="12">
        <f>(G25-F25)/F27</f>
        <v>0.248506571087216</v>
      </c>
      <c r="I25" s="12">
        <f t="shared" si="8"/>
        <v>0.751493428912784</v>
      </c>
      <c r="J25" s="12">
        <f t="shared" si="6"/>
        <v>75.1493428912784</v>
      </c>
    </row>
    <row r="26" ht="18.75" spans="10:10">
      <c r="J26" s="16" t="s">
        <v>22</v>
      </c>
    </row>
    <row r="27" ht="15.75" spans="2:6">
      <c r="B27" s="14" t="s">
        <v>12</v>
      </c>
      <c r="C27" s="16">
        <v>0.283</v>
      </c>
      <c r="D27" s="16">
        <v>0.275</v>
      </c>
      <c r="E27" s="16">
        <v>0.279</v>
      </c>
      <c r="F27" s="16">
        <f>AVERAGE(C27:E27)</f>
        <v>0.279</v>
      </c>
    </row>
    <row r="28" spans="1:10">
      <c r="A28" s="6" t="s">
        <v>18</v>
      </c>
      <c r="B28" s="6"/>
      <c r="C28" s="6"/>
      <c r="D28" s="6"/>
      <c r="E28" s="6"/>
      <c r="F28" s="6"/>
      <c r="G28" s="6"/>
      <c r="J28" s="6"/>
    </row>
  </sheetData>
  <mergeCells count="2">
    <mergeCell ref="A1:J1"/>
    <mergeCell ref="A28:J28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tabSelected="1" workbookViewId="0">
      <selection activeCell="C13" sqref="C13"/>
    </sheetView>
  </sheetViews>
  <sheetFormatPr defaultColWidth="9" defaultRowHeight="15.75" outlineLevelCol="4"/>
  <cols>
    <col min="1" max="1" width="13.5" style="1" customWidth="1"/>
    <col min="2" max="2" width="16.25" style="1" customWidth="1"/>
    <col min="3" max="3" width="15.75" style="1" customWidth="1"/>
    <col min="4" max="4" width="15.375" style="1" customWidth="1"/>
    <col min="5" max="5" width="20.625" style="1" customWidth="1"/>
    <col min="6" max="16384" width="9" style="1"/>
  </cols>
  <sheetData>
    <row r="1" s="1" customFormat="1" ht="18" spans="1:5">
      <c r="A1" s="2" t="s">
        <v>23</v>
      </c>
      <c r="B1" s="3"/>
      <c r="C1" s="3"/>
      <c r="D1" s="3"/>
      <c r="E1" s="3"/>
    </row>
    <row r="2" s="1" customFormat="1" ht="19.5" spans="1:5">
      <c r="A2" s="4" t="s">
        <v>24</v>
      </c>
      <c r="B2" s="4" t="s">
        <v>25</v>
      </c>
      <c r="C2" s="4" t="s">
        <v>25</v>
      </c>
      <c r="D2" s="5" t="s">
        <v>25</v>
      </c>
      <c r="E2" s="4" t="s">
        <v>26</v>
      </c>
    </row>
    <row r="3" s="1" customFormat="1" spans="1:5">
      <c r="A3" s="4" t="s">
        <v>6</v>
      </c>
      <c r="B3" s="6">
        <v>2972.38</v>
      </c>
      <c r="C3" s="4">
        <v>2243.756</v>
      </c>
      <c r="D3" s="4">
        <v>2606.308</v>
      </c>
      <c r="E3" s="4" t="s">
        <v>27</v>
      </c>
    </row>
    <row r="4" s="1" customFormat="1" spans="1:5">
      <c r="A4" s="4" t="s">
        <v>8</v>
      </c>
      <c r="B4" s="4">
        <v>898.01</v>
      </c>
      <c r="C4" s="4">
        <v>691.665</v>
      </c>
      <c r="D4" s="4">
        <v>740.744</v>
      </c>
      <c r="E4" s="4" t="s">
        <v>28</v>
      </c>
    </row>
    <row r="5" s="1" customFormat="1" spans="1:5">
      <c r="A5" s="4" t="s">
        <v>29</v>
      </c>
      <c r="B5" s="4">
        <v>102.005</v>
      </c>
      <c r="C5" s="4">
        <v>111.064</v>
      </c>
      <c r="D5" s="4">
        <v>89.477</v>
      </c>
      <c r="E5" s="4" t="s">
        <v>30</v>
      </c>
    </row>
    <row r="6" s="1" customFormat="1" ht="19" customHeight="1" spans="1:5">
      <c r="A6" s="3" t="s">
        <v>31</v>
      </c>
      <c r="B6" s="3"/>
      <c r="C6" s="3"/>
      <c r="D6" s="3"/>
      <c r="E6" s="3"/>
    </row>
    <row r="10" s="1" customFormat="1" spans="3:3">
      <c r="C10" s="7" t="s">
        <v>32</v>
      </c>
    </row>
    <row r="12" s="1" customFormat="1" spans="3:3">
      <c r="C12" s="8"/>
    </row>
  </sheetData>
  <mergeCells count="2">
    <mergeCell ref="A1:E1"/>
    <mergeCell ref="A6:E6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α-Glucosidase (1)</vt:lpstr>
      <vt:lpstr>α-Glucosidase (2)</vt:lpstr>
      <vt:lpstr>α-Glucosidase (3)</vt:lpstr>
      <vt:lpstr>α-Glucosidase IC50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宋、小威</cp:lastModifiedBy>
  <dcterms:created xsi:type="dcterms:W3CDTF">2019-07-08T06:14:00Z</dcterms:created>
  <dcterms:modified xsi:type="dcterms:W3CDTF">2019-07-29T07:33:41Z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2052-11.1.0.8584</vt:lpwstr>
  </property>
</Properties>
</file>