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hao/Downloads/Ongoing-Works/Granutools/DataArchive-OpenAccess/"/>
    </mc:Choice>
  </mc:AlternateContent>
  <xr:revisionPtr revIDLastSave="0" documentId="13_ncr:1_{76475605-0710-D346-80A8-35E8784E40E7}" xr6:coauthVersionLast="36" xr6:coauthVersionMax="36" xr10:uidLastSave="{00000000-0000-0000-0000-000000000000}"/>
  <bookViews>
    <workbookView xWindow="0" yWindow="460" windowWidth="28800" windowHeight="16100" xr2:uid="{00000000-000D-0000-FFFF-FFFF00000000}"/>
  </bookViews>
  <sheets>
    <sheet name="Figure.8" sheetId="4" r:id="rId1"/>
    <sheet name="GranuHeap" sheetId="5" r:id="rId2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39" i="4" l="1"/>
  <c r="X40" i="4"/>
  <c r="X41" i="4"/>
  <c r="X42" i="4"/>
  <c r="X43" i="4"/>
  <c r="X44" i="4"/>
  <c r="X45" i="4"/>
  <c r="X46" i="4"/>
  <c r="X47" i="4"/>
  <c r="X48" i="4"/>
  <c r="X38" i="4"/>
  <c r="W70" i="5"/>
  <c r="W67" i="5"/>
  <c r="S70" i="5"/>
  <c r="N70" i="5"/>
  <c r="I70" i="5"/>
  <c r="D70" i="5"/>
  <c r="V67" i="5"/>
  <c r="W50" i="4"/>
  <c r="V50" i="4"/>
  <c r="N61" i="4"/>
  <c r="M61" i="4"/>
  <c r="N60" i="4"/>
  <c r="M60" i="4"/>
  <c r="N59" i="4"/>
  <c r="M59" i="4"/>
  <c r="N58" i="4"/>
  <c r="M58" i="4"/>
  <c r="N57" i="4"/>
  <c r="M57" i="4"/>
  <c r="N56" i="4"/>
  <c r="M56" i="4"/>
  <c r="N55" i="4"/>
  <c r="M55" i="4"/>
  <c r="N54" i="4"/>
  <c r="M54" i="4"/>
  <c r="N53" i="4"/>
  <c r="M53" i="4"/>
  <c r="N52" i="4"/>
  <c r="M52" i="4"/>
  <c r="V70" i="5" l="1"/>
  <c r="D22" i="5"/>
  <c r="I22" i="5"/>
  <c r="N22" i="5"/>
  <c r="S22" i="5"/>
  <c r="W22" i="5"/>
  <c r="V22" i="5"/>
  <c r="D46" i="5"/>
  <c r="I46" i="5"/>
  <c r="N46" i="5"/>
  <c r="W46" i="5" s="1"/>
  <c r="S46" i="5"/>
  <c r="W42" i="5"/>
  <c r="R39" i="4" s="1"/>
  <c r="W19" i="5"/>
  <c r="R38" i="4" s="1"/>
  <c r="V42" i="5"/>
  <c r="Q39" i="4"/>
  <c r="V19" i="5"/>
  <c r="Q38" i="4" s="1"/>
  <c r="W24" i="4"/>
  <c r="W25" i="4"/>
  <c r="W26" i="4"/>
  <c r="W27" i="4"/>
  <c r="W28" i="4"/>
  <c r="W29" i="4"/>
  <c r="W30" i="4"/>
  <c r="W31" i="4"/>
  <c r="W32" i="4"/>
  <c r="W23" i="4"/>
  <c r="V24" i="4"/>
  <c r="V25" i="4"/>
  <c r="V26" i="4"/>
  <c r="V27" i="4"/>
  <c r="V28" i="4"/>
  <c r="V29" i="4"/>
  <c r="V30" i="4"/>
  <c r="V31" i="4"/>
  <c r="V32" i="4"/>
  <c r="V23" i="4"/>
  <c r="U24" i="4"/>
  <c r="U25" i="4"/>
  <c r="U26" i="4"/>
  <c r="U27" i="4"/>
  <c r="U28" i="4"/>
  <c r="U29" i="4"/>
  <c r="U30" i="4"/>
  <c r="U31" i="4"/>
  <c r="U32" i="4"/>
  <c r="U23" i="4"/>
  <c r="W7" i="4"/>
  <c r="W8" i="4"/>
  <c r="W9" i="4"/>
  <c r="W10" i="4"/>
  <c r="W11" i="4"/>
  <c r="W12" i="4"/>
  <c r="W13" i="4"/>
  <c r="W14" i="4"/>
  <c r="W15" i="4"/>
  <c r="V7" i="4"/>
  <c r="V8" i="4"/>
  <c r="V9" i="4"/>
  <c r="V10" i="4"/>
  <c r="V11" i="4"/>
  <c r="V12" i="4"/>
  <c r="V13" i="4"/>
  <c r="V14" i="4"/>
  <c r="V15" i="4"/>
  <c r="W6" i="4"/>
  <c r="V6" i="4"/>
  <c r="U7" i="4"/>
  <c r="U8" i="4"/>
  <c r="U9" i="4"/>
  <c r="U10" i="4"/>
  <c r="U11" i="4"/>
  <c r="U12" i="4"/>
  <c r="U13" i="4"/>
  <c r="U14" i="4"/>
  <c r="U15" i="4"/>
  <c r="U6" i="4"/>
  <c r="W17" i="4" s="1"/>
  <c r="V34" i="4" l="1"/>
  <c r="V17" i="4"/>
  <c r="X13" i="4" s="1"/>
  <c r="V46" i="5"/>
  <c r="W34" i="4"/>
  <c r="X8" i="4" l="1"/>
  <c r="X15" i="4"/>
  <c r="X14" i="4"/>
  <c r="X12" i="4"/>
  <c r="X9" i="4"/>
  <c r="X11" i="4"/>
  <c r="X7" i="4"/>
  <c r="X10" i="4"/>
  <c r="X5" i="4"/>
  <c r="X6" i="4"/>
  <c r="X31" i="4"/>
  <c r="X27" i="4"/>
  <c r="X32" i="4"/>
  <c r="X28" i="4"/>
  <c r="X24" i="4"/>
  <c r="X30" i="4"/>
  <c r="X26" i="4"/>
  <c r="X22" i="4"/>
  <c r="X23" i="4"/>
  <c r="X29" i="4"/>
  <c r="X25" i="4"/>
</calcChain>
</file>

<file path=xl/sharedStrings.xml><?xml version="1.0" encoding="utf-8"?>
<sst xmlns="http://schemas.openxmlformats.org/spreadsheetml/2006/main" count="221" uniqueCount="58">
  <si>
    <t>Increasing velocity</t>
  </si>
  <si>
    <t>Speed [rpm]</t>
  </si>
  <si>
    <t>Angle [°]</t>
  </si>
  <si>
    <t>Cohesion</t>
  </si>
  <si>
    <t>Parameters:</t>
  </si>
  <si>
    <t>Volume [mL]:</t>
  </si>
  <si>
    <t>Weight [g]:</t>
  </si>
  <si>
    <t>Temperature [°C]:</t>
  </si>
  <si>
    <t>Hygrometry [%]:</t>
  </si>
  <si>
    <t>Comment:</t>
  </si>
  <si>
    <t>N/A</t>
  </si>
  <si>
    <t>Eskal / Eskal150</t>
  </si>
  <si>
    <t>Eskal / Eskal300</t>
  </si>
  <si>
    <t>KSL / Eskal150_1</t>
  </si>
  <si>
    <t>KSL / Eskal300_1</t>
  </si>
  <si>
    <t>First Measurement</t>
  </si>
  <si>
    <t>New measurement</t>
  </si>
  <si>
    <t>Eskal_2 / Eskal150_1</t>
  </si>
  <si>
    <t>Eskal_2 / Eskal150_2</t>
  </si>
  <si>
    <t>Eskal_2 / Eskal150_3</t>
  </si>
  <si>
    <t>Repeat</t>
  </si>
  <si>
    <t>Eskal_2 / Eskal300_1</t>
  </si>
  <si>
    <t>Eskal_2 / Eskal300_2</t>
  </si>
  <si>
    <t>Eskal_2 / Eskal300_3</t>
  </si>
  <si>
    <t>Angle av</t>
  </si>
  <si>
    <t>Angle std</t>
  </si>
  <si>
    <t>Eskal150_1</t>
  </si>
  <si>
    <t>Eskal150_2</t>
  </si>
  <si>
    <t>Eskal150_3</t>
  </si>
  <si>
    <t>Eskal150_4</t>
  </si>
  <si>
    <t>Number</t>
  </si>
  <si>
    <t>Height [mm]</t>
  </si>
  <si>
    <t>Average</t>
  </si>
  <si>
    <t>Deviation</t>
  </si>
  <si>
    <t>Eskal300_1</t>
  </si>
  <si>
    <t>Eskal300_2</t>
  </si>
  <si>
    <t>Eskal300_3</t>
  </si>
  <si>
    <t>Eskal300_4</t>
  </si>
  <si>
    <t>Eskal150</t>
  </si>
  <si>
    <t>Average global</t>
  </si>
  <si>
    <t>stdev</t>
  </si>
  <si>
    <t>std</t>
  </si>
  <si>
    <t>Heap</t>
  </si>
  <si>
    <t xml:space="preserve">angle (av) </t>
  </si>
  <si>
    <t>Eska300</t>
  </si>
  <si>
    <t>Fit</t>
  </si>
  <si>
    <t>Eskal15</t>
    <phoneticPr fontId="5" type="noConversion"/>
  </si>
  <si>
    <t>Eskal15</t>
  </si>
  <si>
    <t>Angle STD</t>
  </si>
  <si>
    <t>Eskal_2 / Eskal15_1</t>
  </si>
  <si>
    <t>Eskal_2 / Eskal15_2</t>
  </si>
  <si>
    <t>Eskal_2 / Eskal15_3</t>
  </si>
  <si>
    <t>average</t>
  </si>
  <si>
    <t>angle</t>
  </si>
  <si>
    <t>Eskal15_1</t>
  </si>
  <si>
    <t>Eskal15_2</t>
  </si>
  <si>
    <t>Eskal15_3</t>
  </si>
  <si>
    <t>Eskal15_4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</si>
</sst>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2" borderId="0" xfId="0" applyFill="1"/>
    <xf numFmtId="0" fontId="4" fillId="2" borderId="0" xfId="0" applyFont="1" applyFill="1"/>
    <xf numFmtId="0" fontId="3" fillId="0" borderId="0" xfId="0" applyFont="1" applyAlignment="1">
      <alignment horizontal="center"/>
    </xf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Eskal150 (GranuDrum)</c:v>
          </c:tx>
          <c:spPr>
            <a:ln>
              <a:noFill/>
            </a:ln>
          </c:spPr>
          <c:marker>
            <c:symbol val="triangle"/>
            <c:size val="10"/>
            <c:spPr>
              <a:noFill/>
              <a:ln w="254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Figure.8!$W$6:$W$15</c:f>
                <c:numCache>
                  <c:formatCode>General</c:formatCode>
                  <c:ptCount val="10"/>
                  <c:pt idx="0">
                    <c:v>0.64291005073286467</c:v>
                  </c:pt>
                  <c:pt idx="1">
                    <c:v>0.98657657246324926</c:v>
                  </c:pt>
                  <c:pt idx="2">
                    <c:v>0.76376261582597338</c:v>
                  </c:pt>
                  <c:pt idx="3">
                    <c:v>0.17320508075688609</c:v>
                  </c:pt>
                  <c:pt idx="4">
                    <c:v>0.65574385243019861</c:v>
                  </c:pt>
                  <c:pt idx="5">
                    <c:v>0.85049005481153617</c:v>
                  </c:pt>
                  <c:pt idx="6">
                    <c:v>0.87368949480540814</c:v>
                  </c:pt>
                  <c:pt idx="7">
                    <c:v>0.87368949480540814</c:v>
                  </c:pt>
                  <c:pt idx="8">
                    <c:v>0.1154700538379268</c:v>
                  </c:pt>
                  <c:pt idx="9">
                    <c:v>0.70945988845976182</c:v>
                  </c:pt>
                </c:numCache>
              </c:numRef>
            </c:plus>
            <c:minus>
              <c:numRef>
                <c:f>Figure.8!$W$6:$W$15</c:f>
                <c:numCache>
                  <c:formatCode>General</c:formatCode>
                  <c:ptCount val="10"/>
                  <c:pt idx="0">
                    <c:v>0.64291005073286467</c:v>
                  </c:pt>
                  <c:pt idx="1">
                    <c:v>0.98657657246324926</c:v>
                  </c:pt>
                  <c:pt idx="2">
                    <c:v>0.76376261582597338</c:v>
                  </c:pt>
                  <c:pt idx="3">
                    <c:v>0.17320508075688609</c:v>
                  </c:pt>
                  <c:pt idx="4">
                    <c:v>0.65574385243019861</c:v>
                  </c:pt>
                  <c:pt idx="5">
                    <c:v>0.85049005481153617</c:v>
                  </c:pt>
                  <c:pt idx="6">
                    <c:v>0.87368949480540814</c:v>
                  </c:pt>
                  <c:pt idx="7">
                    <c:v>0.87368949480540814</c:v>
                  </c:pt>
                  <c:pt idx="8">
                    <c:v>0.1154700538379268</c:v>
                  </c:pt>
                  <c:pt idx="9">
                    <c:v>0.70945988845976182</c:v>
                  </c:pt>
                </c:numCache>
              </c:numRef>
            </c:minus>
            <c:spPr>
              <a:ln w="15875">
                <a:solidFill>
                  <a:schemeClr val="tx1"/>
                </a:solidFill>
              </a:ln>
            </c:spPr>
          </c:errBars>
          <c:xVal>
            <c:numRef>
              <c:f>Figure.8!$U$6:$U$15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Figure.8!$V$6:$V$15</c:f>
              <c:numCache>
                <c:formatCode>General</c:formatCode>
                <c:ptCount val="10"/>
                <c:pt idx="0">
                  <c:v>32.866666666666667</c:v>
                </c:pt>
                <c:pt idx="1">
                  <c:v>32.93333333333333</c:v>
                </c:pt>
                <c:pt idx="2">
                  <c:v>32.933333333333337</c:v>
                </c:pt>
                <c:pt idx="3">
                  <c:v>33.300000000000004</c:v>
                </c:pt>
                <c:pt idx="4">
                  <c:v>33.199999999999996</c:v>
                </c:pt>
                <c:pt idx="5">
                  <c:v>33.433333333333337</c:v>
                </c:pt>
                <c:pt idx="6">
                  <c:v>33.333333333333336</c:v>
                </c:pt>
                <c:pt idx="7">
                  <c:v>35.066666666666663</c:v>
                </c:pt>
                <c:pt idx="8">
                  <c:v>35.93333333333333</c:v>
                </c:pt>
                <c:pt idx="9">
                  <c:v>36.06666666666667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10-C942-BED8-7CECE88A12F1}"/>
            </c:ext>
          </c:extLst>
        </c:ser>
        <c:ser>
          <c:idx val="1"/>
          <c:order val="1"/>
          <c:tx>
            <c:v>Eskal300 (GranuDrum)</c:v>
          </c:tx>
          <c:spPr>
            <a:ln>
              <a:noFill/>
            </a:ln>
          </c:spPr>
          <c:marker>
            <c:symbol val="circle"/>
            <c:size val="10"/>
            <c:spPr>
              <a:noFill/>
              <a:ln w="25400"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Figure.8!$W$23:$W$32</c:f>
                <c:numCache>
                  <c:formatCode>General</c:formatCode>
                  <c:ptCount val="10"/>
                  <c:pt idx="0">
                    <c:v>2.6153393661244064</c:v>
                  </c:pt>
                  <c:pt idx="1">
                    <c:v>0.70945988845975794</c:v>
                  </c:pt>
                  <c:pt idx="2">
                    <c:v>0.76376261582597338</c:v>
                  </c:pt>
                  <c:pt idx="3">
                    <c:v>0.41633319989322848</c:v>
                  </c:pt>
                  <c:pt idx="4">
                    <c:v>0.30550504633038977</c:v>
                  </c:pt>
                  <c:pt idx="5">
                    <c:v>0.81853527718724572</c:v>
                  </c:pt>
                  <c:pt idx="6">
                    <c:v>1.2000000000000028</c:v>
                  </c:pt>
                  <c:pt idx="7">
                    <c:v>0.69999999999999929</c:v>
                  </c:pt>
                  <c:pt idx="8">
                    <c:v>1.1015141094572218</c:v>
                  </c:pt>
                  <c:pt idx="9">
                    <c:v>1.7559422921421233</c:v>
                  </c:pt>
                </c:numCache>
              </c:numRef>
            </c:plus>
            <c:minus>
              <c:numRef>
                <c:f>Figure.8!$W$23:$W$32</c:f>
                <c:numCache>
                  <c:formatCode>General</c:formatCode>
                  <c:ptCount val="10"/>
                  <c:pt idx="0">
                    <c:v>2.6153393661244064</c:v>
                  </c:pt>
                  <c:pt idx="1">
                    <c:v>0.70945988845975794</c:v>
                  </c:pt>
                  <c:pt idx="2">
                    <c:v>0.76376261582597338</c:v>
                  </c:pt>
                  <c:pt idx="3">
                    <c:v>0.41633319989322848</c:v>
                  </c:pt>
                  <c:pt idx="4">
                    <c:v>0.30550504633038977</c:v>
                  </c:pt>
                  <c:pt idx="5">
                    <c:v>0.81853527718724572</c:v>
                  </c:pt>
                  <c:pt idx="6">
                    <c:v>1.2000000000000028</c:v>
                  </c:pt>
                  <c:pt idx="7">
                    <c:v>0.69999999999999929</c:v>
                  </c:pt>
                  <c:pt idx="8">
                    <c:v>1.1015141094572218</c:v>
                  </c:pt>
                  <c:pt idx="9">
                    <c:v>1.7559422921421233</c:v>
                  </c:pt>
                </c:numCache>
              </c:numRef>
            </c:minus>
            <c:spPr>
              <a:ln w="15875">
                <a:solidFill>
                  <a:srgbClr val="0070C0"/>
                </a:solidFill>
              </a:ln>
            </c:spPr>
          </c:errBars>
          <c:xVal>
            <c:numRef>
              <c:f>Figure.8!$U$23:$U$32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Figure.8!$V$23:$V$32</c:f>
              <c:numCache>
                <c:formatCode>General</c:formatCode>
                <c:ptCount val="10"/>
                <c:pt idx="0">
                  <c:v>60.79999999999999</c:v>
                </c:pt>
                <c:pt idx="1">
                  <c:v>61.966666666666669</c:v>
                </c:pt>
                <c:pt idx="2">
                  <c:v>62.333333333333336</c:v>
                </c:pt>
                <c:pt idx="3">
                  <c:v>61.133333333333326</c:v>
                </c:pt>
                <c:pt idx="4">
                  <c:v>60.933333333333337</c:v>
                </c:pt>
                <c:pt idx="5">
                  <c:v>60.300000000000004</c:v>
                </c:pt>
                <c:pt idx="6">
                  <c:v>61.5</c:v>
                </c:pt>
                <c:pt idx="7">
                  <c:v>59.9</c:v>
                </c:pt>
                <c:pt idx="8">
                  <c:v>60.366666666666667</c:v>
                </c:pt>
                <c:pt idx="9">
                  <c:v>59.633333333333326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10-C942-BED8-7CECE88A12F1}"/>
            </c:ext>
          </c:extLst>
        </c:ser>
        <c:ser>
          <c:idx val="2"/>
          <c:order val="2"/>
          <c:tx>
            <c:v>Eskal150 (GranuHeap)</c:v>
          </c:tx>
          <c:spPr>
            <a:ln w="47625">
              <a:noFill/>
            </a:ln>
          </c:spPr>
          <c:marker>
            <c:symbol val="square"/>
            <c:size val="10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Figure.8!$R$38</c:f>
                <c:numCache>
                  <c:formatCode>General</c:formatCode>
                  <c:ptCount val="1"/>
                  <c:pt idx="0">
                    <c:v>0.12897028081435297</c:v>
                  </c:pt>
                </c:numCache>
              </c:numRef>
            </c:plus>
            <c:minus>
              <c:numRef>
                <c:f>Figure.8!$R$38</c:f>
                <c:numCache>
                  <c:formatCode>General</c:formatCode>
                  <c:ptCount val="1"/>
                  <c:pt idx="0">
                    <c:v>0.12897028081435297</c:v>
                  </c:pt>
                </c:numCache>
              </c:numRef>
            </c:minus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Figure.8!$Q$38</c:f>
              <c:numCache>
                <c:formatCode>General</c:formatCode>
                <c:ptCount val="1"/>
                <c:pt idx="0">
                  <c:v>32.955000000000005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10-C942-BED8-7CECE88A12F1}"/>
            </c:ext>
          </c:extLst>
        </c:ser>
        <c:ser>
          <c:idx val="3"/>
          <c:order val="3"/>
          <c:tx>
            <c:v>Eskal300 (GranuHeap)</c:v>
          </c:tx>
          <c:spPr>
            <a:ln w="47625">
              <a:noFill/>
            </a:ln>
          </c:spPr>
          <c:marker>
            <c:symbol val="diamond"/>
            <c:size val="10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Figure.8!$R$39</c:f>
                <c:numCache>
                  <c:formatCode>General</c:formatCode>
                  <c:ptCount val="1"/>
                  <c:pt idx="0">
                    <c:v>1.8710959355415178</c:v>
                  </c:pt>
                </c:numCache>
              </c:numRef>
            </c:plus>
            <c:minus>
              <c:numRef>
                <c:f>Figure.8!$R$39</c:f>
                <c:numCache>
                  <c:formatCode>General</c:formatCode>
                  <c:ptCount val="1"/>
                  <c:pt idx="0">
                    <c:v>1.8710959355415178</c:v>
                  </c:pt>
                </c:numCache>
              </c:numRef>
            </c:minus>
            <c:spPr>
              <a:ln w="15875">
                <a:solidFill>
                  <a:srgbClr val="0070C0"/>
                </a:solidFill>
              </a:ln>
            </c:spPr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Figure.8!$Q$39</c:f>
              <c:numCache>
                <c:formatCode>General</c:formatCode>
                <c:ptCount val="1"/>
                <c:pt idx="0">
                  <c:v>69.11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10-C942-BED8-7CECE88A12F1}"/>
            </c:ext>
          </c:extLst>
        </c:ser>
        <c:ser>
          <c:idx val="6"/>
          <c:order val="4"/>
          <c:tx>
            <c:v>Eskal15 (GranuDrum)</c:v>
          </c:tx>
          <c:spPr>
            <a:ln w="47625">
              <a:noFill/>
            </a:ln>
          </c:spPr>
          <c:marker>
            <c:symbol val="square"/>
            <c:size val="11"/>
            <c:spPr>
              <a:noFill/>
              <a:ln w="38100">
                <a:solidFill>
                  <a:srgbClr val="7030A0"/>
                </a:solidFill>
              </a:ln>
            </c:spPr>
          </c:marker>
          <c:trendline>
            <c:name>Fit-Eskal15</c:name>
            <c:spPr>
              <a:ln w="25400">
                <a:solidFill>
                  <a:srgbClr val="7030A0"/>
                </a:solidFill>
                <a:prstDash val="sysDash"/>
              </a:ln>
            </c:spPr>
            <c:trendlineType val="linear"/>
            <c:backward val="1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Figure.8!$W$39:$W$48</c:f>
                <c:numCache>
                  <c:formatCode>General</c:formatCode>
                  <c:ptCount val="10"/>
                  <c:pt idx="0">
                    <c:v>1.0969655114602899</c:v>
                  </c:pt>
                  <c:pt idx="1">
                    <c:v>1.2096831541082727</c:v>
                  </c:pt>
                  <c:pt idx="2">
                    <c:v>0.85049005481153561</c:v>
                  </c:pt>
                  <c:pt idx="3">
                    <c:v>1.0969655114602899</c:v>
                  </c:pt>
                  <c:pt idx="4">
                    <c:v>0.556776436283003</c:v>
                  </c:pt>
                  <c:pt idx="5">
                    <c:v>0.75718777944003657</c:v>
                  </c:pt>
                  <c:pt idx="6">
                    <c:v>0.34641016151377219</c:v>
                  </c:pt>
                  <c:pt idx="7">
                    <c:v>1.6502525059315425</c:v>
                  </c:pt>
                  <c:pt idx="8">
                    <c:v>1.5011106998930268</c:v>
                  </c:pt>
                  <c:pt idx="9">
                    <c:v>0.36055512754639718</c:v>
                  </c:pt>
                </c:numCache>
              </c:numRef>
            </c:plus>
            <c:minus>
              <c:numRef>
                <c:f>Figure.8!$W$39:$W$48</c:f>
                <c:numCache>
                  <c:formatCode>General</c:formatCode>
                  <c:ptCount val="10"/>
                  <c:pt idx="0">
                    <c:v>1.0969655114602899</c:v>
                  </c:pt>
                  <c:pt idx="1">
                    <c:v>1.2096831541082727</c:v>
                  </c:pt>
                  <c:pt idx="2">
                    <c:v>0.85049005481153561</c:v>
                  </c:pt>
                  <c:pt idx="3">
                    <c:v>1.0969655114602899</c:v>
                  </c:pt>
                  <c:pt idx="4">
                    <c:v>0.556776436283003</c:v>
                  </c:pt>
                  <c:pt idx="5">
                    <c:v>0.75718777944003657</c:v>
                  </c:pt>
                  <c:pt idx="6">
                    <c:v>0.34641016151377219</c:v>
                  </c:pt>
                  <c:pt idx="7">
                    <c:v>1.6502525059315425</c:v>
                  </c:pt>
                  <c:pt idx="8">
                    <c:v>1.5011106998930268</c:v>
                  </c:pt>
                  <c:pt idx="9">
                    <c:v>0.36055512754639718</c:v>
                  </c:pt>
                </c:numCache>
              </c:numRef>
            </c:minus>
          </c:errBars>
          <c:xVal>
            <c:numRef>
              <c:f>Figure.8!$U$39:$U$48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Figure.8!$V$39:$V$48</c:f>
              <c:numCache>
                <c:formatCode>General</c:formatCode>
                <c:ptCount val="10"/>
                <c:pt idx="0">
                  <c:v>41.766666666666666</c:v>
                </c:pt>
                <c:pt idx="1">
                  <c:v>38.233333333333327</c:v>
                </c:pt>
                <c:pt idx="2">
                  <c:v>38.833333333333336</c:v>
                </c:pt>
                <c:pt idx="3">
                  <c:v>38.533333333333331</c:v>
                </c:pt>
                <c:pt idx="4">
                  <c:v>39</c:v>
                </c:pt>
                <c:pt idx="5">
                  <c:v>39.233333333333341</c:v>
                </c:pt>
                <c:pt idx="6">
                  <c:v>39.6</c:v>
                </c:pt>
                <c:pt idx="7">
                  <c:v>38.666666666666664</c:v>
                </c:pt>
                <c:pt idx="8">
                  <c:v>38.766666666666666</c:v>
                </c:pt>
                <c:pt idx="9">
                  <c:v>38.6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4F-414B-9AA7-BC1778358335}"/>
            </c:ext>
          </c:extLst>
        </c:ser>
        <c:ser>
          <c:idx val="7"/>
          <c:order val="5"/>
          <c:tx>
            <c:v>Eskal15 (GranuHeap)</c:v>
          </c:tx>
          <c:spPr>
            <a:ln w="47625">
              <a:noFill/>
            </a:ln>
          </c:spPr>
          <c:marker>
            <c:symbol val="triangle"/>
            <c:size val="11"/>
            <c:spPr>
              <a:solidFill>
                <a:srgbClr val="7030A0"/>
              </a:solidFill>
              <a:ln w="38100">
                <a:solidFill>
                  <a:srgbClr val="7030A0"/>
                </a:solidFill>
              </a:ln>
            </c:spPr>
          </c:marker>
          <c:xVal>
            <c:numRef>
              <c:f>Figure.8!$U$22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Figure.8!$Q$40</c:f>
              <c:numCache>
                <c:formatCode>General</c:formatCode>
                <c:ptCount val="1"/>
                <c:pt idx="0">
                  <c:v>52.645000000000003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4F-414B-9AA7-BC1778358335}"/>
            </c:ext>
          </c:extLst>
        </c:ser>
        <c:ser>
          <c:idx val="4"/>
          <c:order val="6"/>
          <c:tx>
            <c:v>Fit-Eskal150</c:v>
          </c:tx>
          <c:spPr>
            <a:ln w="25400">
              <a:solidFill>
                <a:schemeClr val="tx1"/>
              </a:solidFill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Figure.8!$U$5:$U$15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Figure.8!$X$5:$X$15</c:f>
              <c:numCache>
                <c:formatCode>General</c:formatCode>
                <c:ptCount val="11"/>
                <c:pt idx="0">
                  <c:v>31.88</c:v>
                </c:pt>
                <c:pt idx="1">
                  <c:v>32.24848484848485</c:v>
                </c:pt>
                <c:pt idx="2">
                  <c:v>32.616969696969697</c:v>
                </c:pt>
                <c:pt idx="3">
                  <c:v>32.985454545454544</c:v>
                </c:pt>
                <c:pt idx="4">
                  <c:v>33.353939393939392</c:v>
                </c:pt>
                <c:pt idx="5">
                  <c:v>33.722424242424239</c:v>
                </c:pt>
                <c:pt idx="6">
                  <c:v>34.090909090909086</c:v>
                </c:pt>
                <c:pt idx="7">
                  <c:v>34.459393939393941</c:v>
                </c:pt>
                <c:pt idx="8">
                  <c:v>34.827878787878788</c:v>
                </c:pt>
                <c:pt idx="9">
                  <c:v>35.196363636363635</c:v>
                </c:pt>
                <c:pt idx="10">
                  <c:v>35.564848484848483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E10-C942-BED8-7CECE88A12F1}"/>
            </c:ext>
          </c:extLst>
        </c:ser>
        <c:ser>
          <c:idx val="5"/>
          <c:order val="7"/>
          <c:tx>
            <c:v>Fit-Eskal300</c:v>
          </c:tx>
          <c:spPr>
            <a:ln w="25400" cmpd="sng">
              <a:solidFill>
                <a:srgbClr val="0070C0"/>
              </a:solidFill>
              <a:prstDash val="lgDash"/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Figure.8!$U$22:$U$32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Figure.8!$X$22:$X$32</c:f>
              <c:numCache>
                <c:formatCode>General</c:formatCode>
                <c:ptCount val="11"/>
                <c:pt idx="0">
                  <c:v>61.999999999999986</c:v>
                </c:pt>
                <c:pt idx="1">
                  <c:v>61.797575757575743</c:v>
                </c:pt>
                <c:pt idx="2">
                  <c:v>61.5951515151515</c:v>
                </c:pt>
                <c:pt idx="3">
                  <c:v>61.392727272727257</c:v>
                </c:pt>
                <c:pt idx="4">
                  <c:v>61.190303030303014</c:v>
                </c:pt>
                <c:pt idx="5">
                  <c:v>60.98787878787877</c:v>
                </c:pt>
                <c:pt idx="6">
                  <c:v>60.785454545454535</c:v>
                </c:pt>
                <c:pt idx="7">
                  <c:v>60.583030303030291</c:v>
                </c:pt>
                <c:pt idx="8">
                  <c:v>60.380606060606048</c:v>
                </c:pt>
                <c:pt idx="9">
                  <c:v>60.178181818181805</c:v>
                </c:pt>
                <c:pt idx="10">
                  <c:v>59.975757575757562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E10-C942-BED8-7CECE88A1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67351600"/>
        <c:axId val="-1167347840"/>
      </c:scatterChart>
      <c:valAx>
        <c:axId val="-116735160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Rotating speed Ω (RPM) </a:t>
                </a:r>
                <a:endParaRPr lang="en-US" altLang="zh-CN" sz="2000" b="1" i="0">
                  <a:effectLst/>
                  <a:latin typeface="Times New Roman" charset="0"/>
                  <a:ea typeface="Times New Roman" charset="0"/>
                  <a:cs typeface="Times New Roman" charset="0"/>
                </a:endParaRPr>
              </a:p>
            </c:rich>
          </c:tx>
          <c:overlay val="0"/>
        </c:title>
        <c:numFmt formatCode="#,##0_);[Red]\(#,##0\)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1167347840"/>
        <c:crosses val="autoZero"/>
        <c:crossBetween val="midCat"/>
      </c:valAx>
      <c:valAx>
        <c:axId val="-1167347840"/>
        <c:scaling>
          <c:orientation val="minMax"/>
          <c:max val="75"/>
          <c:min val="25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 b="1" i="0"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n-US" altLang="zh-CN" sz="2000" b="1" i="0" baseline="0">
                    <a:effectLst/>
                  </a:rPr>
                  <a:t>Angles ϕ</a:t>
                </a:r>
                <a:r>
                  <a:rPr lang="en-US" altLang="zh-CN" sz="2000" b="1" i="0" baseline="-25000">
                    <a:effectLst/>
                  </a:rPr>
                  <a:t> </a:t>
                </a:r>
                <a:r>
                  <a:rPr lang="en-US" altLang="zh-CN" sz="2000" b="1" i="0" baseline="0">
                    <a:effectLst/>
                  </a:rPr>
                  <a:t>(°)   </a:t>
                </a:r>
                <a:endParaRPr lang="en-US" altLang="zh-CN" sz="2000">
                  <a:effectLst/>
                </a:endParaRPr>
              </a:p>
            </c:rich>
          </c:tx>
          <c:overlay val="0"/>
        </c:title>
        <c:numFmt formatCode="0_ 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1167351600"/>
        <c:crosses val="autoZero"/>
        <c:crossBetween val="midCat"/>
      </c:valAx>
      <c:spPr>
        <a:ln w="222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4865981240981241"/>
          <c:y val="0.31764722222222219"/>
          <c:w val="0.79636183261183258"/>
          <c:h val="0.18187407407407408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="1" i="0">
              <a:latin typeface="Times New Roman" charset="0"/>
              <a:ea typeface="Times New Roman" charset="0"/>
              <a:cs typeface="Times New Roman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850900</xdr:colOff>
      <xdr:row>10</xdr:row>
      <xdr:rowOff>88900</xdr:rowOff>
    </xdr:from>
    <xdr:to>
      <xdr:col>13</xdr:col>
      <xdr:colOff>708700</xdr:colOff>
      <xdr:row>44</xdr:row>
      <xdr:rowOff>91900</xdr:rowOff>
    </xdr:to>
    <xdr:graphicFrame macro="">
      <xdr:nvGraphicFramePr>
        <xdr:cNvPr id="2" name="图表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X66"/>
  <sheetViews>
    <sheetView tabSelected="1" topLeftCell="A12" workbookViewId="0">
      <selection activeCell="D8" sqref="D8"/>
    </sheetView>
  </sheetViews>
  <sheetFormatPr baseColWidth="10" defaultRowHeight="15" x14ac:dyDescent="0.2"/>
  <cols>
    <col min="1" max="1" width="15.5" customWidth="1"/>
    <col min="3" max="3" width="21.83203125" customWidth="1"/>
    <col min="5" max="5" width="18.6640625" customWidth="1"/>
    <col min="9" max="9" width="16.5" customWidth="1"/>
    <col min="15" max="15" width="15" customWidth="1"/>
    <col min="17" max="17" width="18" customWidth="1"/>
  </cols>
  <sheetData>
    <row r="3" spans="1:24" x14ac:dyDescent="0.2">
      <c r="A3" s="3" t="s">
        <v>15</v>
      </c>
      <c r="B3" s="3"/>
      <c r="C3" s="3"/>
      <c r="E3" s="3" t="s">
        <v>16</v>
      </c>
      <c r="F3" s="3"/>
      <c r="G3" s="3"/>
      <c r="I3" s="3" t="s">
        <v>20</v>
      </c>
      <c r="J3" s="3"/>
      <c r="K3" s="3"/>
      <c r="L3" s="3"/>
      <c r="M3" s="3"/>
      <c r="N3" s="3"/>
      <c r="O3" s="3"/>
      <c r="P3" s="3"/>
      <c r="Q3" s="3"/>
      <c r="R3" s="3"/>
      <c r="S3" s="3"/>
    </row>
    <row r="4" spans="1:24" x14ac:dyDescent="0.2">
      <c r="A4" t="s">
        <v>13</v>
      </c>
      <c r="B4" t="s">
        <v>0</v>
      </c>
      <c r="E4" t="s">
        <v>11</v>
      </c>
      <c r="F4" t="s">
        <v>0</v>
      </c>
      <c r="I4" t="s">
        <v>17</v>
      </c>
      <c r="J4" t="s">
        <v>0</v>
      </c>
      <c r="M4" t="s">
        <v>18</v>
      </c>
      <c r="N4" t="s">
        <v>0</v>
      </c>
      <c r="Q4" t="s">
        <v>19</v>
      </c>
      <c r="R4" t="s">
        <v>0</v>
      </c>
      <c r="V4" t="s">
        <v>24</v>
      </c>
      <c r="W4" t="s">
        <v>25</v>
      </c>
      <c r="X4" t="s">
        <v>45</v>
      </c>
    </row>
    <row r="5" spans="1:24" x14ac:dyDescent="0.2">
      <c r="A5" t="s">
        <v>1</v>
      </c>
      <c r="B5" t="s">
        <v>2</v>
      </c>
      <c r="C5" t="s">
        <v>3</v>
      </c>
      <c r="E5" t="s">
        <v>1</v>
      </c>
      <c r="F5" t="s">
        <v>2</v>
      </c>
      <c r="G5" t="s">
        <v>3</v>
      </c>
      <c r="I5" t="s">
        <v>1</v>
      </c>
      <c r="J5" t="s">
        <v>2</v>
      </c>
      <c r="K5" t="s">
        <v>3</v>
      </c>
      <c r="M5" t="s">
        <v>1</v>
      </c>
      <c r="N5" t="s">
        <v>2</v>
      </c>
      <c r="O5" t="s">
        <v>3</v>
      </c>
      <c r="Q5" t="s">
        <v>1</v>
      </c>
      <c r="R5" t="s">
        <v>2</v>
      </c>
      <c r="S5" t="s">
        <v>3</v>
      </c>
      <c r="U5">
        <v>0</v>
      </c>
      <c r="X5">
        <f>$W$17*U5+$V$17</f>
        <v>31.88</v>
      </c>
    </row>
    <row r="6" spans="1:24" x14ac:dyDescent="0.2">
      <c r="A6">
        <v>2</v>
      </c>
      <c r="B6">
        <v>32.4</v>
      </c>
      <c r="C6">
        <v>4.4000000000000004</v>
      </c>
      <c r="E6">
        <v>1</v>
      </c>
      <c r="F6">
        <v>32.1</v>
      </c>
      <c r="G6">
        <v>4.9000000000000004</v>
      </c>
      <c r="I6">
        <v>1</v>
      </c>
      <c r="J6">
        <v>33.6</v>
      </c>
      <c r="K6">
        <v>4.8</v>
      </c>
      <c r="M6">
        <v>1</v>
      </c>
      <c r="N6">
        <v>32.6</v>
      </c>
      <c r="O6">
        <v>4.7</v>
      </c>
      <c r="Q6">
        <v>1</v>
      </c>
      <c r="R6">
        <v>32.4</v>
      </c>
      <c r="S6">
        <v>3.9</v>
      </c>
      <c r="U6">
        <f>Q6</f>
        <v>1</v>
      </c>
      <c r="V6">
        <f>AVERAGE(J6,N6,R6)</f>
        <v>32.866666666666667</v>
      </c>
      <c r="W6">
        <f>STDEV(J6,N6,R6)</f>
        <v>0.64291005073286467</v>
      </c>
      <c r="X6">
        <f>$W$17*U6+$V$17</f>
        <v>32.24848484848485</v>
      </c>
    </row>
    <row r="7" spans="1:24" x14ac:dyDescent="0.2">
      <c r="A7">
        <v>4</v>
      </c>
      <c r="B7">
        <v>33.9</v>
      </c>
      <c r="C7">
        <v>5.0999999999999996</v>
      </c>
      <c r="E7">
        <v>2</v>
      </c>
      <c r="F7">
        <v>33.6</v>
      </c>
      <c r="G7">
        <v>4.0999999999999996</v>
      </c>
      <c r="I7">
        <v>2</v>
      </c>
      <c r="J7">
        <v>33.4</v>
      </c>
      <c r="K7">
        <v>4</v>
      </c>
      <c r="M7">
        <v>2</v>
      </c>
      <c r="N7">
        <v>33.6</v>
      </c>
      <c r="O7">
        <v>3.5</v>
      </c>
      <c r="Q7">
        <v>2</v>
      </c>
      <c r="R7">
        <v>31.8</v>
      </c>
      <c r="S7">
        <v>3.5</v>
      </c>
      <c r="U7">
        <f t="shared" ref="U7:U15" si="0">Q7</f>
        <v>2</v>
      </c>
      <c r="V7">
        <f t="shared" ref="V7:V15" si="1">AVERAGE(J7,N7,R7)</f>
        <v>32.93333333333333</v>
      </c>
      <c r="W7">
        <f t="shared" ref="W7:W15" si="2">STDEV(J7,N7,R7)</f>
        <v>0.98657657246324926</v>
      </c>
      <c r="X7">
        <f t="shared" ref="X7:X15" si="3">$W$17*U7+$V$17</f>
        <v>32.616969696969697</v>
      </c>
    </row>
    <row r="8" spans="1:24" x14ac:dyDescent="0.2">
      <c r="A8">
        <v>6</v>
      </c>
      <c r="B8">
        <v>33.6</v>
      </c>
      <c r="C8">
        <v>4.5</v>
      </c>
      <c r="E8">
        <v>3</v>
      </c>
      <c r="F8">
        <v>34.1</v>
      </c>
      <c r="G8">
        <v>4.0999999999999996</v>
      </c>
      <c r="I8">
        <v>3</v>
      </c>
      <c r="J8">
        <v>33.6</v>
      </c>
      <c r="K8">
        <v>3.7</v>
      </c>
      <c r="M8">
        <v>3</v>
      </c>
      <c r="N8">
        <v>32.1</v>
      </c>
      <c r="O8">
        <v>3.3</v>
      </c>
      <c r="Q8">
        <v>3</v>
      </c>
      <c r="R8">
        <v>33.1</v>
      </c>
      <c r="S8">
        <v>3.4</v>
      </c>
      <c r="U8">
        <f t="shared" si="0"/>
        <v>3</v>
      </c>
      <c r="V8">
        <f t="shared" si="1"/>
        <v>32.933333333333337</v>
      </c>
      <c r="W8">
        <f t="shared" si="2"/>
        <v>0.76376261582597338</v>
      </c>
      <c r="X8">
        <f t="shared" si="3"/>
        <v>32.985454545454544</v>
      </c>
    </row>
    <row r="9" spans="1:24" x14ac:dyDescent="0.2">
      <c r="A9">
        <v>8</v>
      </c>
      <c r="B9">
        <v>35.5</v>
      </c>
      <c r="C9">
        <v>6.4</v>
      </c>
      <c r="E9">
        <v>4</v>
      </c>
      <c r="F9">
        <v>32.4</v>
      </c>
      <c r="G9">
        <v>5.2</v>
      </c>
      <c r="I9">
        <v>4</v>
      </c>
      <c r="J9">
        <v>33.4</v>
      </c>
      <c r="K9">
        <v>5.7</v>
      </c>
      <c r="M9">
        <v>4</v>
      </c>
      <c r="N9">
        <v>33.1</v>
      </c>
      <c r="O9">
        <v>5.4</v>
      </c>
      <c r="Q9">
        <v>4</v>
      </c>
      <c r="R9">
        <v>33.4</v>
      </c>
      <c r="S9">
        <v>5.4</v>
      </c>
      <c r="U9">
        <f t="shared" si="0"/>
        <v>4</v>
      </c>
      <c r="V9">
        <f t="shared" si="1"/>
        <v>33.300000000000004</v>
      </c>
      <c r="W9">
        <f t="shared" si="2"/>
        <v>0.17320508075688609</v>
      </c>
      <c r="X9">
        <f t="shared" si="3"/>
        <v>33.353939393939392</v>
      </c>
    </row>
    <row r="10" spans="1:24" x14ac:dyDescent="0.2">
      <c r="A10">
        <v>10</v>
      </c>
      <c r="B10">
        <v>37.4</v>
      </c>
      <c r="C10">
        <v>7</v>
      </c>
      <c r="E10">
        <v>6</v>
      </c>
      <c r="F10">
        <v>33.1</v>
      </c>
      <c r="G10">
        <v>5.2</v>
      </c>
      <c r="I10">
        <v>5</v>
      </c>
      <c r="J10">
        <v>33.9</v>
      </c>
      <c r="K10">
        <v>5.0999999999999996</v>
      </c>
      <c r="M10">
        <v>5</v>
      </c>
      <c r="N10">
        <v>33.1</v>
      </c>
      <c r="O10">
        <v>5.2</v>
      </c>
      <c r="Q10">
        <v>5</v>
      </c>
      <c r="R10">
        <v>32.6</v>
      </c>
      <c r="S10">
        <v>5</v>
      </c>
      <c r="U10">
        <f t="shared" si="0"/>
        <v>5</v>
      </c>
      <c r="V10">
        <f t="shared" si="1"/>
        <v>33.199999999999996</v>
      </c>
      <c r="W10">
        <f t="shared" si="2"/>
        <v>0.65574385243019861</v>
      </c>
      <c r="X10">
        <f t="shared" si="3"/>
        <v>33.722424242424239</v>
      </c>
    </row>
    <row r="11" spans="1:24" x14ac:dyDescent="0.2">
      <c r="A11">
        <v>12</v>
      </c>
      <c r="B11">
        <v>40.4</v>
      </c>
      <c r="C11">
        <v>6.9</v>
      </c>
      <c r="E11">
        <v>8</v>
      </c>
      <c r="F11">
        <v>34.1</v>
      </c>
      <c r="G11">
        <v>6.3</v>
      </c>
      <c r="I11">
        <v>6</v>
      </c>
      <c r="J11">
        <v>34.299999999999997</v>
      </c>
      <c r="K11">
        <v>5</v>
      </c>
      <c r="M11">
        <v>6</v>
      </c>
      <c r="N11">
        <v>32.6</v>
      </c>
      <c r="O11">
        <v>4.5999999999999996</v>
      </c>
      <c r="Q11">
        <v>6</v>
      </c>
      <c r="R11">
        <v>33.4</v>
      </c>
      <c r="S11">
        <v>4.9000000000000004</v>
      </c>
      <c r="U11">
        <f t="shared" si="0"/>
        <v>6</v>
      </c>
      <c r="V11">
        <f t="shared" si="1"/>
        <v>33.433333333333337</v>
      </c>
      <c r="W11">
        <f t="shared" si="2"/>
        <v>0.85049005481153617</v>
      </c>
      <c r="X11">
        <f t="shared" si="3"/>
        <v>34.090909090909086</v>
      </c>
    </row>
    <row r="12" spans="1:24" x14ac:dyDescent="0.2">
      <c r="A12">
        <v>14</v>
      </c>
      <c r="B12">
        <v>41.6</v>
      </c>
      <c r="C12">
        <v>8.4</v>
      </c>
      <c r="E12">
        <v>10</v>
      </c>
      <c r="F12">
        <v>37.4</v>
      </c>
      <c r="G12">
        <v>7.7</v>
      </c>
      <c r="I12">
        <v>7</v>
      </c>
      <c r="J12">
        <v>34.299999999999997</v>
      </c>
      <c r="K12">
        <v>5.5</v>
      </c>
      <c r="M12">
        <v>7</v>
      </c>
      <c r="N12">
        <v>33.1</v>
      </c>
      <c r="O12">
        <v>5.5</v>
      </c>
      <c r="Q12">
        <v>7</v>
      </c>
      <c r="R12">
        <v>32.6</v>
      </c>
      <c r="S12">
        <v>5.4</v>
      </c>
      <c r="U12">
        <f t="shared" si="0"/>
        <v>7</v>
      </c>
      <c r="V12">
        <f t="shared" si="1"/>
        <v>33.333333333333336</v>
      </c>
      <c r="W12">
        <f t="shared" si="2"/>
        <v>0.87368949480540814</v>
      </c>
      <c r="X12">
        <f t="shared" si="3"/>
        <v>34.459393939393941</v>
      </c>
    </row>
    <row r="13" spans="1:24" x14ac:dyDescent="0.2">
      <c r="A13">
        <v>16</v>
      </c>
      <c r="B13">
        <v>43.4</v>
      </c>
      <c r="C13">
        <v>9.1</v>
      </c>
      <c r="E13" t="s">
        <v>4</v>
      </c>
      <c r="F13" t="s">
        <v>5</v>
      </c>
      <c r="G13">
        <v>50</v>
      </c>
      <c r="I13">
        <v>8</v>
      </c>
      <c r="J13">
        <v>35.799999999999997</v>
      </c>
      <c r="K13">
        <v>6.9</v>
      </c>
      <c r="M13">
        <v>8</v>
      </c>
      <c r="N13">
        <v>35.299999999999997</v>
      </c>
      <c r="O13">
        <v>6.6</v>
      </c>
      <c r="Q13">
        <v>8</v>
      </c>
      <c r="R13">
        <v>34.1</v>
      </c>
      <c r="S13">
        <v>6.8</v>
      </c>
      <c r="U13">
        <f t="shared" si="0"/>
        <v>8</v>
      </c>
      <c r="V13">
        <f t="shared" si="1"/>
        <v>35.066666666666663</v>
      </c>
      <c r="W13">
        <f t="shared" si="2"/>
        <v>0.87368949480540814</v>
      </c>
      <c r="X13">
        <f t="shared" si="3"/>
        <v>34.827878787878788</v>
      </c>
    </row>
    <row r="14" spans="1:24" x14ac:dyDescent="0.2">
      <c r="A14">
        <v>18</v>
      </c>
      <c r="B14">
        <v>45.7</v>
      </c>
      <c r="C14">
        <v>11.5</v>
      </c>
      <c r="F14" t="s">
        <v>6</v>
      </c>
      <c r="G14">
        <v>79.58</v>
      </c>
      <c r="I14">
        <v>9</v>
      </c>
      <c r="J14">
        <v>35.799999999999997</v>
      </c>
      <c r="K14">
        <v>7.3</v>
      </c>
      <c r="M14">
        <v>9</v>
      </c>
      <c r="N14">
        <v>36</v>
      </c>
      <c r="O14">
        <v>7.4</v>
      </c>
      <c r="Q14">
        <v>9</v>
      </c>
      <c r="R14">
        <v>36</v>
      </c>
      <c r="S14">
        <v>7.6</v>
      </c>
      <c r="U14">
        <f t="shared" si="0"/>
        <v>9</v>
      </c>
      <c r="V14">
        <f t="shared" si="1"/>
        <v>35.93333333333333</v>
      </c>
      <c r="W14">
        <f t="shared" si="2"/>
        <v>0.1154700538379268</v>
      </c>
      <c r="X14">
        <f t="shared" si="3"/>
        <v>35.196363636363635</v>
      </c>
    </row>
    <row r="15" spans="1:24" x14ac:dyDescent="0.2">
      <c r="A15">
        <v>20</v>
      </c>
      <c r="B15">
        <v>46.7</v>
      </c>
      <c r="C15">
        <v>10</v>
      </c>
      <c r="F15" t="s">
        <v>7</v>
      </c>
      <c r="G15">
        <v>21.7</v>
      </c>
      <c r="I15">
        <v>10</v>
      </c>
      <c r="J15">
        <v>35.299999999999997</v>
      </c>
      <c r="K15">
        <v>7.9</v>
      </c>
      <c r="M15">
        <v>10</v>
      </c>
      <c r="N15">
        <v>36.200000000000003</v>
      </c>
      <c r="O15">
        <v>8.1999999999999993</v>
      </c>
      <c r="Q15">
        <v>10</v>
      </c>
      <c r="R15">
        <v>36.700000000000003</v>
      </c>
      <c r="S15">
        <v>8</v>
      </c>
      <c r="U15">
        <f t="shared" si="0"/>
        <v>10</v>
      </c>
      <c r="V15">
        <f t="shared" si="1"/>
        <v>36.06666666666667</v>
      </c>
      <c r="W15">
        <f t="shared" si="2"/>
        <v>0.70945988845976182</v>
      </c>
      <c r="X15">
        <f t="shared" si="3"/>
        <v>35.564848484848483</v>
      </c>
    </row>
    <row r="17" spans="1:24" x14ac:dyDescent="0.2">
      <c r="U17" s="2" t="s">
        <v>45</v>
      </c>
      <c r="V17" s="2">
        <f>INTERCEPT(V6:V15,U6:U15)</f>
        <v>31.88</v>
      </c>
      <c r="W17" s="2">
        <f>SLOPE(V6:V15,U6:U15)</f>
        <v>0.36848484848484842</v>
      </c>
    </row>
    <row r="21" spans="1:24" x14ac:dyDescent="0.2">
      <c r="A21" t="s">
        <v>14</v>
      </c>
      <c r="B21" t="s">
        <v>0</v>
      </c>
      <c r="E21" t="s">
        <v>12</v>
      </c>
      <c r="F21" t="s">
        <v>0</v>
      </c>
      <c r="I21" t="s">
        <v>21</v>
      </c>
      <c r="J21" t="s">
        <v>0</v>
      </c>
      <c r="M21" t="s">
        <v>22</v>
      </c>
      <c r="N21" t="s">
        <v>0</v>
      </c>
      <c r="Q21" t="s">
        <v>23</v>
      </c>
      <c r="R21" t="s">
        <v>0</v>
      </c>
      <c r="V21" t="s">
        <v>24</v>
      </c>
      <c r="W21" t="s">
        <v>25</v>
      </c>
      <c r="X21" t="s">
        <v>45</v>
      </c>
    </row>
    <row r="22" spans="1:24" x14ac:dyDescent="0.2">
      <c r="A22" t="s">
        <v>1</v>
      </c>
      <c r="B22" t="s">
        <v>2</v>
      </c>
      <c r="C22" t="s">
        <v>3</v>
      </c>
      <c r="E22" t="s">
        <v>1</v>
      </c>
      <c r="F22" t="s">
        <v>2</v>
      </c>
      <c r="G22" t="s">
        <v>3</v>
      </c>
      <c r="I22" t="s">
        <v>1</v>
      </c>
      <c r="J22" t="s">
        <v>2</v>
      </c>
      <c r="K22" t="s">
        <v>3</v>
      </c>
      <c r="M22" t="s">
        <v>1</v>
      </c>
      <c r="N22" t="s">
        <v>2</v>
      </c>
      <c r="O22" t="s">
        <v>3</v>
      </c>
      <c r="Q22" t="s">
        <v>1</v>
      </c>
      <c r="R22" t="s">
        <v>2</v>
      </c>
      <c r="S22" t="s">
        <v>3</v>
      </c>
      <c r="U22">
        <v>0</v>
      </c>
      <c r="X22">
        <f>$W$34*U22+$V$34</f>
        <v>61.999999999999986</v>
      </c>
    </row>
    <row r="23" spans="1:24" x14ac:dyDescent="0.2">
      <c r="A23">
        <v>2</v>
      </c>
      <c r="B23">
        <v>58.7</v>
      </c>
      <c r="C23">
        <v>64.2</v>
      </c>
      <c r="E23">
        <v>1</v>
      </c>
      <c r="F23">
        <v>62.2</v>
      </c>
      <c r="G23">
        <v>54.8</v>
      </c>
      <c r="I23">
        <v>1</v>
      </c>
      <c r="J23">
        <v>62.6</v>
      </c>
      <c r="K23">
        <v>47</v>
      </c>
      <c r="M23">
        <v>1</v>
      </c>
      <c r="N23">
        <v>62</v>
      </c>
      <c r="O23">
        <v>55.9</v>
      </c>
      <c r="Q23">
        <v>1</v>
      </c>
      <c r="R23">
        <v>57.8</v>
      </c>
      <c r="S23">
        <v>55.7</v>
      </c>
      <c r="U23">
        <f>Q23</f>
        <v>1</v>
      </c>
      <c r="V23">
        <f>AVERAGE(J23,N23,R23)</f>
        <v>60.79999999999999</v>
      </c>
      <c r="W23">
        <f>STDEV(J23,N23,R23)</f>
        <v>2.6153393661244064</v>
      </c>
      <c r="X23">
        <f>$W$34*U23+$V$34</f>
        <v>61.797575757575743</v>
      </c>
    </row>
    <row r="24" spans="1:24" x14ac:dyDescent="0.2">
      <c r="A24">
        <v>4</v>
      </c>
      <c r="B24">
        <v>63.7</v>
      </c>
      <c r="C24">
        <v>61.7</v>
      </c>
      <c r="E24">
        <v>2</v>
      </c>
      <c r="F24">
        <v>63.4</v>
      </c>
      <c r="G24">
        <v>51.9</v>
      </c>
      <c r="I24">
        <v>2</v>
      </c>
      <c r="J24">
        <v>62.6</v>
      </c>
      <c r="K24">
        <v>57.1</v>
      </c>
      <c r="M24">
        <v>2</v>
      </c>
      <c r="N24">
        <v>61.2</v>
      </c>
      <c r="O24">
        <v>53.9</v>
      </c>
      <c r="Q24">
        <v>2</v>
      </c>
      <c r="R24">
        <v>62.1</v>
      </c>
      <c r="S24">
        <v>57.1</v>
      </c>
      <c r="U24">
        <f t="shared" ref="U24:U32" si="4">Q24</f>
        <v>2</v>
      </c>
      <c r="V24">
        <f t="shared" ref="V24:V32" si="5">AVERAGE(J24,N24,R24)</f>
        <v>61.966666666666669</v>
      </c>
      <c r="W24">
        <f t="shared" ref="W24:W32" si="6">STDEV(J24,N24,R24)</f>
        <v>0.70945988845975794</v>
      </c>
      <c r="X24">
        <f t="shared" ref="X24:X32" si="7">$W$34*U24+$V$34</f>
        <v>61.5951515151515</v>
      </c>
    </row>
    <row r="25" spans="1:24" x14ac:dyDescent="0.2">
      <c r="A25">
        <v>6</v>
      </c>
      <c r="B25">
        <v>58.2</v>
      </c>
      <c r="C25">
        <v>72.7</v>
      </c>
      <c r="E25">
        <v>3</v>
      </c>
      <c r="F25">
        <v>61.8</v>
      </c>
      <c r="G25">
        <v>55.1</v>
      </c>
      <c r="I25">
        <v>3</v>
      </c>
      <c r="J25">
        <v>62.5</v>
      </c>
      <c r="K25">
        <v>56.1</v>
      </c>
      <c r="M25">
        <v>3</v>
      </c>
      <c r="N25">
        <v>63</v>
      </c>
      <c r="O25">
        <v>54.1</v>
      </c>
      <c r="Q25">
        <v>3</v>
      </c>
      <c r="R25">
        <v>61.5</v>
      </c>
      <c r="S25">
        <v>51</v>
      </c>
      <c r="U25">
        <f t="shared" si="4"/>
        <v>3</v>
      </c>
      <c r="V25">
        <f t="shared" si="5"/>
        <v>62.333333333333336</v>
      </c>
      <c r="W25">
        <f t="shared" si="6"/>
        <v>0.76376261582597338</v>
      </c>
      <c r="X25">
        <f t="shared" si="7"/>
        <v>61.392727272727257</v>
      </c>
    </row>
    <row r="26" spans="1:24" x14ac:dyDescent="0.2">
      <c r="A26">
        <v>8</v>
      </c>
      <c r="B26">
        <v>60.8</v>
      </c>
      <c r="C26">
        <v>83.7</v>
      </c>
      <c r="E26">
        <v>4</v>
      </c>
      <c r="F26">
        <v>63.8</v>
      </c>
      <c r="G26">
        <v>57</v>
      </c>
      <c r="I26">
        <v>4</v>
      </c>
      <c r="J26">
        <v>61</v>
      </c>
      <c r="K26">
        <v>49.6</v>
      </c>
      <c r="M26">
        <v>4</v>
      </c>
      <c r="N26">
        <v>61.6</v>
      </c>
      <c r="O26">
        <v>57.9</v>
      </c>
      <c r="Q26">
        <v>4</v>
      </c>
      <c r="R26">
        <v>60.8</v>
      </c>
      <c r="S26">
        <v>59.5</v>
      </c>
      <c r="U26">
        <f t="shared" si="4"/>
        <v>4</v>
      </c>
      <c r="V26">
        <f t="shared" si="5"/>
        <v>61.133333333333326</v>
      </c>
      <c r="W26">
        <f t="shared" si="6"/>
        <v>0.41633319989322848</v>
      </c>
      <c r="X26">
        <f t="shared" si="7"/>
        <v>61.190303030303014</v>
      </c>
    </row>
    <row r="27" spans="1:24" x14ac:dyDescent="0.2">
      <c r="A27">
        <v>10</v>
      </c>
      <c r="B27">
        <v>57</v>
      </c>
      <c r="C27">
        <v>71.3</v>
      </c>
      <c r="E27">
        <v>6</v>
      </c>
      <c r="F27">
        <v>64.3</v>
      </c>
      <c r="G27">
        <v>53.1</v>
      </c>
      <c r="I27">
        <v>5</v>
      </c>
      <c r="J27">
        <v>61.2</v>
      </c>
      <c r="K27">
        <v>61.5</v>
      </c>
      <c r="M27">
        <v>5</v>
      </c>
      <c r="N27">
        <v>61</v>
      </c>
      <c r="O27">
        <v>63.5</v>
      </c>
      <c r="Q27">
        <v>5</v>
      </c>
      <c r="R27">
        <v>60.6</v>
      </c>
      <c r="S27">
        <v>65.599999999999994</v>
      </c>
      <c r="U27">
        <f t="shared" si="4"/>
        <v>5</v>
      </c>
      <c r="V27">
        <f t="shared" si="5"/>
        <v>60.933333333333337</v>
      </c>
      <c r="W27">
        <f t="shared" si="6"/>
        <v>0.30550504633038977</v>
      </c>
      <c r="X27">
        <f t="shared" si="7"/>
        <v>60.98787878787877</v>
      </c>
    </row>
    <row r="28" spans="1:24" x14ac:dyDescent="0.2">
      <c r="A28">
        <v>12</v>
      </c>
      <c r="B28">
        <v>59.1</v>
      </c>
      <c r="C28">
        <v>52.6</v>
      </c>
      <c r="E28">
        <v>8</v>
      </c>
      <c r="F28">
        <v>64.099999999999994</v>
      </c>
      <c r="G28">
        <v>63.4</v>
      </c>
      <c r="I28">
        <v>6</v>
      </c>
      <c r="J28">
        <v>61</v>
      </c>
      <c r="K28">
        <v>71</v>
      </c>
      <c r="M28">
        <v>6</v>
      </c>
      <c r="N28">
        <v>59.4</v>
      </c>
      <c r="O28">
        <v>70</v>
      </c>
      <c r="Q28">
        <v>6</v>
      </c>
      <c r="R28">
        <v>60.5</v>
      </c>
      <c r="S28">
        <v>63.7</v>
      </c>
      <c r="U28">
        <f t="shared" si="4"/>
        <v>6</v>
      </c>
      <c r="V28">
        <f t="shared" si="5"/>
        <v>60.300000000000004</v>
      </c>
      <c r="W28">
        <f t="shared" si="6"/>
        <v>0.81853527718724572</v>
      </c>
      <c r="X28">
        <f t="shared" si="7"/>
        <v>60.785454545454535</v>
      </c>
    </row>
    <row r="29" spans="1:24" x14ac:dyDescent="0.2">
      <c r="A29">
        <v>14</v>
      </c>
      <c r="B29">
        <v>57.2</v>
      </c>
      <c r="C29">
        <v>88.1</v>
      </c>
      <c r="E29">
        <v>10</v>
      </c>
      <c r="F29">
        <v>62.9</v>
      </c>
      <c r="G29">
        <v>65.3</v>
      </c>
      <c r="I29">
        <v>7</v>
      </c>
      <c r="J29">
        <v>61.5</v>
      </c>
      <c r="K29">
        <v>67.7</v>
      </c>
      <c r="M29">
        <v>7</v>
      </c>
      <c r="N29">
        <v>60.3</v>
      </c>
      <c r="O29">
        <v>65.8</v>
      </c>
      <c r="Q29">
        <v>7</v>
      </c>
      <c r="R29">
        <v>62.7</v>
      </c>
      <c r="S29">
        <v>62.1</v>
      </c>
      <c r="U29">
        <f t="shared" si="4"/>
        <v>7</v>
      </c>
      <c r="V29">
        <f t="shared" si="5"/>
        <v>61.5</v>
      </c>
      <c r="W29">
        <f t="shared" si="6"/>
        <v>1.2000000000000028</v>
      </c>
      <c r="X29">
        <f t="shared" si="7"/>
        <v>60.583030303030291</v>
      </c>
    </row>
    <row r="30" spans="1:24" x14ac:dyDescent="0.2">
      <c r="A30">
        <v>16</v>
      </c>
      <c r="B30">
        <v>59.6</v>
      </c>
      <c r="C30">
        <v>73</v>
      </c>
      <c r="I30">
        <v>8</v>
      </c>
      <c r="J30">
        <v>60.6</v>
      </c>
      <c r="K30">
        <v>66.3</v>
      </c>
      <c r="M30">
        <v>8</v>
      </c>
      <c r="N30">
        <v>59.9</v>
      </c>
      <c r="O30">
        <v>66.5</v>
      </c>
      <c r="Q30">
        <v>8</v>
      </c>
      <c r="R30">
        <v>59.2</v>
      </c>
      <c r="S30">
        <v>73.599999999999994</v>
      </c>
      <c r="U30">
        <f t="shared" si="4"/>
        <v>8</v>
      </c>
      <c r="V30">
        <f t="shared" si="5"/>
        <v>59.9</v>
      </c>
      <c r="W30">
        <f t="shared" si="6"/>
        <v>0.69999999999999929</v>
      </c>
      <c r="X30">
        <f t="shared" si="7"/>
        <v>60.380606060606048</v>
      </c>
    </row>
    <row r="31" spans="1:24" x14ac:dyDescent="0.2">
      <c r="A31">
        <v>18</v>
      </c>
      <c r="B31">
        <v>59.2</v>
      </c>
      <c r="C31">
        <v>88</v>
      </c>
      <c r="I31">
        <v>9</v>
      </c>
      <c r="J31">
        <v>60.3</v>
      </c>
      <c r="K31">
        <v>78.2</v>
      </c>
      <c r="M31">
        <v>9</v>
      </c>
      <c r="N31">
        <v>61.5</v>
      </c>
      <c r="O31">
        <v>75.099999999999994</v>
      </c>
      <c r="Q31">
        <v>9</v>
      </c>
      <c r="R31">
        <v>59.3</v>
      </c>
      <c r="S31">
        <v>75.400000000000006</v>
      </c>
      <c r="U31">
        <f t="shared" si="4"/>
        <v>9</v>
      </c>
      <c r="V31">
        <f t="shared" si="5"/>
        <v>60.366666666666667</v>
      </c>
      <c r="W31">
        <f t="shared" si="6"/>
        <v>1.1015141094572218</v>
      </c>
      <c r="X31">
        <f t="shared" si="7"/>
        <v>60.178181818181805</v>
      </c>
    </row>
    <row r="32" spans="1:24" x14ac:dyDescent="0.2">
      <c r="A32">
        <v>20</v>
      </c>
      <c r="B32">
        <v>61.8</v>
      </c>
      <c r="C32">
        <v>80.599999999999994</v>
      </c>
      <c r="I32">
        <v>10</v>
      </c>
      <c r="J32">
        <v>59.8</v>
      </c>
      <c r="K32">
        <v>74.3</v>
      </c>
      <c r="M32">
        <v>10</v>
      </c>
      <c r="N32">
        <v>61.3</v>
      </c>
      <c r="O32">
        <v>72.5</v>
      </c>
      <c r="Q32">
        <v>10</v>
      </c>
      <c r="R32">
        <v>57.8</v>
      </c>
      <c r="S32">
        <v>73.2</v>
      </c>
      <c r="U32">
        <f t="shared" si="4"/>
        <v>10</v>
      </c>
      <c r="V32">
        <f t="shared" si="5"/>
        <v>59.633333333333326</v>
      </c>
      <c r="W32">
        <f t="shared" si="6"/>
        <v>1.7559422921421233</v>
      </c>
      <c r="X32">
        <f t="shared" si="7"/>
        <v>59.975757575757562</v>
      </c>
    </row>
    <row r="34" spans="16:24" x14ac:dyDescent="0.2">
      <c r="U34" s="1" t="s">
        <v>45</v>
      </c>
      <c r="V34" s="1">
        <f>INTERCEPT(V23:V32,U23:U32)</f>
        <v>61.999999999999986</v>
      </c>
      <c r="W34" s="1">
        <f>SLOPE(V23:V32,U23:U32)</f>
        <v>-0.20242424242424234</v>
      </c>
    </row>
    <row r="36" spans="16:24" x14ac:dyDescent="0.2">
      <c r="U36" t="s">
        <v>47</v>
      </c>
      <c r="V36" t="s">
        <v>0</v>
      </c>
    </row>
    <row r="37" spans="16:24" x14ac:dyDescent="0.2">
      <c r="P37" t="s">
        <v>42</v>
      </c>
      <c r="Q37" t="s">
        <v>43</v>
      </c>
      <c r="R37" t="s">
        <v>41</v>
      </c>
      <c r="U37" t="s">
        <v>1</v>
      </c>
      <c r="V37" t="s">
        <v>2</v>
      </c>
      <c r="W37" t="s">
        <v>48</v>
      </c>
    </row>
    <row r="38" spans="16:24" x14ac:dyDescent="0.2">
      <c r="P38" t="s">
        <v>38</v>
      </c>
      <c r="Q38">
        <f>GranuHeap!V19</f>
        <v>32.955000000000005</v>
      </c>
      <c r="R38">
        <f>GranuHeap!W19</f>
        <v>0.12897028081435297</v>
      </c>
      <c r="U38">
        <v>0</v>
      </c>
      <c r="X38">
        <f>$W$50*U38+$V$50</f>
        <v>39.862222222222229</v>
      </c>
    </row>
    <row r="39" spans="16:24" x14ac:dyDescent="0.2">
      <c r="P39" t="s">
        <v>44</v>
      </c>
      <c r="Q39">
        <f>GranuHeap!V42</f>
        <v>69.11</v>
      </c>
      <c r="R39">
        <f>GranuHeap!W42</f>
        <v>1.8710959355415178</v>
      </c>
      <c r="U39">
        <v>1</v>
      </c>
      <c r="V39">
        <v>41.766666666666666</v>
      </c>
      <c r="W39">
        <v>1.0969655114602899</v>
      </c>
      <c r="X39">
        <f t="shared" ref="X39:X48" si="8">$W$50*U39+$V$50</f>
        <v>39.727878787878794</v>
      </c>
    </row>
    <row r="40" spans="16:24" x14ac:dyDescent="0.2">
      <c r="P40" t="s">
        <v>46</v>
      </c>
      <c r="Q40">
        <v>52.645000000000003</v>
      </c>
      <c r="R40">
        <v>0.82</v>
      </c>
      <c r="U40">
        <v>2</v>
      </c>
      <c r="V40">
        <v>38.233333333333327</v>
      </c>
      <c r="W40">
        <v>1.2096831541082727</v>
      </c>
      <c r="X40">
        <f t="shared" si="8"/>
        <v>39.593535353535358</v>
      </c>
    </row>
    <row r="41" spans="16:24" x14ac:dyDescent="0.2">
      <c r="U41">
        <v>3</v>
      </c>
      <c r="V41">
        <v>38.833333333333336</v>
      </c>
      <c r="W41">
        <v>0.85049005481153561</v>
      </c>
      <c r="X41">
        <f t="shared" si="8"/>
        <v>39.45919191919193</v>
      </c>
    </row>
    <row r="42" spans="16:24" x14ac:dyDescent="0.2">
      <c r="U42">
        <v>4</v>
      </c>
      <c r="V42">
        <v>38.533333333333331</v>
      </c>
      <c r="W42">
        <v>1.0969655114602899</v>
      </c>
      <c r="X42">
        <f t="shared" si="8"/>
        <v>39.324848484848495</v>
      </c>
    </row>
    <row r="43" spans="16:24" x14ac:dyDescent="0.2">
      <c r="U43">
        <v>5</v>
      </c>
      <c r="V43">
        <v>39</v>
      </c>
      <c r="W43">
        <v>0.556776436283003</v>
      </c>
      <c r="X43">
        <f t="shared" si="8"/>
        <v>39.19050505050506</v>
      </c>
    </row>
    <row r="44" spans="16:24" x14ac:dyDescent="0.2">
      <c r="U44">
        <v>6</v>
      </c>
      <c r="V44">
        <v>39.233333333333341</v>
      </c>
      <c r="W44">
        <v>0.75718777944003657</v>
      </c>
      <c r="X44">
        <f t="shared" si="8"/>
        <v>39.056161616161624</v>
      </c>
    </row>
    <row r="45" spans="16:24" x14ac:dyDescent="0.2">
      <c r="U45">
        <v>7</v>
      </c>
      <c r="V45">
        <v>39.6</v>
      </c>
      <c r="W45">
        <v>0.34641016151377219</v>
      </c>
      <c r="X45">
        <f t="shared" si="8"/>
        <v>38.921818181818189</v>
      </c>
    </row>
    <row r="46" spans="16:24" x14ac:dyDescent="0.2">
      <c r="U46">
        <v>8</v>
      </c>
      <c r="V46">
        <v>38.666666666666664</v>
      </c>
      <c r="W46">
        <v>1.6502525059315425</v>
      </c>
      <c r="X46">
        <f t="shared" si="8"/>
        <v>38.787474747474754</v>
      </c>
    </row>
    <row r="47" spans="16:24" x14ac:dyDescent="0.2">
      <c r="U47">
        <v>9</v>
      </c>
      <c r="V47">
        <v>38.766666666666666</v>
      </c>
      <c r="W47">
        <v>1.5011106998930268</v>
      </c>
      <c r="X47">
        <f t="shared" si="8"/>
        <v>38.653131313131325</v>
      </c>
    </row>
    <row r="48" spans="16:24" x14ac:dyDescent="0.2">
      <c r="U48">
        <v>10</v>
      </c>
      <c r="V48">
        <v>38.6</v>
      </c>
      <c r="W48">
        <v>0.36055512754639718</v>
      </c>
      <c r="X48">
        <f t="shared" si="8"/>
        <v>38.51878787878789</v>
      </c>
    </row>
    <row r="50" spans="1:23" x14ac:dyDescent="0.2">
      <c r="A50" t="s">
        <v>49</v>
      </c>
      <c r="B50" t="s">
        <v>0</v>
      </c>
      <c r="E50" t="s">
        <v>50</v>
      </c>
      <c r="F50" t="s">
        <v>0</v>
      </c>
      <c r="I50" t="s">
        <v>51</v>
      </c>
      <c r="J50" t="s">
        <v>0</v>
      </c>
      <c r="M50" t="s">
        <v>52</v>
      </c>
      <c r="N50" t="s">
        <v>41</v>
      </c>
      <c r="U50" s="1" t="s">
        <v>45</v>
      </c>
      <c r="V50" s="1">
        <f>INTERCEPT(V39:V48,U39:U48)</f>
        <v>39.862222222222229</v>
      </c>
      <c r="W50" s="1">
        <f>SLOPE(V39:V48,U39:U48)</f>
        <v>-0.13434343434343402</v>
      </c>
    </row>
    <row r="51" spans="1:23" x14ac:dyDescent="0.2">
      <c r="A51" t="s">
        <v>1</v>
      </c>
      <c r="B51" t="s">
        <v>2</v>
      </c>
      <c r="C51" t="s">
        <v>3</v>
      </c>
      <c r="E51" t="s">
        <v>1</v>
      </c>
      <c r="F51" t="s">
        <v>2</v>
      </c>
      <c r="G51" t="s">
        <v>3</v>
      </c>
      <c r="I51" t="s">
        <v>1</v>
      </c>
      <c r="J51" t="s">
        <v>2</v>
      </c>
      <c r="K51" t="s">
        <v>3</v>
      </c>
      <c r="M51" t="s">
        <v>53</v>
      </c>
      <c r="N51" t="s">
        <v>53</v>
      </c>
    </row>
    <row r="52" spans="1:23" x14ac:dyDescent="0.2">
      <c r="A52">
        <v>1</v>
      </c>
      <c r="B52">
        <v>41.4</v>
      </c>
      <c r="C52">
        <v>19.2</v>
      </c>
      <c r="E52">
        <v>1</v>
      </c>
      <c r="F52">
        <v>40.9</v>
      </c>
      <c r="G52">
        <v>17.600000000000001</v>
      </c>
      <c r="I52">
        <v>1</v>
      </c>
      <c r="J52">
        <v>43</v>
      </c>
      <c r="K52">
        <v>20.9</v>
      </c>
      <c r="M52">
        <f>AVERAGE(B52,F52,J52)</f>
        <v>41.766666666666666</v>
      </c>
      <c r="N52">
        <f>STDEV(B52,F52,J52)</f>
        <v>1.0969655114602899</v>
      </c>
    </row>
    <row r="53" spans="1:23" x14ac:dyDescent="0.2">
      <c r="A53">
        <v>2</v>
      </c>
      <c r="B53">
        <v>37.299999999999997</v>
      </c>
      <c r="C53">
        <v>21</v>
      </c>
      <c r="E53">
        <v>2</v>
      </c>
      <c r="F53">
        <v>37.799999999999997</v>
      </c>
      <c r="G53">
        <v>20.100000000000001</v>
      </c>
      <c r="I53">
        <v>2</v>
      </c>
      <c r="J53">
        <v>39.6</v>
      </c>
      <c r="K53">
        <v>20</v>
      </c>
      <c r="M53">
        <f t="shared" ref="M53:M61" si="9">AVERAGE(B53,F53,J53)</f>
        <v>38.233333333333327</v>
      </c>
      <c r="N53">
        <f t="shared" ref="N53:N61" si="10">STDEV(B53,F53,J53)</f>
        <v>1.2096831541082727</v>
      </c>
    </row>
    <row r="54" spans="1:23" x14ac:dyDescent="0.2">
      <c r="A54">
        <v>3</v>
      </c>
      <c r="B54">
        <v>38.200000000000003</v>
      </c>
      <c r="C54">
        <v>21.3</v>
      </c>
      <c r="E54">
        <v>3</v>
      </c>
      <c r="F54">
        <v>38.5</v>
      </c>
      <c r="G54">
        <v>21.7</v>
      </c>
      <c r="I54">
        <v>3</v>
      </c>
      <c r="J54">
        <v>39.799999999999997</v>
      </c>
      <c r="K54">
        <v>20.7</v>
      </c>
      <c r="M54">
        <f t="shared" si="9"/>
        <v>38.833333333333336</v>
      </c>
      <c r="N54">
        <f t="shared" si="10"/>
        <v>0.85049005481153561</v>
      </c>
    </row>
    <row r="55" spans="1:23" x14ac:dyDescent="0.2">
      <c r="A55">
        <v>4</v>
      </c>
      <c r="B55">
        <v>37.299999999999997</v>
      </c>
      <c r="C55">
        <v>20.100000000000001</v>
      </c>
      <c r="E55">
        <v>4</v>
      </c>
      <c r="F55">
        <v>39.4</v>
      </c>
      <c r="G55">
        <v>20.2</v>
      </c>
      <c r="I55">
        <v>4</v>
      </c>
      <c r="J55">
        <v>38.9</v>
      </c>
      <c r="K55">
        <v>20.399999999999999</v>
      </c>
      <c r="M55">
        <f t="shared" si="9"/>
        <v>38.533333333333331</v>
      </c>
      <c r="N55">
        <f t="shared" si="10"/>
        <v>1.0969655114602899</v>
      </c>
    </row>
    <row r="56" spans="1:23" x14ac:dyDescent="0.2">
      <c r="A56">
        <v>5</v>
      </c>
      <c r="B56">
        <v>39.6</v>
      </c>
      <c r="C56">
        <v>20</v>
      </c>
      <c r="E56">
        <v>5</v>
      </c>
      <c r="F56">
        <v>38.5</v>
      </c>
      <c r="G56">
        <v>20</v>
      </c>
      <c r="I56">
        <v>5</v>
      </c>
      <c r="J56">
        <v>38.9</v>
      </c>
      <c r="K56">
        <v>20.9</v>
      </c>
      <c r="M56">
        <f t="shared" si="9"/>
        <v>39</v>
      </c>
      <c r="N56">
        <f t="shared" si="10"/>
        <v>0.556776436283003</v>
      </c>
    </row>
    <row r="57" spans="1:23" x14ac:dyDescent="0.2">
      <c r="A57">
        <v>6</v>
      </c>
      <c r="B57">
        <v>40.1</v>
      </c>
      <c r="C57">
        <v>21.4</v>
      </c>
      <c r="E57">
        <v>6</v>
      </c>
      <c r="F57">
        <v>38.700000000000003</v>
      </c>
      <c r="G57">
        <v>20.6</v>
      </c>
      <c r="I57">
        <v>6</v>
      </c>
      <c r="J57">
        <v>38.9</v>
      </c>
      <c r="K57">
        <v>20.6</v>
      </c>
      <c r="M57">
        <f t="shared" si="9"/>
        <v>39.233333333333341</v>
      </c>
      <c r="N57">
        <f t="shared" si="10"/>
        <v>0.75718777944003657</v>
      </c>
    </row>
    <row r="58" spans="1:23" x14ac:dyDescent="0.2">
      <c r="A58">
        <v>7</v>
      </c>
      <c r="B58">
        <v>39.799999999999997</v>
      </c>
      <c r="C58">
        <v>21.2</v>
      </c>
      <c r="E58">
        <v>7</v>
      </c>
      <c r="F58">
        <v>39.200000000000003</v>
      </c>
      <c r="G58">
        <v>19.8</v>
      </c>
      <c r="I58">
        <v>7</v>
      </c>
      <c r="J58">
        <v>39.799999999999997</v>
      </c>
      <c r="K58">
        <v>19.8</v>
      </c>
      <c r="M58">
        <f t="shared" si="9"/>
        <v>39.6</v>
      </c>
      <c r="N58">
        <f t="shared" si="10"/>
        <v>0.34641016151377219</v>
      </c>
    </row>
    <row r="59" spans="1:23" x14ac:dyDescent="0.2">
      <c r="A59">
        <v>8</v>
      </c>
      <c r="B59">
        <v>40.5</v>
      </c>
      <c r="C59">
        <v>20.7</v>
      </c>
      <c r="E59">
        <v>8</v>
      </c>
      <c r="F59">
        <v>37.299999999999997</v>
      </c>
      <c r="G59">
        <v>19.7</v>
      </c>
      <c r="I59">
        <v>8</v>
      </c>
      <c r="J59">
        <v>38.200000000000003</v>
      </c>
      <c r="K59">
        <v>19.7</v>
      </c>
      <c r="M59">
        <f t="shared" si="9"/>
        <v>38.666666666666664</v>
      </c>
      <c r="N59">
        <f t="shared" si="10"/>
        <v>1.6502525059315425</v>
      </c>
    </row>
    <row r="60" spans="1:23" x14ac:dyDescent="0.2">
      <c r="A60">
        <v>9</v>
      </c>
      <c r="B60">
        <v>38.700000000000003</v>
      </c>
      <c r="C60">
        <v>19.899999999999999</v>
      </c>
      <c r="E60">
        <v>9</v>
      </c>
      <c r="F60">
        <v>37.299999999999997</v>
      </c>
      <c r="G60">
        <v>19.2</v>
      </c>
      <c r="I60">
        <v>9</v>
      </c>
      <c r="J60">
        <v>40.299999999999997</v>
      </c>
      <c r="K60">
        <v>19.899999999999999</v>
      </c>
      <c r="M60">
        <f t="shared" si="9"/>
        <v>38.766666666666666</v>
      </c>
      <c r="N60">
        <f t="shared" si="10"/>
        <v>1.5011106998930268</v>
      </c>
    </row>
    <row r="61" spans="1:23" x14ac:dyDescent="0.2">
      <c r="A61">
        <v>10</v>
      </c>
      <c r="B61">
        <v>38.9</v>
      </c>
      <c r="C61">
        <v>19.899999999999999</v>
      </c>
      <c r="E61">
        <v>10</v>
      </c>
      <c r="F61">
        <v>38.700000000000003</v>
      </c>
      <c r="G61">
        <v>18</v>
      </c>
      <c r="I61">
        <v>10</v>
      </c>
      <c r="J61">
        <v>38.200000000000003</v>
      </c>
      <c r="K61">
        <v>18.600000000000001</v>
      </c>
      <c r="M61">
        <f t="shared" si="9"/>
        <v>38.6</v>
      </c>
      <c r="N61">
        <f t="shared" si="10"/>
        <v>0.36055512754639718</v>
      </c>
    </row>
    <row r="62" spans="1:23" x14ac:dyDescent="0.2">
      <c r="A62" t="s">
        <v>4</v>
      </c>
      <c r="B62" t="s">
        <v>5</v>
      </c>
      <c r="C62" t="s">
        <v>10</v>
      </c>
      <c r="E62" t="s">
        <v>4</v>
      </c>
      <c r="F62" t="s">
        <v>5</v>
      </c>
      <c r="G62" t="s">
        <v>10</v>
      </c>
      <c r="I62" t="s">
        <v>4</v>
      </c>
      <c r="J62" t="s">
        <v>5</v>
      </c>
      <c r="K62" t="s">
        <v>10</v>
      </c>
    </row>
    <row r="63" spans="1:23" x14ac:dyDescent="0.2">
      <c r="B63" t="s">
        <v>6</v>
      </c>
      <c r="C63" t="s">
        <v>10</v>
      </c>
      <c r="F63" t="s">
        <v>6</v>
      </c>
      <c r="G63" t="s">
        <v>10</v>
      </c>
      <c r="J63" t="s">
        <v>6</v>
      </c>
      <c r="K63" t="s">
        <v>10</v>
      </c>
    </row>
    <row r="64" spans="1:23" x14ac:dyDescent="0.2">
      <c r="B64" t="s">
        <v>7</v>
      </c>
      <c r="C64" t="s">
        <v>10</v>
      </c>
      <c r="F64" t="s">
        <v>7</v>
      </c>
      <c r="G64" t="s">
        <v>10</v>
      </c>
      <c r="J64" t="s">
        <v>7</v>
      </c>
      <c r="K64" t="s">
        <v>10</v>
      </c>
    </row>
    <row r="65" spans="1:11" x14ac:dyDescent="0.2">
      <c r="B65" t="s">
        <v>8</v>
      </c>
      <c r="C65" t="s">
        <v>10</v>
      </c>
      <c r="F65" t="s">
        <v>8</v>
      </c>
      <c r="G65" t="s">
        <v>10</v>
      </c>
      <c r="J65" t="s">
        <v>8</v>
      </c>
      <c r="K65" t="s">
        <v>10</v>
      </c>
    </row>
    <row r="66" spans="1:11" x14ac:dyDescent="0.2">
      <c r="A66" t="s">
        <v>9</v>
      </c>
      <c r="B66" t="s">
        <v>10</v>
      </c>
      <c r="E66" t="s">
        <v>9</v>
      </c>
      <c r="F66" t="s">
        <v>10</v>
      </c>
      <c r="I66" t="s">
        <v>9</v>
      </c>
      <c r="J66" t="s">
        <v>10</v>
      </c>
    </row>
  </sheetData>
  <mergeCells count="3">
    <mergeCell ref="A3:C3"/>
    <mergeCell ref="E3:G3"/>
    <mergeCell ref="I3:S3"/>
  </mergeCells>
  <phoneticPr fontId="5" type="noConversion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70"/>
  <sheetViews>
    <sheetView workbookViewId="0">
      <selection activeCell="W67" sqref="W67"/>
    </sheetView>
  </sheetViews>
  <sheetFormatPr baseColWidth="10" defaultRowHeight="15" x14ac:dyDescent="0.2"/>
  <cols>
    <col min="21" max="21" width="12.83203125" customWidth="1"/>
  </cols>
  <sheetData>
    <row r="1" spans="1:19" x14ac:dyDescent="0.2">
      <c r="A1" t="s">
        <v>26</v>
      </c>
      <c r="F1" t="s">
        <v>27</v>
      </c>
      <c r="K1" t="s">
        <v>28</v>
      </c>
      <c r="P1" t="s">
        <v>29</v>
      </c>
    </row>
    <row r="2" spans="1:19" x14ac:dyDescent="0.2">
      <c r="A2" t="s">
        <v>30</v>
      </c>
      <c r="B2" t="s">
        <v>2</v>
      </c>
      <c r="C2" t="s">
        <v>3</v>
      </c>
      <c r="D2" t="s">
        <v>31</v>
      </c>
      <c r="F2" t="s">
        <v>30</v>
      </c>
      <c r="G2" t="s">
        <v>2</v>
      </c>
      <c r="H2" t="s">
        <v>3</v>
      </c>
      <c r="I2" t="s">
        <v>31</v>
      </c>
      <c r="K2" t="s">
        <v>30</v>
      </c>
      <c r="L2" t="s">
        <v>2</v>
      </c>
      <c r="M2" t="s">
        <v>3</v>
      </c>
      <c r="N2" t="s">
        <v>31</v>
      </c>
      <c r="P2" t="s">
        <v>30</v>
      </c>
      <c r="Q2" t="s">
        <v>2</v>
      </c>
      <c r="R2" t="s">
        <v>3</v>
      </c>
      <c r="S2" t="s">
        <v>31</v>
      </c>
    </row>
    <row r="3" spans="1:19" x14ac:dyDescent="0.2">
      <c r="A3">
        <v>1</v>
      </c>
      <c r="B3">
        <v>32.770000000000003</v>
      </c>
      <c r="C3">
        <v>0.34</v>
      </c>
      <c r="D3">
        <v>10.95</v>
      </c>
      <c r="F3">
        <v>1</v>
      </c>
      <c r="G3">
        <v>33</v>
      </c>
      <c r="H3">
        <v>0.28999999999999998</v>
      </c>
      <c r="I3">
        <v>11.18</v>
      </c>
      <c r="K3">
        <v>1</v>
      </c>
      <c r="L3">
        <v>33</v>
      </c>
      <c r="M3">
        <v>0.21</v>
      </c>
      <c r="N3">
        <v>11.41</v>
      </c>
      <c r="P3">
        <v>1</v>
      </c>
      <c r="Q3">
        <v>33</v>
      </c>
      <c r="R3">
        <v>0.28999999999999998</v>
      </c>
      <c r="S3">
        <v>11.18</v>
      </c>
    </row>
    <row r="4" spans="1:19" x14ac:dyDescent="0.2">
      <c r="A4">
        <v>2</v>
      </c>
      <c r="B4">
        <v>32.770000000000003</v>
      </c>
      <c r="C4">
        <v>0.34</v>
      </c>
      <c r="D4">
        <v>10.95</v>
      </c>
      <c r="F4">
        <v>2</v>
      </c>
      <c r="G4">
        <v>33</v>
      </c>
      <c r="H4">
        <v>0.28999999999999998</v>
      </c>
      <c r="I4">
        <v>11.18</v>
      </c>
      <c r="K4">
        <v>2</v>
      </c>
      <c r="L4">
        <v>33</v>
      </c>
      <c r="M4">
        <v>0.21</v>
      </c>
      <c r="N4">
        <v>11.41</v>
      </c>
      <c r="P4">
        <v>2</v>
      </c>
      <c r="Q4">
        <v>32.770000000000003</v>
      </c>
      <c r="R4">
        <v>0.27</v>
      </c>
      <c r="S4">
        <v>11.18</v>
      </c>
    </row>
    <row r="5" spans="1:19" x14ac:dyDescent="0.2">
      <c r="A5">
        <v>3</v>
      </c>
      <c r="B5">
        <v>32.770000000000003</v>
      </c>
      <c r="C5">
        <v>0.34</v>
      </c>
      <c r="D5">
        <v>10.95</v>
      </c>
      <c r="F5">
        <v>3</v>
      </c>
      <c r="G5">
        <v>32.770000000000003</v>
      </c>
      <c r="H5">
        <v>0.27</v>
      </c>
      <c r="I5">
        <v>11.18</v>
      </c>
      <c r="K5">
        <v>3</v>
      </c>
      <c r="L5">
        <v>33.229999999999997</v>
      </c>
      <c r="M5">
        <v>0.25</v>
      </c>
      <c r="N5">
        <v>11.41</v>
      </c>
      <c r="P5">
        <v>3</v>
      </c>
      <c r="Q5">
        <v>33</v>
      </c>
      <c r="R5">
        <v>0.3</v>
      </c>
      <c r="S5">
        <v>11.18</v>
      </c>
    </row>
    <row r="6" spans="1:19" x14ac:dyDescent="0.2">
      <c r="A6">
        <v>4</v>
      </c>
      <c r="B6">
        <v>32.770000000000003</v>
      </c>
      <c r="C6">
        <v>0.35</v>
      </c>
      <c r="D6">
        <v>10.95</v>
      </c>
      <c r="F6">
        <v>4</v>
      </c>
      <c r="G6">
        <v>33</v>
      </c>
      <c r="H6">
        <v>0.31</v>
      </c>
      <c r="I6">
        <v>11.18</v>
      </c>
      <c r="K6">
        <v>4</v>
      </c>
      <c r="L6">
        <v>33</v>
      </c>
      <c r="M6">
        <v>0.23</v>
      </c>
      <c r="N6">
        <v>11.41</v>
      </c>
      <c r="P6">
        <v>4</v>
      </c>
      <c r="Q6">
        <v>33</v>
      </c>
      <c r="R6">
        <v>0.31</v>
      </c>
      <c r="S6">
        <v>11.18</v>
      </c>
    </row>
    <row r="7" spans="1:19" x14ac:dyDescent="0.2">
      <c r="A7">
        <v>5</v>
      </c>
      <c r="B7">
        <v>32.770000000000003</v>
      </c>
      <c r="C7">
        <v>0.36</v>
      </c>
      <c r="D7">
        <v>10.95</v>
      </c>
      <c r="F7">
        <v>5</v>
      </c>
      <c r="G7">
        <v>33</v>
      </c>
      <c r="H7">
        <v>0.31</v>
      </c>
      <c r="I7">
        <v>11.18</v>
      </c>
      <c r="K7">
        <v>5</v>
      </c>
      <c r="L7">
        <v>33</v>
      </c>
      <c r="M7">
        <v>0.25</v>
      </c>
      <c r="N7">
        <v>11.41</v>
      </c>
      <c r="P7">
        <v>5</v>
      </c>
      <c r="Q7">
        <v>33</v>
      </c>
      <c r="R7">
        <v>0.32</v>
      </c>
      <c r="S7">
        <v>11.3</v>
      </c>
    </row>
    <row r="8" spans="1:19" x14ac:dyDescent="0.2">
      <c r="A8">
        <v>6</v>
      </c>
      <c r="B8">
        <v>32.770000000000003</v>
      </c>
      <c r="C8">
        <v>0.36</v>
      </c>
      <c r="D8">
        <v>10.95</v>
      </c>
      <c r="F8">
        <v>6</v>
      </c>
      <c r="G8">
        <v>33</v>
      </c>
      <c r="H8">
        <v>0.31</v>
      </c>
      <c r="I8">
        <v>11.18</v>
      </c>
      <c r="K8">
        <v>6</v>
      </c>
      <c r="L8">
        <v>33</v>
      </c>
      <c r="M8">
        <v>0.24</v>
      </c>
      <c r="N8">
        <v>11.41</v>
      </c>
      <c r="P8">
        <v>6</v>
      </c>
      <c r="Q8">
        <v>33</v>
      </c>
      <c r="R8">
        <v>0.32</v>
      </c>
      <c r="S8">
        <v>11.18</v>
      </c>
    </row>
    <row r="9" spans="1:19" x14ac:dyDescent="0.2">
      <c r="A9">
        <v>7</v>
      </c>
      <c r="B9">
        <v>32.770000000000003</v>
      </c>
      <c r="C9">
        <v>0.37</v>
      </c>
      <c r="D9">
        <v>10.95</v>
      </c>
      <c r="F9">
        <v>7</v>
      </c>
      <c r="G9">
        <v>33</v>
      </c>
      <c r="H9">
        <v>0.31</v>
      </c>
      <c r="I9">
        <v>11.18</v>
      </c>
      <c r="K9">
        <v>7</v>
      </c>
      <c r="L9">
        <v>33</v>
      </c>
      <c r="M9">
        <v>0.25</v>
      </c>
      <c r="N9">
        <v>11.41</v>
      </c>
      <c r="P9">
        <v>7</v>
      </c>
      <c r="Q9">
        <v>33</v>
      </c>
      <c r="R9">
        <v>0.32</v>
      </c>
      <c r="S9">
        <v>11.18</v>
      </c>
    </row>
    <row r="10" spans="1:19" x14ac:dyDescent="0.2">
      <c r="A10">
        <v>8</v>
      </c>
      <c r="B10">
        <v>32.770000000000003</v>
      </c>
      <c r="C10">
        <v>0.36</v>
      </c>
      <c r="D10">
        <v>10.95</v>
      </c>
      <c r="F10">
        <v>8</v>
      </c>
      <c r="G10">
        <v>33</v>
      </c>
      <c r="H10">
        <v>0.3</v>
      </c>
      <c r="I10">
        <v>11.18</v>
      </c>
      <c r="K10">
        <v>8</v>
      </c>
      <c r="L10">
        <v>33</v>
      </c>
      <c r="M10">
        <v>0.25</v>
      </c>
      <c r="N10">
        <v>11.41</v>
      </c>
      <c r="P10">
        <v>8</v>
      </c>
      <c r="Q10">
        <v>33</v>
      </c>
      <c r="R10">
        <v>0.31</v>
      </c>
      <c r="S10">
        <v>11.18</v>
      </c>
    </row>
    <row r="11" spans="1:19" x14ac:dyDescent="0.2">
      <c r="A11">
        <v>9</v>
      </c>
      <c r="B11">
        <v>32.770000000000003</v>
      </c>
      <c r="C11">
        <v>0.37</v>
      </c>
      <c r="D11">
        <v>10.95</v>
      </c>
      <c r="F11">
        <v>9</v>
      </c>
      <c r="G11">
        <v>33</v>
      </c>
      <c r="H11">
        <v>0.3</v>
      </c>
      <c r="I11">
        <v>11.18</v>
      </c>
      <c r="K11">
        <v>9</v>
      </c>
      <c r="L11">
        <v>33</v>
      </c>
      <c r="M11">
        <v>0.26</v>
      </c>
      <c r="N11">
        <v>11.41</v>
      </c>
      <c r="P11">
        <v>9</v>
      </c>
      <c r="Q11">
        <v>33</v>
      </c>
      <c r="R11">
        <v>0.3</v>
      </c>
      <c r="S11">
        <v>11.18</v>
      </c>
    </row>
    <row r="12" spans="1:19" x14ac:dyDescent="0.2">
      <c r="A12">
        <v>10</v>
      </c>
      <c r="B12">
        <v>32.770000000000003</v>
      </c>
      <c r="C12">
        <v>0.37</v>
      </c>
      <c r="D12">
        <v>10.95</v>
      </c>
      <c r="F12">
        <v>10</v>
      </c>
      <c r="G12">
        <v>33</v>
      </c>
      <c r="H12">
        <v>0.3</v>
      </c>
      <c r="I12">
        <v>11.18</v>
      </c>
      <c r="K12">
        <v>10</v>
      </c>
      <c r="L12">
        <v>33</v>
      </c>
      <c r="M12">
        <v>0.27</v>
      </c>
      <c r="N12">
        <v>11.41</v>
      </c>
      <c r="P12">
        <v>10</v>
      </c>
      <c r="Q12">
        <v>33</v>
      </c>
      <c r="R12">
        <v>0.28999999999999998</v>
      </c>
      <c r="S12">
        <v>11.3</v>
      </c>
    </row>
    <row r="13" spans="1:19" x14ac:dyDescent="0.2">
      <c r="A13">
        <v>11</v>
      </c>
      <c r="B13">
        <v>32.770000000000003</v>
      </c>
      <c r="C13">
        <v>0.37</v>
      </c>
      <c r="D13">
        <v>10.95</v>
      </c>
      <c r="F13">
        <v>11</v>
      </c>
      <c r="G13">
        <v>33</v>
      </c>
      <c r="H13">
        <v>0.3</v>
      </c>
      <c r="I13">
        <v>11.18</v>
      </c>
      <c r="K13">
        <v>11</v>
      </c>
      <c r="L13">
        <v>33.229999999999997</v>
      </c>
      <c r="M13">
        <v>0.28999999999999998</v>
      </c>
      <c r="N13">
        <v>11.41</v>
      </c>
      <c r="P13">
        <v>11</v>
      </c>
      <c r="Q13">
        <v>33</v>
      </c>
      <c r="R13">
        <v>0.28999999999999998</v>
      </c>
      <c r="S13">
        <v>11.3</v>
      </c>
    </row>
    <row r="14" spans="1:19" x14ac:dyDescent="0.2">
      <c r="A14">
        <v>12</v>
      </c>
      <c r="B14">
        <v>32.770000000000003</v>
      </c>
      <c r="C14">
        <v>0.37</v>
      </c>
      <c r="D14">
        <v>10.95</v>
      </c>
      <c r="F14">
        <v>12</v>
      </c>
      <c r="G14">
        <v>33</v>
      </c>
      <c r="H14">
        <v>0.3</v>
      </c>
      <c r="I14">
        <v>11.18</v>
      </c>
      <c r="K14">
        <v>12</v>
      </c>
      <c r="L14">
        <v>33</v>
      </c>
      <c r="M14">
        <v>0.26</v>
      </c>
      <c r="N14">
        <v>11.41</v>
      </c>
      <c r="P14">
        <v>12</v>
      </c>
      <c r="Q14">
        <v>33</v>
      </c>
      <c r="R14">
        <v>0.28999999999999998</v>
      </c>
      <c r="S14">
        <v>11.3</v>
      </c>
    </row>
    <row r="15" spans="1:19" x14ac:dyDescent="0.2">
      <c r="A15">
        <v>13</v>
      </c>
      <c r="B15">
        <v>32.770000000000003</v>
      </c>
      <c r="C15">
        <v>0.38</v>
      </c>
      <c r="D15">
        <v>10.95</v>
      </c>
      <c r="F15">
        <v>13</v>
      </c>
      <c r="G15">
        <v>33</v>
      </c>
      <c r="H15">
        <v>0.28999999999999998</v>
      </c>
      <c r="I15">
        <v>11.18</v>
      </c>
      <c r="K15">
        <v>13</v>
      </c>
      <c r="L15">
        <v>33.229999999999997</v>
      </c>
      <c r="M15">
        <v>0.28000000000000003</v>
      </c>
      <c r="N15">
        <v>11.41</v>
      </c>
      <c r="P15">
        <v>13</v>
      </c>
      <c r="Q15">
        <v>33</v>
      </c>
      <c r="R15">
        <v>0.28999999999999998</v>
      </c>
      <c r="S15">
        <v>11.3</v>
      </c>
    </row>
    <row r="16" spans="1:19" x14ac:dyDescent="0.2">
      <c r="A16">
        <v>14</v>
      </c>
      <c r="B16">
        <v>32.770000000000003</v>
      </c>
      <c r="C16">
        <v>0.37</v>
      </c>
      <c r="D16">
        <v>10.95</v>
      </c>
      <c r="F16">
        <v>14</v>
      </c>
      <c r="G16">
        <v>33</v>
      </c>
      <c r="H16">
        <v>0.28999999999999998</v>
      </c>
      <c r="I16">
        <v>11.18</v>
      </c>
      <c r="K16">
        <v>14</v>
      </c>
      <c r="L16">
        <v>33.229999999999997</v>
      </c>
      <c r="M16">
        <v>0.27</v>
      </c>
      <c r="N16">
        <v>11.41</v>
      </c>
      <c r="P16">
        <v>14</v>
      </c>
      <c r="Q16">
        <v>33</v>
      </c>
      <c r="R16">
        <v>0.28000000000000003</v>
      </c>
      <c r="S16">
        <v>11.3</v>
      </c>
    </row>
    <row r="17" spans="1:23" x14ac:dyDescent="0.2">
      <c r="A17">
        <v>15</v>
      </c>
      <c r="B17">
        <v>32.770000000000003</v>
      </c>
      <c r="C17">
        <v>0.36</v>
      </c>
      <c r="D17">
        <v>10.95</v>
      </c>
      <c r="F17">
        <v>15</v>
      </c>
      <c r="G17">
        <v>33</v>
      </c>
      <c r="H17">
        <v>0.28999999999999998</v>
      </c>
      <c r="I17">
        <v>11.18</v>
      </c>
      <c r="K17">
        <v>15</v>
      </c>
      <c r="L17">
        <v>33.229999999999997</v>
      </c>
      <c r="M17">
        <v>0.27</v>
      </c>
      <c r="N17">
        <v>11.41</v>
      </c>
      <c r="P17">
        <v>15</v>
      </c>
      <c r="Q17">
        <v>33</v>
      </c>
      <c r="R17">
        <v>0.28000000000000003</v>
      </c>
      <c r="S17">
        <v>11.3</v>
      </c>
    </row>
    <row r="18" spans="1:23" x14ac:dyDescent="0.2">
      <c r="A18">
        <v>16</v>
      </c>
      <c r="B18">
        <v>32.770000000000003</v>
      </c>
      <c r="C18">
        <v>0.35</v>
      </c>
      <c r="D18">
        <v>10.95</v>
      </c>
      <c r="F18">
        <v>16</v>
      </c>
      <c r="G18">
        <v>33</v>
      </c>
      <c r="H18">
        <v>0.28999999999999998</v>
      </c>
      <c r="I18">
        <v>11.18</v>
      </c>
      <c r="K18">
        <v>16</v>
      </c>
      <c r="L18">
        <v>33</v>
      </c>
      <c r="M18">
        <v>0.22</v>
      </c>
      <c r="N18">
        <v>11.41</v>
      </c>
      <c r="P18">
        <v>16</v>
      </c>
      <c r="Q18">
        <v>33</v>
      </c>
      <c r="R18">
        <v>0.27</v>
      </c>
      <c r="S18">
        <v>11.3</v>
      </c>
      <c r="W18" t="s">
        <v>40</v>
      </c>
    </row>
    <row r="19" spans="1:23" x14ac:dyDescent="0.2">
      <c r="A19" t="s">
        <v>32</v>
      </c>
      <c r="B19">
        <v>32.770000000000003</v>
      </c>
      <c r="C19">
        <v>0.36</v>
      </c>
      <c r="D19">
        <v>10.95</v>
      </c>
      <c r="F19" t="s">
        <v>32</v>
      </c>
      <c r="G19">
        <v>32.99</v>
      </c>
      <c r="H19">
        <v>0.3</v>
      </c>
      <c r="I19">
        <v>11.18</v>
      </c>
      <c r="K19" t="s">
        <v>32</v>
      </c>
      <c r="L19">
        <v>33.07</v>
      </c>
      <c r="M19">
        <v>0.25</v>
      </c>
      <c r="N19">
        <v>11.41</v>
      </c>
      <c r="P19" t="s">
        <v>32</v>
      </c>
      <c r="Q19">
        <v>32.99</v>
      </c>
      <c r="R19">
        <v>0.3</v>
      </c>
      <c r="S19">
        <v>11.24</v>
      </c>
      <c r="U19" t="s">
        <v>39</v>
      </c>
      <c r="V19">
        <f>AVERAGE(B19,G19,L19,Q19)</f>
        <v>32.955000000000005</v>
      </c>
      <c r="W19">
        <f>STDEV(B19,G19,L19,Q19)</f>
        <v>0.12897028081435297</v>
      </c>
    </row>
    <row r="20" spans="1:23" x14ac:dyDescent="0.2">
      <c r="A20" t="s">
        <v>33</v>
      </c>
      <c r="B20">
        <v>0</v>
      </c>
      <c r="C20">
        <v>0.01</v>
      </c>
      <c r="D20">
        <v>0</v>
      </c>
      <c r="F20" t="s">
        <v>33</v>
      </c>
      <c r="G20">
        <v>0.06</v>
      </c>
      <c r="H20">
        <v>0.01</v>
      </c>
      <c r="I20">
        <v>0</v>
      </c>
      <c r="K20" t="s">
        <v>33</v>
      </c>
      <c r="L20">
        <v>0.11</v>
      </c>
      <c r="M20">
        <v>0.02</v>
      </c>
      <c r="N20">
        <v>0</v>
      </c>
      <c r="P20" t="s">
        <v>33</v>
      </c>
      <c r="Q20">
        <v>0.06</v>
      </c>
      <c r="R20">
        <v>0.02</v>
      </c>
      <c r="S20">
        <v>0.06</v>
      </c>
    </row>
    <row r="22" spans="1:23" x14ac:dyDescent="0.2">
      <c r="D22">
        <f>DEGREES(ATAN(D18/20))</f>
        <v>28.700704956337585</v>
      </c>
      <c r="I22">
        <f>DEGREES(ATAN(I18/20))</f>
        <v>29.20519037082202</v>
      </c>
      <c r="N22">
        <f>DEGREES(ATAN(N18/20))</f>
        <v>29.704758208603792</v>
      </c>
      <c r="S22">
        <f>DEGREES(ATAN(S18/20))</f>
        <v>29.466448275120097</v>
      </c>
      <c r="U22" t="s">
        <v>39</v>
      </c>
      <c r="V22">
        <f>AVERAGE(D22,I22,N22,S22)</f>
        <v>29.269275452720873</v>
      </c>
      <c r="W22">
        <f>STDEV(D22,I22,N22,S22)</f>
        <v>0.43046550757824142</v>
      </c>
    </row>
    <row r="24" spans="1:23" x14ac:dyDescent="0.2">
      <c r="A24" t="s">
        <v>34</v>
      </c>
      <c r="F24" t="s">
        <v>35</v>
      </c>
      <c r="K24" t="s">
        <v>36</v>
      </c>
      <c r="P24" t="s">
        <v>37</v>
      </c>
    </row>
    <row r="25" spans="1:23" x14ac:dyDescent="0.2">
      <c r="A25" t="s">
        <v>30</v>
      </c>
      <c r="B25" t="s">
        <v>2</v>
      </c>
      <c r="C25" t="s">
        <v>3</v>
      </c>
      <c r="D25" t="s">
        <v>31</v>
      </c>
      <c r="F25" t="s">
        <v>30</v>
      </c>
      <c r="G25" t="s">
        <v>2</v>
      </c>
      <c r="H25" t="s">
        <v>3</v>
      </c>
      <c r="I25" t="s">
        <v>31</v>
      </c>
      <c r="K25" t="s">
        <v>30</v>
      </c>
      <c r="L25" t="s">
        <v>2</v>
      </c>
      <c r="M25" t="s">
        <v>3</v>
      </c>
      <c r="N25" t="s">
        <v>31</v>
      </c>
      <c r="P25" t="s">
        <v>30</v>
      </c>
      <c r="Q25" t="s">
        <v>2</v>
      </c>
      <c r="R25" t="s">
        <v>3</v>
      </c>
      <c r="S25" t="s">
        <v>31</v>
      </c>
    </row>
    <row r="26" spans="1:23" x14ac:dyDescent="0.2">
      <c r="A26">
        <v>1</v>
      </c>
      <c r="B26">
        <v>67.92</v>
      </c>
      <c r="C26">
        <v>1.37</v>
      </c>
      <c r="D26">
        <v>40.46</v>
      </c>
      <c r="F26">
        <v>1</v>
      </c>
      <c r="G26">
        <v>67.78</v>
      </c>
      <c r="H26">
        <v>7.16</v>
      </c>
      <c r="I26">
        <v>38.270000000000003</v>
      </c>
      <c r="K26">
        <v>1</v>
      </c>
      <c r="L26">
        <v>71.06</v>
      </c>
      <c r="M26">
        <v>5.72</v>
      </c>
      <c r="N26">
        <v>43</v>
      </c>
      <c r="P26">
        <v>1</v>
      </c>
      <c r="Q26">
        <v>69.48</v>
      </c>
      <c r="R26">
        <v>2.57</v>
      </c>
      <c r="S26">
        <v>42.19</v>
      </c>
    </row>
    <row r="27" spans="1:23" x14ac:dyDescent="0.2">
      <c r="A27">
        <v>2</v>
      </c>
      <c r="B27">
        <v>68.2</v>
      </c>
      <c r="C27">
        <v>1</v>
      </c>
      <c r="D27">
        <v>40.46</v>
      </c>
      <c r="F27">
        <v>2</v>
      </c>
      <c r="G27">
        <v>67.88</v>
      </c>
      <c r="H27">
        <v>7.52</v>
      </c>
      <c r="I27">
        <v>38.159999999999997</v>
      </c>
      <c r="K27">
        <v>2</v>
      </c>
      <c r="L27">
        <v>71.2</v>
      </c>
      <c r="M27">
        <v>6.03</v>
      </c>
      <c r="N27">
        <v>42.88</v>
      </c>
      <c r="P27">
        <v>2</v>
      </c>
      <c r="Q27">
        <v>70.3</v>
      </c>
      <c r="R27">
        <v>3.65</v>
      </c>
      <c r="S27">
        <v>42.19</v>
      </c>
    </row>
    <row r="28" spans="1:23" x14ac:dyDescent="0.2">
      <c r="A28">
        <v>3</v>
      </c>
      <c r="B28">
        <v>68.38</v>
      </c>
      <c r="C28">
        <v>1.2</v>
      </c>
      <c r="D28">
        <v>40.46</v>
      </c>
      <c r="F28">
        <v>3</v>
      </c>
      <c r="G28">
        <v>68.06</v>
      </c>
      <c r="H28">
        <v>8.26</v>
      </c>
      <c r="I28">
        <v>38.159999999999997</v>
      </c>
      <c r="K28">
        <v>3</v>
      </c>
      <c r="L28">
        <v>71.16</v>
      </c>
      <c r="M28">
        <v>6.03</v>
      </c>
      <c r="N28">
        <v>42.77</v>
      </c>
      <c r="P28">
        <v>3</v>
      </c>
      <c r="Q28">
        <v>71.02</v>
      </c>
      <c r="R28">
        <v>5</v>
      </c>
      <c r="S28">
        <v>42.07</v>
      </c>
    </row>
    <row r="29" spans="1:23" x14ac:dyDescent="0.2">
      <c r="A29">
        <v>4</v>
      </c>
      <c r="B29">
        <v>68.42</v>
      </c>
      <c r="C29">
        <v>1.7</v>
      </c>
      <c r="D29">
        <v>40.46</v>
      </c>
      <c r="F29">
        <v>4</v>
      </c>
      <c r="G29">
        <v>68.2</v>
      </c>
      <c r="H29">
        <v>8.89</v>
      </c>
      <c r="I29">
        <v>38.159999999999997</v>
      </c>
      <c r="K29">
        <v>4</v>
      </c>
      <c r="L29">
        <v>71.02</v>
      </c>
      <c r="M29">
        <v>5.4</v>
      </c>
      <c r="N29">
        <v>42.77</v>
      </c>
      <c r="P29">
        <v>4</v>
      </c>
      <c r="Q29">
        <v>71.430000000000007</v>
      </c>
      <c r="R29">
        <v>5.56</v>
      </c>
      <c r="S29">
        <v>42.07</v>
      </c>
    </row>
    <row r="30" spans="1:23" x14ac:dyDescent="0.2">
      <c r="A30">
        <v>5</v>
      </c>
      <c r="B30">
        <v>68.47</v>
      </c>
      <c r="C30">
        <v>2.0499999999999998</v>
      </c>
      <c r="D30">
        <v>40.46</v>
      </c>
      <c r="F30">
        <v>5</v>
      </c>
      <c r="G30">
        <v>68.06</v>
      </c>
      <c r="H30">
        <v>9.18</v>
      </c>
      <c r="I30">
        <v>38.159999999999997</v>
      </c>
      <c r="K30">
        <v>5</v>
      </c>
      <c r="L30">
        <v>70.7</v>
      </c>
      <c r="M30">
        <v>5.12</v>
      </c>
      <c r="N30">
        <v>42.77</v>
      </c>
      <c r="P30">
        <v>5</v>
      </c>
      <c r="Q30">
        <v>71.63</v>
      </c>
      <c r="R30">
        <v>5.97</v>
      </c>
      <c r="S30">
        <v>42.07</v>
      </c>
    </row>
    <row r="31" spans="1:23" x14ac:dyDescent="0.2">
      <c r="A31">
        <v>6</v>
      </c>
      <c r="B31">
        <v>68.510000000000005</v>
      </c>
      <c r="C31">
        <v>2.66</v>
      </c>
      <c r="D31">
        <v>40.35</v>
      </c>
      <c r="F31">
        <v>6</v>
      </c>
      <c r="G31">
        <v>67.69</v>
      </c>
      <c r="H31">
        <v>9.0299999999999994</v>
      </c>
      <c r="I31">
        <v>38.159999999999997</v>
      </c>
      <c r="K31">
        <v>6</v>
      </c>
      <c r="L31">
        <v>70.489999999999995</v>
      </c>
      <c r="M31">
        <v>4.68</v>
      </c>
      <c r="N31">
        <v>42.77</v>
      </c>
      <c r="P31">
        <v>6</v>
      </c>
      <c r="Q31">
        <v>71.47</v>
      </c>
      <c r="R31">
        <v>5.82</v>
      </c>
      <c r="S31">
        <v>42.07</v>
      </c>
    </row>
    <row r="32" spans="1:23" x14ac:dyDescent="0.2">
      <c r="A32">
        <v>7</v>
      </c>
      <c r="B32">
        <v>68.290000000000006</v>
      </c>
      <c r="C32">
        <v>3.06</v>
      </c>
      <c r="D32">
        <v>40.229999999999997</v>
      </c>
      <c r="F32">
        <v>7</v>
      </c>
      <c r="G32">
        <v>67.099999999999994</v>
      </c>
      <c r="H32">
        <v>7.98</v>
      </c>
      <c r="I32">
        <v>38.159999999999997</v>
      </c>
      <c r="K32">
        <v>7</v>
      </c>
      <c r="L32">
        <v>70.45</v>
      </c>
      <c r="M32">
        <v>3.49</v>
      </c>
      <c r="N32">
        <v>42.77</v>
      </c>
      <c r="P32">
        <v>7</v>
      </c>
      <c r="Q32">
        <v>70.95</v>
      </c>
      <c r="R32">
        <v>4.92</v>
      </c>
      <c r="S32">
        <v>42.07</v>
      </c>
    </row>
    <row r="33" spans="1:23" x14ac:dyDescent="0.2">
      <c r="A33">
        <v>8</v>
      </c>
      <c r="B33">
        <v>67.83</v>
      </c>
      <c r="C33">
        <v>2.91</v>
      </c>
      <c r="D33">
        <v>40.35</v>
      </c>
      <c r="F33">
        <v>8</v>
      </c>
      <c r="G33">
        <v>66.599999999999994</v>
      </c>
      <c r="H33">
        <v>5.4</v>
      </c>
      <c r="I33">
        <v>38.159999999999997</v>
      </c>
      <c r="K33">
        <v>8</v>
      </c>
      <c r="L33">
        <v>70.489999999999995</v>
      </c>
      <c r="M33">
        <v>2.88</v>
      </c>
      <c r="N33">
        <v>42.77</v>
      </c>
      <c r="P33">
        <v>8</v>
      </c>
      <c r="Q33">
        <v>71.13</v>
      </c>
      <c r="R33">
        <v>5.28</v>
      </c>
      <c r="S33">
        <v>42.07</v>
      </c>
    </row>
    <row r="34" spans="1:23" x14ac:dyDescent="0.2">
      <c r="A34">
        <v>9</v>
      </c>
      <c r="B34">
        <v>67.25</v>
      </c>
      <c r="C34">
        <v>2.1</v>
      </c>
      <c r="D34">
        <v>40.35</v>
      </c>
      <c r="F34">
        <v>9</v>
      </c>
      <c r="G34">
        <v>66.33</v>
      </c>
      <c r="H34">
        <v>2.84</v>
      </c>
      <c r="I34">
        <v>38.159999999999997</v>
      </c>
      <c r="K34">
        <v>9</v>
      </c>
      <c r="L34">
        <v>70.45</v>
      </c>
      <c r="M34">
        <v>3.83</v>
      </c>
      <c r="N34">
        <v>42.77</v>
      </c>
      <c r="P34">
        <v>9</v>
      </c>
      <c r="Q34">
        <v>71.260000000000005</v>
      </c>
      <c r="R34">
        <v>5.35</v>
      </c>
      <c r="S34">
        <v>42.07</v>
      </c>
    </row>
    <row r="35" spans="1:23" x14ac:dyDescent="0.2">
      <c r="A35">
        <v>10</v>
      </c>
      <c r="B35">
        <v>66.650000000000006</v>
      </c>
      <c r="C35">
        <v>1.32</v>
      </c>
      <c r="D35">
        <v>40.35</v>
      </c>
      <c r="F35">
        <v>10</v>
      </c>
      <c r="G35">
        <v>66.39</v>
      </c>
      <c r="H35">
        <v>1.44</v>
      </c>
      <c r="I35">
        <v>38.04</v>
      </c>
      <c r="K35">
        <v>10</v>
      </c>
      <c r="L35">
        <v>70.41</v>
      </c>
      <c r="M35">
        <v>5.27</v>
      </c>
      <c r="N35">
        <v>42.77</v>
      </c>
      <c r="P35">
        <v>10</v>
      </c>
      <c r="Q35">
        <v>71.09</v>
      </c>
      <c r="R35">
        <v>4.8099999999999996</v>
      </c>
      <c r="S35">
        <v>42.07</v>
      </c>
    </row>
    <row r="36" spans="1:23" x14ac:dyDescent="0.2">
      <c r="A36">
        <v>11</v>
      </c>
      <c r="B36">
        <v>66.33</v>
      </c>
      <c r="C36">
        <v>0.82</v>
      </c>
      <c r="D36">
        <v>40.35</v>
      </c>
      <c r="F36">
        <v>11</v>
      </c>
      <c r="G36">
        <v>66.650000000000006</v>
      </c>
      <c r="H36">
        <v>1.26</v>
      </c>
      <c r="I36">
        <v>38.04</v>
      </c>
      <c r="K36">
        <v>11</v>
      </c>
      <c r="L36">
        <v>70.95</v>
      </c>
      <c r="M36">
        <v>5.92</v>
      </c>
      <c r="N36">
        <v>42.88</v>
      </c>
      <c r="P36">
        <v>11</v>
      </c>
      <c r="Q36">
        <v>70.78</v>
      </c>
      <c r="R36">
        <v>3.78</v>
      </c>
      <c r="S36">
        <v>42.07</v>
      </c>
    </row>
    <row r="37" spans="1:23" x14ac:dyDescent="0.2">
      <c r="A37">
        <v>12</v>
      </c>
      <c r="B37">
        <v>66.8</v>
      </c>
      <c r="C37">
        <v>0.78</v>
      </c>
      <c r="D37">
        <v>40.35</v>
      </c>
      <c r="F37">
        <v>12</v>
      </c>
      <c r="G37">
        <v>66.7</v>
      </c>
      <c r="H37">
        <v>2.09</v>
      </c>
      <c r="I37">
        <v>38.04</v>
      </c>
      <c r="K37">
        <v>12</v>
      </c>
      <c r="L37">
        <v>71.16</v>
      </c>
      <c r="M37">
        <v>6.1</v>
      </c>
      <c r="N37">
        <v>42.88</v>
      </c>
      <c r="P37">
        <v>12</v>
      </c>
      <c r="Q37">
        <v>70.34</v>
      </c>
      <c r="R37">
        <v>2.96</v>
      </c>
      <c r="S37">
        <v>42.07</v>
      </c>
    </row>
    <row r="38" spans="1:23" x14ac:dyDescent="0.2">
      <c r="A38">
        <v>13</v>
      </c>
      <c r="B38">
        <v>67.5</v>
      </c>
      <c r="C38">
        <v>1.2</v>
      </c>
      <c r="D38">
        <v>40.35</v>
      </c>
      <c r="F38">
        <v>13</v>
      </c>
      <c r="G38">
        <v>66.75</v>
      </c>
      <c r="H38">
        <v>3.3</v>
      </c>
      <c r="I38">
        <v>38.04</v>
      </c>
      <c r="K38">
        <v>13</v>
      </c>
      <c r="L38">
        <v>71.02</v>
      </c>
      <c r="M38">
        <v>5.68</v>
      </c>
      <c r="N38">
        <v>42.88</v>
      </c>
      <c r="P38">
        <v>13</v>
      </c>
      <c r="Q38">
        <v>69.88</v>
      </c>
      <c r="R38">
        <v>3.21</v>
      </c>
      <c r="S38">
        <v>42.07</v>
      </c>
    </row>
    <row r="39" spans="1:23" x14ac:dyDescent="0.2">
      <c r="A39">
        <v>14</v>
      </c>
      <c r="B39">
        <v>67.92</v>
      </c>
      <c r="C39">
        <v>1.44</v>
      </c>
      <c r="D39">
        <v>40.229999999999997</v>
      </c>
      <c r="F39">
        <v>14</v>
      </c>
      <c r="G39">
        <v>67</v>
      </c>
      <c r="H39">
        <v>4.5999999999999996</v>
      </c>
      <c r="I39">
        <v>38.04</v>
      </c>
      <c r="K39">
        <v>14</v>
      </c>
      <c r="L39">
        <v>71.02</v>
      </c>
      <c r="M39">
        <v>5.84</v>
      </c>
      <c r="N39">
        <v>43</v>
      </c>
      <c r="P39">
        <v>14</v>
      </c>
      <c r="Q39">
        <v>69.650000000000006</v>
      </c>
      <c r="R39">
        <v>3.69</v>
      </c>
      <c r="S39">
        <v>42.19</v>
      </c>
    </row>
    <row r="40" spans="1:23" x14ac:dyDescent="0.2">
      <c r="A40">
        <v>15</v>
      </c>
      <c r="B40">
        <v>68.06</v>
      </c>
      <c r="C40">
        <v>1.52</v>
      </c>
      <c r="D40">
        <v>40.229999999999997</v>
      </c>
      <c r="F40">
        <v>15</v>
      </c>
      <c r="G40">
        <v>67.099999999999994</v>
      </c>
      <c r="H40">
        <v>5.41</v>
      </c>
      <c r="I40">
        <v>38.04</v>
      </c>
      <c r="K40">
        <v>15</v>
      </c>
      <c r="L40">
        <v>71.02</v>
      </c>
      <c r="M40">
        <v>5.82</v>
      </c>
      <c r="N40">
        <v>43</v>
      </c>
      <c r="P40">
        <v>15</v>
      </c>
      <c r="Q40">
        <v>69.400000000000006</v>
      </c>
      <c r="R40">
        <v>3.52</v>
      </c>
      <c r="S40">
        <v>42.19</v>
      </c>
    </row>
    <row r="41" spans="1:23" x14ac:dyDescent="0.2">
      <c r="A41">
        <v>16</v>
      </c>
      <c r="B41">
        <v>68.11</v>
      </c>
      <c r="C41">
        <v>1.41</v>
      </c>
      <c r="D41">
        <v>40.229999999999997</v>
      </c>
      <c r="F41">
        <v>16</v>
      </c>
      <c r="G41">
        <v>67.3</v>
      </c>
      <c r="H41">
        <v>5.82</v>
      </c>
      <c r="I41">
        <v>38.04</v>
      </c>
      <c r="K41">
        <v>16</v>
      </c>
      <c r="L41">
        <v>70.989999999999995</v>
      </c>
      <c r="M41">
        <v>5.28</v>
      </c>
      <c r="N41">
        <v>43</v>
      </c>
      <c r="P41">
        <v>16</v>
      </c>
      <c r="Q41">
        <v>69.48</v>
      </c>
      <c r="R41">
        <v>2.99</v>
      </c>
      <c r="S41">
        <v>42.19</v>
      </c>
      <c r="W41" t="s">
        <v>41</v>
      </c>
    </row>
    <row r="42" spans="1:23" x14ac:dyDescent="0.2">
      <c r="A42" t="s">
        <v>32</v>
      </c>
      <c r="B42">
        <v>67.790000000000006</v>
      </c>
      <c r="C42">
        <v>1.66</v>
      </c>
      <c r="D42">
        <v>40.35</v>
      </c>
      <c r="F42" t="s">
        <v>32</v>
      </c>
      <c r="G42">
        <v>67.22</v>
      </c>
      <c r="H42">
        <v>5.64</v>
      </c>
      <c r="I42">
        <v>38.11</v>
      </c>
      <c r="K42" t="s">
        <v>32</v>
      </c>
      <c r="L42">
        <v>70.849999999999994</v>
      </c>
      <c r="M42">
        <v>5.19</v>
      </c>
      <c r="N42">
        <v>42.85</v>
      </c>
      <c r="P42" t="s">
        <v>32</v>
      </c>
      <c r="Q42">
        <v>70.58</v>
      </c>
      <c r="R42">
        <v>4.32</v>
      </c>
      <c r="S42">
        <v>42.11</v>
      </c>
      <c r="U42" t="s">
        <v>39</v>
      </c>
      <c r="V42">
        <f>AVERAGE(B42,G42,L42,Q42)</f>
        <v>69.11</v>
      </c>
      <c r="W42">
        <f>STDEV(B42,G42,L42,Q42)</f>
        <v>1.8710959355415178</v>
      </c>
    </row>
    <row r="43" spans="1:23" x14ac:dyDescent="0.2">
      <c r="A43" t="s">
        <v>33</v>
      </c>
      <c r="B43">
        <v>0.67</v>
      </c>
      <c r="C43">
        <v>0.69</v>
      </c>
      <c r="D43">
        <v>0.09</v>
      </c>
      <c r="F43" t="s">
        <v>33</v>
      </c>
      <c r="G43">
        <v>0.62</v>
      </c>
      <c r="H43">
        <v>2.7</v>
      </c>
      <c r="I43">
        <v>7.0000000000000007E-2</v>
      </c>
      <c r="K43" t="s">
        <v>33</v>
      </c>
      <c r="L43">
        <v>0.28000000000000003</v>
      </c>
      <c r="M43">
        <v>0.95</v>
      </c>
      <c r="N43">
        <v>0.09</v>
      </c>
      <c r="P43" t="s">
        <v>33</v>
      </c>
      <c r="Q43">
        <v>0.76</v>
      </c>
      <c r="R43">
        <v>1.1000000000000001</v>
      </c>
      <c r="S43">
        <v>0.06</v>
      </c>
    </row>
    <row r="46" spans="1:23" x14ac:dyDescent="0.2">
      <c r="D46">
        <f>DEGREES(ATAN(D42/20))</f>
        <v>63.63408926065204</v>
      </c>
      <c r="I46">
        <f>DEGREES(ATAN(I42/20))</f>
        <v>62.309661984939531</v>
      </c>
      <c r="N46">
        <f>DEGREES(ATAN(N42/20))</f>
        <v>64.979446619029645</v>
      </c>
      <c r="S46">
        <f>DEGREES(ATAN(S42/20))</f>
        <v>64.594779769443747</v>
      </c>
      <c r="U46" t="s">
        <v>39</v>
      </c>
      <c r="V46">
        <f>AVERAGE(D46,I46,N46,S46)</f>
        <v>63.879494408516237</v>
      </c>
      <c r="W46">
        <f>STDEV(D46,I46,N46,S46)</f>
        <v>1.1896954144768166</v>
      </c>
    </row>
    <row r="49" spans="1:19" x14ac:dyDescent="0.2">
      <c r="A49" t="s">
        <v>54</v>
      </c>
      <c r="F49" t="s">
        <v>55</v>
      </c>
      <c r="K49" t="s">
        <v>56</v>
      </c>
      <c r="P49" t="s">
        <v>57</v>
      </c>
    </row>
    <row r="50" spans="1:19" x14ac:dyDescent="0.2">
      <c r="A50" t="s">
        <v>30</v>
      </c>
      <c r="B50" t="s">
        <v>2</v>
      </c>
      <c r="C50" t="s">
        <v>3</v>
      </c>
      <c r="D50" t="s">
        <v>31</v>
      </c>
      <c r="F50" t="s">
        <v>30</v>
      </c>
      <c r="G50" t="s">
        <v>2</v>
      </c>
      <c r="H50" t="s">
        <v>3</v>
      </c>
      <c r="I50" t="s">
        <v>31</v>
      </c>
      <c r="K50" t="s">
        <v>30</v>
      </c>
      <c r="L50" t="s">
        <v>2</v>
      </c>
      <c r="M50" t="s">
        <v>3</v>
      </c>
      <c r="N50" t="s">
        <v>31</v>
      </c>
      <c r="P50" t="s">
        <v>30</v>
      </c>
      <c r="Q50" t="s">
        <v>2</v>
      </c>
      <c r="R50" t="s">
        <v>3</v>
      </c>
      <c r="S50" t="s">
        <v>31</v>
      </c>
    </row>
    <row r="51" spans="1:19" x14ac:dyDescent="0.2">
      <c r="A51">
        <v>1</v>
      </c>
      <c r="B51">
        <v>54.28</v>
      </c>
      <c r="C51">
        <v>0.77</v>
      </c>
      <c r="D51">
        <v>22.25</v>
      </c>
      <c r="F51">
        <v>1</v>
      </c>
      <c r="G51">
        <v>54.4</v>
      </c>
      <c r="H51">
        <v>1.6</v>
      </c>
      <c r="I51">
        <v>22.25</v>
      </c>
      <c r="K51">
        <v>1</v>
      </c>
      <c r="L51">
        <v>55.05</v>
      </c>
      <c r="M51">
        <v>1.28</v>
      </c>
      <c r="N51">
        <v>22.71</v>
      </c>
      <c r="P51">
        <v>1</v>
      </c>
      <c r="Q51">
        <v>53.25</v>
      </c>
      <c r="R51">
        <v>0.92</v>
      </c>
      <c r="S51">
        <v>21.56</v>
      </c>
    </row>
    <row r="52" spans="1:19" x14ac:dyDescent="0.2">
      <c r="A52">
        <v>2</v>
      </c>
      <c r="B52">
        <v>54.4</v>
      </c>
      <c r="C52">
        <v>1.02</v>
      </c>
      <c r="D52">
        <v>22.25</v>
      </c>
      <c r="F52">
        <v>2</v>
      </c>
      <c r="G52">
        <v>53.48</v>
      </c>
      <c r="H52">
        <v>1.1100000000000001</v>
      </c>
      <c r="I52">
        <v>22.25</v>
      </c>
      <c r="K52">
        <v>2</v>
      </c>
      <c r="L52">
        <v>54.17</v>
      </c>
      <c r="M52">
        <v>0.86</v>
      </c>
      <c r="N52">
        <v>22.71</v>
      </c>
      <c r="P52">
        <v>2</v>
      </c>
      <c r="Q52">
        <v>52.89</v>
      </c>
      <c r="R52">
        <v>0.83</v>
      </c>
      <c r="S52">
        <v>21.56</v>
      </c>
    </row>
    <row r="53" spans="1:19" x14ac:dyDescent="0.2">
      <c r="A53">
        <v>3</v>
      </c>
      <c r="B53">
        <v>54.73</v>
      </c>
      <c r="C53">
        <v>1.21</v>
      </c>
      <c r="D53">
        <v>22.25</v>
      </c>
      <c r="F53">
        <v>3</v>
      </c>
      <c r="G53">
        <v>52.04</v>
      </c>
      <c r="H53">
        <v>0.56000000000000005</v>
      </c>
      <c r="I53">
        <v>22.13</v>
      </c>
      <c r="K53">
        <v>3</v>
      </c>
      <c r="L53">
        <v>52.65</v>
      </c>
      <c r="M53">
        <v>0.56999999999999995</v>
      </c>
      <c r="N53">
        <v>22.71</v>
      </c>
      <c r="P53">
        <v>3</v>
      </c>
      <c r="Q53">
        <v>52.41</v>
      </c>
      <c r="R53">
        <v>0.69</v>
      </c>
      <c r="S53">
        <v>21.56</v>
      </c>
    </row>
    <row r="54" spans="1:19" x14ac:dyDescent="0.2">
      <c r="A54">
        <v>4</v>
      </c>
      <c r="B54">
        <v>54.84</v>
      </c>
      <c r="C54">
        <v>1.19</v>
      </c>
      <c r="D54">
        <v>22.25</v>
      </c>
      <c r="F54">
        <v>4</v>
      </c>
      <c r="G54">
        <v>51.28</v>
      </c>
      <c r="H54">
        <v>0.52</v>
      </c>
      <c r="I54">
        <v>22.13</v>
      </c>
      <c r="K54">
        <v>4</v>
      </c>
      <c r="L54">
        <v>51.79</v>
      </c>
      <c r="M54">
        <v>0.3</v>
      </c>
      <c r="N54">
        <v>22.71</v>
      </c>
      <c r="P54">
        <v>4</v>
      </c>
      <c r="Q54">
        <v>52.04</v>
      </c>
      <c r="R54">
        <v>0.54</v>
      </c>
      <c r="S54">
        <v>21.56</v>
      </c>
    </row>
    <row r="55" spans="1:19" x14ac:dyDescent="0.2">
      <c r="A55">
        <v>5</v>
      </c>
      <c r="B55">
        <v>54.84</v>
      </c>
      <c r="C55">
        <v>1.1599999999999999</v>
      </c>
      <c r="D55">
        <v>22.25</v>
      </c>
      <c r="F55">
        <v>5</v>
      </c>
      <c r="G55">
        <v>50.75</v>
      </c>
      <c r="H55">
        <v>0.86</v>
      </c>
      <c r="I55">
        <v>22.13</v>
      </c>
      <c r="K55">
        <v>5</v>
      </c>
      <c r="L55">
        <v>51.53</v>
      </c>
      <c r="M55">
        <v>0.43</v>
      </c>
      <c r="N55">
        <v>22.71</v>
      </c>
      <c r="P55">
        <v>5</v>
      </c>
      <c r="Q55">
        <v>51.79</v>
      </c>
      <c r="R55">
        <v>0.46</v>
      </c>
      <c r="S55">
        <v>21.56</v>
      </c>
    </row>
    <row r="56" spans="1:19" x14ac:dyDescent="0.2">
      <c r="A56">
        <v>6</v>
      </c>
      <c r="B56">
        <v>54.51</v>
      </c>
      <c r="C56">
        <v>1</v>
      </c>
      <c r="D56">
        <v>22.25</v>
      </c>
      <c r="F56">
        <v>6</v>
      </c>
      <c r="G56">
        <v>50.62</v>
      </c>
      <c r="H56">
        <v>0.89</v>
      </c>
      <c r="I56">
        <v>22.13</v>
      </c>
      <c r="K56">
        <v>6</v>
      </c>
      <c r="L56">
        <v>52.04</v>
      </c>
      <c r="M56">
        <v>0.67</v>
      </c>
      <c r="N56">
        <v>22.71</v>
      </c>
      <c r="P56">
        <v>6</v>
      </c>
      <c r="Q56">
        <v>51.4</v>
      </c>
      <c r="R56">
        <v>0.42</v>
      </c>
      <c r="S56">
        <v>21.56</v>
      </c>
    </row>
    <row r="57" spans="1:19" x14ac:dyDescent="0.2">
      <c r="A57">
        <v>7</v>
      </c>
      <c r="B57">
        <v>53.48</v>
      </c>
      <c r="C57">
        <v>0.66</v>
      </c>
      <c r="D57">
        <v>22.25</v>
      </c>
      <c r="F57">
        <v>7</v>
      </c>
      <c r="G57">
        <v>50.49</v>
      </c>
      <c r="H57">
        <v>0.65</v>
      </c>
      <c r="I57">
        <v>22.13</v>
      </c>
      <c r="K57">
        <v>7</v>
      </c>
      <c r="L57">
        <v>52.41</v>
      </c>
      <c r="M57">
        <v>0.79</v>
      </c>
      <c r="N57">
        <v>22.71</v>
      </c>
      <c r="P57">
        <v>7</v>
      </c>
      <c r="Q57">
        <v>51.02</v>
      </c>
      <c r="R57">
        <v>0.65</v>
      </c>
      <c r="S57">
        <v>21.56</v>
      </c>
    </row>
    <row r="58" spans="1:19" x14ac:dyDescent="0.2">
      <c r="A58">
        <v>8</v>
      </c>
      <c r="B58">
        <v>52.04</v>
      </c>
      <c r="C58">
        <v>0.38</v>
      </c>
      <c r="D58">
        <v>22.25</v>
      </c>
      <c r="F58">
        <v>8</v>
      </c>
      <c r="G58">
        <v>50.36</v>
      </c>
      <c r="H58">
        <v>0.59</v>
      </c>
      <c r="I58">
        <v>22.13</v>
      </c>
      <c r="K58">
        <v>8</v>
      </c>
      <c r="L58">
        <v>52.16</v>
      </c>
      <c r="M58">
        <v>0.78</v>
      </c>
      <c r="N58">
        <v>22.71</v>
      </c>
      <c r="P58">
        <v>8</v>
      </c>
      <c r="Q58">
        <v>50.62</v>
      </c>
      <c r="R58">
        <v>1.05</v>
      </c>
      <c r="S58">
        <v>21.56</v>
      </c>
    </row>
    <row r="59" spans="1:19" x14ac:dyDescent="0.2">
      <c r="A59">
        <v>9</v>
      </c>
      <c r="B59">
        <v>50.89</v>
      </c>
      <c r="C59">
        <v>0.24</v>
      </c>
      <c r="D59">
        <v>22.25</v>
      </c>
      <c r="F59">
        <v>9</v>
      </c>
      <c r="G59">
        <v>50.09</v>
      </c>
      <c r="H59">
        <v>0.69</v>
      </c>
      <c r="I59">
        <v>22.13</v>
      </c>
      <c r="K59">
        <v>9</v>
      </c>
      <c r="L59">
        <v>51.91</v>
      </c>
      <c r="M59">
        <v>0.61</v>
      </c>
      <c r="N59">
        <v>22.71</v>
      </c>
      <c r="P59">
        <v>9</v>
      </c>
      <c r="Q59">
        <v>50.22</v>
      </c>
      <c r="R59">
        <v>1.41</v>
      </c>
      <c r="S59">
        <v>21.56</v>
      </c>
    </row>
    <row r="60" spans="1:19" x14ac:dyDescent="0.2">
      <c r="A60">
        <v>10</v>
      </c>
      <c r="B60">
        <v>51.02</v>
      </c>
      <c r="C60">
        <v>1.07</v>
      </c>
      <c r="D60">
        <v>22.25</v>
      </c>
      <c r="F60">
        <v>10</v>
      </c>
      <c r="G60">
        <v>50.09</v>
      </c>
      <c r="H60">
        <v>0.9</v>
      </c>
      <c r="I60">
        <v>22.13</v>
      </c>
      <c r="K60">
        <v>10</v>
      </c>
      <c r="L60">
        <v>52.41</v>
      </c>
      <c r="M60">
        <v>0.56000000000000005</v>
      </c>
      <c r="N60">
        <v>22.71</v>
      </c>
      <c r="P60">
        <v>10</v>
      </c>
      <c r="Q60">
        <v>50.36</v>
      </c>
      <c r="R60">
        <v>0.89</v>
      </c>
      <c r="S60">
        <v>21.56</v>
      </c>
    </row>
    <row r="61" spans="1:19" x14ac:dyDescent="0.2">
      <c r="A61">
        <v>11</v>
      </c>
      <c r="B61">
        <v>51.66</v>
      </c>
      <c r="C61">
        <v>2.44</v>
      </c>
      <c r="D61">
        <v>22.25</v>
      </c>
      <c r="F61">
        <v>11</v>
      </c>
      <c r="G61">
        <v>50.62</v>
      </c>
      <c r="H61">
        <v>0.87</v>
      </c>
      <c r="I61">
        <v>22.13</v>
      </c>
      <c r="K61">
        <v>11</v>
      </c>
      <c r="L61">
        <v>53.25</v>
      </c>
      <c r="M61">
        <v>0.73</v>
      </c>
      <c r="N61">
        <v>22.71</v>
      </c>
      <c r="P61">
        <v>11</v>
      </c>
      <c r="Q61">
        <v>51.28</v>
      </c>
      <c r="R61">
        <v>0.76</v>
      </c>
      <c r="S61">
        <v>21.56</v>
      </c>
    </row>
    <row r="62" spans="1:19" x14ac:dyDescent="0.2">
      <c r="A62">
        <v>12</v>
      </c>
      <c r="B62">
        <v>52.41</v>
      </c>
      <c r="C62">
        <v>2.5099999999999998</v>
      </c>
      <c r="D62">
        <v>22.25</v>
      </c>
      <c r="F62">
        <v>12</v>
      </c>
      <c r="G62">
        <v>51.66</v>
      </c>
      <c r="H62">
        <v>0.57999999999999996</v>
      </c>
      <c r="I62">
        <v>22.13</v>
      </c>
      <c r="K62">
        <v>12</v>
      </c>
      <c r="L62">
        <v>54.17</v>
      </c>
      <c r="M62">
        <v>0.99</v>
      </c>
      <c r="N62">
        <v>22.71</v>
      </c>
      <c r="P62">
        <v>12</v>
      </c>
      <c r="Q62">
        <v>52.04</v>
      </c>
      <c r="R62">
        <v>0.99</v>
      </c>
      <c r="S62">
        <v>21.56</v>
      </c>
    </row>
    <row r="63" spans="1:19" x14ac:dyDescent="0.2">
      <c r="A63">
        <v>13</v>
      </c>
      <c r="B63">
        <v>53.01</v>
      </c>
      <c r="C63">
        <v>2.25</v>
      </c>
      <c r="D63">
        <v>22.25</v>
      </c>
      <c r="F63">
        <v>13</v>
      </c>
      <c r="G63">
        <v>52.53</v>
      </c>
      <c r="H63">
        <v>0.66</v>
      </c>
      <c r="I63">
        <v>22.13</v>
      </c>
      <c r="K63">
        <v>13</v>
      </c>
      <c r="L63">
        <v>55.05</v>
      </c>
      <c r="M63">
        <v>1.5</v>
      </c>
      <c r="N63">
        <v>22.71</v>
      </c>
      <c r="P63">
        <v>13</v>
      </c>
      <c r="Q63">
        <v>52.41</v>
      </c>
      <c r="R63">
        <v>1.1200000000000001</v>
      </c>
      <c r="S63">
        <v>21.56</v>
      </c>
    </row>
    <row r="64" spans="1:19" x14ac:dyDescent="0.2">
      <c r="A64">
        <v>14</v>
      </c>
      <c r="B64">
        <v>53.25</v>
      </c>
      <c r="C64">
        <v>1.96</v>
      </c>
      <c r="D64">
        <v>22.25</v>
      </c>
      <c r="F64">
        <v>14</v>
      </c>
      <c r="G64">
        <v>53.37</v>
      </c>
      <c r="H64">
        <v>0.94</v>
      </c>
      <c r="I64">
        <v>22.13</v>
      </c>
      <c r="K64">
        <v>14</v>
      </c>
      <c r="L64">
        <v>55.69</v>
      </c>
      <c r="M64">
        <v>1.87</v>
      </c>
      <c r="N64">
        <v>22.71</v>
      </c>
      <c r="P64">
        <v>14</v>
      </c>
      <c r="Q64">
        <v>52.01</v>
      </c>
      <c r="R64">
        <v>1.03</v>
      </c>
      <c r="S64">
        <v>21.56</v>
      </c>
    </row>
    <row r="65" spans="1:23" x14ac:dyDescent="0.2">
      <c r="A65">
        <v>15</v>
      </c>
      <c r="B65">
        <v>53.48</v>
      </c>
      <c r="C65">
        <v>1.57</v>
      </c>
      <c r="D65">
        <v>22.25</v>
      </c>
      <c r="F65">
        <v>15</v>
      </c>
      <c r="G65">
        <v>53.94</v>
      </c>
      <c r="H65">
        <v>1.34</v>
      </c>
      <c r="I65">
        <v>22.13</v>
      </c>
      <c r="K65">
        <v>15</v>
      </c>
      <c r="L65">
        <v>55.48</v>
      </c>
      <c r="M65">
        <v>1.96</v>
      </c>
      <c r="N65">
        <v>22.71</v>
      </c>
      <c r="P65">
        <v>15</v>
      </c>
      <c r="Q65">
        <v>53.48</v>
      </c>
      <c r="R65">
        <v>1.08</v>
      </c>
      <c r="S65">
        <v>21.56</v>
      </c>
    </row>
    <row r="66" spans="1:23" x14ac:dyDescent="0.2">
      <c r="A66">
        <v>16</v>
      </c>
      <c r="B66">
        <v>53.71</v>
      </c>
      <c r="C66">
        <v>1.01</v>
      </c>
      <c r="D66">
        <v>22.25</v>
      </c>
      <c r="F66">
        <v>16</v>
      </c>
      <c r="G66">
        <v>54.28</v>
      </c>
      <c r="H66">
        <v>1.69</v>
      </c>
      <c r="I66">
        <v>22.02</v>
      </c>
      <c r="K66">
        <v>16</v>
      </c>
      <c r="L66">
        <v>55.05</v>
      </c>
      <c r="M66">
        <v>1.68</v>
      </c>
      <c r="N66">
        <v>22.71</v>
      </c>
      <c r="P66">
        <v>16</v>
      </c>
      <c r="Q66">
        <v>53.6</v>
      </c>
      <c r="R66">
        <v>1.04</v>
      </c>
      <c r="S66">
        <v>21.56</v>
      </c>
    </row>
    <row r="67" spans="1:23" x14ac:dyDescent="0.2">
      <c r="A67" t="s">
        <v>32</v>
      </c>
      <c r="B67">
        <v>53.28</v>
      </c>
      <c r="C67">
        <v>1.28</v>
      </c>
      <c r="D67">
        <v>22.25</v>
      </c>
      <c r="F67" t="s">
        <v>32</v>
      </c>
      <c r="G67">
        <v>51.88</v>
      </c>
      <c r="H67">
        <v>0.9</v>
      </c>
      <c r="I67">
        <v>22.02</v>
      </c>
      <c r="K67" t="s">
        <v>32</v>
      </c>
      <c r="L67">
        <v>53.43</v>
      </c>
      <c r="M67">
        <v>0.97</v>
      </c>
      <c r="N67">
        <v>22.71</v>
      </c>
      <c r="P67" t="s">
        <v>32</v>
      </c>
      <c r="Q67">
        <v>51.99</v>
      </c>
      <c r="R67">
        <v>0.87</v>
      </c>
      <c r="S67">
        <v>21.56</v>
      </c>
      <c r="U67" t="s">
        <v>39</v>
      </c>
      <c r="V67">
        <f>AVERAGE(B67,G67,L67,Q67)</f>
        <v>52.645000000000003</v>
      </c>
      <c r="W67">
        <f>STDEV(B67,G67,L67,Q67)</f>
        <v>0.82334682849938645</v>
      </c>
    </row>
    <row r="68" spans="1:23" x14ac:dyDescent="0.2">
      <c r="A68" t="s">
        <v>33</v>
      </c>
      <c r="B68">
        <v>1.29</v>
      </c>
      <c r="C68">
        <v>0.67</v>
      </c>
      <c r="D68">
        <v>0</v>
      </c>
      <c r="F68" t="s">
        <v>33</v>
      </c>
      <c r="G68">
        <v>1.52</v>
      </c>
      <c r="H68">
        <v>0.35</v>
      </c>
      <c r="I68">
        <v>0</v>
      </c>
      <c r="K68" t="s">
        <v>33</v>
      </c>
      <c r="L68">
        <v>1.44</v>
      </c>
      <c r="M68">
        <v>0.51</v>
      </c>
      <c r="N68">
        <v>0</v>
      </c>
      <c r="P68" t="s">
        <v>33</v>
      </c>
      <c r="Q68">
        <v>1.06</v>
      </c>
      <c r="R68">
        <v>0.26</v>
      </c>
      <c r="S68">
        <v>0.06</v>
      </c>
    </row>
    <row r="70" spans="1:23" x14ac:dyDescent="0.2">
      <c r="D70">
        <f>DEGREES(ATAN(D66/20))</f>
        <v>48.048374940298302</v>
      </c>
      <c r="I70">
        <f>DEGREES(ATAN(I66/20))</f>
        <v>47.75222378645595</v>
      </c>
      <c r="N70">
        <f>DEGREES(ATAN(N66/20))</f>
        <v>48.630617823538238</v>
      </c>
      <c r="S70">
        <f>DEGREES(ATAN(S66/20))</f>
        <v>47.149650463540816</v>
      </c>
      <c r="U70" t="s">
        <v>39</v>
      </c>
      <c r="V70">
        <f>AVERAGE(D70,I70,N70,S70)</f>
        <v>47.895216753458328</v>
      </c>
      <c r="W70">
        <f>STDEV(D70,I70,N70,S70)</f>
        <v>0.61660042311162144</v>
      </c>
    </row>
  </sheetData>
  <phoneticPr fontId="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Figure.8</vt:lpstr>
      <vt:lpstr>GranuHeap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aptis03</dc:creator>
  <cp:lastModifiedBy>Hao Shi</cp:lastModifiedBy>
  <dcterms:created xsi:type="dcterms:W3CDTF">2018-01-31T07:48:32Z</dcterms:created>
  <dcterms:modified xsi:type="dcterms:W3CDTF">2020-03-17T20:52:40Z</dcterms:modified>
</cp:coreProperties>
</file>