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0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hao/Downloads/Ongoing-Works/Granutools/DataArchive-OpenAccess/"/>
    </mc:Choice>
  </mc:AlternateContent>
  <xr:revisionPtr revIDLastSave="0" documentId="13_ncr:1_{D0042F3E-343E-8644-A6FB-B81064676C76}" xr6:coauthVersionLast="36" xr6:coauthVersionMax="36" xr10:uidLastSave="{00000000-0000-0000-0000-000000000000}"/>
  <bookViews>
    <workbookView xWindow="0" yWindow="460" windowWidth="28800" windowHeight="16100" activeTab="2" xr2:uid="{00000000-000D-0000-FFFF-FFFF00000000}"/>
  </bookViews>
  <sheets>
    <sheet name="Figure.5_Eskal150-RST01" sheetId="39" r:id="rId1"/>
    <sheet name="Figure.6_Eskal300-RST01" sheetId="43" r:id="rId2"/>
    <sheet name="Figure.9-dimension" sheetId="46" r:id="rId3"/>
  </sheet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3" i="46" l="1"/>
  <c r="W72" i="46" l="1"/>
  <c r="W73" i="46"/>
  <c r="W74" i="46"/>
  <c r="W75" i="46"/>
  <c r="V72" i="46"/>
  <c r="V73" i="46"/>
  <c r="V74" i="46"/>
  <c r="V75" i="46"/>
  <c r="V58" i="46"/>
  <c r="W58" i="46" s="1"/>
  <c r="V57" i="46"/>
  <c r="W57" i="46" s="1"/>
  <c r="V65" i="46"/>
  <c r="V66" i="46"/>
  <c r="W66" i="46" s="1"/>
  <c r="V67" i="46"/>
  <c r="V68" i="46"/>
  <c r="V69" i="46"/>
  <c r="V70" i="46"/>
  <c r="W70" i="46" s="1"/>
  <c r="V71" i="46"/>
  <c r="V64" i="46"/>
  <c r="W71" i="46"/>
  <c r="W69" i="46"/>
  <c r="W68" i="46"/>
  <c r="W67" i="46"/>
  <c r="W65" i="46"/>
  <c r="W64" i="46"/>
  <c r="W50" i="46"/>
  <c r="V56" i="46"/>
  <c r="W56" i="46" s="1"/>
  <c r="V55" i="46"/>
  <c r="W55" i="46" s="1"/>
  <c r="V54" i="46"/>
  <c r="W54" i="46" s="1"/>
  <c r="V53" i="46"/>
  <c r="W53" i="46" s="1"/>
  <c r="V52" i="46"/>
  <c r="W52" i="46" s="1"/>
  <c r="V51" i="46"/>
  <c r="W51" i="46" s="1"/>
  <c r="V50" i="46"/>
  <c r="V49" i="46"/>
  <c r="W49" i="46"/>
  <c r="T18" i="46" l="1"/>
  <c r="T19" i="46"/>
  <c r="T20" i="46"/>
  <c r="T21" i="46"/>
  <c r="T22" i="46"/>
  <c r="T23" i="46"/>
  <c r="T24" i="46"/>
  <c r="T25" i="46"/>
  <c r="T26" i="46"/>
  <c r="T27" i="46"/>
  <c r="T28" i="46"/>
  <c r="T29" i="46"/>
  <c r="T30" i="46"/>
  <c r="T31" i="46"/>
  <c r="T32" i="46"/>
  <c r="T33" i="46"/>
  <c r="T34" i="46"/>
  <c r="T35" i="46"/>
  <c r="T36" i="46"/>
  <c r="T37" i="46"/>
  <c r="T38" i="46"/>
  <c r="T17" i="46"/>
  <c r="S18" i="46"/>
  <c r="S19" i="46"/>
  <c r="S20" i="46"/>
  <c r="S21" i="46"/>
  <c r="S22" i="46"/>
  <c r="S23" i="46"/>
  <c r="S24" i="46"/>
  <c r="S25" i="46"/>
  <c r="S26" i="46"/>
  <c r="S27" i="46"/>
  <c r="S28" i="46"/>
  <c r="S29" i="46"/>
  <c r="S30" i="46"/>
  <c r="S31" i="46"/>
  <c r="S32" i="46"/>
  <c r="S33" i="46"/>
  <c r="S34" i="46"/>
  <c r="S35" i="46"/>
  <c r="S36" i="46"/>
  <c r="S37" i="46"/>
  <c r="S38" i="46"/>
  <c r="S17" i="46"/>
  <c r="Q38" i="46" l="1"/>
  <c r="R38" i="46"/>
  <c r="Q37" i="46"/>
  <c r="R37" i="46"/>
  <c r="Q36" i="46"/>
  <c r="R36" i="46"/>
  <c r="Q35" i="46"/>
  <c r="R35" i="46"/>
  <c r="Q34" i="46"/>
  <c r="R34" i="46"/>
  <c r="Q33" i="46"/>
  <c r="R33" i="46"/>
  <c r="Q32" i="46"/>
  <c r="R32" i="46"/>
  <c r="R18" i="46"/>
  <c r="R19" i="46"/>
  <c r="R20" i="46"/>
  <c r="R21" i="46"/>
  <c r="R22" i="46"/>
  <c r="R23" i="46"/>
  <c r="R24" i="46"/>
  <c r="R25" i="46"/>
  <c r="R26" i="46"/>
  <c r="R27" i="46"/>
  <c r="R28" i="46"/>
  <c r="R29" i="46"/>
  <c r="R30" i="46"/>
  <c r="R31" i="46"/>
  <c r="R17" i="46"/>
  <c r="Q18" i="46"/>
  <c r="Q19" i="46"/>
  <c r="Q20" i="46"/>
  <c r="Q21" i="46"/>
  <c r="Q22" i="46"/>
  <c r="Q23" i="46"/>
  <c r="Q24" i="46"/>
  <c r="Q25" i="46"/>
  <c r="Q26" i="46"/>
  <c r="Q27" i="46"/>
  <c r="Q28" i="46"/>
  <c r="Q29" i="46"/>
  <c r="Q30" i="46"/>
  <c r="Q31" i="46"/>
  <c r="Q17" i="46"/>
  <c r="G66" i="39"/>
  <c r="H66" i="39" s="1"/>
  <c r="F66" i="39"/>
  <c r="G64" i="39"/>
  <c r="H64" i="39" s="1"/>
  <c r="F64" i="39"/>
  <c r="G63" i="39"/>
  <c r="H63" i="39"/>
  <c r="F63" i="39"/>
  <c r="G62" i="39"/>
  <c r="H62" i="39"/>
  <c r="F62" i="39"/>
  <c r="G61" i="39"/>
  <c r="H61" i="39" s="1"/>
  <c r="F61" i="39"/>
  <c r="G60" i="39"/>
  <c r="H60" i="39" s="1"/>
  <c r="F60" i="39"/>
  <c r="L97" i="43"/>
  <c r="K97" i="43"/>
  <c r="J97" i="43"/>
  <c r="I97" i="43"/>
  <c r="H97" i="43"/>
  <c r="G97" i="43"/>
  <c r="F97" i="43"/>
  <c r="E97" i="43"/>
  <c r="D97" i="43"/>
  <c r="L96" i="43"/>
  <c r="K96" i="43"/>
  <c r="J96" i="43"/>
  <c r="I96" i="43"/>
  <c r="H96" i="43"/>
  <c r="G96" i="43"/>
  <c r="F96" i="43"/>
  <c r="E96" i="43"/>
  <c r="D96" i="43"/>
  <c r="D91" i="43"/>
  <c r="E91" i="43"/>
  <c r="F91" i="43"/>
  <c r="G91" i="43"/>
  <c r="H91" i="43"/>
  <c r="I91" i="43"/>
  <c r="J91" i="43"/>
  <c r="K91" i="43"/>
  <c r="L91" i="43"/>
  <c r="D92" i="43"/>
  <c r="E92" i="43"/>
  <c r="F92" i="43"/>
  <c r="G92" i="43"/>
  <c r="H92" i="43"/>
  <c r="I92" i="43"/>
  <c r="J92" i="43"/>
  <c r="K92" i="43"/>
  <c r="L92" i="43"/>
  <c r="L87" i="43"/>
  <c r="K87" i="43"/>
  <c r="J87" i="43"/>
  <c r="I87" i="43"/>
  <c r="H87" i="43"/>
  <c r="G87" i="43"/>
  <c r="F87" i="43"/>
  <c r="E87" i="43"/>
  <c r="D87" i="43"/>
  <c r="L86" i="43"/>
  <c r="K86" i="43"/>
  <c r="J86" i="43"/>
  <c r="I86" i="43"/>
  <c r="H86" i="43"/>
  <c r="G86" i="43"/>
  <c r="F86" i="43"/>
  <c r="E86" i="43"/>
  <c r="D86" i="43"/>
  <c r="L77" i="43"/>
  <c r="K77" i="43"/>
  <c r="J77" i="43"/>
  <c r="I77" i="43"/>
  <c r="H77" i="43"/>
  <c r="G77" i="43"/>
  <c r="F77" i="43"/>
  <c r="E77" i="43"/>
  <c r="D77" i="43"/>
  <c r="L76" i="43"/>
  <c r="K76" i="43"/>
  <c r="J76" i="43"/>
  <c r="I76" i="43"/>
  <c r="H76" i="43"/>
  <c r="G76" i="43"/>
  <c r="F76" i="43"/>
  <c r="E76" i="43"/>
  <c r="D76" i="43"/>
  <c r="G66" i="43"/>
  <c r="H66" i="43"/>
  <c r="F66" i="43"/>
  <c r="G63" i="43"/>
  <c r="H63" i="43"/>
  <c r="F63" i="43"/>
  <c r="G62" i="43"/>
  <c r="H62" i="43" s="1"/>
  <c r="F62" i="43"/>
  <c r="G61" i="43"/>
  <c r="H61" i="43" s="1"/>
  <c r="F61" i="43"/>
  <c r="G60" i="43"/>
  <c r="H60" i="43"/>
  <c r="F60" i="43"/>
  <c r="G18" i="43"/>
  <c r="H18" i="43" s="1"/>
  <c r="F18" i="43"/>
  <c r="G16" i="43"/>
  <c r="H16" i="43" s="1"/>
  <c r="F16" i="43"/>
  <c r="G15" i="43"/>
  <c r="H15" i="43"/>
  <c r="F15" i="43"/>
  <c r="G14" i="43"/>
  <c r="H14" i="43"/>
  <c r="F14" i="43"/>
  <c r="G13" i="43"/>
  <c r="H13" i="43" s="1"/>
  <c r="F13" i="43"/>
  <c r="G12" i="43"/>
  <c r="H12" i="43" s="1"/>
  <c r="F12" i="43"/>
  <c r="H58" i="43"/>
  <c r="F58" i="43"/>
  <c r="H55" i="43"/>
  <c r="F55" i="43"/>
  <c r="H54" i="43"/>
  <c r="F54" i="43"/>
  <c r="H53" i="43"/>
  <c r="F53" i="43"/>
  <c r="H52" i="43"/>
  <c r="F52" i="43"/>
  <c r="G50" i="43"/>
  <c r="H50" i="43"/>
  <c r="F50" i="43"/>
  <c r="G47" i="43"/>
  <c r="H47" i="43"/>
  <c r="F47" i="43"/>
  <c r="G46" i="43"/>
  <c r="H46" i="43" s="1"/>
  <c r="F46" i="43"/>
  <c r="G45" i="43"/>
  <c r="H45" i="43" s="1"/>
  <c r="F45" i="43"/>
  <c r="G44" i="43"/>
  <c r="H44" i="43"/>
  <c r="F44" i="43"/>
  <c r="G42" i="43"/>
  <c r="H42" i="43"/>
  <c r="F42" i="43"/>
  <c r="G39" i="43"/>
  <c r="H39" i="43" s="1"/>
  <c r="F39" i="43"/>
  <c r="G38" i="43"/>
  <c r="H38" i="43" s="1"/>
  <c r="F38" i="43"/>
  <c r="G37" i="43"/>
  <c r="H37" i="43"/>
  <c r="F37" i="43"/>
  <c r="G36" i="43"/>
  <c r="H36" i="43"/>
  <c r="F36" i="43"/>
  <c r="G26" i="43"/>
  <c r="H26" i="43" s="1"/>
  <c r="F26" i="43"/>
  <c r="G24" i="43"/>
  <c r="H24" i="43" s="1"/>
  <c r="F24" i="43"/>
  <c r="G23" i="43"/>
  <c r="H23" i="43"/>
  <c r="F23" i="43"/>
  <c r="G22" i="43"/>
  <c r="H22" i="43"/>
  <c r="F22" i="43"/>
  <c r="G21" i="43"/>
  <c r="H21" i="43" s="1"/>
  <c r="F21" i="43"/>
  <c r="G20" i="43"/>
  <c r="H20" i="43" s="1"/>
  <c r="F20" i="43"/>
  <c r="G10" i="43"/>
  <c r="H10" i="43"/>
  <c r="F10" i="43"/>
  <c r="G8" i="43"/>
  <c r="H8" i="43"/>
  <c r="F8" i="43"/>
  <c r="G7" i="43"/>
  <c r="H7" i="43" s="1"/>
  <c r="F7" i="43"/>
  <c r="G6" i="43"/>
  <c r="H6" i="43" s="1"/>
  <c r="F6" i="43"/>
  <c r="G5" i="43"/>
  <c r="H5" i="43"/>
  <c r="F5" i="43"/>
  <c r="G4" i="43"/>
  <c r="H4" i="43"/>
  <c r="F4" i="43"/>
  <c r="L112" i="43"/>
  <c r="K112" i="43"/>
  <c r="J112" i="43"/>
  <c r="I112" i="43"/>
  <c r="H112" i="43"/>
  <c r="G112" i="43"/>
  <c r="F112" i="43"/>
  <c r="E112" i="43"/>
  <c r="D112" i="43"/>
  <c r="L111" i="43"/>
  <c r="K111" i="43"/>
  <c r="J111" i="43"/>
  <c r="I111" i="43"/>
  <c r="H111" i="43"/>
  <c r="G111" i="43"/>
  <c r="F111" i="43"/>
  <c r="E111" i="43"/>
  <c r="D111" i="43"/>
  <c r="L107" i="43"/>
  <c r="K107" i="43"/>
  <c r="J107" i="43"/>
  <c r="I107" i="43"/>
  <c r="H107" i="43"/>
  <c r="G107" i="43"/>
  <c r="F107" i="43"/>
  <c r="E107" i="43"/>
  <c r="D107" i="43"/>
  <c r="L106" i="43"/>
  <c r="K106" i="43"/>
  <c r="J106" i="43"/>
  <c r="I106" i="43"/>
  <c r="H106" i="43"/>
  <c r="G106" i="43"/>
  <c r="F106" i="43"/>
  <c r="E106" i="43"/>
  <c r="D106" i="43"/>
  <c r="L102" i="43"/>
  <c r="K102" i="43"/>
  <c r="J102" i="43"/>
  <c r="I102" i="43"/>
  <c r="H102" i="43"/>
  <c r="G102" i="43"/>
  <c r="F102" i="43"/>
  <c r="E102" i="43"/>
  <c r="D102" i="43"/>
  <c r="L101" i="43"/>
  <c r="K101" i="43"/>
  <c r="J101" i="43"/>
  <c r="I101" i="43"/>
  <c r="H101" i="43"/>
  <c r="G101" i="43"/>
  <c r="F101" i="43"/>
  <c r="E101" i="43"/>
  <c r="D101" i="43"/>
  <c r="L82" i="43"/>
  <c r="K82" i="43"/>
  <c r="J82" i="43"/>
  <c r="I82" i="43"/>
  <c r="H82" i="43"/>
  <c r="G82" i="43"/>
  <c r="F82" i="43"/>
  <c r="E82" i="43"/>
  <c r="D82" i="43"/>
  <c r="L81" i="43"/>
  <c r="K81" i="43"/>
  <c r="J81" i="43"/>
  <c r="I81" i="43"/>
  <c r="H81" i="43"/>
  <c r="G81" i="43"/>
  <c r="F81" i="43"/>
  <c r="E81" i="43"/>
  <c r="D81" i="43"/>
  <c r="G58" i="39"/>
  <c r="H58" i="39" s="1"/>
  <c r="F58" i="39"/>
  <c r="G55" i="39"/>
  <c r="H55" i="39" s="1"/>
  <c r="F55" i="39"/>
  <c r="G54" i="39"/>
  <c r="H54" i="39"/>
  <c r="F54" i="39"/>
  <c r="G53" i="39"/>
  <c r="H53" i="39"/>
  <c r="F53" i="39"/>
  <c r="G52" i="39"/>
  <c r="H52" i="39" s="1"/>
  <c r="F52" i="39"/>
  <c r="G50" i="39"/>
  <c r="H50" i="39" s="1"/>
  <c r="F50" i="39"/>
  <c r="G47" i="39"/>
  <c r="H47" i="39"/>
  <c r="F47" i="39"/>
  <c r="G46" i="39"/>
  <c r="H46" i="39"/>
  <c r="F46" i="39"/>
  <c r="G45" i="39"/>
  <c r="H45" i="39" s="1"/>
  <c r="F45" i="39"/>
  <c r="G44" i="39"/>
  <c r="H44" i="39" s="1"/>
  <c r="F44" i="39"/>
  <c r="G42" i="39"/>
  <c r="H42" i="39"/>
  <c r="F42" i="39"/>
  <c r="G39" i="39"/>
  <c r="H39" i="39"/>
  <c r="F39" i="39"/>
  <c r="G38" i="39"/>
  <c r="H38" i="39" s="1"/>
  <c r="F38" i="39"/>
  <c r="G37" i="39"/>
  <c r="H37" i="39" s="1"/>
  <c r="F37" i="39"/>
  <c r="G36" i="39"/>
  <c r="H36" i="39"/>
  <c r="F36" i="39"/>
  <c r="G34" i="39"/>
  <c r="H34" i="39"/>
  <c r="F34" i="39"/>
  <c r="G31" i="39"/>
  <c r="H31" i="39" s="1"/>
  <c r="F31" i="39"/>
  <c r="G30" i="39"/>
  <c r="H30" i="39" s="1"/>
  <c r="F30" i="39"/>
  <c r="G29" i="39"/>
  <c r="H29" i="39"/>
  <c r="F29" i="39"/>
  <c r="G28" i="39"/>
  <c r="H28" i="39"/>
  <c r="F28" i="39"/>
  <c r="L107" i="39"/>
  <c r="K107" i="39"/>
  <c r="J107" i="39"/>
  <c r="I107" i="39"/>
  <c r="H107" i="39"/>
  <c r="G107" i="39"/>
  <c r="F107" i="39"/>
  <c r="E107" i="39"/>
  <c r="D107" i="39"/>
  <c r="L106" i="39"/>
  <c r="K106" i="39"/>
  <c r="J106" i="39"/>
  <c r="I106" i="39"/>
  <c r="H106" i="39"/>
  <c r="G106" i="39"/>
  <c r="F106" i="39"/>
  <c r="E106" i="39"/>
  <c r="D106" i="39"/>
  <c r="L102" i="39"/>
  <c r="K102" i="39"/>
  <c r="J102" i="39"/>
  <c r="I102" i="39"/>
  <c r="H102" i="39"/>
  <c r="G102" i="39"/>
  <c r="F102" i="39"/>
  <c r="E102" i="39"/>
  <c r="D102" i="39"/>
  <c r="L101" i="39"/>
  <c r="K101" i="39"/>
  <c r="J101" i="39"/>
  <c r="I101" i="39"/>
  <c r="H101" i="39"/>
  <c r="G101" i="39"/>
  <c r="F101" i="39"/>
  <c r="E101" i="39"/>
  <c r="D101" i="39"/>
  <c r="L97" i="39"/>
  <c r="K97" i="39"/>
  <c r="J97" i="39"/>
  <c r="I97" i="39"/>
  <c r="H97" i="39"/>
  <c r="G97" i="39"/>
  <c r="F97" i="39"/>
  <c r="E97" i="39"/>
  <c r="D97" i="39"/>
  <c r="L96" i="39"/>
  <c r="K96" i="39"/>
  <c r="J96" i="39"/>
  <c r="I96" i="39"/>
  <c r="H96" i="39"/>
  <c r="G96" i="39"/>
  <c r="F96" i="39"/>
  <c r="E96" i="39"/>
  <c r="D96" i="39"/>
  <c r="L92" i="39"/>
  <c r="K92" i="39"/>
  <c r="J92" i="39"/>
  <c r="I92" i="39"/>
  <c r="H92" i="39"/>
  <c r="G92" i="39"/>
  <c r="F92" i="39"/>
  <c r="E92" i="39"/>
  <c r="D92" i="39"/>
  <c r="L91" i="39"/>
  <c r="K91" i="39"/>
  <c r="J91" i="39"/>
  <c r="I91" i="39"/>
  <c r="H91" i="39"/>
  <c r="G91" i="39"/>
  <c r="F91" i="39"/>
  <c r="E91" i="39"/>
  <c r="D91" i="39"/>
  <c r="L87" i="39"/>
  <c r="K87" i="39"/>
  <c r="J87" i="39"/>
  <c r="I87" i="39"/>
  <c r="H87" i="39"/>
  <c r="G87" i="39"/>
  <c r="F87" i="39"/>
  <c r="E87" i="39"/>
  <c r="D87" i="39"/>
  <c r="L86" i="39"/>
  <c r="K86" i="39"/>
  <c r="J86" i="39"/>
  <c r="I86" i="39"/>
  <c r="H86" i="39"/>
  <c r="G86" i="39"/>
  <c r="F86" i="39"/>
  <c r="E86" i="39"/>
  <c r="D86" i="39"/>
  <c r="L82" i="39"/>
  <c r="K82" i="39"/>
  <c r="J82" i="39"/>
  <c r="I82" i="39"/>
  <c r="H82" i="39"/>
  <c r="G82" i="39"/>
  <c r="F82" i="39"/>
  <c r="E82" i="39"/>
  <c r="D82" i="39"/>
  <c r="L81" i="39"/>
  <c r="K81" i="39"/>
  <c r="J81" i="39"/>
  <c r="I81" i="39"/>
  <c r="H81" i="39"/>
  <c r="G81" i="39"/>
  <c r="F81" i="39"/>
  <c r="E81" i="39"/>
  <c r="D81" i="39"/>
  <c r="L77" i="39"/>
  <c r="K77" i="39"/>
  <c r="J77" i="39"/>
  <c r="I77" i="39"/>
  <c r="H77" i="39"/>
  <c r="G77" i="39"/>
  <c r="F77" i="39"/>
  <c r="E77" i="39"/>
  <c r="D77" i="39"/>
  <c r="L76" i="39"/>
  <c r="K76" i="39"/>
  <c r="J76" i="39"/>
  <c r="I76" i="39"/>
  <c r="H76" i="39"/>
  <c r="G76" i="39"/>
  <c r="F76" i="39"/>
  <c r="E76" i="39"/>
  <c r="D76" i="39"/>
  <c r="G26" i="39"/>
  <c r="H26" i="39"/>
  <c r="F26" i="39"/>
  <c r="G24" i="39"/>
  <c r="H24" i="39" s="1"/>
  <c r="F24" i="39"/>
  <c r="G23" i="39"/>
  <c r="H23" i="39" s="1"/>
  <c r="F23" i="39"/>
  <c r="G22" i="39"/>
  <c r="H22" i="39"/>
  <c r="F22" i="39"/>
  <c r="G21" i="39"/>
  <c r="H21" i="39"/>
  <c r="F21" i="39"/>
  <c r="G20" i="39"/>
  <c r="H20" i="39" s="1"/>
  <c r="F20" i="39"/>
  <c r="G18" i="39"/>
  <c r="H18" i="39" s="1"/>
  <c r="F18" i="39"/>
  <c r="G16" i="39"/>
  <c r="H16" i="39"/>
  <c r="F16" i="39"/>
  <c r="G15" i="39"/>
  <c r="H15" i="39"/>
  <c r="F15" i="39"/>
  <c r="G14" i="39"/>
  <c r="H14" i="39" s="1"/>
  <c r="F14" i="39"/>
  <c r="G13" i="39"/>
  <c r="H13" i="39" s="1"/>
  <c r="F13" i="39"/>
  <c r="G12" i="39"/>
  <c r="H12" i="39"/>
  <c r="F12" i="39"/>
  <c r="G10" i="39"/>
  <c r="H10" i="39"/>
  <c r="F10" i="39"/>
  <c r="G8" i="39"/>
  <c r="H8" i="39" s="1"/>
  <c r="F8" i="39"/>
  <c r="G7" i="39"/>
  <c r="H7" i="39" s="1"/>
  <c r="F7" i="39"/>
  <c r="G6" i="39"/>
  <c r="H6" i="39"/>
  <c r="F6" i="39"/>
  <c r="G5" i="39"/>
  <c r="H5" i="39"/>
  <c r="F5" i="39"/>
  <c r="G4" i="39"/>
  <c r="H4" i="39" s="1"/>
  <c r="F4" i="39"/>
</calcChain>
</file>

<file path=xl/sharedStrings.xml><?xml version="1.0" encoding="utf-8"?>
<sst xmlns="http://schemas.openxmlformats.org/spreadsheetml/2006/main" count="176" uniqueCount="86">
  <si>
    <t>Applied Normal Stress (Incipient), kPa</t>
  </si>
  <si>
    <t>Shear Stress (Incipient), kPa</t>
  </si>
  <si>
    <t>Std Dev</t>
  </si>
  <si>
    <t>Std Err</t>
    <phoneticPr fontId="2" type="noConversion"/>
  </si>
  <si>
    <t>Mean</t>
    <phoneticPr fontId="2" type="noConversion"/>
  </si>
  <si>
    <t>Cohesion, kPa</t>
  </si>
  <si>
    <t>UYS, kPa</t>
  </si>
  <si>
    <t>MPS, kPa</t>
  </si>
  <si>
    <t>FF</t>
  </si>
  <si>
    <t>AIF, º</t>
  </si>
  <si>
    <t>AIF (E), º</t>
  </si>
  <si>
    <t>AIF (SS), º</t>
  </si>
  <si>
    <t>FF_rho</t>
    <phoneticPr fontId="2" type="noConversion"/>
  </si>
  <si>
    <t>BD, kg/m3</t>
    <phoneticPr fontId="2" type="noConversion"/>
  </si>
  <si>
    <t>Eskal150</t>
    <phoneticPr fontId="2" type="noConversion"/>
  </si>
  <si>
    <t>Test Nr.</t>
    <phoneticPr fontId="2" type="noConversion"/>
  </si>
  <si>
    <t>Sample</t>
    <phoneticPr fontId="2" type="noConversion"/>
  </si>
  <si>
    <t>Eskal300</t>
    <phoneticPr fontId="2" type="noConversion"/>
  </si>
  <si>
    <t>Sample</t>
    <phoneticPr fontId="2" type="noConversion"/>
  </si>
  <si>
    <t>Pre-shear at</t>
    <phoneticPr fontId="2" type="noConversion"/>
  </si>
  <si>
    <t>Mean</t>
    <phoneticPr fontId="2" type="noConversion"/>
  </si>
  <si>
    <t>STD</t>
    <phoneticPr fontId="2" type="noConversion"/>
  </si>
  <si>
    <t>2kPa</t>
    <phoneticPr fontId="2" type="noConversion"/>
  </si>
  <si>
    <t>More Pre-shear Stresses</t>
    <phoneticPr fontId="2" type="noConversion"/>
  </si>
  <si>
    <t>Eskal 300-2kpa</t>
    <phoneticPr fontId="2" type="noConversion"/>
  </si>
  <si>
    <t>Eskal 150-0.2kpa</t>
    <phoneticPr fontId="2" type="noConversion"/>
  </si>
  <si>
    <t>Eskal 150-0.4kpa</t>
    <phoneticPr fontId="2" type="noConversion"/>
  </si>
  <si>
    <t>Eskal 150-0.6kpa</t>
    <phoneticPr fontId="2" type="noConversion"/>
  </si>
  <si>
    <t>Eskal 150-0.8kpa</t>
    <phoneticPr fontId="2" type="noConversion"/>
  </si>
  <si>
    <t>Eskal 150-1kpa</t>
    <phoneticPr fontId="2" type="noConversion"/>
  </si>
  <si>
    <t>Eskal 150-1.5kpa</t>
    <phoneticPr fontId="2" type="noConversion"/>
  </si>
  <si>
    <t>Eskal 150-2kpa</t>
    <phoneticPr fontId="2" type="noConversion"/>
  </si>
  <si>
    <t>0.2kPa</t>
    <phoneticPr fontId="2" type="noConversion"/>
  </si>
  <si>
    <t>0.4Pa</t>
    <phoneticPr fontId="2" type="noConversion"/>
  </si>
  <si>
    <t>0.6kPa</t>
    <phoneticPr fontId="2" type="noConversion"/>
  </si>
  <si>
    <t>0.8kPa</t>
    <phoneticPr fontId="2" type="noConversion"/>
  </si>
  <si>
    <t>1kPa</t>
    <phoneticPr fontId="2" type="noConversion"/>
  </si>
  <si>
    <t>1.5kPa</t>
    <phoneticPr fontId="2" type="noConversion"/>
  </si>
  <si>
    <t>Eskal150</t>
  </si>
  <si>
    <t>Eskal 300-0.2kpa</t>
    <phoneticPr fontId="2" type="noConversion"/>
  </si>
  <si>
    <t>Eskal 300-0.6kpa</t>
    <phoneticPr fontId="2" type="noConversion"/>
  </si>
  <si>
    <t>Eskal 300-1kpa</t>
    <phoneticPr fontId="2" type="noConversion"/>
  </si>
  <si>
    <t>Eskal 300-1.5kpa</t>
    <phoneticPr fontId="2" type="noConversion"/>
  </si>
  <si>
    <t>Eskal 300-0.1kpa</t>
    <phoneticPr fontId="2" type="noConversion"/>
  </si>
  <si>
    <t>Eskal300</t>
  </si>
  <si>
    <t>0.1kPa</t>
    <phoneticPr fontId="2" type="noConversion"/>
  </si>
  <si>
    <t xml:space="preserve"> </t>
    <phoneticPr fontId="2" type="noConversion"/>
  </si>
  <si>
    <t>Eskal 300-0.4kpa(PVC)</t>
    <phoneticPr fontId="2" type="noConversion"/>
  </si>
  <si>
    <t>Eskal 300-0.8kpa(PVC)</t>
    <phoneticPr fontId="2" type="noConversion"/>
  </si>
  <si>
    <t>fit the steady state points with non-linear fitting</t>
    <phoneticPr fontId="2" type="noConversion"/>
  </si>
  <si>
    <t>Eskal 150-0.2kpa-Schulze</t>
    <phoneticPr fontId="2" type="noConversion"/>
  </si>
  <si>
    <t>Sample Name</t>
    <phoneticPr fontId="2" type="noConversion"/>
  </si>
  <si>
    <t>Pre-Shear (kPa)</t>
    <phoneticPr fontId="2" type="noConversion"/>
  </si>
  <si>
    <t>STDEV</t>
    <phoneticPr fontId="2" type="noConversion"/>
  </si>
  <si>
    <t>Eskal150 -138μm</t>
    <phoneticPr fontId="2" type="noConversion"/>
  </si>
  <si>
    <t>Eska300 -2.2 μm</t>
    <phoneticPr fontId="2" type="noConversion"/>
  </si>
  <si>
    <t>Eskal300-Drum</t>
    <phoneticPr fontId="2" type="noConversion"/>
  </si>
  <si>
    <t>RPM</t>
    <phoneticPr fontId="2" type="noConversion"/>
  </si>
  <si>
    <t>Eskal150-Drum</t>
    <phoneticPr fontId="2" type="noConversion"/>
  </si>
  <si>
    <t>Eskal150-Heap</t>
    <phoneticPr fontId="2" type="noConversion"/>
  </si>
  <si>
    <t>Eskal300-Heap</t>
    <phoneticPr fontId="2" type="noConversion"/>
  </si>
  <si>
    <t>Static</t>
    <phoneticPr fontId="2" type="noConversion"/>
  </si>
  <si>
    <t>-</t>
    <phoneticPr fontId="2" type="noConversion"/>
  </si>
  <si>
    <t>Fitted functions</t>
    <phoneticPr fontId="2" type="noConversion"/>
  </si>
  <si>
    <t>x</t>
    <phoneticPr fontId="2" type="noConversion"/>
  </si>
  <si>
    <t>f(x)-Eskal150</t>
    <phoneticPr fontId="2" type="noConversion"/>
  </si>
  <si>
    <t>f(x)-Eskal300</t>
    <phoneticPr fontId="2" type="noConversion"/>
  </si>
  <si>
    <t>f(x)new-Eskal300-proposed by Prof. Jin Ooi</t>
    <phoneticPr fontId="2" type="noConversion"/>
  </si>
  <si>
    <t>std</t>
    <phoneticPr fontId="2" type="noConversion"/>
  </si>
  <si>
    <t>Eskal15-Heap</t>
    <phoneticPr fontId="2" type="noConversion"/>
  </si>
  <si>
    <t>Eskal15-Drum</t>
    <phoneticPr fontId="2" type="noConversion"/>
  </si>
  <si>
    <t>f(x)-Eskal15</t>
    <phoneticPr fontId="2" type="noConversion"/>
  </si>
  <si>
    <t>Effective Stress Estimation</t>
  </si>
  <si>
    <t>Eskal15</t>
  </si>
  <si>
    <t>Eska15 -19 μm</t>
  </si>
  <si>
    <t>Sigma_pre</t>
  </si>
  <si>
    <t>C</t>
  </si>
  <si>
    <t>T</t>
  </si>
  <si>
    <t>n</t>
  </si>
  <si>
    <t>Sigma_0</t>
  </si>
  <si>
    <t>dx/dt</t>
  </si>
  <si>
    <t>degree</t>
  </si>
  <si>
    <t>Eskal300-Warren-Spring</t>
  </si>
  <si>
    <t>Eskal300-method1</t>
  </si>
  <si>
    <t>Eskal300-method2</t>
  </si>
  <si>
    <t>Eskal300-method3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</si>
</sst>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);[Red]\(0.00\)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134"/>
      <scheme val="minor"/>
    </font>
    <font>
      <sz val="9"/>
      <name val="Calibri"/>
      <family val="2"/>
      <scheme val="minor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u/>
      <sz val="11"/>
      <color theme="11"/>
      <name val="Calibri"/>
      <family val="2"/>
      <scheme val="minor"/>
    </font>
    <font>
      <b/>
      <sz val="14"/>
      <color rgb="FF000000"/>
      <name val="Arial"/>
      <family val="2"/>
    </font>
    <font>
      <sz val="14"/>
      <color rgb="FF000000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Abadi MT Condensed Extra Bold"/>
      <family val="2"/>
    </font>
  </fonts>
  <fills count="11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EAEAEA"/>
        <bgColor rgb="FF000000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CD5B4"/>
        <bgColor rgb="FF000000"/>
      </patternFill>
    </fill>
    <fill>
      <patternFill patternType="solid">
        <fgColor rgb="FF9BBB59"/>
        <bgColor rgb="FF000000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225">
    <xf numFmtId="0" fontId="0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0" borderId="0"/>
  </cellStyleXfs>
  <cellXfs count="88">
    <xf numFmtId="0" fontId="0" fillId="0" borderId="0" xfId="0"/>
    <xf numFmtId="0" fontId="0" fillId="0" borderId="0" xfId="0" applyAlignment="1">
      <alignment wrapText="1"/>
    </xf>
    <xf numFmtId="0" fontId="6" fillId="6" borderId="1" xfId="0" applyFont="1" applyFill="1" applyBorder="1" applyAlignment="1">
      <alignment horizontal="center" wrapText="1"/>
    </xf>
    <xf numFmtId="1" fontId="3" fillId="4" borderId="1" xfId="0" applyNumberFormat="1" applyFont="1" applyFill="1" applyBorder="1" applyAlignment="1">
      <alignment horizontal="center"/>
    </xf>
    <xf numFmtId="164" fontId="3" fillId="4" borderId="1" xfId="0" applyNumberFormat="1" applyFont="1" applyFill="1" applyBorder="1" applyAlignment="1">
      <alignment horizontal="center" wrapText="1"/>
    </xf>
    <xf numFmtId="164" fontId="3" fillId="4" borderId="1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4" fontId="3" fillId="4" borderId="9" xfId="0" applyNumberFormat="1" applyFont="1" applyFill="1" applyBorder="1" applyAlignment="1">
      <alignment horizontal="center" wrapText="1"/>
    </xf>
    <xf numFmtId="0" fontId="4" fillId="8" borderId="8" xfId="0" applyFont="1" applyFill="1" applyBorder="1" applyAlignment="1">
      <alignment vertical="center"/>
    </xf>
    <xf numFmtId="0" fontId="0" fillId="0" borderId="5" xfId="0" applyBorder="1"/>
    <xf numFmtId="0" fontId="4" fillId="5" borderId="8" xfId="0" applyFont="1" applyFill="1" applyBorder="1" applyAlignment="1">
      <alignment horizontal="center" wrapText="1"/>
    </xf>
    <xf numFmtId="0" fontId="6" fillId="6" borderId="9" xfId="0" applyFont="1" applyFill="1" applyBorder="1" applyAlignment="1">
      <alignment horizontal="center" wrapText="1"/>
    </xf>
    <xf numFmtId="0" fontId="4" fillId="8" borderId="10" xfId="0" applyFont="1" applyFill="1" applyBorder="1" applyAlignment="1">
      <alignment vertical="center"/>
    </xf>
    <xf numFmtId="0" fontId="4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164" fontId="3" fillId="4" borderId="9" xfId="0" applyNumberFormat="1" applyFont="1" applyFill="1" applyBorder="1" applyAlignment="1">
      <alignment horizontal="center"/>
    </xf>
    <xf numFmtId="0" fontId="4" fillId="8" borderId="1" xfId="0" applyFont="1" applyFill="1" applyBorder="1" applyAlignment="1"/>
    <xf numFmtId="0" fontId="4" fillId="8" borderId="9" xfId="0" applyFont="1" applyFill="1" applyBorder="1" applyAlignment="1"/>
    <xf numFmtId="0" fontId="4" fillId="8" borderId="11" xfId="0" applyFont="1" applyFill="1" applyBorder="1" applyAlignment="1"/>
    <xf numFmtId="0" fontId="4" fillId="8" borderId="12" xfId="0" applyFont="1" applyFill="1" applyBorder="1" applyAlignment="1"/>
    <xf numFmtId="0" fontId="3" fillId="7" borderId="1" xfId="0" applyFont="1" applyFill="1" applyBorder="1" applyAlignment="1">
      <alignment horizontal="center"/>
    </xf>
    <xf numFmtId="164" fontId="3" fillId="7" borderId="1" xfId="0" applyNumberFormat="1" applyFont="1" applyFill="1" applyBorder="1" applyAlignment="1">
      <alignment horizontal="center"/>
    </xf>
    <xf numFmtId="0" fontId="3" fillId="8" borderId="1" xfId="0" applyFont="1" applyFill="1" applyBorder="1" applyAlignment="1">
      <alignment horizontal="center"/>
    </xf>
    <xf numFmtId="164" fontId="3" fillId="8" borderId="1" xfId="0" applyNumberFormat="1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 wrapText="1"/>
    </xf>
    <xf numFmtId="0" fontId="4" fillId="2" borderId="13" xfId="0" applyFont="1" applyFill="1" applyBorder="1" applyAlignment="1">
      <alignment horizontal="center"/>
    </xf>
    <xf numFmtId="164" fontId="7" fillId="9" borderId="13" xfId="0" applyNumberFormat="1" applyFont="1" applyFill="1" applyBorder="1" applyAlignment="1">
      <alignment horizontal="center"/>
    </xf>
    <xf numFmtId="164" fontId="7" fillId="9" borderId="14" xfId="0" applyNumberFormat="1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 wrapText="1"/>
    </xf>
    <xf numFmtId="164" fontId="7" fillId="9" borderId="13" xfId="0" applyNumberFormat="1" applyFont="1" applyFill="1" applyBorder="1" applyAlignment="1">
      <alignment horizontal="center" wrapText="1"/>
    </xf>
    <xf numFmtId="164" fontId="7" fillId="9" borderId="19" xfId="0" applyNumberFormat="1" applyFont="1" applyFill="1" applyBorder="1" applyAlignment="1">
      <alignment horizontal="center" wrapText="1"/>
    </xf>
    <xf numFmtId="164" fontId="7" fillId="9" borderId="14" xfId="0" applyNumberFormat="1" applyFont="1" applyFill="1" applyBorder="1" applyAlignment="1">
      <alignment horizontal="center" wrapText="1"/>
    </xf>
    <xf numFmtId="164" fontId="7" fillId="9" borderId="20" xfId="0" applyNumberFormat="1" applyFont="1" applyFill="1" applyBorder="1" applyAlignment="1">
      <alignment horizontal="center" wrapText="1"/>
    </xf>
    <xf numFmtId="0" fontId="6" fillId="10" borderId="14" xfId="0" applyFont="1" applyFill="1" applyBorder="1"/>
    <xf numFmtId="0" fontId="6" fillId="10" borderId="20" xfId="0" applyFont="1" applyFill="1" applyBorder="1"/>
    <xf numFmtId="164" fontId="7" fillId="9" borderId="1" xfId="0" applyNumberFormat="1" applyFont="1" applyFill="1" applyBorder="1" applyAlignment="1">
      <alignment horizontal="center" wrapText="1"/>
    </xf>
    <xf numFmtId="164" fontId="7" fillId="9" borderId="2" xfId="0" applyNumberFormat="1" applyFont="1" applyFill="1" applyBorder="1" applyAlignment="1">
      <alignment horizontal="center" wrapText="1"/>
    </xf>
    <xf numFmtId="0" fontId="6" fillId="10" borderId="2" xfId="0" applyFont="1" applyFill="1" applyBorder="1"/>
    <xf numFmtId="0" fontId="1" fillId="0" borderId="0" xfId="224"/>
    <xf numFmtId="0" fontId="4" fillId="3" borderId="25" xfId="224" applyFont="1" applyFill="1" applyBorder="1" applyAlignment="1"/>
    <xf numFmtId="0" fontId="4" fillId="3" borderId="26" xfId="224" applyFont="1" applyFill="1" applyBorder="1" applyAlignment="1"/>
    <xf numFmtId="0" fontId="4" fillId="3" borderId="26" xfId="224" applyFont="1" applyFill="1" applyBorder="1" applyAlignment="1">
      <alignment horizontal="center"/>
    </xf>
    <xf numFmtId="0" fontId="3" fillId="8" borderId="26" xfId="224" applyFont="1" applyFill="1" applyBorder="1" applyAlignment="1">
      <alignment horizontal="center" vertical="center" wrapText="1" shrinkToFit="1"/>
    </xf>
    <xf numFmtId="0" fontId="9" fillId="0" borderId="0" xfId="224" applyFont="1"/>
    <xf numFmtId="0" fontId="3" fillId="4" borderId="1" xfId="224" applyFont="1" applyFill="1" applyBorder="1" applyAlignment="1">
      <alignment horizontal="center" vertical="center" wrapText="1" shrinkToFit="1"/>
    </xf>
    <xf numFmtId="164" fontId="3" fillId="7" borderId="1" xfId="224" applyNumberFormat="1" applyFont="1" applyFill="1" applyBorder="1" applyAlignment="1">
      <alignment horizontal="center" wrapText="1" shrinkToFit="1"/>
    </xf>
    <xf numFmtId="164" fontId="3" fillId="8" borderId="1" xfId="224" applyNumberFormat="1" applyFont="1" applyFill="1" applyBorder="1" applyAlignment="1">
      <alignment horizontal="center" wrapText="1" shrinkToFit="1"/>
    </xf>
    <xf numFmtId="0" fontId="3" fillId="4" borderId="27" xfId="224" applyFont="1" applyFill="1" applyBorder="1" applyAlignment="1">
      <alignment horizontal="center" vertical="center" wrapText="1" shrinkToFit="1"/>
    </xf>
    <xf numFmtId="164" fontId="3" fillId="7" borderId="27" xfId="224" applyNumberFormat="1" applyFont="1" applyFill="1" applyBorder="1" applyAlignment="1">
      <alignment horizontal="center" wrapText="1" shrinkToFit="1"/>
    </xf>
    <xf numFmtId="164" fontId="3" fillId="8" borderId="27" xfId="224" applyNumberFormat="1" applyFont="1" applyFill="1" applyBorder="1" applyAlignment="1">
      <alignment horizontal="center" wrapText="1" shrinkToFit="1"/>
    </xf>
    <xf numFmtId="0" fontId="1" fillId="0" borderId="0" xfId="224" applyFill="1" applyBorder="1"/>
    <xf numFmtId="0" fontId="3" fillId="0" borderId="0" xfId="224" applyFont="1" applyFill="1" applyBorder="1" applyAlignment="1">
      <alignment horizontal="center" wrapText="1" shrinkToFit="1"/>
    </xf>
    <xf numFmtId="0" fontId="7" fillId="0" borderId="0" xfId="224" applyFont="1" applyFill="1" applyBorder="1" applyAlignment="1">
      <alignment horizontal="center" wrapText="1" shrinkToFit="1"/>
    </xf>
    <xf numFmtId="11" fontId="0" fillId="0" borderId="0" xfId="0" applyNumberFormat="1"/>
    <xf numFmtId="0" fontId="7" fillId="7" borderId="28" xfId="224" applyFont="1" applyFill="1" applyBorder="1" applyAlignment="1">
      <alignment vertical="center" wrapText="1" shrinkToFit="1"/>
    </xf>
    <xf numFmtId="164" fontId="3" fillId="7" borderId="3" xfId="224" applyNumberFormat="1" applyFont="1" applyFill="1" applyBorder="1" applyAlignment="1">
      <alignment wrapText="1" shrinkToFit="1"/>
    </xf>
    <xf numFmtId="164" fontId="3" fillId="8" borderId="3" xfId="224" applyNumberFormat="1" applyFont="1" applyFill="1" applyBorder="1" applyAlignment="1">
      <alignment wrapText="1" shrinkToFit="1"/>
    </xf>
    <xf numFmtId="0" fontId="3" fillId="0" borderId="0" xfId="0" applyFont="1"/>
    <xf numFmtId="11" fontId="3" fillId="4" borderId="3" xfId="224" applyNumberFormat="1" applyFont="1" applyFill="1" applyBorder="1" applyAlignment="1">
      <alignment vertical="center" wrapText="1" shrinkToFit="1"/>
    </xf>
    <xf numFmtId="11" fontId="3" fillId="0" borderId="0" xfId="0" applyNumberFormat="1" applyFont="1"/>
    <xf numFmtId="1" fontId="3" fillId="4" borderId="15" xfId="0" applyNumberFormat="1" applyFont="1" applyFill="1" applyBorder="1" applyAlignment="1">
      <alignment horizontal="center" vertical="center"/>
    </xf>
    <xf numFmtId="1" fontId="3" fillId="4" borderId="16" xfId="0" applyNumberFormat="1" applyFont="1" applyFill="1" applyBorder="1" applyAlignment="1">
      <alignment horizontal="center" vertical="center"/>
    </xf>
    <xf numFmtId="1" fontId="3" fillId="4" borderId="17" xfId="0" applyNumberFormat="1" applyFont="1" applyFill="1" applyBorder="1" applyAlignment="1">
      <alignment horizontal="center" vertical="center"/>
    </xf>
    <xf numFmtId="1" fontId="7" fillId="9" borderId="3" xfId="0" applyNumberFormat="1" applyFont="1" applyFill="1" applyBorder="1" applyAlignment="1">
      <alignment horizontal="center" vertical="center"/>
    </xf>
    <xf numFmtId="1" fontId="7" fillId="9" borderId="4" xfId="0" applyNumberFormat="1" applyFont="1" applyFill="1" applyBorder="1" applyAlignment="1">
      <alignment horizontal="center" vertical="center"/>
    </xf>
    <xf numFmtId="1" fontId="7" fillId="9" borderId="18" xfId="0" applyNumberFormat="1" applyFont="1" applyFill="1" applyBorder="1" applyAlignment="1">
      <alignment horizontal="center" vertical="center"/>
    </xf>
    <xf numFmtId="1" fontId="7" fillId="9" borderId="2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1" fontId="3" fillId="4" borderId="3" xfId="0" applyNumberFormat="1" applyFont="1" applyFill="1" applyBorder="1" applyAlignment="1">
      <alignment horizontal="center" vertical="center"/>
    </xf>
    <xf numFmtId="1" fontId="3" fillId="4" borderId="4" xfId="0" applyNumberFormat="1" applyFont="1" applyFill="1" applyBorder="1" applyAlignment="1">
      <alignment horizontal="center" vertical="center"/>
    </xf>
    <xf numFmtId="1" fontId="3" fillId="4" borderId="2" xfId="0" applyNumberFormat="1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/>
    </xf>
    <xf numFmtId="0" fontId="4" fillId="3" borderId="22" xfId="0" applyFont="1" applyFill="1" applyBorder="1" applyAlignment="1">
      <alignment horizontal="center"/>
    </xf>
    <xf numFmtId="0" fontId="4" fillId="3" borderId="23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7" fillId="7" borderId="28" xfId="224" applyFont="1" applyFill="1" applyBorder="1" applyAlignment="1">
      <alignment horizontal="center" vertical="center" wrapText="1" shrinkToFit="1"/>
    </xf>
    <xf numFmtId="0" fontId="7" fillId="7" borderId="29" xfId="224" applyFont="1" applyFill="1" applyBorder="1" applyAlignment="1">
      <alignment horizontal="center" vertical="center" wrapText="1" shrinkToFit="1"/>
    </xf>
    <xf numFmtId="0" fontId="7" fillId="7" borderId="30" xfId="224" applyFont="1" applyFill="1" applyBorder="1" applyAlignment="1">
      <alignment horizontal="center" vertical="center" wrapText="1" shrinkToFit="1"/>
    </xf>
    <xf numFmtId="0" fontId="3" fillId="7" borderId="28" xfId="224" applyFont="1" applyFill="1" applyBorder="1" applyAlignment="1">
      <alignment horizontal="center" vertical="center" wrapText="1" shrinkToFit="1"/>
    </xf>
    <xf numFmtId="0" fontId="3" fillId="7" borderId="29" xfId="224" applyFont="1" applyFill="1" applyBorder="1" applyAlignment="1">
      <alignment horizontal="center" vertical="center" wrapText="1" shrinkToFit="1"/>
    </xf>
    <xf numFmtId="0" fontId="3" fillId="7" borderId="14" xfId="224" applyFont="1" applyFill="1" applyBorder="1" applyAlignment="1">
      <alignment horizontal="center" vertical="center" wrapText="1" shrinkToFit="1"/>
    </xf>
  </cellXfs>
  <cellStyles count="225">
    <cellStyle name="Followed Hyperlink" xfId="1" builtinId="9" hidden="1"/>
    <cellStyle name="Followed Hyperlink" xfId="2" builtinId="9" hidden="1"/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Followed Hyperlink" xfId="16" builtinId="9" hidden="1"/>
    <cellStyle name="Followed Hyperlink" xfId="17" builtinId="9" hidden="1"/>
    <cellStyle name="Followed Hyperlink" xfId="18" builtinId="9" hidden="1"/>
    <cellStyle name="Followed Hyperlink" xfId="19" builtinId="9" hidden="1"/>
    <cellStyle name="Followed Hyperlink" xfId="20" builtinId="9" hidden="1"/>
    <cellStyle name="Followed Hyperlink" xfId="21" builtinId="9" hidden="1"/>
    <cellStyle name="Followed Hyperlink" xfId="22" builtinId="9" hidden="1"/>
    <cellStyle name="Followed Hyperlink" xfId="23" builtinId="9" hidden="1"/>
    <cellStyle name="Followed Hyperlink" xfId="24" builtinId="9" hidden="1"/>
    <cellStyle name="Followed Hyperlink" xfId="25" builtinId="9" hidden="1"/>
    <cellStyle name="Followed Hyperlink" xfId="26" builtinId="9" hidden="1"/>
    <cellStyle name="Followed Hyperlink" xfId="27" builtinId="9" hidden="1"/>
    <cellStyle name="Followed Hyperlink" xfId="28" builtinId="9" hidden="1"/>
    <cellStyle name="Followed Hyperlink" xfId="29" builtinId="9" hidden="1"/>
    <cellStyle name="Followed Hyperlink" xfId="30" builtinId="9" hidden="1"/>
    <cellStyle name="Followed Hyperlink" xfId="31" builtinId="9" hidden="1"/>
    <cellStyle name="Followed Hyperlink" xfId="32" builtinId="9" hidden="1"/>
    <cellStyle name="Followed Hyperlink" xfId="33" builtinId="9" hidden="1"/>
    <cellStyle name="Followed Hyperlink" xfId="34" builtinId="9" hidden="1"/>
    <cellStyle name="Followed Hyperlink" xfId="35" builtinId="9" hidden="1"/>
    <cellStyle name="Followed Hyperlink" xfId="36" builtinId="9" hidden="1"/>
    <cellStyle name="Followed Hyperlink" xfId="37" builtinId="9" hidden="1"/>
    <cellStyle name="Followed Hyperlink" xfId="38" builtinId="9" hidden="1"/>
    <cellStyle name="Followed Hyperlink" xfId="39" builtinId="9" hidden="1"/>
    <cellStyle name="Followed Hyperlink" xfId="40" builtinId="9" hidden="1"/>
    <cellStyle name="Followed Hyperlink" xfId="41" builtinId="9" hidden="1"/>
    <cellStyle name="Followed Hyperlink" xfId="42" builtinId="9" hidden="1"/>
    <cellStyle name="Followed Hyperlink" xfId="43" builtinId="9" hidden="1"/>
    <cellStyle name="Followed Hyperlink" xfId="44" builtinId="9" hidden="1"/>
    <cellStyle name="Followed Hyperlink" xfId="45" builtinId="9" hidden="1"/>
    <cellStyle name="Followed Hyperlink" xfId="46" builtinId="9" hidden="1"/>
    <cellStyle name="Followed Hyperlink" xfId="47" builtinId="9" hidden="1"/>
    <cellStyle name="Followed Hyperlink" xfId="48" builtinId="9" hidden="1"/>
    <cellStyle name="Followed Hyperlink" xfId="49" builtinId="9" hidden="1"/>
    <cellStyle name="Followed Hyperlink" xfId="50" builtinId="9" hidden="1"/>
    <cellStyle name="Followed Hyperlink" xfId="51" builtinId="9" hidden="1"/>
    <cellStyle name="Followed Hyperlink" xfId="52" builtinId="9" hidden="1"/>
    <cellStyle name="Followed Hyperlink" xfId="53" builtinId="9" hidden="1"/>
    <cellStyle name="Followed Hyperlink" xfId="54" builtinId="9" hidden="1"/>
    <cellStyle name="Followed Hyperlink" xfId="55" builtinId="9" hidden="1"/>
    <cellStyle name="Followed Hyperlink" xfId="56" builtinId="9" hidden="1"/>
    <cellStyle name="Followed Hyperlink" xfId="57" builtinId="9" hidden="1"/>
    <cellStyle name="Followed Hyperlink" xfId="58" builtinId="9" hidden="1"/>
    <cellStyle name="Followed Hyperlink" xfId="59" builtinId="9" hidden="1"/>
    <cellStyle name="Followed Hyperlink" xfId="60" builtinId="9" hidden="1"/>
    <cellStyle name="Followed Hyperlink" xfId="61" builtinId="9" hidden="1"/>
    <cellStyle name="Followed Hyperlink" xfId="62" builtinId="9" hidden="1"/>
    <cellStyle name="Followed Hyperlink" xfId="63" builtinId="9" hidden="1"/>
    <cellStyle name="Followed Hyperlink" xfId="64" builtinId="9" hidden="1"/>
    <cellStyle name="Followed Hyperlink" xfId="65" builtinId="9" hidden="1"/>
    <cellStyle name="Followed Hyperlink" xfId="66" builtinId="9" hidden="1"/>
    <cellStyle name="Followed Hyperlink" xfId="67" builtinId="9" hidden="1"/>
    <cellStyle name="Followed Hyperlink" xfId="68" builtinId="9" hidden="1"/>
    <cellStyle name="Followed Hyperlink" xfId="69" builtinId="9" hidden="1"/>
    <cellStyle name="Followed Hyperlink" xfId="70" builtinId="9" hidden="1"/>
    <cellStyle name="Followed Hyperlink" xfId="71" builtinId="9" hidden="1"/>
    <cellStyle name="Followed Hyperlink" xfId="72" builtinId="9" hidden="1"/>
    <cellStyle name="Followed Hyperlink" xfId="73" builtinId="9" hidden="1"/>
    <cellStyle name="Followed Hyperlink" xfId="74" builtinId="9" hidden="1"/>
    <cellStyle name="Followed Hyperlink" xfId="75" builtinId="9" hidden="1"/>
    <cellStyle name="Followed Hyperlink" xfId="76" builtinId="9" hidden="1"/>
    <cellStyle name="Followed Hyperlink" xfId="77" builtinId="9" hidden="1"/>
    <cellStyle name="Followed Hyperlink" xfId="78" builtinId="9" hidden="1"/>
    <cellStyle name="Followed Hyperlink" xfId="79" builtinId="9" hidden="1"/>
    <cellStyle name="Followed Hyperlink" xfId="80" builtinId="9" hidden="1"/>
    <cellStyle name="Followed Hyperlink" xfId="81" builtinId="9" hidden="1"/>
    <cellStyle name="Followed Hyperlink" xfId="82" builtinId="9" hidden="1"/>
    <cellStyle name="Followed Hyperlink" xfId="83" builtinId="9" hidden="1"/>
    <cellStyle name="Followed Hyperlink" xfId="84" builtinId="9" hidden="1"/>
    <cellStyle name="Followed Hyperlink" xfId="85" builtinId="9" hidden="1"/>
    <cellStyle name="Followed Hyperlink" xfId="86" builtinId="9" hidden="1"/>
    <cellStyle name="Followed Hyperlink" xfId="87" builtinId="9" hidden="1"/>
    <cellStyle name="Followed Hyperlink" xfId="88" builtinId="9" hidden="1"/>
    <cellStyle name="Followed Hyperlink" xfId="89" builtinId="9" hidden="1"/>
    <cellStyle name="Followed Hyperlink" xfId="90" builtinId="9" hidden="1"/>
    <cellStyle name="Followed Hyperlink" xfId="91" builtinId="9" hidden="1"/>
    <cellStyle name="Followed Hyperlink" xfId="92" builtinId="9" hidden="1"/>
    <cellStyle name="Followed Hyperlink" xfId="93" builtinId="9" hidden="1"/>
    <cellStyle name="Followed Hyperlink" xfId="94" builtinId="9" hidden="1"/>
    <cellStyle name="Followed Hyperlink" xfId="95" builtinId="9" hidden="1"/>
    <cellStyle name="Followed Hyperlink" xfId="96" builtinId="9" hidden="1"/>
    <cellStyle name="Followed Hyperlink" xfId="97" builtinId="9" hidden="1"/>
    <cellStyle name="Followed Hyperlink" xfId="98" builtinId="9" hidden="1"/>
    <cellStyle name="Followed Hyperlink" xfId="99" builtinId="9" hidden="1"/>
    <cellStyle name="Followed Hyperlink" xfId="100" builtinId="9" hidden="1"/>
    <cellStyle name="Followed Hyperlink" xfId="101" builtinId="9" hidden="1"/>
    <cellStyle name="Followed Hyperlink" xfId="102" builtinId="9" hidden="1"/>
    <cellStyle name="Followed Hyperlink" xfId="103" builtinId="9" hidden="1"/>
    <cellStyle name="Followed Hyperlink" xfId="104" builtinId="9" hidden="1"/>
    <cellStyle name="Followed Hyperlink" xfId="105" builtinId="9" hidden="1"/>
    <cellStyle name="Followed Hyperlink" xfId="106" builtinId="9" hidden="1"/>
    <cellStyle name="Followed Hyperlink" xfId="107" builtinId="9" hidden="1"/>
    <cellStyle name="Followed Hyperlink" xfId="108" builtinId="9" hidden="1"/>
    <cellStyle name="Followed Hyperlink" xfId="109" builtinId="9" hidden="1"/>
    <cellStyle name="Followed Hyperlink" xfId="110" builtinId="9" hidden="1"/>
    <cellStyle name="Followed Hyperlink" xfId="111" builtinId="9" hidden="1"/>
    <cellStyle name="Followed Hyperlink" xfId="112" builtinId="9" hidden="1"/>
    <cellStyle name="Followed Hyperlink" xfId="113" builtinId="9" hidden="1"/>
    <cellStyle name="Followed Hyperlink" xfId="114" builtinId="9" hidden="1"/>
    <cellStyle name="Followed Hyperlink" xfId="115" builtinId="9" hidden="1"/>
    <cellStyle name="Followed Hyperlink" xfId="116" builtinId="9" hidden="1"/>
    <cellStyle name="Followed Hyperlink" xfId="117" builtinId="9" hidden="1"/>
    <cellStyle name="Followed Hyperlink" xfId="118" builtinId="9" hidden="1"/>
    <cellStyle name="Followed Hyperlink" xfId="119" builtinId="9" hidden="1"/>
    <cellStyle name="Followed Hyperlink" xfId="120" builtinId="9" hidden="1"/>
    <cellStyle name="Followed Hyperlink" xfId="121" builtinId="9" hidden="1"/>
    <cellStyle name="Followed Hyperlink" xfId="122" builtinId="9" hidden="1"/>
    <cellStyle name="Followed Hyperlink" xfId="123" builtinId="9" hidden="1"/>
    <cellStyle name="Followed Hyperlink" xfId="124" builtinId="9" hidden="1"/>
    <cellStyle name="Followed Hyperlink" xfId="125" builtinId="9" hidden="1"/>
    <cellStyle name="Followed Hyperlink" xfId="126" builtinId="9" hidden="1"/>
    <cellStyle name="Followed Hyperlink" xfId="127" builtinId="9" hidden="1"/>
    <cellStyle name="Followed Hyperlink" xfId="128" builtinId="9" hidden="1"/>
    <cellStyle name="Followed Hyperlink" xfId="129" builtinId="9" hidden="1"/>
    <cellStyle name="Followed Hyperlink" xfId="130" builtinId="9" hidden="1"/>
    <cellStyle name="Followed Hyperlink" xfId="131" builtinId="9" hidden="1"/>
    <cellStyle name="Followed Hyperlink" xfId="132" builtinId="9" hidden="1"/>
    <cellStyle name="Followed Hyperlink" xfId="133" builtinId="9" hidden="1"/>
    <cellStyle name="Followed Hyperlink" xfId="134" builtinId="9" hidden="1"/>
    <cellStyle name="Followed Hyperlink" xfId="135" builtinId="9" hidden="1"/>
    <cellStyle name="Followed Hyperlink" xfId="136" builtinId="9" hidden="1"/>
    <cellStyle name="Followed Hyperlink" xfId="137" builtinId="9" hidden="1"/>
    <cellStyle name="Followed Hyperlink" xfId="138" builtinId="9" hidden="1"/>
    <cellStyle name="Followed Hyperlink" xfId="139" builtinId="9" hidden="1"/>
    <cellStyle name="Followed Hyperlink" xfId="140" builtinId="9" hidden="1"/>
    <cellStyle name="Followed Hyperlink" xfId="141" builtinId="9" hidden="1"/>
    <cellStyle name="Followed Hyperlink" xfId="142" builtinId="9" hidden="1"/>
    <cellStyle name="Followed Hyperlink" xfId="143" builtinId="9" hidden="1"/>
    <cellStyle name="Followed Hyperlink" xfId="144" builtinId="9" hidden="1"/>
    <cellStyle name="Followed Hyperlink" xfId="145" builtinId="9" hidden="1"/>
    <cellStyle name="Followed Hyperlink" xfId="146" builtinId="9" hidden="1"/>
    <cellStyle name="Followed Hyperlink" xfId="147" builtinId="9" hidden="1"/>
    <cellStyle name="Followed Hyperlink" xfId="148" builtinId="9" hidden="1"/>
    <cellStyle name="Followed Hyperlink" xfId="149" builtinId="9" hidden="1"/>
    <cellStyle name="Followed Hyperlink" xfId="150" builtinId="9" hidden="1"/>
    <cellStyle name="Followed Hyperlink" xfId="151" builtinId="9" hidden="1"/>
    <cellStyle name="Followed Hyperlink" xfId="152" builtinId="9" hidden="1"/>
    <cellStyle name="Followed Hyperlink" xfId="153" builtinId="9" hidden="1"/>
    <cellStyle name="Followed Hyperlink" xfId="154" builtinId="9" hidden="1"/>
    <cellStyle name="Followed Hyperlink" xfId="155" builtinId="9" hidden="1"/>
    <cellStyle name="Followed Hyperlink" xfId="156" builtinId="9" hidden="1"/>
    <cellStyle name="Followed Hyperlink" xfId="157" builtinId="9" hidden="1"/>
    <cellStyle name="Followed Hyperlink" xfId="158" builtinId="9" hidden="1"/>
    <cellStyle name="Followed Hyperlink" xfId="159" builtinId="9" hidden="1"/>
    <cellStyle name="Followed Hyperlink" xfId="160" builtinId="9" hidden="1"/>
    <cellStyle name="Followed Hyperlink" xfId="161" builtinId="9" hidden="1"/>
    <cellStyle name="Followed Hyperlink" xfId="162" builtinId="9" hidden="1"/>
    <cellStyle name="Followed Hyperlink" xfId="163" builtinId="9" hidden="1"/>
    <cellStyle name="Followed Hyperlink" xfId="164" builtinId="9" hidden="1"/>
    <cellStyle name="Followed Hyperlink" xfId="165" builtinId="9" hidden="1"/>
    <cellStyle name="Followed Hyperlink" xfId="166" builtinId="9" hidden="1"/>
    <cellStyle name="Followed Hyperlink" xfId="167" builtinId="9" hidden="1"/>
    <cellStyle name="Followed Hyperlink" xfId="168" builtinId="9" hidden="1"/>
    <cellStyle name="Followed Hyperlink" xfId="169" builtinId="9" hidden="1"/>
    <cellStyle name="Followed Hyperlink" xfId="170" builtinId="9" hidden="1"/>
    <cellStyle name="Followed Hyperlink" xfId="171" builtinId="9" hidden="1"/>
    <cellStyle name="Followed Hyperlink" xfId="172" builtinId="9" hidden="1"/>
    <cellStyle name="Followed Hyperlink" xfId="173" builtinId="9" hidden="1"/>
    <cellStyle name="Followed Hyperlink" xfId="174" builtinId="9" hidden="1"/>
    <cellStyle name="Followed Hyperlink" xfId="175" builtinId="9" hidden="1"/>
    <cellStyle name="Followed Hyperlink" xfId="176" builtinId="9" hidden="1"/>
    <cellStyle name="Followed Hyperlink" xfId="177" builtinId="9" hidden="1"/>
    <cellStyle name="Followed Hyperlink" xfId="178" builtinId="9" hidden="1"/>
    <cellStyle name="Followed Hyperlink" xfId="179" builtinId="9" hidden="1"/>
    <cellStyle name="Followed Hyperlink" xfId="180" builtinId="9" hidden="1"/>
    <cellStyle name="Followed Hyperlink" xfId="181" builtinId="9" hidden="1"/>
    <cellStyle name="Followed Hyperlink" xfId="182" builtinId="9" hidden="1"/>
    <cellStyle name="Followed Hyperlink" xfId="183" builtinId="9" hidden="1"/>
    <cellStyle name="Followed Hyperlink" xfId="184" builtinId="9" hidden="1"/>
    <cellStyle name="Followed Hyperlink" xfId="185" builtinId="9" hidden="1"/>
    <cellStyle name="Followed Hyperlink" xfId="186" builtinId="9" hidden="1"/>
    <cellStyle name="Followed Hyperlink" xfId="187" builtinId="9" hidden="1"/>
    <cellStyle name="Followed Hyperlink" xfId="188" builtinId="9" hidden="1"/>
    <cellStyle name="Followed Hyperlink" xfId="189" builtinId="9" hidden="1"/>
    <cellStyle name="Followed Hyperlink" xfId="190" builtinId="9" hidden="1"/>
    <cellStyle name="Followed Hyperlink" xfId="191" builtinId="9" hidden="1"/>
    <cellStyle name="Followed Hyperlink" xfId="192" builtinId="9" hidden="1"/>
    <cellStyle name="Followed Hyperlink" xfId="193" builtinId="9" hidden="1"/>
    <cellStyle name="Followed Hyperlink" xfId="194" builtinId="9" hidden="1"/>
    <cellStyle name="Followed Hyperlink" xfId="195" builtinId="9" hidden="1"/>
    <cellStyle name="Followed Hyperlink" xfId="196" builtinId="9" hidden="1"/>
    <cellStyle name="Followed Hyperlink" xfId="197" builtinId="9" hidden="1"/>
    <cellStyle name="Followed Hyperlink" xfId="198" builtinId="9" hidden="1"/>
    <cellStyle name="Followed Hyperlink" xfId="199" builtinId="9" hidden="1"/>
    <cellStyle name="Followed Hyperlink" xfId="200" builtinId="9" hidden="1"/>
    <cellStyle name="Followed Hyperlink" xfId="201" builtinId="9" hidden="1"/>
    <cellStyle name="Followed Hyperlink" xfId="202" builtinId="9" hidden="1"/>
    <cellStyle name="Followed Hyperlink" xfId="203" builtinId="9" hidden="1"/>
    <cellStyle name="Followed Hyperlink" xfId="204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Normal" xfId="0" builtinId="0"/>
    <cellStyle name="常规 2" xfId="224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scatterChart>
        <c:scatterStyle val="lineMarker"/>
        <c:varyColors val="0"/>
        <c:ser>
          <c:idx val="4"/>
          <c:order val="0"/>
          <c:tx>
            <c:v>Eskal150-2kPa Pre-Shear</c:v>
          </c:tx>
          <c:spPr>
            <a:ln>
              <a:noFill/>
            </a:ln>
          </c:spPr>
          <c:marker>
            <c:symbol val="x"/>
            <c:size val="10"/>
            <c:spPr>
              <a:noFill/>
              <a:ln w="19050"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'Figure.5_Eskal150-RST01'!$G$10</c:f>
                <c:numCache>
                  <c:formatCode>General</c:formatCode>
                  <c:ptCount val="1"/>
                  <c:pt idx="0">
                    <c:v>3.7859388972001857E-3</c:v>
                  </c:pt>
                </c:numCache>
              </c:numRef>
            </c:plus>
            <c:minus>
              <c:numRef>
                <c:f>'Figure.5_Eskal150-RST01'!$G$10</c:f>
                <c:numCache>
                  <c:formatCode>General</c:formatCode>
                  <c:ptCount val="1"/>
                  <c:pt idx="0">
                    <c:v>3.7859388972001857E-3</c:v>
                  </c:pt>
                </c:numCache>
              </c:numRef>
            </c:minus>
          </c:errBars>
          <c:xVal>
            <c:numRef>
              <c:f>'Figure.5_Eskal150-RST01'!$B$10</c:f>
              <c:numCache>
                <c:formatCode>0.00_);[Red]\(0.00\)</c:formatCode>
                <c:ptCount val="1"/>
                <c:pt idx="0">
                  <c:v>0.253</c:v>
                </c:pt>
              </c:numCache>
            </c:numRef>
          </c:xVal>
          <c:yVal>
            <c:numRef>
              <c:f>'Figure.5_Eskal150-RST01'!$F$10</c:f>
              <c:numCache>
                <c:formatCode>0.00_);[Red]\(0.00\)</c:formatCode>
                <c:ptCount val="1"/>
                <c:pt idx="0">
                  <c:v>0.16366666666666665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5F3-5D49-9EAC-9E312A14B56C}"/>
            </c:ext>
          </c:extLst>
        </c:ser>
        <c:ser>
          <c:idx val="5"/>
          <c:order val="1"/>
          <c:tx>
            <c:v>Eskal150-3kPa Pre-Shear</c:v>
          </c:tx>
          <c:spPr>
            <a:ln>
              <a:noFill/>
            </a:ln>
          </c:spPr>
          <c:marker>
            <c:symbol val="x"/>
            <c:size val="10"/>
            <c:spPr>
              <a:ln w="19050">
                <a:solidFill>
                  <a:srgbClr val="3366FF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'Figure.5_Eskal150-RST01'!$G$18</c:f>
                <c:numCache>
                  <c:formatCode>General</c:formatCode>
                  <c:ptCount val="1"/>
                  <c:pt idx="0">
                    <c:v>1.5275252316519479E-3</c:v>
                  </c:pt>
                </c:numCache>
              </c:numRef>
            </c:plus>
            <c:minus>
              <c:numRef>
                <c:f>'Figure.5_Eskal150-RST01'!$G$18</c:f>
                <c:numCache>
                  <c:formatCode>General</c:formatCode>
                  <c:ptCount val="1"/>
                  <c:pt idx="0">
                    <c:v>1.5275252316519479E-3</c:v>
                  </c:pt>
                </c:numCache>
              </c:numRef>
            </c:minus>
          </c:errBars>
          <c:xVal>
            <c:numRef>
              <c:f>'Figure.5_Eskal150-RST01'!$B$18</c:f>
              <c:numCache>
                <c:formatCode>0.00_);[Red]\(0.00\)</c:formatCode>
                <c:ptCount val="1"/>
                <c:pt idx="0">
                  <c:v>0.45400000000000001</c:v>
                </c:pt>
              </c:numCache>
            </c:numRef>
          </c:xVal>
          <c:yVal>
            <c:numRef>
              <c:f>'Figure.5_Eskal150-RST01'!$F$18</c:f>
              <c:numCache>
                <c:formatCode>0.00_);[Red]\(0.00\)</c:formatCode>
                <c:ptCount val="1"/>
                <c:pt idx="0">
                  <c:v>0.29366666666666669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5F3-5D49-9EAC-9E312A14B56C}"/>
            </c:ext>
          </c:extLst>
        </c:ser>
        <c:ser>
          <c:idx val="6"/>
          <c:order val="2"/>
          <c:tx>
            <c:v>Eskal150-4kPa Pre-Shear</c:v>
          </c:tx>
          <c:spPr>
            <a:ln>
              <a:noFill/>
            </a:ln>
          </c:spPr>
          <c:marker>
            <c:symbol val="x"/>
            <c:size val="10"/>
            <c:spPr>
              <a:ln w="19050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'Figure.5_Eskal150-RST01'!$G$26</c:f>
                <c:numCache>
                  <c:formatCode>General</c:formatCode>
                  <c:ptCount val="1"/>
                  <c:pt idx="0">
                    <c:v>1.0785793124908967E-2</c:v>
                  </c:pt>
                </c:numCache>
              </c:numRef>
            </c:plus>
            <c:minus>
              <c:numRef>
                <c:f>'Figure.5_Eskal150-RST01'!$G$26</c:f>
                <c:numCache>
                  <c:formatCode>General</c:formatCode>
                  <c:ptCount val="1"/>
                  <c:pt idx="0">
                    <c:v>1.0785793124908967E-2</c:v>
                  </c:pt>
                </c:numCache>
              </c:numRef>
            </c:minus>
          </c:errBars>
          <c:xVal>
            <c:numRef>
              <c:f>'Figure.5_Eskal150-RST01'!$B$26</c:f>
              <c:numCache>
                <c:formatCode>0.00_);[Red]\(0.00\)</c:formatCode>
                <c:ptCount val="1"/>
                <c:pt idx="0">
                  <c:v>0.65400000000000003</c:v>
                </c:pt>
              </c:numCache>
            </c:numRef>
          </c:xVal>
          <c:yVal>
            <c:numRef>
              <c:f>'Figure.5_Eskal150-RST01'!$F$26</c:f>
              <c:numCache>
                <c:formatCode>0.00_);[Red]\(0.00\)</c:formatCode>
                <c:ptCount val="1"/>
                <c:pt idx="0">
                  <c:v>0.4383333333333333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5F3-5D49-9EAC-9E312A14B56C}"/>
            </c:ext>
          </c:extLst>
        </c:ser>
        <c:ser>
          <c:idx val="3"/>
          <c:order val="3"/>
          <c:tx>
            <c:v>Eskal150-0.2kPa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10"/>
            <c:spPr>
              <a:noFill/>
              <a:ln w="19050"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'Figure.5_Eskal150-RST01'!$G$4:$G$8</c:f>
                <c:numCache>
                  <c:formatCode>General</c:formatCode>
                  <c:ptCount val="5"/>
                  <c:pt idx="0">
                    <c:v>4.1633319989322687E-3</c:v>
                  </c:pt>
                  <c:pt idx="1">
                    <c:v>3.2145502536643214E-3</c:v>
                  </c:pt>
                  <c:pt idx="2">
                    <c:v>3.5118845842842497E-3</c:v>
                  </c:pt>
                  <c:pt idx="3">
                    <c:v>3.5118845842842497E-3</c:v>
                  </c:pt>
                  <c:pt idx="4">
                    <c:v>0</c:v>
                  </c:pt>
                </c:numCache>
              </c:numRef>
            </c:plus>
            <c:minus>
              <c:numRef>
                <c:f>'Figure.5_Eskal150-RST01'!$G$4:$G$8</c:f>
                <c:numCache>
                  <c:formatCode>General</c:formatCode>
                  <c:ptCount val="5"/>
                  <c:pt idx="0">
                    <c:v>4.1633319989322687E-3</c:v>
                  </c:pt>
                  <c:pt idx="1">
                    <c:v>3.2145502536643214E-3</c:v>
                  </c:pt>
                  <c:pt idx="2">
                    <c:v>3.5118845842842497E-3</c:v>
                  </c:pt>
                  <c:pt idx="3">
                    <c:v>3.5118845842842497E-3</c:v>
                  </c:pt>
                  <c:pt idx="4">
                    <c:v>0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xVal>
            <c:numRef>
              <c:f>'Figure.5_Eskal150-RST01'!$B$4:$B$8</c:f>
              <c:numCache>
                <c:formatCode>0.00_);[Red]\(0.00\)</c:formatCode>
                <c:ptCount val="5"/>
                <c:pt idx="0">
                  <c:v>9.2999999999999999E-2</c:v>
                </c:pt>
                <c:pt idx="1">
                  <c:v>0.13400000000000001</c:v>
                </c:pt>
                <c:pt idx="2">
                  <c:v>0.17399999999999999</c:v>
                </c:pt>
                <c:pt idx="3">
                  <c:v>0.21299999999999999</c:v>
                </c:pt>
              </c:numCache>
            </c:numRef>
          </c:xVal>
          <c:yVal>
            <c:numRef>
              <c:f>'Figure.5_Eskal150-RST01'!$F$4:$F$8</c:f>
              <c:numCache>
                <c:formatCode>0.00_);[Red]\(0.00\)</c:formatCode>
                <c:ptCount val="5"/>
                <c:pt idx="0">
                  <c:v>6.533333333333334E-2</c:v>
                </c:pt>
                <c:pt idx="1">
                  <c:v>9.633333333333334E-2</c:v>
                </c:pt>
                <c:pt idx="2">
                  <c:v>0.12566666666666668</c:v>
                </c:pt>
                <c:pt idx="3">
                  <c:v>0.15366666666666665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5F3-5D49-9EAC-9E312A14B56C}"/>
            </c:ext>
          </c:extLst>
        </c:ser>
        <c:ser>
          <c:idx val="0"/>
          <c:order val="4"/>
          <c:tx>
            <c:v>Eskal150-0.4kPa</c:v>
          </c:tx>
          <c:spPr>
            <a:ln w="25400">
              <a:solidFill>
                <a:srgbClr val="3366FF"/>
              </a:solidFill>
            </a:ln>
          </c:spPr>
          <c:marker>
            <c:symbol val="circle"/>
            <c:size val="10"/>
            <c:spPr>
              <a:noFill/>
              <a:ln w="19050">
                <a:solidFill>
                  <a:srgbClr val="3366FF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'Figure.5_Eskal150-RST01'!$G$12:$G$16</c:f>
                <c:numCache>
                  <c:formatCode>General</c:formatCode>
                  <c:ptCount val="5"/>
                  <c:pt idx="0">
                    <c:v>2.0000000000000018E-3</c:v>
                  </c:pt>
                  <c:pt idx="1">
                    <c:v>1.5275252316519481E-3</c:v>
                  </c:pt>
                  <c:pt idx="2">
                    <c:v>2.0816659994661348E-3</c:v>
                  </c:pt>
                  <c:pt idx="3">
                    <c:v>4.1633319989322695E-3</c:v>
                  </c:pt>
                  <c:pt idx="4">
                    <c:v>0</c:v>
                  </c:pt>
                </c:numCache>
              </c:numRef>
            </c:plus>
            <c:minus>
              <c:numRef>
                <c:f>'Figure.5_Eskal150-RST01'!$G$12:$G$16</c:f>
                <c:numCache>
                  <c:formatCode>General</c:formatCode>
                  <c:ptCount val="5"/>
                  <c:pt idx="0">
                    <c:v>2.0000000000000018E-3</c:v>
                  </c:pt>
                  <c:pt idx="1">
                    <c:v>1.5275252316519481E-3</c:v>
                  </c:pt>
                  <c:pt idx="2">
                    <c:v>2.0816659994661348E-3</c:v>
                  </c:pt>
                  <c:pt idx="3">
                    <c:v>4.1633319989322695E-3</c:v>
                  </c:pt>
                  <c:pt idx="4">
                    <c:v>0</c:v>
                  </c:pt>
                </c:numCache>
              </c:numRef>
            </c:minus>
          </c:errBars>
          <c:xVal>
            <c:numRef>
              <c:f>'Figure.5_Eskal150-RST01'!$B$12:$B$16</c:f>
              <c:numCache>
                <c:formatCode>0.00_);[Red]\(0.00\)</c:formatCode>
                <c:ptCount val="5"/>
                <c:pt idx="0">
                  <c:v>0.13400000000000001</c:v>
                </c:pt>
                <c:pt idx="1">
                  <c:v>0.21299999999999999</c:v>
                </c:pt>
                <c:pt idx="2">
                  <c:v>0.29499999999999998</c:v>
                </c:pt>
                <c:pt idx="3">
                  <c:v>0.373</c:v>
                </c:pt>
              </c:numCache>
            </c:numRef>
          </c:xVal>
          <c:yVal>
            <c:numRef>
              <c:f>'Figure.5_Eskal150-RST01'!$F$12:$F$16</c:f>
              <c:numCache>
                <c:formatCode>0.00_);[Red]\(0.00\)</c:formatCode>
                <c:ptCount val="5"/>
                <c:pt idx="0">
                  <c:v>9.6000000000000016E-2</c:v>
                </c:pt>
                <c:pt idx="1">
                  <c:v>0.15766666666666665</c:v>
                </c:pt>
                <c:pt idx="2">
                  <c:v>0.21566666666666667</c:v>
                </c:pt>
                <c:pt idx="3">
                  <c:v>0.26566666666666666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5F3-5D49-9EAC-9E312A14B56C}"/>
            </c:ext>
          </c:extLst>
        </c:ser>
        <c:ser>
          <c:idx val="1"/>
          <c:order val="5"/>
          <c:tx>
            <c:v>Eskal150-0.6kPa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10"/>
            <c:spPr>
              <a:noFill/>
              <a:ln w="19050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'Figure.5_Eskal150-RST01'!$G$20:$G$24</c:f>
                <c:numCache>
                  <c:formatCode>General</c:formatCode>
                  <c:ptCount val="5"/>
                  <c:pt idx="0">
                    <c:v>5.859465277082321E-3</c:v>
                  </c:pt>
                  <c:pt idx="1">
                    <c:v>6.2449979983984034E-3</c:v>
                  </c:pt>
                  <c:pt idx="2">
                    <c:v>6.0277137733417132E-3</c:v>
                  </c:pt>
                  <c:pt idx="3">
                    <c:v>7.9372539331937792E-3</c:v>
                  </c:pt>
                  <c:pt idx="4">
                    <c:v>0</c:v>
                  </c:pt>
                </c:numCache>
              </c:numRef>
            </c:plus>
            <c:minus>
              <c:numRef>
                <c:f>'Figure.5_Eskal150-RST01'!$G$20:$G$24</c:f>
                <c:numCache>
                  <c:formatCode>General</c:formatCode>
                  <c:ptCount val="5"/>
                  <c:pt idx="0">
                    <c:v>5.859465277082321E-3</c:v>
                  </c:pt>
                  <c:pt idx="1">
                    <c:v>6.2449979983984034E-3</c:v>
                  </c:pt>
                  <c:pt idx="2">
                    <c:v>6.0277137733417132E-3</c:v>
                  </c:pt>
                  <c:pt idx="3">
                    <c:v>7.9372539331937792E-3</c:v>
                  </c:pt>
                  <c:pt idx="4">
                    <c:v>0</c:v>
                  </c:pt>
                </c:numCache>
              </c:numRef>
            </c:minus>
          </c:errBars>
          <c:xVal>
            <c:numRef>
              <c:f>'Figure.5_Eskal150-RST01'!$B$20:$B$24</c:f>
              <c:numCache>
                <c:formatCode>0.00_);[Red]\(0.00\)</c:formatCode>
                <c:ptCount val="5"/>
                <c:pt idx="0">
                  <c:v>0.17399999999999999</c:v>
                </c:pt>
                <c:pt idx="1">
                  <c:v>0.29499999999999998</c:v>
                </c:pt>
                <c:pt idx="2">
                  <c:v>0.41299999999999998</c:v>
                </c:pt>
                <c:pt idx="3">
                  <c:v>0.53400000000000003</c:v>
                </c:pt>
              </c:numCache>
            </c:numRef>
          </c:xVal>
          <c:yVal>
            <c:numRef>
              <c:f>'Figure.5_Eskal150-RST01'!$F$20:$F$24</c:f>
              <c:numCache>
                <c:formatCode>0.00_);[Red]\(0.00\)</c:formatCode>
                <c:ptCount val="5"/>
                <c:pt idx="0">
                  <c:v>0.12866666666666668</c:v>
                </c:pt>
                <c:pt idx="1">
                  <c:v>0.224</c:v>
                </c:pt>
                <c:pt idx="2">
                  <c:v>0.3133333333333333</c:v>
                </c:pt>
                <c:pt idx="3">
                  <c:v>0.39300000000000002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5F3-5D49-9EAC-9E312A14B56C}"/>
            </c:ext>
          </c:extLst>
        </c:ser>
        <c:ser>
          <c:idx val="2"/>
          <c:order val="6"/>
          <c:spPr>
            <a:ln w="47625">
              <a:noFill/>
            </a:ln>
          </c:spPr>
          <c:marker>
            <c:symbol val="x"/>
            <c:size val="10"/>
            <c:spPr>
              <a:noFill/>
              <a:ln w="28575">
                <a:solidFill>
                  <a:srgbClr val="7030A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'Figure.5_Eskal150-RST01'!$G$34</c:f>
                <c:numCache>
                  <c:formatCode>General</c:formatCode>
                  <c:ptCount val="1"/>
                  <c:pt idx="0">
                    <c:v>1.2529964086141621E-2</c:v>
                  </c:pt>
                </c:numCache>
              </c:numRef>
            </c:plus>
            <c:minus>
              <c:numRef>
                <c:f>'Figure.5_Eskal150-RST01'!$G$34</c:f>
                <c:numCache>
                  <c:formatCode>General</c:formatCode>
                  <c:ptCount val="1"/>
                  <c:pt idx="0">
                    <c:v>1.2529964086141621E-2</c:v>
                  </c:pt>
                </c:numCache>
              </c:numRef>
            </c:minus>
          </c:errBars>
          <c:xVal>
            <c:numRef>
              <c:f>'Figure.5_Eskal150-RST01'!$B$34</c:f>
              <c:numCache>
                <c:formatCode>0.00_);[Red]\(0.00\)</c:formatCode>
                <c:ptCount val="1"/>
                <c:pt idx="0">
                  <c:v>0.85399999999999998</c:v>
                </c:pt>
              </c:numCache>
            </c:numRef>
          </c:xVal>
          <c:yVal>
            <c:numRef>
              <c:f>'Figure.5_Eskal150-RST01'!$F$34</c:f>
              <c:numCache>
                <c:formatCode>0.00_);[Red]\(0.00\)</c:formatCode>
                <c:ptCount val="1"/>
                <c:pt idx="0">
                  <c:v>0.57099999999999995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B5F3-5D49-9EAC-9E312A14B56C}"/>
            </c:ext>
          </c:extLst>
        </c:ser>
        <c:ser>
          <c:idx val="7"/>
          <c:order val="7"/>
          <c:tx>
            <c:v>Eskal150-0.8kPa</c:v>
          </c:tx>
          <c:spPr>
            <a:ln w="31750">
              <a:solidFill>
                <a:srgbClr val="7030A0"/>
              </a:solidFill>
            </a:ln>
          </c:spPr>
          <c:marker>
            <c:symbol val="circle"/>
            <c:size val="12"/>
            <c:spPr>
              <a:noFill/>
              <a:ln w="22225">
                <a:solidFill>
                  <a:srgbClr val="7030A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'Figure.5_Eskal150-RST01'!$G$28:$G$31</c:f>
                <c:numCache>
                  <c:formatCode>General</c:formatCode>
                  <c:ptCount val="4"/>
                  <c:pt idx="0">
                    <c:v>5.2915026221291859E-3</c:v>
                  </c:pt>
                  <c:pt idx="1">
                    <c:v>4.0000000000000036E-3</c:v>
                  </c:pt>
                  <c:pt idx="2">
                    <c:v>7.0000000000000053E-3</c:v>
                  </c:pt>
                  <c:pt idx="3">
                    <c:v>5.8594652770823201E-3</c:v>
                  </c:pt>
                </c:numCache>
              </c:numRef>
            </c:plus>
            <c:minus>
              <c:numRef>
                <c:f>'Figure.5_Eskal150-RST01'!$G$28:$G$31</c:f>
                <c:numCache>
                  <c:formatCode>General</c:formatCode>
                  <c:ptCount val="4"/>
                  <c:pt idx="0">
                    <c:v>5.2915026221291859E-3</c:v>
                  </c:pt>
                  <c:pt idx="1">
                    <c:v>4.0000000000000036E-3</c:v>
                  </c:pt>
                  <c:pt idx="2">
                    <c:v>7.0000000000000053E-3</c:v>
                  </c:pt>
                  <c:pt idx="3">
                    <c:v>5.8594652770823201E-3</c:v>
                  </c:pt>
                </c:numCache>
              </c:numRef>
            </c:minus>
          </c:errBars>
          <c:xVal>
            <c:numRef>
              <c:f>'Figure.5_Eskal150-RST01'!$B$28:$B$31</c:f>
              <c:numCache>
                <c:formatCode>0.00_);[Red]\(0.00\)</c:formatCode>
                <c:ptCount val="4"/>
                <c:pt idx="0">
                  <c:v>0.214</c:v>
                </c:pt>
                <c:pt idx="1">
                  <c:v>0.374</c:v>
                </c:pt>
                <c:pt idx="2">
                  <c:v>0.53400000000000003</c:v>
                </c:pt>
                <c:pt idx="3">
                  <c:v>0.69399999999999995</c:v>
                </c:pt>
              </c:numCache>
            </c:numRef>
          </c:xVal>
          <c:yVal>
            <c:numRef>
              <c:f>'Figure.5_Eskal150-RST01'!$F$28:$F$31</c:f>
              <c:numCache>
                <c:formatCode>0.00_);[Red]\(0.00\)</c:formatCode>
                <c:ptCount val="4"/>
                <c:pt idx="0">
                  <c:v>0.16500000000000001</c:v>
                </c:pt>
                <c:pt idx="1">
                  <c:v>0.28699999999999998</c:v>
                </c:pt>
                <c:pt idx="2">
                  <c:v>0.40000000000000008</c:v>
                </c:pt>
                <c:pt idx="3">
                  <c:v>0.50633333333333341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B5F3-5D49-9EAC-9E312A14B56C}"/>
            </c:ext>
          </c:extLst>
        </c:ser>
        <c:ser>
          <c:idx val="8"/>
          <c:order val="8"/>
          <c:spPr>
            <a:ln w="47625">
              <a:noFill/>
            </a:ln>
          </c:spPr>
          <c:marker>
            <c:symbol val="x"/>
            <c:size val="10"/>
            <c:spPr>
              <a:noFill/>
              <a:ln w="31750">
                <a:solidFill>
                  <a:schemeClr val="accent6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'Figure.5_Eskal150-RST01'!$G$42</c:f>
                <c:numCache>
                  <c:formatCode>General</c:formatCode>
                  <c:ptCount val="1"/>
                  <c:pt idx="0">
                    <c:v>2.6457513110645929E-3</c:v>
                  </c:pt>
                </c:numCache>
              </c:numRef>
            </c:plus>
            <c:minus>
              <c:numRef>
                <c:f>'Figure.5_Eskal150-RST01'!$G$42</c:f>
                <c:numCache>
                  <c:formatCode>General</c:formatCode>
                  <c:ptCount val="1"/>
                  <c:pt idx="0">
                    <c:v>2.6457513110645929E-3</c:v>
                  </c:pt>
                </c:numCache>
              </c:numRef>
            </c:minus>
          </c:errBars>
          <c:xVal>
            <c:numRef>
              <c:f>'Figure.5_Eskal150-RST01'!$B$42</c:f>
              <c:numCache>
                <c:formatCode>0.00_);[Red]\(0.00\)</c:formatCode>
                <c:ptCount val="1"/>
                <c:pt idx="0">
                  <c:v>1.056</c:v>
                </c:pt>
              </c:numCache>
            </c:numRef>
          </c:xVal>
          <c:yVal>
            <c:numRef>
              <c:f>'Figure.5_Eskal150-RST01'!$F$42</c:f>
              <c:numCache>
                <c:formatCode>0.00_);[Red]\(0.00\)</c:formatCode>
                <c:ptCount val="1"/>
                <c:pt idx="0">
                  <c:v>0.71699999999999997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B5F3-5D49-9EAC-9E312A14B56C}"/>
            </c:ext>
          </c:extLst>
        </c:ser>
        <c:ser>
          <c:idx val="9"/>
          <c:order val="9"/>
          <c:tx>
            <c:v>Eskal150-1kPa</c:v>
          </c:tx>
          <c:spPr>
            <a:ln w="19050">
              <a:solidFill>
                <a:schemeClr val="accent6"/>
              </a:solidFill>
            </a:ln>
          </c:spPr>
          <c:marker>
            <c:symbol val="circle"/>
            <c:size val="11"/>
            <c:spPr>
              <a:noFill/>
              <a:ln w="31750">
                <a:solidFill>
                  <a:schemeClr val="accent6"/>
                </a:solidFill>
              </a:ln>
            </c:spPr>
          </c:marker>
          <c:xVal>
            <c:numRef>
              <c:f>'Figure.5_Eskal150-RST01'!$B$36:$B$39</c:f>
              <c:numCache>
                <c:formatCode>0.00_);[Red]\(0.00\)</c:formatCode>
                <c:ptCount val="4"/>
                <c:pt idx="0">
                  <c:v>0.254</c:v>
                </c:pt>
                <c:pt idx="1">
                  <c:v>0.45600000000000002</c:v>
                </c:pt>
                <c:pt idx="2">
                  <c:v>0.65500000000000003</c:v>
                </c:pt>
                <c:pt idx="3">
                  <c:v>0.85399999999999998</c:v>
                </c:pt>
              </c:numCache>
            </c:numRef>
          </c:xVal>
          <c:yVal>
            <c:numRef>
              <c:f>'Figure.5_Eskal150-RST01'!$F$36:$F$39</c:f>
              <c:numCache>
                <c:formatCode>0.00_);[Red]\(0.00\)</c:formatCode>
                <c:ptCount val="4"/>
                <c:pt idx="0">
                  <c:v>0.19033333333333333</c:v>
                </c:pt>
                <c:pt idx="1">
                  <c:v>0.35399999999999993</c:v>
                </c:pt>
                <c:pt idx="2">
                  <c:v>0.496</c:v>
                </c:pt>
                <c:pt idx="3">
                  <c:v>0.63266666666666671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B5F3-5D49-9EAC-9E312A14B56C}"/>
            </c:ext>
          </c:extLst>
        </c:ser>
        <c:ser>
          <c:idx val="10"/>
          <c:order val="10"/>
          <c:spPr>
            <a:ln w="47625">
              <a:noFill/>
            </a:ln>
          </c:spPr>
          <c:marker>
            <c:symbol val="x"/>
            <c:size val="10"/>
            <c:spPr>
              <a:noFill/>
              <a:ln w="31750">
                <a:solidFill>
                  <a:schemeClr val="accent5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'Figure.5_Eskal150-RST01'!$G$50</c:f>
                <c:numCache>
                  <c:formatCode>General</c:formatCode>
                  <c:ptCount val="1"/>
                  <c:pt idx="0">
                    <c:v>2.0074859899884709E-2</c:v>
                  </c:pt>
                </c:numCache>
              </c:numRef>
            </c:plus>
            <c:minus>
              <c:numRef>
                <c:f>'Figure.5_Eskal150-RST01'!$G$50</c:f>
                <c:numCache>
                  <c:formatCode>General</c:formatCode>
                  <c:ptCount val="1"/>
                  <c:pt idx="0">
                    <c:v>2.0074859899884709E-2</c:v>
                  </c:pt>
                </c:numCache>
              </c:numRef>
            </c:minus>
          </c:errBars>
          <c:xVal>
            <c:numRef>
              <c:f>'Figure.5_Eskal150-RST01'!$B$50</c:f>
              <c:numCache>
                <c:formatCode>0.00_);[Red]\(0.00\)</c:formatCode>
                <c:ptCount val="1"/>
                <c:pt idx="0">
                  <c:v>1.5549999999999999</c:v>
                </c:pt>
              </c:numCache>
            </c:numRef>
          </c:xVal>
          <c:yVal>
            <c:numRef>
              <c:f>'Figure.5_Eskal150-RST01'!$F$50</c:f>
              <c:numCache>
                <c:formatCode>0.00_);[Red]\(0.00\)</c:formatCode>
                <c:ptCount val="1"/>
                <c:pt idx="0">
                  <c:v>1.0349999999999999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B5F3-5D49-9EAC-9E312A14B56C}"/>
            </c:ext>
          </c:extLst>
        </c:ser>
        <c:ser>
          <c:idx val="11"/>
          <c:order val="11"/>
          <c:tx>
            <c:v>Eskal150-1.5kPa</c:v>
          </c:tx>
          <c:spPr>
            <a:ln w="19050">
              <a:solidFill>
                <a:schemeClr val="accent5"/>
              </a:solidFill>
            </a:ln>
          </c:spPr>
          <c:marker>
            <c:symbol val="circle"/>
            <c:size val="11"/>
            <c:spPr>
              <a:noFill/>
              <a:ln w="31750">
                <a:solidFill>
                  <a:schemeClr val="accent5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'Figure.5_Eskal150-RST01'!$G$44:$G$47</c:f>
                <c:numCache>
                  <c:formatCode>General</c:formatCode>
                  <c:ptCount val="4"/>
                  <c:pt idx="0">
                    <c:v>2.6457513110645929E-3</c:v>
                  </c:pt>
                  <c:pt idx="1">
                    <c:v>9.6090235369330583E-3</c:v>
                  </c:pt>
                  <c:pt idx="2">
                    <c:v>1.1789826122551606E-2</c:v>
                  </c:pt>
                  <c:pt idx="3">
                    <c:v>7.5718777944003713E-3</c:v>
                  </c:pt>
                </c:numCache>
              </c:numRef>
            </c:plus>
            <c:minus>
              <c:numRef>
                <c:f>'Figure.5_Eskal150-RST01'!$G$44:$G$47</c:f>
                <c:numCache>
                  <c:formatCode>General</c:formatCode>
                  <c:ptCount val="4"/>
                  <c:pt idx="0">
                    <c:v>2.6457513110645929E-3</c:v>
                  </c:pt>
                  <c:pt idx="1">
                    <c:v>9.6090235369330583E-3</c:v>
                  </c:pt>
                  <c:pt idx="2">
                    <c:v>1.1789826122551606E-2</c:v>
                  </c:pt>
                  <c:pt idx="3">
                    <c:v>7.5718777944003713E-3</c:v>
                  </c:pt>
                </c:numCache>
              </c:numRef>
            </c:minus>
          </c:errBars>
          <c:xVal>
            <c:numRef>
              <c:f>'Figure.5_Eskal150-RST01'!$B$44:$B$47</c:f>
              <c:numCache>
                <c:formatCode>0.00_);[Red]\(0.00\)</c:formatCode>
                <c:ptCount val="4"/>
                <c:pt idx="0">
                  <c:v>0.35499999999999998</c:v>
                </c:pt>
                <c:pt idx="1">
                  <c:v>0.65500000000000003</c:v>
                </c:pt>
                <c:pt idx="2">
                  <c:v>0.95499999999999996</c:v>
                </c:pt>
                <c:pt idx="3">
                  <c:v>1.2549999999999999</c:v>
                </c:pt>
              </c:numCache>
            </c:numRef>
          </c:xVal>
          <c:yVal>
            <c:numRef>
              <c:f>'Figure.5_Eskal150-RST01'!$F$44:$F$47</c:f>
              <c:numCache>
                <c:formatCode>0.00_);[Red]\(0.00\)</c:formatCode>
                <c:ptCount val="4"/>
                <c:pt idx="0">
                  <c:v>0.26700000000000002</c:v>
                </c:pt>
                <c:pt idx="1">
                  <c:v>0.49266666666666664</c:v>
                </c:pt>
                <c:pt idx="2">
                  <c:v>0.70199999999999996</c:v>
                </c:pt>
                <c:pt idx="3">
                  <c:v>0.90966666666666673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B5F3-5D49-9EAC-9E312A14B56C}"/>
            </c:ext>
          </c:extLst>
        </c:ser>
        <c:ser>
          <c:idx val="12"/>
          <c:order val="12"/>
          <c:spPr>
            <a:ln w="47625">
              <a:noFill/>
            </a:ln>
          </c:spPr>
          <c:marker>
            <c:symbol val="x"/>
            <c:size val="10"/>
            <c:spPr>
              <a:ln w="31750">
                <a:solidFill>
                  <a:schemeClr val="accent2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'Figure.5_Eskal150-RST01'!$G$58</c:f>
                <c:numCache>
                  <c:formatCode>General</c:formatCode>
                  <c:ptCount val="1"/>
                  <c:pt idx="0">
                    <c:v>1.0816653826392039E-2</c:v>
                  </c:pt>
                </c:numCache>
              </c:numRef>
            </c:plus>
            <c:minus>
              <c:numRef>
                <c:f>'Figure.5_Eskal150-RST01'!$G$58</c:f>
                <c:numCache>
                  <c:formatCode>General</c:formatCode>
                  <c:ptCount val="1"/>
                  <c:pt idx="0">
                    <c:v>1.0816653826392039E-2</c:v>
                  </c:pt>
                </c:numCache>
              </c:numRef>
            </c:minus>
          </c:errBars>
          <c:xVal>
            <c:numRef>
              <c:f>'Figure.5_Eskal150-RST01'!$B$58</c:f>
              <c:numCache>
                <c:formatCode>0.00_);[Red]\(0.00\)</c:formatCode>
                <c:ptCount val="1"/>
                <c:pt idx="0">
                  <c:v>2.0550000000000002</c:v>
                </c:pt>
              </c:numCache>
            </c:numRef>
          </c:xVal>
          <c:yVal>
            <c:numRef>
              <c:f>'Figure.5_Eskal150-RST01'!$F$58</c:f>
              <c:numCache>
                <c:formatCode>0.00_);[Red]\(0.00\)</c:formatCode>
                <c:ptCount val="1"/>
                <c:pt idx="0">
                  <c:v>1.3380000000000001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B5F3-5D49-9EAC-9E312A14B56C}"/>
            </c:ext>
          </c:extLst>
        </c:ser>
        <c:ser>
          <c:idx val="13"/>
          <c:order val="13"/>
          <c:tx>
            <c:v>Eskal150-2kPa</c:v>
          </c:tx>
          <c:spPr>
            <a:ln w="25400">
              <a:solidFill>
                <a:schemeClr val="accent2"/>
              </a:solidFill>
            </a:ln>
          </c:spPr>
          <c:marker>
            <c:symbol val="circle"/>
            <c:size val="10"/>
            <c:spPr>
              <a:noFill/>
              <a:ln w="31750">
                <a:solidFill>
                  <a:schemeClr val="accent2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'Figure.5_Eskal150-RST01'!$G$52:$G$55</c:f>
                <c:numCache>
                  <c:formatCode>General</c:formatCode>
                  <c:ptCount val="4"/>
                  <c:pt idx="0">
                    <c:v>3.2145502536643214E-3</c:v>
                  </c:pt>
                  <c:pt idx="1">
                    <c:v>1.2013880860626745E-2</c:v>
                  </c:pt>
                  <c:pt idx="2">
                    <c:v>7.0000000000000062E-3</c:v>
                  </c:pt>
                  <c:pt idx="3">
                    <c:v>1.0816653826391916E-2</c:v>
                  </c:pt>
                </c:numCache>
              </c:numRef>
            </c:plus>
            <c:minus>
              <c:numRef>
                <c:f>'Figure.5_Eskal150-RST01'!$G$52:$G$55</c:f>
                <c:numCache>
                  <c:formatCode>General</c:formatCode>
                  <c:ptCount val="4"/>
                  <c:pt idx="0">
                    <c:v>3.2145502536643214E-3</c:v>
                  </c:pt>
                  <c:pt idx="1">
                    <c:v>1.2013880860626745E-2</c:v>
                  </c:pt>
                  <c:pt idx="2">
                    <c:v>7.0000000000000062E-3</c:v>
                  </c:pt>
                  <c:pt idx="3">
                    <c:v>1.0816653826391916E-2</c:v>
                  </c:pt>
                </c:numCache>
              </c:numRef>
            </c:minus>
          </c:errBars>
          <c:xVal>
            <c:numRef>
              <c:f>'Figure.5_Eskal150-RST01'!$B$52:$B$55</c:f>
              <c:numCache>
                <c:formatCode>0.00_);[Red]\(0.00\)</c:formatCode>
                <c:ptCount val="4"/>
                <c:pt idx="0">
                  <c:v>0.45600000000000002</c:v>
                </c:pt>
                <c:pt idx="1">
                  <c:v>0.85499999999999998</c:v>
                </c:pt>
                <c:pt idx="2">
                  <c:v>1.256</c:v>
                </c:pt>
                <c:pt idx="3">
                  <c:v>1.6559999999999999</c:v>
                </c:pt>
              </c:numCache>
            </c:numRef>
          </c:xVal>
          <c:yVal>
            <c:numRef>
              <c:f>'Figure.5_Eskal150-RST01'!$F$52:$F$55</c:f>
              <c:numCache>
                <c:formatCode>0.00_);[Red]\(0.00\)</c:formatCode>
                <c:ptCount val="4"/>
                <c:pt idx="0">
                  <c:v>0.34833333333333333</c:v>
                </c:pt>
                <c:pt idx="1">
                  <c:v>0.6296666666666666</c:v>
                </c:pt>
                <c:pt idx="2">
                  <c:v>0.90600000000000003</c:v>
                </c:pt>
                <c:pt idx="3">
                  <c:v>1.1729999999999998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B5F3-5D49-9EAC-9E312A14B5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267835520"/>
        <c:axId val="-1267832752"/>
      </c:scatterChart>
      <c:valAx>
        <c:axId val="-1267835520"/>
        <c:scaling>
          <c:orientation val="minMax"/>
          <c:max val="2.1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2000" b="1" i="0">
                    <a:latin typeface="Arial"/>
                    <a:cs typeface="Arial"/>
                  </a:defRPr>
                </a:pPr>
                <a:r>
                  <a:rPr lang="en-US" altLang="zh-CN" sz="2000" b="1" i="0" baseline="0">
                    <a:effectLst/>
                    <a:latin typeface="Arial"/>
                    <a:cs typeface="Arial"/>
                  </a:rPr>
                  <a:t>Normal Stress σ</a:t>
                </a:r>
                <a:r>
                  <a:rPr lang="en-US" altLang="zh-CN" sz="2000" b="1" i="0" baseline="-25000">
                    <a:effectLst/>
                    <a:latin typeface="Arial"/>
                    <a:cs typeface="Arial"/>
                  </a:rPr>
                  <a:t>n </a:t>
                </a:r>
                <a:r>
                  <a:rPr lang="en-US" altLang="zh-CN" sz="2000" b="1" i="0" baseline="0">
                    <a:effectLst/>
                    <a:latin typeface="Arial"/>
                    <a:cs typeface="Arial"/>
                  </a:rPr>
                  <a:t>(kPa) </a:t>
                </a:r>
                <a:endParaRPr lang="en-US" altLang="zh-CN" sz="2000" b="1" i="0">
                  <a:effectLst/>
                  <a:latin typeface="Arial"/>
                  <a:cs typeface="Arial"/>
                </a:endParaRPr>
              </a:p>
            </c:rich>
          </c:tx>
          <c:overlay val="0"/>
        </c:title>
        <c:numFmt formatCode="General" sourceLinked="0"/>
        <c:majorTickMark val="in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2000" b="1" i="0">
                <a:latin typeface="Arial"/>
                <a:cs typeface="Arial"/>
              </a:defRPr>
            </a:pPr>
            <a:endParaRPr lang="en-US"/>
          </a:p>
        </c:txPr>
        <c:crossAx val="-1267832752"/>
        <c:crosses val="autoZero"/>
        <c:crossBetween val="midCat"/>
      </c:valAx>
      <c:valAx>
        <c:axId val="-1267832752"/>
        <c:scaling>
          <c:orientation val="minMax"/>
          <c:max val="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2000" b="1" i="0">
                    <a:latin typeface="Arial"/>
                    <a:cs typeface="Arial"/>
                  </a:defRPr>
                </a:pPr>
                <a:r>
                  <a:rPr lang="en-US" altLang="zh-CN" sz="2000" b="1" i="0" baseline="0">
                    <a:effectLst/>
                    <a:latin typeface="Arial"/>
                    <a:cs typeface="Arial"/>
                  </a:rPr>
                  <a:t>Shear Stress 𝝉</a:t>
                </a:r>
                <a:r>
                  <a:rPr lang="en-US" altLang="zh-CN" sz="2000" b="1" i="0" baseline="-25000">
                    <a:effectLst/>
                    <a:latin typeface="Arial"/>
                    <a:cs typeface="Arial"/>
                  </a:rPr>
                  <a:t> </a:t>
                </a:r>
                <a:r>
                  <a:rPr lang="en-US" altLang="zh-CN" sz="2000" b="1" i="0" baseline="0">
                    <a:effectLst/>
                    <a:latin typeface="Arial"/>
                    <a:cs typeface="Arial"/>
                  </a:rPr>
                  <a:t>(kPa) </a:t>
                </a:r>
                <a:endParaRPr lang="en-US" altLang="zh-CN" sz="2000" b="1" i="0">
                  <a:effectLst/>
                  <a:latin typeface="Arial"/>
                  <a:cs typeface="Arial"/>
                </a:endParaRPr>
              </a:p>
            </c:rich>
          </c:tx>
          <c:overlay val="0"/>
        </c:title>
        <c:numFmt formatCode="General" sourceLinked="0"/>
        <c:majorTickMark val="in"/>
        <c:minorTickMark val="in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2000" b="1" i="0">
                <a:latin typeface="Arial"/>
                <a:cs typeface="Arial"/>
              </a:defRPr>
            </a:pPr>
            <a:endParaRPr lang="en-US"/>
          </a:p>
        </c:txPr>
        <c:crossAx val="-1267835520"/>
        <c:crosses val="autoZero"/>
        <c:crossBetween val="midCat"/>
      </c:valAx>
      <c:spPr>
        <a:ln w="22225">
          <a:solidFill>
            <a:schemeClr val="tx1"/>
          </a:solidFill>
        </a:ln>
      </c:spPr>
    </c:plotArea>
    <c:legend>
      <c:legendPos val="t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6"/>
        <c:delete val="1"/>
      </c:legendEntry>
      <c:legendEntry>
        <c:idx val="8"/>
        <c:delete val="1"/>
      </c:legendEntry>
      <c:legendEntry>
        <c:idx val="10"/>
        <c:delete val="1"/>
      </c:legendEntry>
      <c:legendEntry>
        <c:idx val="12"/>
        <c:delete val="1"/>
      </c:legendEntry>
      <c:layout>
        <c:manualLayout>
          <c:xMode val="edge"/>
          <c:yMode val="edge"/>
          <c:x val="0.168011904761905"/>
          <c:y val="5.8353671745252397E-2"/>
          <c:w val="0.239094757094757"/>
          <c:h val="0.33295350531992401"/>
        </c:manualLayout>
      </c:layout>
      <c:overlay val="1"/>
      <c:txPr>
        <a:bodyPr/>
        <a:lstStyle/>
        <a:p>
          <a:pPr>
            <a:defRPr sz="1600" b="1" i="0">
              <a:latin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scatterChart>
        <c:scatterStyle val="lineMarker"/>
        <c:varyColors val="0"/>
        <c:ser>
          <c:idx val="3"/>
          <c:order val="0"/>
          <c:tx>
            <c:v>rst01.pc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10"/>
            <c:spPr>
              <a:noFill/>
              <a:ln w="19050"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'Figure.5_Eskal150-RST01'!$G$4:$G$8</c:f>
                <c:numCache>
                  <c:formatCode>General</c:formatCode>
                  <c:ptCount val="5"/>
                  <c:pt idx="0">
                    <c:v>4.1633319989322687E-3</c:v>
                  </c:pt>
                  <c:pt idx="1">
                    <c:v>3.2145502536643214E-3</c:v>
                  </c:pt>
                  <c:pt idx="2">
                    <c:v>3.5118845842842497E-3</c:v>
                  </c:pt>
                  <c:pt idx="3">
                    <c:v>3.5118845842842497E-3</c:v>
                  </c:pt>
                  <c:pt idx="4">
                    <c:v>0</c:v>
                  </c:pt>
                </c:numCache>
              </c:numRef>
            </c:plus>
            <c:minus>
              <c:numRef>
                <c:f>'Figure.5_Eskal150-RST01'!$G$4:$G$8</c:f>
                <c:numCache>
                  <c:formatCode>General</c:formatCode>
                  <c:ptCount val="5"/>
                  <c:pt idx="0">
                    <c:v>4.1633319989322687E-3</c:v>
                  </c:pt>
                  <c:pt idx="1">
                    <c:v>3.2145502536643214E-3</c:v>
                  </c:pt>
                  <c:pt idx="2">
                    <c:v>3.5118845842842497E-3</c:v>
                  </c:pt>
                  <c:pt idx="3">
                    <c:v>3.5118845842842497E-3</c:v>
                  </c:pt>
                  <c:pt idx="4">
                    <c:v>0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xVal>
            <c:numRef>
              <c:f>'Figure.5_Eskal150-RST01'!$B$4:$B$8</c:f>
              <c:numCache>
                <c:formatCode>0.00_);[Red]\(0.00\)</c:formatCode>
                <c:ptCount val="5"/>
                <c:pt idx="0">
                  <c:v>9.2999999999999999E-2</c:v>
                </c:pt>
                <c:pt idx="1">
                  <c:v>0.13400000000000001</c:v>
                </c:pt>
                <c:pt idx="2">
                  <c:v>0.17399999999999999</c:v>
                </c:pt>
                <c:pt idx="3">
                  <c:v>0.21299999999999999</c:v>
                </c:pt>
              </c:numCache>
            </c:numRef>
          </c:xVal>
          <c:yVal>
            <c:numRef>
              <c:f>'Figure.5_Eskal150-RST01'!$F$4:$F$8</c:f>
              <c:numCache>
                <c:formatCode>0.00_);[Red]\(0.00\)</c:formatCode>
                <c:ptCount val="5"/>
                <c:pt idx="0">
                  <c:v>6.533333333333334E-2</c:v>
                </c:pt>
                <c:pt idx="1">
                  <c:v>9.633333333333334E-2</c:v>
                </c:pt>
                <c:pt idx="2">
                  <c:v>0.12566666666666668</c:v>
                </c:pt>
                <c:pt idx="3">
                  <c:v>0.15366666666666665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7B-C04E-93E7-146C3708677A}"/>
            </c:ext>
          </c:extLst>
        </c:ser>
        <c:ser>
          <c:idx val="2"/>
          <c:order val="1"/>
          <c:tx>
            <c:v>rst01.pc-Pre</c:v>
          </c:tx>
          <c:spPr>
            <a:ln>
              <a:noFill/>
            </a:ln>
          </c:spPr>
          <c:marker>
            <c:symbol val="x"/>
            <c:size val="9"/>
            <c:spPr>
              <a:ln w="25400"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'Figure.5_Eskal150-RST01'!$G$10</c:f>
                <c:numCache>
                  <c:formatCode>General</c:formatCode>
                  <c:ptCount val="1"/>
                  <c:pt idx="0">
                    <c:v>3.7859388972001857E-3</c:v>
                  </c:pt>
                </c:numCache>
              </c:numRef>
            </c:plus>
            <c:minus>
              <c:numRef>
                <c:f>'Figure.5_Eskal150-RST01'!$G$10</c:f>
                <c:numCache>
                  <c:formatCode>General</c:formatCode>
                  <c:ptCount val="1"/>
                  <c:pt idx="0">
                    <c:v>3.7859388972001857E-3</c:v>
                  </c:pt>
                </c:numCache>
              </c:numRef>
            </c:minus>
          </c:errBars>
          <c:xVal>
            <c:numRef>
              <c:f>'Figure.5_Eskal150-RST01'!$B$10</c:f>
              <c:numCache>
                <c:formatCode>0.00_);[Red]\(0.00\)</c:formatCode>
                <c:ptCount val="1"/>
                <c:pt idx="0">
                  <c:v>0.253</c:v>
                </c:pt>
              </c:numCache>
            </c:numRef>
          </c:xVal>
          <c:yVal>
            <c:numRef>
              <c:f>'Figure.5_Eskal150-RST01'!$F$10</c:f>
              <c:numCache>
                <c:formatCode>0.00_);[Red]\(0.00\)</c:formatCode>
                <c:ptCount val="1"/>
                <c:pt idx="0">
                  <c:v>0.16366666666666665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7B-C04E-93E7-146C3708677A}"/>
            </c:ext>
          </c:extLst>
        </c:ser>
        <c:ser>
          <c:idx val="0"/>
          <c:order val="2"/>
          <c:tx>
            <c:v>rst-xss</c:v>
          </c:tx>
          <c:spPr>
            <a:ln w="28575">
              <a:solidFill>
                <a:schemeClr val="tx1"/>
              </a:solidFill>
            </a:ln>
          </c:spPr>
          <c:marker>
            <c:symbol val="square"/>
            <c:size val="9"/>
            <c:spPr>
              <a:noFill/>
              <a:ln w="28575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'Figure.5_Eskal150-RST01'!$G$60:$G$62</c:f>
                <c:numCache>
                  <c:formatCode>General</c:formatCode>
                  <c:ptCount val="3"/>
                  <c:pt idx="0">
                    <c:v>2.8867513459481233E-3</c:v>
                  </c:pt>
                  <c:pt idx="1">
                    <c:v>1.1547005383792527E-3</c:v>
                  </c:pt>
                  <c:pt idx="2">
                    <c:v>1.1547005383792527E-3</c:v>
                  </c:pt>
                </c:numCache>
              </c:numRef>
            </c:plus>
            <c:minus>
              <c:numRef>
                <c:f>'Figure.5_Eskal150-RST01'!$G$60:$G$62</c:f>
                <c:numCache>
                  <c:formatCode>General</c:formatCode>
                  <c:ptCount val="3"/>
                  <c:pt idx="0">
                    <c:v>2.8867513459481233E-3</c:v>
                  </c:pt>
                  <c:pt idx="1">
                    <c:v>1.1547005383792527E-3</c:v>
                  </c:pt>
                  <c:pt idx="2">
                    <c:v>1.1547005383792527E-3</c:v>
                  </c:pt>
                </c:numCache>
              </c:numRef>
            </c:minus>
          </c:errBars>
          <c:xVal>
            <c:numRef>
              <c:f>'Figure.5_Eskal150-RST01'!$B$60:$B$62</c:f>
              <c:numCache>
                <c:formatCode>0.00_);[Red]\(0.00\)</c:formatCode>
                <c:ptCount val="3"/>
                <c:pt idx="0">
                  <c:v>0.08</c:v>
                </c:pt>
                <c:pt idx="1">
                  <c:v>0.14099999999999999</c:v>
                </c:pt>
                <c:pt idx="2">
                  <c:v>0.20100000000000001</c:v>
                </c:pt>
              </c:numCache>
            </c:numRef>
          </c:xVal>
          <c:yVal>
            <c:numRef>
              <c:f>'Figure.5_Eskal150-RST01'!$F$60:$F$62</c:f>
              <c:numCache>
                <c:formatCode>0.00_);[Red]\(0.00\)</c:formatCode>
                <c:ptCount val="3"/>
                <c:pt idx="0">
                  <c:v>7.166666666666667E-2</c:v>
                </c:pt>
                <c:pt idx="1">
                  <c:v>0.12133333333333333</c:v>
                </c:pt>
                <c:pt idx="2">
                  <c:v>0.16933333333333334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27B-C04E-93E7-146C3708677A}"/>
            </c:ext>
          </c:extLst>
        </c:ser>
        <c:ser>
          <c:idx val="1"/>
          <c:order val="3"/>
          <c:tx>
            <c:v>rst-xss-Pre</c:v>
          </c:tx>
          <c:spPr>
            <a:ln>
              <a:noFill/>
            </a:ln>
          </c:spPr>
          <c:marker>
            <c:symbol val="x"/>
            <c:size val="9"/>
            <c:spPr>
              <a:noFill/>
              <a:ln w="19050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'Figure.5_Eskal150-RST01'!$G$66</c:f>
                <c:numCache>
                  <c:formatCode>General</c:formatCode>
                  <c:ptCount val="1"/>
                  <c:pt idx="0">
                    <c:v>1.7320508075688789E-3</c:v>
                  </c:pt>
                </c:numCache>
              </c:numRef>
            </c:plus>
            <c:minus>
              <c:numRef>
                <c:f>'Figure.5_Eskal150-RST01'!$G$66</c:f>
                <c:numCache>
                  <c:formatCode>General</c:formatCode>
                  <c:ptCount val="1"/>
                  <c:pt idx="0">
                    <c:v>1.7320508075688789E-3</c:v>
                  </c:pt>
                </c:numCache>
              </c:numRef>
            </c:minus>
          </c:errBars>
          <c:xVal>
            <c:numRef>
              <c:f>'Figure.5_Eskal150-RST01'!$B$66</c:f>
              <c:numCache>
                <c:formatCode>0.00_);[Red]\(0.00\)</c:formatCode>
                <c:ptCount val="1"/>
                <c:pt idx="0">
                  <c:v>0.24</c:v>
                </c:pt>
              </c:numCache>
            </c:numRef>
          </c:xVal>
          <c:yVal>
            <c:numRef>
              <c:f>'Figure.5_Eskal150-RST01'!$F$66</c:f>
              <c:numCache>
                <c:formatCode>0.00_);[Red]\(0.00\)</c:formatCode>
                <c:ptCount val="1"/>
                <c:pt idx="0">
                  <c:v>0.18200000000000002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27B-C04E-93E7-146C37086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157382384"/>
        <c:axId val="-1173417040"/>
      </c:scatterChart>
      <c:valAx>
        <c:axId val="-1157382384"/>
        <c:scaling>
          <c:orientation val="minMax"/>
          <c:max val="0.3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2000" b="1" i="0">
                    <a:latin typeface="Arial"/>
                    <a:cs typeface="Arial"/>
                  </a:defRPr>
                </a:pPr>
                <a:r>
                  <a:rPr lang="en-US" altLang="zh-CN" sz="2000" b="1" i="0" baseline="0">
                    <a:effectLst/>
                    <a:latin typeface="Arial"/>
                    <a:cs typeface="Arial"/>
                  </a:rPr>
                  <a:t>Normal Stress σ</a:t>
                </a:r>
                <a:r>
                  <a:rPr lang="en-US" altLang="zh-CN" sz="2000" b="1" i="0" baseline="-25000">
                    <a:effectLst/>
                    <a:latin typeface="Arial"/>
                    <a:cs typeface="Arial"/>
                  </a:rPr>
                  <a:t>n </a:t>
                </a:r>
                <a:r>
                  <a:rPr lang="en-US" altLang="zh-CN" sz="2000" b="1" i="0" baseline="0">
                    <a:effectLst/>
                    <a:latin typeface="Arial"/>
                    <a:cs typeface="Arial"/>
                  </a:rPr>
                  <a:t>(kPa) </a:t>
                </a:r>
                <a:endParaRPr lang="en-US" altLang="zh-CN" sz="2000" b="1" i="0">
                  <a:effectLst/>
                  <a:latin typeface="Arial"/>
                  <a:cs typeface="Arial"/>
                </a:endParaRPr>
              </a:p>
            </c:rich>
          </c:tx>
          <c:overlay val="0"/>
        </c:title>
        <c:numFmt formatCode="General" sourceLinked="0"/>
        <c:majorTickMark val="in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2000" b="1" i="0">
                <a:latin typeface="Arial"/>
                <a:cs typeface="Arial"/>
              </a:defRPr>
            </a:pPr>
            <a:endParaRPr lang="en-US"/>
          </a:p>
        </c:txPr>
        <c:crossAx val="-1173417040"/>
        <c:crosses val="autoZero"/>
        <c:crossBetween val="midCat"/>
      </c:valAx>
      <c:valAx>
        <c:axId val="-1173417040"/>
        <c:scaling>
          <c:orientation val="minMax"/>
          <c:max val="0.3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2000" b="1" i="0">
                    <a:latin typeface="Arial"/>
                    <a:cs typeface="Arial"/>
                  </a:defRPr>
                </a:pPr>
                <a:r>
                  <a:rPr lang="en-US" altLang="zh-CN" sz="2000" b="1" i="0" baseline="0">
                    <a:effectLst/>
                    <a:latin typeface="Arial"/>
                    <a:cs typeface="Arial"/>
                  </a:rPr>
                  <a:t>Shear Stress 𝝉</a:t>
                </a:r>
                <a:r>
                  <a:rPr lang="en-US" altLang="zh-CN" sz="2000" b="1" i="0" baseline="-25000">
                    <a:effectLst/>
                    <a:latin typeface="Arial"/>
                    <a:cs typeface="Arial"/>
                  </a:rPr>
                  <a:t> </a:t>
                </a:r>
                <a:r>
                  <a:rPr lang="en-US" altLang="zh-CN" sz="2000" b="1" i="0" baseline="0">
                    <a:effectLst/>
                    <a:latin typeface="Arial"/>
                    <a:cs typeface="Arial"/>
                  </a:rPr>
                  <a:t>(kPa) </a:t>
                </a:r>
                <a:endParaRPr lang="en-US" altLang="zh-CN" sz="2000" b="1" i="0">
                  <a:effectLst/>
                  <a:latin typeface="Arial"/>
                  <a:cs typeface="Arial"/>
                </a:endParaRPr>
              </a:p>
            </c:rich>
          </c:tx>
          <c:overlay val="0"/>
        </c:title>
        <c:numFmt formatCode="General" sourceLinked="0"/>
        <c:majorTickMark val="in"/>
        <c:minorTickMark val="in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2000" b="1" i="0">
                <a:latin typeface="Arial"/>
                <a:cs typeface="Arial"/>
              </a:defRPr>
            </a:pPr>
            <a:endParaRPr lang="en-US"/>
          </a:p>
        </c:txPr>
        <c:crossAx val="-1157382384"/>
        <c:crosses val="autoZero"/>
        <c:crossBetween val="midCat"/>
      </c:valAx>
      <c:spPr>
        <a:ln w="22225">
          <a:solidFill>
            <a:schemeClr val="tx1"/>
          </a:solidFill>
        </a:ln>
      </c:spPr>
    </c:plotArea>
    <c:legend>
      <c:legendPos val="tr"/>
      <c:layout>
        <c:manualLayout>
          <c:xMode val="edge"/>
          <c:yMode val="edge"/>
          <c:x val="0.168011904761905"/>
          <c:y val="5.8353671745252397E-2"/>
          <c:w val="0.19013347763347799"/>
          <c:h val="0.1902591458971"/>
        </c:manualLayout>
      </c:layout>
      <c:overlay val="1"/>
      <c:txPr>
        <a:bodyPr/>
        <a:lstStyle/>
        <a:p>
          <a:pPr>
            <a:defRPr sz="1600" b="1" i="0">
              <a:latin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scatterChart>
        <c:scatterStyle val="lineMarker"/>
        <c:varyColors val="0"/>
        <c:ser>
          <c:idx val="4"/>
          <c:order val="0"/>
          <c:tx>
            <c:v>Eskal150-2kPa Pre-Shear</c:v>
          </c:tx>
          <c:spPr>
            <a:ln>
              <a:noFill/>
            </a:ln>
          </c:spPr>
          <c:marker>
            <c:symbol val="x"/>
            <c:size val="10"/>
            <c:spPr>
              <a:noFill/>
              <a:ln w="19050"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'Figure.5_Eskal150-RST01'!$G$10</c:f>
                <c:numCache>
                  <c:formatCode>General</c:formatCode>
                  <c:ptCount val="1"/>
                  <c:pt idx="0">
                    <c:v>3.7859388972001857E-3</c:v>
                  </c:pt>
                </c:numCache>
              </c:numRef>
            </c:plus>
            <c:minus>
              <c:numRef>
                <c:f>'Figure.5_Eskal150-RST01'!$G$10</c:f>
                <c:numCache>
                  <c:formatCode>General</c:formatCode>
                  <c:ptCount val="1"/>
                  <c:pt idx="0">
                    <c:v>3.7859388972001857E-3</c:v>
                  </c:pt>
                </c:numCache>
              </c:numRef>
            </c:minus>
          </c:errBars>
          <c:xVal>
            <c:numRef>
              <c:f>'Figure.5_Eskal150-RST01'!$B$10</c:f>
              <c:numCache>
                <c:formatCode>0.00_);[Red]\(0.00\)</c:formatCode>
                <c:ptCount val="1"/>
                <c:pt idx="0">
                  <c:v>0.253</c:v>
                </c:pt>
              </c:numCache>
            </c:numRef>
          </c:xVal>
          <c:yVal>
            <c:numRef>
              <c:f>'Figure.5_Eskal150-RST01'!$F$10</c:f>
              <c:numCache>
                <c:formatCode>0.00_);[Red]\(0.00\)</c:formatCode>
                <c:ptCount val="1"/>
                <c:pt idx="0">
                  <c:v>0.16366666666666665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687-EB42-A1AE-95AA45C42E2B}"/>
            </c:ext>
          </c:extLst>
        </c:ser>
        <c:ser>
          <c:idx val="5"/>
          <c:order val="1"/>
          <c:tx>
            <c:v>Eskal150-3kPa Pre-Shear</c:v>
          </c:tx>
          <c:spPr>
            <a:ln>
              <a:noFill/>
            </a:ln>
          </c:spPr>
          <c:marker>
            <c:symbol val="x"/>
            <c:size val="10"/>
            <c:spPr>
              <a:ln w="19050">
                <a:solidFill>
                  <a:srgbClr val="3366FF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'Figure.5_Eskal150-RST01'!$G$18</c:f>
                <c:numCache>
                  <c:formatCode>General</c:formatCode>
                  <c:ptCount val="1"/>
                  <c:pt idx="0">
                    <c:v>1.5275252316519479E-3</c:v>
                  </c:pt>
                </c:numCache>
              </c:numRef>
            </c:plus>
            <c:minus>
              <c:numRef>
                <c:f>'Figure.5_Eskal150-RST01'!$G$18</c:f>
                <c:numCache>
                  <c:formatCode>General</c:formatCode>
                  <c:ptCount val="1"/>
                  <c:pt idx="0">
                    <c:v>1.5275252316519479E-3</c:v>
                  </c:pt>
                </c:numCache>
              </c:numRef>
            </c:minus>
          </c:errBars>
          <c:xVal>
            <c:numRef>
              <c:f>'Figure.5_Eskal150-RST01'!$B$18</c:f>
              <c:numCache>
                <c:formatCode>0.00_);[Red]\(0.00\)</c:formatCode>
                <c:ptCount val="1"/>
                <c:pt idx="0">
                  <c:v>0.45400000000000001</c:v>
                </c:pt>
              </c:numCache>
            </c:numRef>
          </c:xVal>
          <c:yVal>
            <c:numRef>
              <c:f>'Figure.5_Eskal150-RST01'!$F$18</c:f>
              <c:numCache>
                <c:formatCode>0.00_);[Red]\(0.00\)</c:formatCode>
                <c:ptCount val="1"/>
                <c:pt idx="0">
                  <c:v>0.29366666666666669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687-EB42-A1AE-95AA45C42E2B}"/>
            </c:ext>
          </c:extLst>
        </c:ser>
        <c:ser>
          <c:idx val="6"/>
          <c:order val="2"/>
          <c:tx>
            <c:v>Eskal150-4kPa Pre-Shear</c:v>
          </c:tx>
          <c:spPr>
            <a:ln>
              <a:noFill/>
            </a:ln>
          </c:spPr>
          <c:marker>
            <c:symbol val="x"/>
            <c:size val="10"/>
            <c:spPr>
              <a:ln w="19050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'Figure.5_Eskal150-RST01'!$G$26</c:f>
                <c:numCache>
                  <c:formatCode>General</c:formatCode>
                  <c:ptCount val="1"/>
                  <c:pt idx="0">
                    <c:v>1.0785793124908967E-2</c:v>
                  </c:pt>
                </c:numCache>
              </c:numRef>
            </c:plus>
            <c:minus>
              <c:numRef>
                <c:f>'Figure.5_Eskal150-RST01'!$G$26</c:f>
                <c:numCache>
                  <c:formatCode>General</c:formatCode>
                  <c:ptCount val="1"/>
                  <c:pt idx="0">
                    <c:v>1.0785793124908967E-2</c:v>
                  </c:pt>
                </c:numCache>
              </c:numRef>
            </c:minus>
          </c:errBars>
          <c:xVal>
            <c:numRef>
              <c:f>'Figure.5_Eskal150-RST01'!$B$26</c:f>
              <c:numCache>
                <c:formatCode>0.00_);[Red]\(0.00\)</c:formatCode>
                <c:ptCount val="1"/>
                <c:pt idx="0">
                  <c:v>0.65400000000000003</c:v>
                </c:pt>
              </c:numCache>
            </c:numRef>
          </c:xVal>
          <c:yVal>
            <c:numRef>
              <c:f>'Figure.5_Eskal150-RST01'!$F$26</c:f>
              <c:numCache>
                <c:formatCode>0.00_);[Red]\(0.00\)</c:formatCode>
                <c:ptCount val="1"/>
                <c:pt idx="0">
                  <c:v>0.4383333333333333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687-EB42-A1AE-95AA45C42E2B}"/>
            </c:ext>
          </c:extLst>
        </c:ser>
        <c:ser>
          <c:idx val="3"/>
          <c:order val="3"/>
          <c:tx>
            <c:v>0.2kPa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10"/>
            <c:spPr>
              <a:noFill/>
              <a:ln w="19050"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'Figure.5_Eskal150-RST01'!$G$4:$G$8</c:f>
                <c:numCache>
                  <c:formatCode>General</c:formatCode>
                  <c:ptCount val="5"/>
                  <c:pt idx="0">
                    <c:v>4.1633319989322687E-3</c:v>
                  </c:pt>
                  <c:pt idx="1">
                    <c:v>3.2145502536643214E-3</c:v>
                  </c:pt>
                  <c:pt idx="2">
                    <c:v>3.5118845842842497E-3</c:v>
                  </c:pt>
                  <c:pt idx="3">
                    <c:v>3.5118845842842497E-3</c:v>
                  </c:pt>
                  <c:pt idx="4">
                    <c:v>0</c:v>
                  </c:pt>
                </c:numCache>
              </c:numRef>
            </c:plus>
            <c:minus>
              <c:numRef>
                <c:f>'Figure.5_Eskal150-RST01'!$G$4:$G$8</c:f>
                <c:numCache>
                  <c:formatCode>General</c:formatCode>
                  <c:ptCount val="5"/>
                  <c:pt idx="0">
                    <c:v>4.1633319989322687E-3</c:v>
                  </c:pt>
                  <c:pt idx="1">
                    <c:v>3.2145502536643214E-3</c:v>
                  </c:pt>
                  <c:pt idx="2">
                    <c:v>3.5118845842842497E-3</c:v>
                  </c:pt>
                  <c:pt idx="3">
                    <c:v>3.5118845842842497E-3</c:v>
                  </c:pt>
                  <c:pt idx="4">
                    <c:v>0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xVal>
            <c:numRef>
              <c:f>'Figure.5_Eskal150-RST01'!$B$4:$B$8</c:f>
              <c:numCache>
                <c:formatCode>0.00_);[Red]\(0.00\)</c:formatCode>
                <c:ptCount val="5"/>
                <c:pt idx="0">
                  <c:v>9.2999999999999999E-2</c:v>
                </c:pt>
                <c:pt idx="1">
                  <c:v>0.13400000000000001</c:v>
                </c:pt>
                <c:pt idx="2">
                  <c:v>0.17399999999999999</c:v>
                </c:pt>
                <c:pt idx="3">
                  <c:v>0.21299999999999999</c:v>
                </c:pt>
              </c:numCache>
            </c:numRef>
          </c:xVal>
          <c:yVal>
            <c:numRef>
              <c:f>'Figure.5_Eskal150-RST01'!$F$4:$F$8</c:f>
              <c:numCache>
                <c:formatCode>0.00_);[Red]\(0.00\)</c:formatCode>
                <c:ptCount val="5"/>
                <c:pt idx="0">
                  <c:v>6.533333333333334E-2</c:v>
                </c:pt>
                <c:pt idx="1">
                  <c:v>9.633333333333334E-2</c:v>
                </c:pt>
                <c:pt idx="2">
                  <c:v>0.12566666666666668</c:v>
                </c:pt>
                <c:pt idx="3">
                  <c:v>0.15366666666666665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687-EB42-A1AE-95AA45C42E2B}"/>
            </c:ext>
          </c:extLst>
        </c:ser>
        <c:ser>
          <c:idx val="0"/>
          <c:order val="4"/>
          <c:tx>
            <c:v>0.4kPa</c:v>
          </c:tx>
          <c:spPr>
            <a:ln w="25400">
              <a:solidFill>
                <a:srgbClr val="3366FF"/>
              </a:solidFill>
            </a:ln>
          </c:spPr>
          <c:marker>
            <c:symbol val="circle"/>
            <c:size val="10"/>
            <c:spPr>
              <a:noFill/>
              <a:ln w="19050">
                <a:solidFill>
                  <a:srgbClr val="3366FF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'Figure.5_Eskal150-RST01'!$G$12:$G$16</c:f>
                <c:numCache>
                  <c:formatCode>General</c:formatCode>
                  <c:ptCount val="5"/>
                  <c:pt idx="0">
                    <c:v>2.0000000000000018E-3</c:v>
                  </c:pt>
                  <c:pt idx="1">
                    <c:v>1.5275252316519481E-3</c:v>
                  </c:pt>
                  <c:pt idx="2">
                    <c:v>2.0816659994661348E-3</c:v>
                  </c:pt>
                  <c:pt idx="3">
                    <c:v>4.1633319989322695E-3</c:v>
                  </c:pt>
                  <c:pt idx="4">
                    <c:v>0</c:v>
                  </c:pt>
                </c:numCache>
              </c:numRef>
            </c:plus>
            <c:minus>
              <c:numRef>
                <c:f>'Figure.5_Eskal150-RST01'!$G$12:$G$16</c:f>
                <c:numCache>
                  <c:formatCode>General</c:formatCode>
                  <c:ptCount val="5"/>
                  <c:pt idx="0">
                    <c:v>2.0000000000000018E-3</c:v>
                  </c:pt>
                  <c:pt idx="1">
                    <c:v>1.5275252316519481E-3</c:v>
                  </c:pt>
                  <c:pt idx="2">
                    <c:v>2.0816659994661348E-3</c:v>
                  </c:pt>
                  <c:pt idx="3">
                    <c:v>4.1633319989322695E-3</c:v>
                  </c:pt>
                  <c:pt idx="4">
                    <c:v>0</c:v>
                  </c:pt>
                </c:numCache>
              </c:numRef>
            </c:minus>
          </c:errBars>
          <c:xVal>
            <c:numRef>
              <c:f>'Figure.5_Eskal150-RST01'!$B$12:$B$16</c:f>
              <c:numCache>
                <c:formatCode>0.00_);[Red]\(0.00\)</c:formatCode>
                <c:ptCount val="5"/>
                <c:pt idx="0">
                  <c:v>0.13400000000000001</c:v>
                </c:pt>
                <c:pt idx="1">
                  <c:v>0.21299999999999999</c:v>
                </c:pt>
                <c:pt idx="2">
                  <c:v>0.29499999999999998</c:v>
                </c:pt>
                <c:pt idx="3">
                  <c:v>0.373</c:v>
                </c:pt>
              </c:numCache>
            </c:numRef>
          </c:xVal>
          <c:yVal>
            <c:numRef>
              <c:f>'Figure.5_Eskal150-RST01'!$F$12:$F$16</c:f>
              <c:numCache>
                <c:formatCode>0.00_);[Red]\(0.00\)</c:formatCode>
                <c:ptCount val="5"/>
                <c:pt idx="0">
                  <c:v>9.6000000000000016E-2</c:v>
                </c:pt>
                <c:pt idx="1">
                  <c:v>0.15766666666666665</c:v>
                </c:pt>
                <c:pt idx="2">
                  <c:v>0.21566666666666667</c:v>
                </c:pt>
                <c:pt idx="3">
                  <c:v>0.26566666666666666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687-EB42-A1AE-95AA45C42E2B}"/>
            </c:ext>
          </c:extLst>
        </c:ser>
        <c:ser>
          <c:idx val="1"/>
          <c:order val="5"/>
          <c:tx>
            <c:v>0.6kPa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10"/>
            <c:spPr>
              <a:noFill/>
              <a:ln w="19050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'Figure.5_Eskal150-RST01'!$G$20:$G$24</c:f>
                <c:numCache>
                  <c:formatCode>General</c:formatCode>
                  <c:ptCount val="5"/>
                  <c:pt idx="0">
                    <c:v>5.859465277082321E-3</c:v>
                  </c:pt>
                  <c:pt idx="1">
                    <c:v>6.2449979983984034E-3</c:v>
                  </c:pt>
                  <c:pt idx="2">
                    <c:v>6.0277137733417132E-3</c:v>
                  </c:pt>
                  <c:pt idx="3">
                    <c:v>7.9372539331937792E-3</c:v>
                  </c:pt>
                  <c:pt idx="4">
                    <c:v>0</c:v>
                  </c:pt>
                </c:numCache>
              </c:numRef>
            </c:plus>
            <c:minus>
              <c:numRef>
                <c:f>'Figure.5_Eskal150-RST01'!$G$20:$G$24</c:f>
                <c:numCache>
                  <c:formatCode>General</c:formatCode>
                  <c:ptCount val="5"/>
                  <c:pt idx="0">
                    <c:v>5.859465277082321E-3</c:v>
                  </c:pt>
                  <c:pt idx="1">
                    <c:v>6.2449979983984034E-3</c:v>
                  </c:pt>
                  <c:pt idx="2">
                    <c:v>6.0277137733417132E-3</c:v>
                  </c:pt>
                  <c:pt idx="3">
                    <c:v>7.9372539331937792E-3</c:v>
                  </c:pt>
                  <c:pt idx="4">
                    <c:v>0</c:v>
                  </c:pt>
                </c:numCache>
              </c:numRef>
            </c:minus>
          </c:errBars>
          <c:xVal>
            <c:numRef>
              <c:f>'Figure.5_Eskal150-RST01'!$B$20:$B$24</c:f>
              <c:numCache>
                <c:formatCode>0.00_);[Red]\(0.00\)</c:formatCode>
                <c:ptCount val="5"/>
                <c:pt idx="0">
                  <c:v>0.17399999999999999</c:v>
                </c:pt>
                <c:pt idx="1">
                  <c:v>0.29499999999999998</c:v>
                </c:pt>
                <c:pt idx="2">
                  <c:v>0.41299999999999998</c:v>
                </c:pt>
                <c:pt idx="3">
                  <c:v>0.53400000000000003</c:v>
                </c:pt>
              </c:numCache>
            </c:numRef>
          </c:xVal>
          <c:yVal>
            <c:numRef>
              <c:f>'Figure.5_Eskal150-RST01'!$F$20:$F$24</c:f>
              <c:numCache>
                <c:formatCode>0.00_);[Red]\(0.00\)</c:formatCode>
                <c:ptCount val="5"/>
                <c:pt idx="0">
                  <c:v>0.12866666666666668</c:v>
                </c:pt>
                <c:pt idx="1">
                  <c:v>0.224</c:v>
                </c:pt>
                <c:pt idx="2">
                  <c:v>0.3133333333333333</c:v>
                </c:pt>
                <c:pt idx="3">
                  <c:v>0.39300000000000002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687-EB42-A1AE-95AA45C42E2B}"/>
            </c:ext>
          </c:extLst>
        </c:ser>
        <c:ser>
          <c:idx val="2"/>
          <c:order val="6"/>
          <c:spPr>
            <a:ln w="47625">
              <a:noFill/>
            </a:ln>
          </c:spPr>
          <c:marker>
            <c:symbol val="x"/>
            <c:size val="10"/>
            <c:spPr>
              <a:noFill/>
              <a:ln w="28575">
                <a:solidFill>
                  <a:srgbClr val="7030A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'Figure.5_Eskal150-RST01'!$G$34</c:f>
                <c:numCache>
                  <c:formatCode>General</c:formatCode>
                  <c:ptCount val="1"/>
                  <c:pt idx="0">
                    <c:v>1.2529964086141621E-2</c:v>
                  </c:pt>
                </c:numCache>
              </c:numRef>
            </c:plus>
            <c:minus>
              <c:numRef>
                <c:f>'Figure.5_Eskal150-RST01'!$G$34</c:f>
                <c:numCache>
                  <c:formatCode>General</c:formatCode>
                  <c:ptCount val="1"/>
                  <c:pt idx="0">
                    <c:v>1.2529964086141621E-2</c:v>
                  </c:pt>
                </c:numCache>
              </c:numRef>
            </c:minus>
          </c:errBars>
          <c:xVal>
            <c:numRef>
              <c:f>'Figure.5_Eskal150-RST01'!$B$34</c:f>
              <c:numCache>
                <c:formatCode>0.00_);[Red]\(0.00\)</c:formatCode>
                <c:ptCount val="1"/>
                <c:pt idx="0">
                  <c:v>0.85399999999999998</c:v>
                </c:pt>
              </c:numCache>
            </c:numRef>
          </c:xVal>
          <c:yVal>
            <c:numRef>
              <c:f>'Figure.5_Eskal150-RST01'!$F$34</c:f>
              <c:numCache>
                <c:formatCode>0.00_);[Red]\(0.00\)</c:formatCode>
                <c:ptCount val="1"/>
                <c:pt idx="0">
                  <c:v>0.57099999999999995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687-EB42-A1AE-95AA45C42E2B}"/>
            </c:ext>
          </c:extLst>
        </c:ser>
        <c:ser>
          <c:idx val="7"/>
          <c:order val="7"/>
          <c:tx>
            <c:v>0.8kPa</c:v>
          </c:tx>
          <c:spPr>
            <a:ln w="31750">
              <a:solidFill>
                <a:srgbClr val="7030A0"/>
              </a:solidFill>
            </a:ln>
          </c:spPr>
          <c:marker>
            <c:symbol val="circle"/>
            <c:size val="12"/>
            <c:spPr>
              <a:noFill/>
              <a:ln w="22225">
                <a:solidFill>
                  <a:srgbClr val="7030A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'Figure.5_Eskal150-RST01'!$G$28:$G$31</c:f>
                <c:numCache>
                  <c:formatCode>General</c:formatCode>
                  <c:ptCount val="4"/>
                  <c:pt idx="0">
                    <c:v>5.2915026221291859E-3</c:v>
                  </c:pt>
                  <c:pt idx="1">
                    <c:v>4.0000000000000036E-3</c:v>
                  </c:pt>
                  <c:pt idx="2">
                    <c:v>7.0000000000000053E-3</c:v>
                  </c:pt>
                  <c:pt idx="3">
                    <c:v>5.8594652770823201E-3</c:v>
                  </c:pt>
                </c:numCache>
              </c:numRef>
            </c:plus>
            <c:minus>
              <c:numRef>
                <c:f>'Figure.5_Eskal150-RST01'!$G$28:$G$31</c:f>
                <c:numCache>
                  <c:formatCode>General</c:formatCode>
                  <c:ptCount val="4"/>
                  <c:pt idx="0">
                    <c:v>5.2915026221291859E-3</c:v>
                  </c:pt>
                  <c:pt idx="1">
                    <c:v>4.0000000000000036E-3</c:v>
                  </c:pt>
                  <c:pt idx="2">
                    <c:v>7.0000000000000053E-3</c:v>
                  </c:pt>
                  <c:pt idx="3">
                    <c:v>5.8594652770823201E-3</c:v>
                  </c:pt>
                </c:numCache>
              </c:numRef>
            </c:minus>
          </c:errBars>
          <c:xVal>
            <c:numRef>
              <c:f>'Figure.5_Eskal150-RST01'!$B$28:$B$31</c:f>
              <c:numCache>
                <c:formatCode>0.00_);[Red]\(0.00\)</c:formatCode>
                <c:ptCount val="4"/>
                <c:pt idx="0">
                  <c:v>0.214</c:v>
                </c:pt>
                <c:pt idx="1">
                  <c:v>0.374</c:v>
                </c:pt>
                <c:pt idx="2">
                  <c:v>0.53400000000000003</c:v>
                </c:pt>
                <c:pt idx="3">
                  <c:v>0.69399999999999995</c:v>
                </c:pt>
              </c:numCache>
            </c:numRef>
          </c:xVal>
          <c:yVal>
            <c:numRef>
              <c:f>'Figure.5_Eskal150-RST01'!$F$28:$F$31</c:f>
              <c:numCache>
                <c:formatCode>0.00_);[Red]\(0.00\)</c:formatCode>
                <c:ptCount val="4"/>
                <c:pt idx="0">
                  <c:v>0.16500000000000001</c:v>
                </c:pt>
                <c:pt idx="1">
                  <c:v>0.28699999999999998</c:v>
                </c:pt>
                <c:pt idx="2">
                  <c:v>0.40000000000000008</c:v>
                </c:pt>
                <c:pt idx="3">
                  <c:v>0.50633333333333341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687-EB42-A1AE-95AA45C42E2B}"/>
            </c:ext>
          </c:extLst>
        </c:ser>
        <c:ser>
          <c:idx val="8"/>
          <c:order val="8"/>
          <c:spPr>
            <a:ln w="47625">
              <a:noFill/>
            </a:ln>
          </c:spPr>
          <c:marker>
            <c:symbol val="x"/>
            <c:size val="10"/>
            <c:spPr>
              <a:noFill/>
              <a:ln w="31750">
                <a:solidFill>
                  <a:schemeClr val="accent6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'Figure.5_Eskal150-RST01'!$G$42</c:f>
                <c:numCache>
                  <c:formatCode>General</c:formatCode>
                  <c:ptCount val="1"/>
                  <c:pt idx="0">
                    <c:v>2.6457513110645929E-3</c:v>
                  </c:pt>
                </c:numCache>
              </c:numRef>
            </c:plus>
            <c:minus>
              <c:numRef>
                <c:f>'Figure.5_Eskal150-RST01'!$G$42</c:f>
                <c:numCache>
                  <c:formatCode>General</c:formatCode>
                  <c:ptCount val="1"/>
                  <c:pt idx="0">
                    <c:v>2.6457513110645929E-3</c:v>
                  </c:pt>
                </c:numCache>
              </c:numRef>
            </c:minus>
          </c:errBars>
          <c:xVal>
            <c:numRef>
              <c:f>'Figure.5_Eskal150-RST01'!$B$42</c:f>
              <c:numCache>
                <c:formatCode>0.00_);[Red]\(0.00\)</c:formatCode>
                <c:ptCount val="1"/>
                <c:pt idx="0">
                  <c:v>1.056</c:v>
                </c:pt>
              </c:numCache>
            </c:numRef>
          </c:xVal>
          <c:yVal>
            <c:numRef>
              <c:f>'Figure.5_Eskal150-RST01'!$F$42</c:f>
              <c:numCache>
                <c:formatCode>0.00_);[Red]\(0.00\)</c:formatCode>
                <c:ptCount val="1"/>
                <c:pt idx="0">
                  <c:v>0.71699999999999997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6687-EB42-A1AE-95AA45C42E2B}"/>
            </c:ext>
          </c:extLst>
        </c:ser>
        <c:ser>
          <c:idx val="9"/>
          <c:order val="9"/>
          <c:tx>
            <c:v>1kPa</c:v>
          </c:tx>
          <c:spPr>
            <a:ln w="19050">
              <a:solidFill>
                <a:schemeClr val="accent6"/>
              </a:solidFill>
            </a:ln>
          </c:spPr>
          <c:marker>
            <c:symbol val="circle"/>
            <c:size val="11"/>
            <c:spPr>
              <a:noFill/>
              <a:ln w="31750">
                <a:solidFill>
                  <a:schemeClr val="accent6"/>
                </a:solidFill>
              </a:ln>
            </c:spPr>
          </c:marker>
          <c:xVal>
            <c:numRef>
              <c:f>'Figure.5_Eskal150-RST01'!$B$36:$B$39</c:f>
              <c:numCache>
                <c:formatCode>0.00_);[Red]\(0.00\)</c:formatCode>
                <c:ptCount val="4"/>
                <c:pt idx="0">
                  <c:v>0.254</c:v>
                </c:pt>
                <c:pt idx="1">
                  <c:v>0.45600000000000002</c:v>
                </c:pt>
                <c:pt idx="2">
                  <c:v>0.65500000000000003</c:v>
                </c:pt>
                <c:pt idx="3">
                  <c:v>0.85399999999999998</c:v>
                </c:pt>
              </c:numCache>
            </c:numRef>
          </c:xVal>
          <c:yVal>
            <c:numRef>
              <c:f>'Figure.5_Eskal150-RST01'!$F$36:$F$39</c:f>
              <c:numCache>
                <c:formatCode>0.00_);[Red]\(0.00\)</c:formatCode>
                <c:ptCount val="4"/>
                <c:pt idx="0">
                  <c:v>0.19033333333333333</c:v>
                </c:pt>
                <c:pt idx="1">
                  <c:v>0.35399999999999993</c:v>
                </c:pt>
                <c:pt idx="2">
                  <c:v>0.496</c:v>
                </c:pt>
                <c:pt idx="3">
                  <c:v>0.63266666666666671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6687-EB42-A1AE-95AA45C42E2B}"/>
            </c:ext>
          </c:extLst>
        </c:ser>
        <c:ser>
          <c:idx val="10"/>
          <c:order val="10"/>
          <c:spPr>
            <a:ln w="47625">
              <a:noFill/>
            </a:ln>
          </c:spPr>
          <c:marker>
            <c:symbol val="x"/>
            <c:size val="10"/>
            <c:spPr>
              <a:noFill/>
              <a:ln w="31750">
                <a:solidFill>
                  <a:schemeClr val="accent5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'Figure.5_Eskal150-RST01'!$G$50</c:f>
                <c:numCache>
                  <c:formatCode>General</c:formatCode>
                  <c:ptCount val="1"/>
                  <c:pt idx="0">
                    <c:v>2.0074859899884709E-2</c:v>
                  </c:pt>
                </c:numCache>
              </c:numRef>
            </c:plus>
            <c:minus>
              <c:numRef>
                <c:f>'Figure.5_Eskal150-RST01'!$G$50</c:f>
                <c:numCache>
                  <c:formatCode>General</c:formatCode>
                  <c:ptCount val="1"/>
                  <c:pt idx="0">
                    <c:v>2.0074859899884709E-2</c:v>
                  </c:pt>
                </c:numCache>
              </c:numRef>
            </c:minus>
          </c:errBars>
          <c:xVal>
            <c:numRef>
              <c:f>'Figure.5_Eskal150-RST01'!$B$50</c:f>
              <c:numCache>
                <c:formatCode>0.00_);[Red]\(0.00\)</c:formatCode>
                <c:ptCount val="1"/>
                <c:pt idx="0">
                  <c:v>1.5549999999999999</c:v>
                </c:pt>
              </c:numCache>
            </c:numRef>
          </c:xVal>
          <c:yVal>
            <c:numRef>
              <c:f>'Figure.5_Eskal150-RST01'!$F$50</c:f>
              <c:numCache>
                <c:formatCode>0.00_);[Red]\(0.00\)</c:formatCode>
                <c:ptCount val="1"/>
                <c:pt idx="0">
                  <c:v>1.0349999999999999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6687-EB42-A1AE-95AA45C42E2B}"/>
            </c:ext>
          </c:extLst>
        </c:ser>
        <c:ser>
          <c:idx val="11"/>
          <c:order val="11"/>
          <c:tx>
            <c:v>1.5kPa</c:v>
          </c:tx>
          <c:spPr>
            <a:ln w="19050">
              <a:solidFill>
                <a:schemeClr val="accent5"/>
              </a:solidFill>
            </a:ln>
          </c:spPr>
          <c:marker>
            <c:symbol val="circle"/>
            <c:size val="11"/>
            <c:spPr>
              <a:noFill/>
              <a:ln w="31750">
                <a:solidFill>
                  <a:schemeClr val="accent5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'Figure.5_Eskal150-RST01'!$G$44:$G$47</c:f>
                <c:numCache>
                  <c:formatCode>General</c:formatCode>
                  <c:ptCount val="4"/>
                  <c:pt idx="0">
                    <c:v>2.6457513110645929E-3</c:v>
                  </c:pt>
                  <c:pt idx="1">
                    <c:v>9.6090235369330583E-3</c:v>
                  </c:pt>
                  <c:pt idx="2">
                    <c:v>1.1789826122551606E-2</c:v>
                  </c:pt>
                  <c:pt idx="3">
                    <c:v>7.5718777944003713E-3</c:v>
                  </c:pt>
                </c:numCache>
              </c:numRef>
            </c:plus>
            <c:minus>
              <c:numRef>
                <c:f>'Figure.5_Eskal150-RST01'!$G$44:$G$47</c:f>
                <c:numCache>
                  <c:formatCode>General</c:formatCode>
                  <c:ptCount val="4"/>
                  <c:pt idx="0">
                    <c:v>2.6457513110645929E-3</c:v>
                  </c:pt>
                  <c:pt idx="1">
                    <c:v>9.6090235369330583E-3</c:v>
                  </c:pt>
                  <c:pt idx="2">
                    <c:v>1.1789826122551606E-2</c:v>
                  </c:pt>
                  <c:pt idx="3">
                    <c:v>7.5718777944003713E-3</c:v>
                  </c:pt>
                </c:numCache>
              </c:numRef>
            </c:minus>
          </c:errBars>
          <c:xVal>
            <c:numRef>
              <c:f>'Figure.5_Eskal150-RST01'!$B$44:$B$47</c:f>
              <c:numCache>
                <c:formatCode>0.00_);[Red]\(0.00\)</c:formatCode>
                <c:ptCount val="4"/>
                <c:pt idx="0">
                  <c:v>0.35499999999999998</c:v>
                </c:pt>
                <c:pt idx="1">
                  <c:v>0.65500000000000003</c:v>
                </c:pt>
                <c:pt idx="2">
                  <c:v>0.95499999999999996</c:v>
                </c:pt>
                <c:pt idx="3">
                  <c:v>1.2549999999999999</c:v>
                </c:pt>
              </c:numCache>
            </c:numRef>
          </c:xVal>
          <c:yVal>
            <c:numRef>
              <c:f>'Figure.5_Eskal150-RST01'!$F$44:$F$47</c:f>
              <c:numCache>
                <c:formatCode>0.00_);[Red]\(0.00\)</c:formatCode>
                <c:ptCount val="4"/>
                <c:pt idx="0">
                  <c:v>0.26700000000000002</c:v>
                </c:pt>
                <c:pt idx="1">
                  <c:v>0.49266666666666664</c:v>
                </c:pt>
                <c:pt idx="2">
                  <c:v>0.70199999999999996</c:v>
                </c:pt>
                <c:pt idx="3">
                  <c:v>0.90966666666666673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6687-EB42-A1AE-95AA45C42E2B}"/>
            </c:ext>
          </c:extLst>
        </c:ser>
        <c:ser>
          <c:idx val="12"/>
          <c:order val="12"/>
          <c:spPr>
            <a:ln w="47625">
              <a:noFill/>
            </a:ln>
          </c:spPr>
          <c:marker>
            <c:symbol val="x"/>
            <c:size val="10"/>
            <c:spPr>
              <a:ln w="31750">
                <a:solidFill>
                  <a:schemeClr val="accent2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'Figure.5_Eskal150-RST01'!$G$58</c:f>
                <c:numCache>
                  <c:formatCode>General</c:formatCode>
                  <c:ptCount val="1"/>
                  <c:pt idx="0">
                    <c:v>1.0816653826392039E-2</c:v>
                  </c:pt>
                </c:numCache>
              </c:numRef>
            </c:plus>
            <c:minus>
              <c:numRef>
                <c:f>'Figure.5_Eskal150-RST01'!$G$58</c:f>
                <c:numCache>
                  <c:formatCode>General</c:formatCode>
                  <c:ptCount val="1"/>
                  <c:pt idx="0">
                    <c:v>1.0816653826392039E-2</c:v>
                  </c:pt>
                </c:numCache>
              </c:numRef>
            </c:minus>
          </c:errBars>
          <c:xVal>
            <c:numRef>
              <c:f>'Figure.5_Eskal150-RST01'!$B$58</c:f>
              <c:numCache>
                <c:formatCode>0.00_);[Red]\(0.00\)</c:formatCode>
                <c:ptCount val="1"/>
                <c:pt idx="0">
                  <c:v>2.0550000000000002</c:v>
                </c:pt>
              </c:numCache>
            </c:numRef>
          </c:xVal>
          <c:yVal>
            <c:numRef>
              <c:f>'Figure.5_Eskal150-RST01'!$F$58</c:f>
              <c:numCache>
                <c:formatCode>0.00_);[Red]\(0.00\)</c:formatCode>
                <c:ptCount val="1"/>
                <c:pt idx="0">
                  <c:v>1.3380000000000001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6687-EB42-A1AE-95AA45C42E2B}"/>
            </c:ext>
          </c:extLst>
        </c:ser>
        <c:ser>
          <c:idx val="13"/>
          <c:order val="13"/>
          <c:tx>
            <c:v>2kPa</c:v>
          </c:tx>
          <c:spPr>
            <a:ln w="25400">
              <a:solidFill>
                <a:schemeClr val="accent2"/>
              </a:solidFill>
            </a:ln>
          </c:spPr>
          <c:marker>
            <c:symbol val="circle"/>
            <c:size val="10"/>
            <c:spPr>
              <a:noFill/>
              <a:ln w="31750">
                <a:solidFill>
                  <a:schemeClr val="accent2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'Figure.5_Eskal150-RST01'!$G$52:$G$55</c:f>
                <c:numCache>
                  <c:formatCode>General</c:formatCode>
                  <c:ptCount val="4"/>
                  <c:pt idx="0">
                    <c:v>3.2145502536643214E-3</c:v>
                  </c:pt>
                  <c:pt idx="1">
                    <c:v>1.2013880860626745E-2</c:v>
                  </c:pt>
                  <c:pt idx="2">
                    <c:v>7.0000000000000062E-3</c:v>
                  </c:pt>
                  <c:pt idx="3">
                    <c:v>1.0816653826391916E-2</c:v>
                  </c:pt>
                </c:numCache>
              </c:numRef>
            </c:plus>
            <c:minus>
              <c:numRef>
                <c:f>'Figure.5_Eskal150-RST01'!$G$52:$G$55</c:f>
                <c:numCache>
                  <c:formatCode>General</c:formatCode>
                  <c:ptCount val="4"/>
                  <c:pt idx="0">
                    <c:v>3.2145502536643214E-3</c:v>
                  </c:pt>
                  <c:pt idx="1">
                    <c:v>1.2013880860626745E-2</c:v>
                  </c:pt>
                  <c:pt idx="2">
                    <c:v>7.0000000000000062E-3</c:v>
                  </c:pt>
                  <c:pt idx="3">
                    <c:v>1.0816653826391916E-2</c:v>
                  </c:pt>
                </c:numCache>
              </c:numRef>
            </c:minus>
          </c:errBars>
          <c:xVal>
            <c:numRef>
              <c:f>'Figure.5_Eskal150-RST01'!$B$52:$B$55</c:f>
              <c:numCache>
                <c:formatCode>0.00_);[Red]\(0.00\)</c:formatCode>
                <c:ptCount val="4"/>
                <c:pt idx="0">
                  <c:v>0.45600000000000002</c:v>
                </c:pt>
                <c:pt idx="1">
                  <c:v>0.85499999999999998</c:v>
                </c:pt>
                <c:pt idx="2">
                  <c:v>1.256</c:v>
                </c:pt>
                <c:pt idx="3">
                  <c:v>1.6559999999999999</c:v>
                </c:pt>
              </c:numCache>
            </c:numRef>
          </c:xVal>
          <c:yVal>
            <c:numRef>
              <c:f>'Figure.5_Eskal150-RST01'!$F$52:$F$55</c:f>
              <c:numCache>
                <c:formatCode>0.00_);[Red]\(0.00\)</c:formatCode>
                <c:ptCount val="4"/>
                <c:pt idx="0">
                  <c:v>0.34833333333333333</c:v>
                </c:pt>
                <c:pt idx="1">
                  <c:v>0.6296666666666666</c:v>
                </c:pt>
                <c:pt idx="2">
                  <c:v>0.90600000000000003</c:v>
                </c:pt>
                <c:pt idx="3">
                  <c:v>1.1729999999999998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6687-EB42-A1AE-95AA45C42E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173464992"/>
        <c:axId val="-1167046800"/>
      </c:scatterChart>
      <c:valAx>
        <c:axId val="-1173464992"/>
        <c:scaling>
          <c:orientation val="minMax"/>
          <c:max val="2.1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2000" b="1" i="0">
                    <a:latin typeface="Times New Roman" charset="0"/>
                    <a:ea typeface="Times New Roman" charset="0"/>
                    <a:cs typeface="Times New Roman" charset="0"/>
                  </a:defRPr>
                </a:pPr>
                <a:r>
                  <a:rPr lang="en-US" altLang="zh-CN" sz="2000" b="1" i="0" baseline="0">
                    <a:effectLst/>
                    <a:latin typeface="Times New Roman" charset="0"/>
                    <a:ea typeface="Times New Roman" charset="0"/>
                    <a:cs typeface="Times New Roman" charset="0"/>
                  </a:rPr>
                  <a:t>Normal Stress σ</a:t>
                </a:r>
                <a:r>
                  <a:rPr lang="en-US" altLang="zh-CN" sz="2000" b="1" i="0" baseline="-25000">
                    <a:effectLst/>
                    <a:latin typeface="Times New Roman" charset="0"/>
                    <a:ea typeface="Times New Roman" charset="0"/>
                    <a:cs typeface="Times New Roman" charset="0"/>
                  </a:rPr>
                  <a:t>n </a:t>
                </a:r>
                <a:r>
                  <a:rPr lang="en-US" altLang="zh-CN" sz="2000" b="1" i="0" baseline="0">
                    <a:effectLst/>
                    <a:latin typeface="Times New Roman" charset="0"/>
                    <a:ea typeface="Times New Roman" charset="0"/>
                    <a:cs typeface="Times New Roman" charset="0"/>
                  </a:rPr>
                  <a:t>(kPa) </a:t>
                </a:r>
                <a:endParaRPr lang="en-US" altLang="zh-CN" sz="2000" b="1" i="0">
                  <a:effectLst/>
                  <a:latin typeface="Times New Roman" charset="0"/>
                  <a:ea typeface="Times New Roman" charset="0"/>
                  <a:cs typeface="Times New Roman" charset="0"/>
                </a:endParaRPr>
              </a:p>
            </c:rich>
          </c:tx>
          <c:overlay val="0"/>
        </c:title>
        <c:numFmt formatCode="General" sourceLinked="0"/>
        <c:majorTickMark val="in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2000" b="1" i="0">
                <a:latin typeface="Times New Roman" charset="0"/>
                <a:ea typeface="Times New Roman" charset="0"/>
                <a:cs typeface="Times New Roman" charset="0"/>
              </a:defRPr>
            </a:pPr>
            <a:endParaRPr lang="en-US"/>
          </a:p>
        </c:txPr>
        <c:crossAx val="-1167046800"/>
        <c:crosses val="autoZero"/>
        <c:crossBetween val="midCat"/>
      </c:valAx>
      <c:valAx>
        <c:axId val="-1167046800"/>
        <c:scaling>
          <c:orientation val="minMax"/>
          <c:max val="2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2000" b="1" i="0">
                    <a:latin typeface="Times New Roman" charset="0"/>
                    <a:ea typeface="Times New Roman" charset="0"/>
                    <a:cs typeface="Times New Roman" charset="0"/>
                  </a:defRPr>
                </a:pPr>
                <a:r>
                  <a:rPr lang="en-US" altLang="zh-CN" sz="2000" b="1" i="0" baseline="0">
                    <a:effectLst/>
                    <a:latin typeface="Times New Roman" charset="0"/>
                    <a:ea typeface="Times New Roman" charset="0"/>
                    <a:cs typeface="Times New Roman" charset="0"/>
                  </a:rPr>
                  <a:t>Shear Stress 𝝉</a:t>
                </a:r>
                <a:r>
                  <a:rPr lang="en-US" altLang="zh-CN" sz="2000" b="1" i="0" baseline="-25000">
                    <a:effectLst/>
                    <a:latin typeface="Times New Roman" charset="0"/>
                    <a:ea typeface="Times New Roman" charset="0"/>
                    <a:cs typeface="Times New Roman" charset="0"/>
                  </a:rPr>
                  <a:t> </a:t>
                </a:r>
                <a:r>
                  <a:rPr lang="en-US" altLang="zh-CN" sz="2000" b="1" i="0" baseline="0">
                    <a:effectLst/>
                    <a:latin typeface="Times New Roman" charset="0"/>
                    <a:ea typeface="Times New Roman" charset="0"/>
                    <a:cs typeface="Times New Roman" charset="0"/>
                  </a:rPr>
                  <a:t>(kPa) </a:t>
                </a:r>
                <a:endParaRPr lang="en-US" altLang="zh-CN" sz="2000" b="1" i="0">
                  <a:effectLst/>
                  <a:latin typeface="Times New Roman" charset="0"/>
                  <a:ea typeface="Times New Roman" charset="0"/>
                  <a:cs typeface="Times New Roman" charset="0"/>
                </a:endParaRPr>
              </a:p>
            </c:rich>
          </c:tx>
          <c:overlay val="0"/>
        </c:title>
        <c:numFmt formatCode="General" sourceLinked="0"/>
        <c:majorTickMark val="in"/>
        <c:minorTickMark val="in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2000" b="1" i="0">
                <a:latin typeface="Times New Roman" charset="0"/>
                <a:ea typeface="Times New Roman" charset="0"/>
                <a:cs typeface="Times New Roman" charset="0"/>
              </a:defRPr>
            </a:pPr>
            <a:endParaRPr lang="en-US"/>
          </a:p>
        </c:txPr>
        <c:crossAx val="-1173464992"/>
        <c:crosses val="autoZero"/>
        <c:crossBetween val="midCat"/>
      </c:valAx>
      <c:spPr>
        <a:ln w="22225">
          <a:solidFill>
            <a:schemeClr val="tx1"/>
          </a:solidFill>
        </a:ln>
      </c:spPr>
    </c:plotArea>
    <c:legend>
      <c:legendPos val="t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6"/>
        <c:delete val="1"/>
      </c:legendEntry>
      <c:legendEntry>
        <c:idx val="8"/>
        <c:delete val="1"/>
      </c:legendEntry>
      <c:legendEntry>
        <c:idx val="10"/>
        <c:delete val="1"/>
      </c:legendEntry>
      <c:legendEntry>
        <c:idx val="12"/>
        <c:delete val="1"/>
      </c:legendEntry>
      <c:layout>
        <c:manualLayout>
          <c:xMode val="edge"/>
          <c:yMode val="edge"/>
          <c:x val="0.168011904761905"/>
          <c:y val="5.8353671745252397E-2"/>
          <c:w val="0.33377970177970201"/>
          <c:h val="0.32740037895350499"/>
        </c:manualLayout>
      </c:layout>
      <c:overlay val="1"/>
      <c:spPr>
        <a:ln w="25400">
          <a:solidFill>
            <a:schemeClr val="tx1"/>
          </a:solidFill>
        </a:ln>
      </c:spPr>
      <c:txPr>
        <a:bodyPr/>
        <a:lstStyle/>
        <a:p>
          <a:pPr>
            <a:defRPr sz="1600" b="1" i="0">
              <a:latin typeface="Times New Roman" charset="0"/>
              <a:ea typeface="Times New Roman" charset="0"/>
              <a:cs typeface="Times New Roman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scatterChart>
        <c:scatterStyle val="lineMarker"/>
        <c:varyColors val="0"/>
        <c:ser>
          <c:idx val="14"/>
          <c:order val="0"/>
          <c:spPr>
            <a:ln w="47625">
              <a:noFill/>
            </a:ln>
          </c:spPr>
          <c:marker>
            <c:symbol val="x"/>
            <c:size val="10"/>
            <c:spPr>
              <a:noFill/>
              <a:ln w="28575">
                <a:solidFill>
                  <a:srgbClr val="00B050"/>
                </a:solidFill>
              </a:ln>
            </c:spPr>
          </c:marker>
          <c:xVal>
            <c:numRef>
              <c:f>'Figure.6_Eskal300-RST01'!$B$66</c:f>
              <c:numCache>
                <c:formatCode>0.00_);[Red]\(0.00\)</c:formatCode>
                <c:ptCount val="1"/>
                <c:pt idx="0">
                  <c:v>0.121</c:v>
                </c:pt>
              </c:numCache>
            </c:numRef>
          </c:xVal>
          <c:yVal>
            <c:numRef>
              <c:f>'Figure.6_Eskal300-RST01'!$F$66</c:f>
              <c:numCache>
                <c:formatCode>0.00_);[Red]\(0.00\)</c:formatCode>
                <c:ptCount val="1"/>
                <c:pt idx="0">
                  <c:v>0.14799999999999999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A3-0149-ACA3-067F1C76DD78}"/>
            </c:ext>
          </c:extLst>
        </c:ser>
        <c:ser>
          <c:idx val="15"/>
          <c:order val="1"/>
          <c:tx>
            <c:v>Eskal300-0.1kPa</c:v>
          </c:tx>
          <c:spPr>
            <a:ln w="19050">
              <a:solidFill>
                <a:srgbClr val="00B050"/>
              </a:solidFill>
            </a:ln>
          </c:spPr>
          <c:marker>
            <c:symbol val="circle"/>
            <c:size val="10"/>
            <c:spPr>
              <a:noFill/>
              <a:ln w="28575">
                <a:solidFill>
                  <a:srgbClr val="00B050"/>
                </a:solidFill>
              </a:ln>
            </c:spPr>
          </c:marker>
          <c:xVal>
            <c:numRef>
              <c:f>'Figure.6_Eskal300-RST01'!$B$60:$B$62</c:f>
              <c:numCache>
                <c:formatCode>0.00_);[Red]\(0.00\)</c:formatCode>
                <c:ptCount val="3"/>
                <c:pt idx="0">
                  <c:v>5.0999999999999997E-2</c:v>
                </c:pt>
                <c:pt idx="1">
                  <c:v>7.4999999999999997E-2</c:v>
                </c:pt>
                <c:pt idx="2">
                  <c:v>0.10100000000000001</c:v>
                </c:pt>
              </c:numCache>
            </c:numRef>
          </c:xVal>
          <c:yVal>
            <c:numRef>
              <c:f>'Figure.6_Eskal300-RST01'!$F$60:$F$62</c:f>
              <c:numCache>
                <c:formatCode>0.00_);[Red]\(0.00\)</c:formatCode>
                <c:ptCount val="3"/>
                <c:pt idx="0">
                  <c:v>0.114</c:v>
                </c:pt>
                <c:pt idx="1">
                  <c:v>0.13133333333333333</c:v>
                </c:pt>
                <c:pt idx="2">
                  <c:v>0.14799999999999999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7A3-0149-ACA3-067F1C76DD78}"/>
            </c:ext>
          </c:extLst>
        </c:ser>
        <c:ser>
          <c:idx val="4"/>
          <c:order val="2"/>
          <c:tx>
            <c:v>Eskal300-2kPa Pre-Shear</c:v>
          </c:tx>
          <c:spPr>
            <a:ln>
              <a:noFill/>
            </a:ln>
          </c:spPr>
          <c:marker>
            <c:symbol val="x"/>
            <c:size val="10"/>
            <c:spPr>
              <a:noFill/>
              <a:ln w="19050"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'Figure.6_Eskal300-RST01'!$G$10</c:f>
                <c:numCache>
                  <c:formatCode>General</c:formatCode>
                  <c:ptCount val="1"/>
                  <c:pt idx="0">
                    <c:v>1.5275252316519479E-3</c:v>
                  </c:pt>
                </c:numCache>
              </c:numRef>
            </c:plus>
            <c:minus>
              <c:numRef>
                <c:f>'Figure.6_Eskal300-RST01'!$G$10</c:f>
                <c:numCache>
                  <c:formatCode>General</c:formatCode>
                  <c:ptCount val="1"/>
                  <c:pt idx="0">
                    <c:v>1.5275252316519479E-3</c:v>
                  </c:pt>
                </c:numCache>
              </c:numRef>
            </c:minus>
          </c:errBars>
          <c:xVal>
            <c:numRef>
              <c:f>'Figure.6_Eskal300-RST01'!$B$10</c:f>
              <c:numCache>
                <c:formatCode>0.00_);[Red]\(0.00\)</c:formatCode>
                <c:ptCount val="1"/>
                <c:pt idx="0">
                  <c:v>0.22</c:v>
                </c:pt>
              </c:numCache>
            </c:numRef>
          </c:xVal>
          <c:yVal>
            <c:numRef>
              <c:f>'Figure.6_Eskal300-RST01'!$F$10</c:f>
              <c:numCache>
                <c:formatCode>0.00_);[Red]\(0.00\)</c:formatCode>
                <c:ptCount val="1"/>
                <c:pt idx="0">
                  <c:v>0.24233333333333332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7A3-0149-ACA3-067F1C76DD78}"/>
            </c:ext>
          </c:extLst>
        </c:ser>
        <c:ser>
          <c:idx val="5"/>
          <c:order val="3"/>
          <c:tx>
            <c:v>Eskal300-3kPa Pre-Shear</c:v>
          </c:tx>
          <c:spPr>
            <a:ln>
              <a:noFill/>
            </a:ln>
          </c:spPr>
          <c:marker>
            <c:symbol val="x"/>
            <c:size val="10"/>
            <c:spPr>
              <a:ln w="19050">
                <a:solidFill>
                  <a:srgbClr val="3366FF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'Figure.6_Eskal300-RST01'!$G$18</c:f>
                <c:numCache>
                  <c:formatCode>General</c:formatCode>
                  <c:ptCount val="1"/>
                  <c:pt idx="0">
                    <c:v>2.5166114784235596E-3</c:v>
                  </c:pt>
                </c:numCache>
              </c:numRef>
            </c:plus>
            <c:minus>
              <c:numRef>
                <c:f>'Figure.6_Eskal300-RST01'!$G$18</c:f>
                <c:numCache>
                  <c:formatCode>General</c:formatCode>
                  <c:ptCount val="1"/>
                  <c:pt idx="0">
                    <c:v>2.5166114784235596E-3</c:v>
                  </c:pt>
                </c:numCache>
              </c:numRef>
            </c:minus>
          </c:errBars>
          <c:xVal>
            <c:numRef>
              <c:f>'Figure.6_Eskal300-RST01'!$B$18</c:f>
              <c:numCache>
                <c:formatCode>0.00_);[Red]\(0.00\)</c:formatCode>
                <c:ptCount val="1"/>
                <c:pt idx="0">
                  <c:v>0.42399999999999999</c:v>
                </c:pt>
              </c:numCache>
            </c:numRef>
          </c:xVal>
          <c:yVal>
            <c:numRef>
              <c:f>'Figure.6_Eskal300-RST01'!$F$18</c:f>
              <c:numCache>
                <c:formatCode>0.00_);[Red]\(0.00\)</c:formatCode>
                <c:ptCount val="1"/>
                <c:pt idx="0">
                  <c:v>0.46766666666666667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7A3-0149-ACA3-067F1C76DD78}"/>
            </c:ext>
          </c:extLst>
        </c:ser>
        <c:ser>
          <c:idx val="6"/>
          <c:order val="4"/>
          <c:tx>
            <c:v>Eskal300-4kPa Pre-Shear</c:v>
          </c:tx>
          <c:spPr>
            <a:ln>
              <a:noFill/>
            </a:ln>
          </c:spPr>
          <c:marker>
            <c:symbol val="x"/>
            <c:size val="10"/>
            <c:spPr>
              <a:ln w="19050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'Figure.6_Eskal300-RST01'!$G$26</c:f>
                <c:numCache>
                  <c:formatCode>General</c:formatCode>
                  <c:ptCount val="1"/>
                  <c:pt idx="0">
                    <c:v>8.5049005481153891E-3</c:v>
                  </c:pt>
                </c:numCache>
              </c:numRef>
            </c:plus>
            <c:minus>
              <c:numRef>
                <c:f>'Figure.6_Eskal300-RST01'!$G$26</c:f>
                <c:numCache>
                  <c:formatCode>General</c:formatCode>
                  <c:ptCount val="1"/>
                  <c:pt idx="0">
                    <c:v>8.5049005481153891E-3</c:v>
                  </c:pt>
                </c:numCache>
              </c:numRef>
            </c:minus>
          </c:errBars>
          <c:xVal>
            <c:numRef>
              <c:f>'Figure.6_Eskal300-RST01'!$B$26</c:f>
              <c:numCache>
                <c:formatCode>0.00_);[Red]\(0.00\)</c:formatCode>
                <c:ptCount val="1"/>
                <c:pt idx="0">
                  <c:v>0.625</c:v>
                </c:pt>
              </c:numCache>
            </c:numRef>
          </c:xVal>
          <c:yVal>
            <c:numRef>
              <c:f>'Figure.6_Eskal300-RST01'!$F$26</c:f>
              <c:numCache>
                <c:formatCode>0.00_);[Red]\(0.00\)</c:formatCode>
                <c:ptCount val="1"/>
                <c:pt idx="0">
                  <c:v>0.65166666666666673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7A3-0149-ACA3-067F1C76DD78}"/>
            </c:ext>
          </c:extLst>
        </c:ser>
        <c:ser>
          <c:idx val="3"/>
          <c:order val="5"/>
          <c:tx>
            <c:v>Eskal300-0.2kPa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10"/>
            <c:spPr>
              <a:noFill/>
              <a:ln w="19050"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'Figure.6_Eskal300-RST01'!$G$4:$G$8</c:f>
                <c:numCache>
                  <c:formatCode>General</c:formatCode>
                  <c:ptCount val="5"/>
                  <c:pt idx="0">
                    <c:v>4.1633319989322695E-3</c:v>
                  </c:pt>
                  <c:pt idx="1">
                    <c:v>1.7320508075688789E-3</c:v>
                  </c:pt>
                  <c:pt idx="2">
                    <c:v>1.1547005383792527E-3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plus>
            <c:minus>
              <c:numRef>
                <c:f>'Figure.6_Eskal300-RST01'!$G$4:$G$8</c:f>
                <c:numCache>
                  <c:formatCode>General</c:formatCode>
                  <c:ptCount val="5"/>
                  <c:pt idx="0">
                    <c:v>4.1633319989322695E-3</c:v>
                  </c:pt>
                  <c:pt idx="1">
                    <c:v>1.7320508075688789E-3</c:v>
                  </c:pt>
                  <c:pt idx="2">
                    <c:v>1.1547005383792527E-3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xVal>
            <c:numRef>
              <c:f>'Figure.6_Eskal300-RST01'!$B$4:$B$8</c:f>
              <c:numCache>
                <c:formatCode>0.00_);[Red]\(0.00\)</c:formatCode>
                <c:ptCount val="5"/>
                <c:pt idx="0">
                  <c:v>0.06</c:v>
                </c:pt>
                <c:pt idx="1">
                  <c:v>0.1</c:v>
                </c:pt>
                <c:pt idx="2">
                  <c:v>0.14000000000000001</c:v>
                </c:pt>
                <c:pt idx="3">
                  <c:v>0.18</c:v>
                </c:pt>
              </c:numCache>
            </c:numRef>
          </c:xVal>
          <c:yVal>
            <c:numRef>
              <c:f>'Figure.6_Eskal300-RST01'!$F$4:$F$8</c:f>
              <c:numCache>
                <c:formatCode>0.00_);[Red]\(0.00\)</c:formatCode>
                <c:ptCount val="5"/>
                <c:pt idx="0">
                  <c:v>0.15366666666666665</c:v>
                </c:pt>
                <c:pt idx="1">
                  <c:v>0.18899999999999997</c:v>
                </c:pt>
                <c:pt idx="2">
                  <c:v>0.21533333333333335</c:v>
                </c:pt>
                <c:pt idx="3">
                  <c:v>0.23599999999999999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7A3-0149-ACA3-067F1C76DD78}"/>
            </c:ext>
          </c:extLst>
        </c:ser>
        <c:ser>
          <c:idx val="0"/>
          <c:order val="6"/>
          <c:tx>
            <c:v>Eskal300-0.4kPa</c:v>
          </c:tx>
          <c:spPr>
            <a:ln w="25400">
              <a:solidFill>
                <a:srgbClr val="3366FF"/>
              </a:solidFill>
            </a:ln>
          </c:spPr>
          <c:marker>
            <c:symbol val="circle"/>
            <c:size val="10"/>
            <c:spPr>
              <a:noFill/>
              <a:ln w="19050">
                <a:solidFill>
                  <a:srgbClr val="3366FF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'Figure.6_Eskal300-RST01'!$G$12:$G$16</c:f>
                <c:numCache>
                  <c:formatCode>General</c:formatCode>
                  <c:ptCount val="5"/>
                  <c:pt idx="0">
                    <c:v>1.7320508075688791E-3</c:v>
                  </c:pt>
                  <c:pt idx="1">
                    <c:v>1.5275252316519481E-3</c:v>
                  </c:pt>
                  <c:pt idx="2">
                    <c:v>2.8867513459481312E-3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plus>
            <c:minus>
              <c:numRef>
                <c:f>'Figure.6_Eskal300-RST01'!$G$12:$G$16</c:f>
                <c:numCache>
                  <c:formatCode>General</c:formatCode>
                  <c:ptCount val="5"/>
                  <c:pt idx="0">
                    <c:v>1.7320508075688791E-3</c:v>
                  </c:pt>
                  <c:pt idx="1">
                    <c:v>1.5275252316519481E-3</c:v>
                  </c:pt>
                  <c:pt idx="2">
                    <c:v>2.8867513459481312E-3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minus>
          </c:errBars>
          <c:xVal>
            <c:numRef>
              <c:f>'Figure.6_Eskal300-RST01'!$B$12:$B$16</c:f>
              <c:numCache>
                <c:formatCode>0.00_);[Red]\(0.00\)</c:formatCode>
                <c:ptCount val="5"/>
                <c:pt idx="0">
                  <c:v>0.14399999999999999</c:v>
                </c:pt>
                <c:pt idx="1">
                  <c:v>0.24199999999999999</c:v>
                </c:pt>
                <c:pt idx="2">
                  <c:v>0.34300000000000003</c:v>
                </c:pt>
              </c:numCache>
            </c:numRef>
          </c:xVal>
          <c:yVal>
            <c:numRef>
              <c:f>'Figure.6_Eskal300-RST01'!$F$12:$F$16</c:f>
              <c:numCache>
                <c:formatCode>0.00_);[Red]\(0.00\)</c:formatCode>
                <c:ptCount val="5"/>
                <c:pt idx="0">
                  <c:v>0.318</c:v>
                </c:pt>
                <c:pt idx="1">
                  <c:v>0.39066666666666672</c:v>
                </c:pt>
                <c:pt idx="2">
                  <c:v>0.44766666666666666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C7A3-0149-ACA3-067F1C76DD78}"/>
            </c:ext>
          </c:extLst>
        </c:ser>
        <c:ser>
          <c:idx val="1"/>
          <c:order val="7"/>
          <c:tx>
            <c:v>Eskal300-0.6kPa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10"/>
            <c:spPr>
              <a:noFill/>
              <a:ln w="19050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'Figure.6_Eskal300-RST01'!$G$20:$G$24</c:f>
                <c:numCache>
                  <c:formatCode>General</c:formatCode>
                  <c:ptCount val="5"/>
                  <c:pt idx="0">
                    <c:v>2.0816659994661348E-3</c:v>
                  </c:pt>
                  <c:pt idx="1">
                    <c:v>6.1101009266077916E-3</c:v>
                  </c:pt>
                  <c:pt idx="2">
                    <c:v>7.0237691685684995E-3</c:v>
                  </c:pt>
                  <c:pt idx="3">
                    <c:v>5.686240703077332E-3</c:v>
                  </c:pt>
                  <c:pt idx="4">
                    <c:v>0</c:v>
                  </c:pt>
                </c:numCache>
              </c:numRef>
            </c:plus>
            <c:minus>
              <c:numRef>
                <c:f>'Figure.6_Eskal300-RST01'!$G$20:$G$24</c:f>
                <c:numCache>
                  <c:formatCode>General</c:formatCode>
                  <c:ptCount val="5"/>
                  <c:pt idx="0">
                    <c:v>2.0816659994661348E-3</c:v>
                  </c:pt>
                  <c:pt idx="1">
                    <c:v>6.1101009266077916E-3</c:v>
                  </c:pt>
                  <c:pt idx="2">
                    <c:v>7.0237691685684995E-3</c:v>
                  </c:pt>
                  <c:pt idx="3">
                    <c:v>5.686240703077332E-3</c:v>
                  </c:pt>
                  <c:pt idx="4">
                    <c:v>0</c:v>
                  </c:pt>
                </c:numCache>
              </c:numRef>
            </c:minus>
          </c:errBars>
          <c:xVal>
            <c:numRef>
              <c:f>'Figure.6_Eskal300-RST01'!$B$20:$B$24</c:f>
              <c:numCache>
                <c:formatCode>0.00_);[Red]\(0.00\)</c:formatCode>
                <c:ptCount val="5"/>
                <c:pt idx="0">
                  <c:v>0.14499999999999999</c:v>
                </c:pt>
                <c:pt idx="1">
                  <c:v>0.26500000000000001</c:v>
                </c:pt>
                <c:pt idx="2">
                  <c:v>0.38400000000000001</c:v>
                </c:pt>
                <c:pt idx="3">
                  <c:v>0.504</c:v>
                </c:pt>
              </c:numCache>
            </c:numRef>
          </c:xVal>
          <c:yVal>
            <c:numRef>
              <c:f>'Figure.6_Eskal300-RST01'!$F$20:$F$24</c:f>
              <c:numCache>
                <c:formatCode>0.00_);[Red]\(0.00\)</c:formatCode>
                <c:ptCount val="5"/>
                <c:pt idx="0">
                  <c:v>0.3833333333333333</c:v>
                </c:pt>
                <c:pt idx="1">
                  <c:v>0.47733333333333333</c:v>
                </c:pt>
                <c:pt idx="2">
                  <c:v>0.54833333333333334</c:v>
                </c:pt>
                <c:pt idx="3">
                  <c:v>0.61466666666666658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C7A3-0149-ACA3-067F1C76DD78}"/>
            </c:ext>
          </c:extLst>
        </c:ser>
        <c:ser>
          <c:idx val="2"/>
          <c:order val="8"/>
          <c:spPr>
            <a:ln w="47625">
              <a:noFill/>
            </a:ln>
          </c:spPr>
          <c:marker>
            <c:symbol val="x"/>
            <c:size val="10"/>
            <c:spPr>
              <a:noFill/>
              <a:ln w="28575">
                <a:solidFill>
                  <a:srgbClr val="7030A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'Figure.6_Eskal300-RST01'!$G$34</c:f>
                <c:numCache>
                  <c:formatCode>General</c:formatCode>
                  <c:ptCount val="1"/>
                  <c:pt idx="0">
                    <c:v>0.01</c:v>
                  </c:pt>
                </c:numCache>
              </c:numRef>
            </c:plus>
            <c:minus>
              <c:numRef>
                <c:f>'Figure.6_Eskal300-RST01'!$G$34</c:f>
                <c:numCache>
                  <c:formatCode>General</c:formatCode>
                  <c:ptCount val="1"/>
                  <c:pt idx="0">
                    <c:v>0.01</c:v>
                  </c:pt>
                </c:numCache>
              </c:numRef>
            </c:minus>
          </c:errBars>
          <c:xVal>
            <c:numRef>
              <c:f>'Figure.6_Eskal300-RST01'!$B$34</c:f>
              <c:numCache>
                <c:formatCode>0.00_);[Red]\(0.00\)</c:formatCode>
                <c:ptCount val="1"/>
                <c:pt idx="0">
                  <c:v>0.83</c:v>
                </c:pt>
              </c:numCache>
            </c:numRef>
          </c:xVal>
          <c:yVal>
            <c:numRef>
              <c:f>'Figure.6_Eskal300-RST01'!$F$34</c:f>
              <c:numCache>
                <c:formatCode>0.00_);[Red]\(0.00\)</c:formatCode>
                <c:ptCount val="1"/>
                <c:pt idx="0">
                  <c:v>0.89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C7A3-0149-ACA3-067F1C76DD78}"/>
            </c:ext>
          </c:extLst>
        </c:ser>
        <c:ser>
          <c:idx val="7"/>
          <c:order val="9"/>
          <c:tx>
            <c:v>Eskal300-0.8kPa</c:v>
          </c:tx>
          <c:spPr>
            <a:ln w="31750">
              <a:solidFill>
                <a:srgbClr val="7030A0"/>
              </a:solidFill>
            </a:ln>
          </c:spPr>
          <c:marker>
            <c:symbol val="circle"/>
            <c:size val="12"/>
            <c:spPr>
              <a:noFill/>
              <a:ln w="22225">
                <a:solidFill>
                  <a:srgbClr val="7030A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'Figure.6_Eskal300-RST01'!$G$28:$G$30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0.01</c:v>
                  </c:pt>
                  <c:pt idx="2">
                    <c:v>0.01</c:v>
                  </c:pt>
                </c:numCache>
              </c:numRef>
            </c:plus>
            <c:minus>
              <c:numRef>
                <c:f>'Figure.6_Eskal300-RST01'!$G$28:$G$30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0.01</c:v>
                  </c:pt>
                  <c:pt idx="2">
                    <c:v>0.01</c:v>
                  </c:pt>
                </c:numCache>
              </c:numRef>
            </c:minus>
          </c:errBars>
          <c:xVal>
            <c:numRef>
              <c:f>'Figure.6_Eskal300-RST01'!$B$28:$B$31</c:f>
              <c:numCache>
                <c:formatCode>0.00_);[Red]\(0.00\)</c:formatCode>
                <c:ptCount val="4"/>
                <c:pt idx="0">
                  <c:v>0.27</c:v>
                </c:pt>
                <c:pt idx="1">
                  <c:v>0.47</c:v>
                </c:pt>
                <c:pt idx="2">
                  <c:v>0.67</c:v>
                </c:pt>
              </c:numCache>
            </c:numRef>
          </c:xVal>
          <c:yVal>
            <c:numRef>
              <c:f>'Figure.6_Eskal300-RST01'!$F$28:$F$31</c:f>
              <c:numCache>
                <c:formatCode>0.00_);[Red]\(0.00\)</c:formatCode>
                <c:ptCount val="4"/>
                <c:pt idx="0">
                  <c:v>0.57999999999999996</c:v>
                </c:pt>
                <c:pt idx="1">
                  <c:v>0.72</c:v>
                </c:pt>
                <c:pt idx="2">
                  <c:v>0.84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C7A3-0149-ACA3-067F1C76DD78}"/>
            </c:ext>
          </c:extLst>
        </c:ser>
        <c:ser>
          <c:idx val="8"/>
          <c:order val="10"/>
          <c:spPr>
            <a:ln w="47625">
              <a:noFill/>
            </a:ln>
          </c:spPr>
          <c:marker>
            <c:symbol val="x"/>
            <c:size val="10"/>
            <c:spPr>
              <a:noFill/>
              <a:ln w="31750">
                <a:solidFill>
                  <a:schemeClr val="accent6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'Figure.6_Eskal300-RST01'!$G$42</c:f>
                <c:numCache>
                  <c:formatCode>General</c:formatCode>
                  <c:ptCount val="1"/>
                  <c:pt idx="0">
                    <c:v>7.9372539331937376E-3</c:v>
                  </c:pt>
                </c:numCache>
              </c:numRef>
            </c:plus>
            <c:minus>
              <c:numRef>
                <c:f>'Figure.6_Eskal300-RST01'!$G$42</c:f>
                <c:numCache>
                  <c:formatCode>General</c:formatCode>
                  <c:ptCount val="1"/>
                  <c:pt idx="0">
                    <c:v>7.9372539331937376E-3</c:v>
                  </c:pt>
                </c:numCache>
              </c:numRef>
            </c:minus>
          </c:errBars>
          <c:xVal>
            <c:numRef>
              <c:f>'Figure.6_Eskal300-RST01'!$B$42</c:f>
              <c:numCache>
                <c:formatCode>0.00_);[Red]\(0.00\)</c:formatCode>
                <c:ptCount val="1"/>
                <c:pt idx="0">
                  <c:v>1.0269999999999999</c:v>
                </c:pt>
              </c:numCache>
            </c:numRef>
          </c:xVal>
          <c:yVal>
            <c:numRef>
              <c:f>'Figure.6_Eskal300-RST01'!$F$42</c:f>
              <c:numCache>
                <c:formatCode>0.00_);[Red]\(0.00\)</c:formatCode>
                <c:ptCount val="1"/>
                <c:pt idx="0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C7A3-0149-ACA3-067F1C76DD78}"/>
            </c:ext>
          </c:extLst>
        </c:ser>
        <c:ser>
          <c:idx val="9"/>
          <c:order val="11"/>
          <c:tx>
            <c:v>Eskal300-1kPa</c:v>
          </c:tx>
          <c:spPr>
            <a:ln w="19050">
              <a:solidFill>
                <a:schemeClr val="accent6"/>
              </a:solidFill>
            </a:ln>
          </c:spPr>
          <c:marker>
            <c:symbol val="circle"/>
            <c:size val="11"/>
            <c:spPr>
              <a:noFill/>
              <a:ln w="31750">
                <a:solidFill>
                  <a:schemeClr val="accent6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'Figure.6_Eskal300-RST01'!$G$36:$G$38</c:f>
                <c:numCache>
                  <c:formatCode>General</c:formatCode>
                  <c:ptCount val="3"/>
                  <c:pt idx="0">
                    <c:v>8.5440037453175383E-3</c:v>
                  </c:pt>
                  <c:pt idx="1">
                    <c:v>6.5064070986477181E-3</c:v>
                  </c:pt>
                  <c:pt idx="2">
                    <c:v>1.3000000000000012E-2</c:v>
                  </c:pt>
                </c:numCache>
              </c:numRef>
            </c:plus>
            <c:minus>
              <c:numRef>
                <c:f>'Figure.6_Eskal300-RST01'!$G$36:$G$38</c:f>
                <c:numCache>
                  <c:formatCode>General</c:formatCode>
                  <c:ptCount val="3"/>
                  <c:pt idx="0">
                    <c:v>8.5440037453175383E-3</c:v>
                  </c:pt>
                  <c:pt idx="1">
                    <c:v>6.5064070986477181E-3</c:v>
                  </c:pt>
                  <c:pt idx="2">
                    <c:v>1.3000000000000012E-2</c:v>
                  </c:pt>
                </c:numCache>
              </c:numRef>
            </c:minus>
          </c:errBars>
          <c:xVal>
            <c:numRef>
              <c:f>'Figure.6_Eskal300-RST01'!$B$36:$B$39</c:f>
              <c:numCache>
                <c:formatCode>0.00_);[Red]\(0.00\)</c:formatCode>
                <c:ptCount val="4"/>
                <c:pt idx="0">
                  <c:v>0.22500000000000001</c:v>
                </c:pt>
                <c:pt idx="1">
                  <c:v>0.52500000000000002</c:v>
                </c:pt>
                <c:pt idx="2">
                  <c:v>0.82499999999999996</c:v>
                </c:pt>
              </c:numCache>
            </c:numRef>
          </c:xVal>
          <c:yVal>
            <c:numRef>
              <c:f>'Figure.6_Eskal300-RST01'!$F$36:$F$39</c:f>
              <c:numCache>
                <c:formatCode>0.00_);[Red]\(0.00\)</c:formatCode>
                <c:ptCount val="4"/>
                <c:pt idx="0">
                  <c:v>0.57399999999999995</c:v>
                </c:pt>
                <c:pt idx="1">
                  <c:v>0.80366666666666664</c:v>
                </c:pt>
                <c:pt idx="2">
                  <c:v>0.98299999999999998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C7A3-0149-ACA3-067F1C76DD78}"/>
            </c:ext>
          </c:extLst>
        </c:ser>
        <c:ser>
          <c:idx val="10"/>
          <c:order val="12"/>
          <c:spPr>
            <a:ln w="47625">
              <a:noFill/>
            </a:ln>
          </c:spPr>
          <c:marker>
            <c:symbol val="x"/>
            <c:size val="10"/>
            <c:spPr>
              <a:noFill/>
              <a:ln w="31750">
                <a:solidFill>
                  <a:schemeClr val="accent5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'Figure.6_Eskal300-RST01'!$G$50</c:f>
                <c:numCache>
                  <c:formatCode>General</c:formatCode>
                  <c:ptCount val="1"/>
                  <c:pt idx="0">
                    <c:v>1.1372481406154574E-2</c:v>
                  </c:pt>
                </c:numCache>
              </c:numRef>
            </c:plus>
            <c:minus>
              <c:numRef>
                <c:f>'Figure.6_Eskal300-RST01'!$G$50</c:f>
                <c:numCache>
                  <c:formatCode>General</c:formatCode>
                  <c:ptCount val="1"/>
                  <c:pt idx="0">
                    <c:v>1.1372481406154574E-2</c:v>
                  </c:pt>
                </c:numCache>
              </c:numRef>
            </c:minus>
          </c:errBars>
          <c:xVal>
            <c:numRef>
              <c:f>'Figure.6_Eskal300-RST01'!$B$50</c:f>
              <c:numCache>
                <c:formatCode>0.00_);[Red]\(0.00\)</c:formatCode>
                <c:ptCount val="1"/>
                <c:pt idx="0">
                  <c:v>1.528</c:v>
                </c:pt>
              </c:numCache>
            </c:numRef>
          </c:xVal>
          <c:yVal>
            <c:numRef>
              <c:f>'Figure.6_Eskal300-RST01'!$F$50</c:f>
              <c:numCache>
                <c:formatCode>0.00_);[Red]\(0.00\)</c:formatCode>
                <c:ptCount val="1"/>
                <c:pt idx="0">
                  <c:v>1.5083333333333335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C7A3-0149-ACA3-067F1C76DD78}"/>
            </c:ext>
          </c:extLst>
        </c:ser>
        <c:ser>
          <c:idx val="11"/>
          <c:order val="13"/>
          <c:tx>
            <c:v>Eskal300-1.5kPa</c:v>
          </c:tx>
          <c:spPr>
            <a:ln w="19050">
              <a:solidFill>
                <a:schemeClr val="accent5"/>
              </a:solidFill>
            </a:ln>
          </c:spPr>
          <c:marker>
            <c:symbol val="circle"/>
            <c:size val="11"/>
            <c:spPr>
              <a:noFill/>
              <a:ln w="31750">
                <a:solidFill>
                  <a:schemeClr val="accent5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'Figure.6_Eskal300-RST01'!$G$44:$G$47</c:f>
                <c:numCache>
                  <c:formatCode>General</c:formatCode>
                  <c:ptCount val="4"/>
                  <c:pt idx="0">
                    <c:v>9.4516312525051629E-3</c:v>
                  </c:pt>
                  <c:pt idx="1">
                    <c:v>7.3711147958320199E-3</c:v>
                  </c:pt>
                  <c:pt idx="2">
                    <c:v>1.9974984355438138E-2</c:v>
                  </c:pt>
                  <c:pt idx="3">
                    <c:v>1.050396750439244E-2</c:v>
                  </c:pt>
                </c:numCache>
              </c:numRef>
            </c:plus>
            <c:minus>
              <c:numRef>
                <c:f>'Figure.6_Eskal300-RST01'!$G$44:$G$47</c:f>
                <c:numCache>
                  <c:formatCode>General</c:formatCode>
                  <c:ptCount val="4"/>
                  <c:pt idx="0">
                    <c:v>9.4516312525051629E-3</c:v>
                  </c:pt>
                  <c:pt idx="1">
                    <c:v>7.3711147958320199E-3</c:v>
                  </c:pt>
                  <c:pt idx="2">
                    <c:v>1.9974984355438138E-2</c:v>
                  </c:pt>
                  <c:pt idx="3">
                    <c:v>1.050396750439244E-2</c:v>
                  </c:pt>
                </c:numCache>
              </c:numRef>
            </c:minus>
          </c:errBars>
          <c:xVal>
            <c:numRef>
              <c:f>'Figure.6_Eskal300-RST01'!$B$44:$B$47</c:f>
              <c:numCache>
                <c:formatCode>0.00_);[Red]\(0.00\)</c:formatCode>
                <c:ptCount val="4"/>
                <c:pt idx="0">
                  <c:v>0.32700000000000001</c:v>
                </c:pt>
                <c:pt idx="1">
                  <c:v>0.627</c:v>
                </c:pt>
                <c:pt idx="2">
                  <c:v>0.92800000000000005</c:v>
                </c:pt>
                <c:pt idx="3">
                  <c:v>1.228</c:v>
                </c:pt>
              </c:numCache>
            </c:numRef>
          </c:xVal>
          <c:yVal>
            <c:numRef>
              <c:f>'Figure.6_Eskal300-RST01'!$F$44:$F$47</c:f>
              <c:numCache>
                <c:formatCode>0.00_);[Red]\(0.00\)</c:formatCode>
                <c:ptCount val="4"/>
                <c:pt idx="0">
                  <c:v>0.81066666666666665</c:v>
                </c:pt>
                <c:pt idx="1">
                  <c:v>1.0436666666666667</c:v>
                </c:pt>
                <c:pt idx="2">
                  <c:v>1.2170000000000001</c:v>
                </c:pt>
                <c:pt idx="3">
                  <c:v>1.4033333333333333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C7A3-0149-ACA3-067F1C76DD78}"/>
            </c:ext>
          </c:extLst>
        </c:ser>
        <c:ser>
          <c:idx val="12"/>
          <c:order val="14"/>
          <c:spPr>
            <a:ln w="47625">
              <a:noFill/>
            </a:ln>
          </c:spPr>
          <c:marker>
            <c:symbol val="x"/>
            <c:size val="10"/>
            <c:spPr>
              <a:ln w="31750">
                <a:solidFill>
                  <a:schemeClr val="accent2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'Figure.6_Eskal300-RST01'!$G$58</c:f>
                <c:numCache>
                  <c:formatCode>General</c:formatCode>
                  <c:ptCount val="1"/>
                  <c:pt idx="0">
                    <c:v>0.03</c:v>
                  </c:pt>
                </c:numCache>
              </c:numRef>
            </c:plus>
            <c:minus>
              <c:numRef>
                <c:f>'Figure.6_Eskal300-RST01'!$G$58</c:f>
                <c:numCache>
                  <c:formatCode>General</c:formatCode>
                  <c:ptCount val="1"/>
                  <c:pt idx="0">
                    <c:v>0.03</c:v>
                  </c:pt>
                </c:numCache>
              </c:numRef>
            </c:minus>
          </c:errBars>
          <c:xVal>
            <c:numRef>
              <c:f>'Figure.6_Eskal300-RST01'!$B$58</c:f>
              <c:numCache>
                <c:formatCode>0.00_);[Red]\(0.00\)</c:formatCode>
                <c:ptCount val="1"/>
                <c:pt idx="0">
                  <c:v>2.028</c:v>
                </c:pt>
              </c:numCache>
            </c:numRef>
          </c:xVal>
          <c:yVal>
            <c:numRef>
              <c:f>'Figure.6_Eskal300-RST01'!$F$58</c:f>
              <c:numCache>
                <c:formatCode>0.00_);[Red]\(0.00\)</c:formatCode>
                <c:ptCount val="1"/>
                <c:pt idx="0">
                  <c:v>1.988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C7A3-0149-ACA3-067F1C76DD78}"/>
            </c:ext>
          </c:extLst>
        </c:ser>
        <c:ser>
          <c:idx val="13"/>
          <c:order val="15"/>
          <c:tx>
            <c:v>Eskal300-2kPa</c:v>
          </c:tx>
          <c:spPr>
            <a:ln w="25400">
              <a:solidFill>
                <a:schemeClr val="accent2"/>
              </a:solidFill>
            </a:ln>
          </c:spPr>
          <c:marker>
            <c:symbol val="circle"/>
            <c:size val="10"/>
            <c:spPr>
              <a:noFill/>
              <a:ln w="31750">
                <a:solidFill>
                  <a:schemeClr val="accent2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'Figure.6_Eskal300-RST01'!$G$52:$G$55</c:f>
                <c:numCache>
                  <c:formatCode>General</c:formatCode>
                  <c:ptCount val="4"/>
                  <c:pt idx="0">
                    <c:v>1.5588457268119972E-2</c:v>
                  </c:pt>
                  <c:pt idx="1">
                    <c:v>1.5588457268119972E-2</c:v>
                  </c:pt>
                  <c:pt idx="2">
                    <c:v>1.3000000000000012E-2</c:v>
                  </c:pt>
                  <c:pt idx="3">
                    <c:v>2.0404247923737191E-2</c:v>
                  </c:pt>
                </c:numCache>
              </c:numRef>
            </c:plus>
            <c:minus>
              <c:numRef>
                <c:f>'Figure.6_Eskal300-RST01'!$G$52:$G$55</c:f>
                <c:numCache>
                  <c:formatCode>General</c:formatCode>
                  <c:ptCount val="4"/>
                  <c:pt idx="0">
                    <c:v>1.5588457268119972E-2</c:v>
                  </c:pt>
                  <c:pt idx="1">
                    <c:v>1.5588457268119972E-2</c:v>
                  </c:pt>
                  <c:pt idx="2">
                    <c:v>1.3000000000000012E-2</c:v>
                  </c:pt>
                  <c:pt idx="3">
                    <c:v>2.0404247923737191E-2</c:v>
                  </c:pt>
                </c:numCache>
              </c:numRef>
            </c:minus>
          </c:errBars>
          <c:xVal>
            <c:numRef>
              <c:f>'Figure.6_Eskal300-RST01'!$B$52:$B$55</c:f>
              <c:numCache>
                <c:formatCode>0.00_);[Red]\(0.00\)</c:formatCode>
                <c:ptCount val="4"/>
                <c:pt idx="0">
                  <c:v>0.32800000000000001</c:v>
                </c:pt>
                <c:pt idx="1">
                  <c:v>0.76200000000000001</c:v>
                </c:pt>
                <c:pt idx="2">
                  <c:v>1.1950000000000001</c:v>
                </c:pt>
                <c:pt idx="3">
                  <c:v>1.629</c:v>
                </c:pt>
              </c:numCache>
            </c:numRef>
          </c:xVal>
          <c:yVal>
            <c:numRef>
              <c:f>'Figure.6_Eskal300-RST01'!$F$52:$F$55</c:f>
              <c:numCache>
                <c:formatCode>0.00_);[Red]\(0.00\)</c:formatCode>
                <c:ptCount val="4"/>
                <c:pt idx="0">
                  <c:v>0.94699999999999995</c:v>
                </c:pt>
                <c:pt idx="1">
                  <c:v>1.29</c:v>
                </c:pt>
                <c:pt idx="2">
                  <c:v>1.587</c:v>
                </c:pt>
                <c:pt idx="3">
                  <c:v>1.8420000000000001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C7A3-0149-ACA3-067F1C76DD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267913168"/>
        <c:axId val="-1267910048"/>
      </c:scatterChart>
      <c:valAx>
        <c:axId val="-1267913168"/>
        <c:scaling>
          <c:orientation val="minMax"/>
          <c:max val="2.1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2000" b="1" i="0">
                    <a:latin typeface="Arial"/>
                    <a:cs typeface="Arial"/>
                  </a:defRPr>
                </a:pPr>
                <a:r>
                  <a:rPr lang="en-US" altLang="zh-CN" sz="2000" b="1" i="0" baseline="0">
                    <a:effectLst/>
                    <a:latin typeface="Arial"/>
                    <a:cs typeface="Arial"/>
                  </a:rPr>
                  <a:t>Normal Stress σ</a:t>
                </a:r>
                <a:r>
                  <a:rPr lang="en-US" altLang="zh-CN" sz="2000" b="1" i="0" baseline="-25000">
                    <a:effectLst/>
                    <a:latin typeface="Arial"/>
                    <a:cs typeface="Arial"/>
                  </a:rPr>
                  <a:t>n </a:t>
                </a:r>
                <a:r>
                  <a:rPr lang="en-US" altLang="zh-CN" sz="2000" b="1" i="0" baseline="0">
                    <a:effectLst/>
                    <a:latin typeface="Arial"/>
                    <a:cs typeface="Arial"/>
                  </a:rPr>
                  <a:t>(kPa) </a:t>
                </a:r>
                <a:endParaRPr lang="en-US" altLang="zh-CN" sz="2000" b="1" i="0">
                  <a:effectLst/>
                  <a:latin typeface="Arial"/>
                  <a:cs typeface="Arial"/>
                </a:endParaRPr>
              </a:p>
            </c:rich>
          </c:tx>
          <c:overlay val="0"/>
        </c:title>
        <c:numFmt formatCode="General" sourceLinked="0"/>
        <c:majorTickMark val="in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2000" b="1" i="0">
                <a:latin typeface="Arial"/>
                <a:cs typeface="Arial"/>
              </a:defRPr>
            </a:pPr>
            <a:endParaRPr lang="en-US"/>
          </a:p>
        </c:txPr>
        <c:crossAx val="-1267910048"/>
        <c:crosses val="autoZero"/>
        <c:crossBetween val="midCat"/>
      </c:valAx>
      <c:valAx>
        <c:axId val="-1267910048"/>
        <c:scaling>
          <c:orientation val="minMax"/>
          <c:max val="2.1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2000" b="1" i="0">
                    <a:latin typeface="Arial"/>
                    <a:cs typeface="Arial"/>
                  </a:defRPr>
                </a:pPr>
                <a:r>
                  <a:rPr lang="en-US" altLang="zh-CN" sz="2000" b="1" i="0" baseline="0">
                    <a:effectLst/>
                    <a:latin typeface="Arial"/>
                    <a:cs typeface="Arial"/>
                  </a:rPr>
                  <a:t>Shear Stress 𝝉</a:t>
                </a:r>
                <a:r>
                  <a:rPr lang="en-US" altLang="zh-CN" sz="2000" b="1" i="0" baseline="-25000">
                    <a:effectLst/>
                    <a:latin typeface="Arial"/>
                    <a:cs typeface="Arial"/>
                  </a:rPr>
                  <a:t> </a:t>
                </a:r>
                <a:r>
                  <a:rPr lang="en-US" altLang="zh-CN" sz="2000" b="1" i="0" baseline="0">
                    <a:effectLst/>
                    <a:latin typeface="Arial"/>
                    <a:cs typeface="Arial"/>
                  </a:rPr>
                  <a:t>(kPa) </a:t>
                </a:r>
                <a:endParaRPr lang="en-US" altLang="zh-CN" sz="2000" b="1" i="0">
                  <a:effectLst/>
                  <a:latin typeface="Arial"/>
                  <a:cs typeface="Arial"/>
                </a:endParaRPr>
              </a:p>
            </c:rich>
          </c:tx>
          <c:overlay val="0"/>
        </c:title>
        <c:numFmt formatCode="General" sourceLinked="0"/>
        <c:majorTickMark val="in"/>
        <c:minorTickMark val="in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2000" b="1" i="0">
                <a:latin typeface="Arial"/>
                <a:cs typeface="Arial"/>
              </a:defRPr>
            </a:pPr>
            <a:endParaRPr lang="en-US"/>
          </a:p>
        </c:txPr>
        <c:crossAx val="-1267913168"/>
        <c:crosses val="autoZero"/>
        <c:crossBetween val="midCat"/>
      </c:valAx>
      <c:spPr>
        <a:ln w="22225">
          <a:solidFill>
            <a:schemeClr val="tx1"/>
          </a:solidFill>
        </a:ln>
      </c:spPr>
    </c:plotArea>
    <c:legend>
      <c:legendPos val="tr"/>
      <c:legendEntry>
        <c:idx val="0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8"/>
        <c:delete val="1"/>
      </c:legendEntry>
      <c:legendEntry>
        <c:idx val="10"/>
        <c:delete val="1"/>
      </c:legendEntry>
      <c:legendEntry>
        <c:idx val="12"/>
        <c:delete val="1"/>
      </c:legendEntry>
      <c:legendEntry>
        <c:idx val="14"/>
        <c:delete val="1"/>
      </c:legendEntry>
      <c:layout>
        <c:manualLayout>
          <c:xMode val="edge"/>
          <c:yMode val="edge"/>
          <c:x val="0.59256697931697899"/>
          <c:y val="0.49519967934703402"/>
          <c:w val="0.36737758537758503"/>
          <c:h val="0.33295350531992401"/>
        </c:manualLayout>
      </c:layout>
      <c:overlay val="1"/>
      <c:txPr>
        <a:bodyPr/>
        <a:lstStyle/>
        <a:p>
          <a:pPr>
            <a:defRPr sz="1600" b="1" i="0">
              <a:latin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scatterChart>
        <c:scatterStyle val="lineMarker"/>
        <c:varyColors val="0"/>
        <c:ser>
          <c:idx val="14"/>
          <c:order val="0"/>
          <c:spPr>
            <a:ln w="47625">
              <a:noFill/>
            </a:ln>
          </c:spPr>
          <c:marker>
            <c:symbol val="x"/>
            <c:size val="10"/>
            <c:spPr>
              <a:noFill/>
              <a:ln w="28575">
                <a:solidFill>
                  <a:srgbClr val="00B050"/>
                </a:solidFill>
              </a:ln>
            </c:spPr>
          </c:marker>
          <c:xVal>
            <c:numRef>
              <c:f>'Figure.6_Eskal300-RST01'!$B$66</c:f>
              <c:numCache>
                <c:formatCode>0.00_);[Red]\(0.00\)</c:formatCode>
                <c:ptCount val="1"/>
                <c:pt idx="0">
                  <c:v>0.121</c:v>
                </c:pt>
              </c:numCache>
            </c:numRef>
          </c:xVal>
          <c:yVal>
            <c:numRef>
              <c:f>'Figure.6_Eskal300-RST01'!$F$66</c:f>
              <c:numCache>
                <c:formatCode>0.00_);[Red]\(0.00\)</c:formatCode>
                <c:ptCount val="1"/>
                <c:pt idx="0">
                  <c:v>0.14799999999999999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54-774C-8DA8-BECE42685102}"/>
            </c:ext>
          </c:extLst>
        </c:ser>
        <c:ser>
          <c:idx val="15"/>
          <c:order val="1"/>
          <c:tx>
            <c:v>0.1kPa</c:v>
          </c:tx>
          <c:spPr>
            <a:ln w="19050">
              <a:solidFill>
                <a:srgbClr val="00B050"/>
              </a:solidFill>
            </a:ln>
          </c:spPr>
          <c:marker>
            <c:symbol val="circle"/>
            <c:size val="10"/>
            <c:spPr>
              <a:noFill/>
              <a:ln w="28575">
                <a:solidFill>
                  <a:srgbClr val="00B050"/>
                </a:solidFill>
              </a:ln>
            </c:spPr>
          </c:marker>
          <c:xVal>
            <c:numRef>
              <c:f>'Figure.6_Eskal300-RST01'!$B$60:$B$62</c:f>
              <c:numCache>
                <c:formatCode>0.00_);[Red]\(0.00\)</c:formatCode>
                <c:ptCount val="3"/>
                <c:pt idx="0">
                  <c:v>5.0999999999999997E-2</c:v>
                </c:pt>
                <c:pt idx="1">
                  <c:v>7.4999999999999997E-2</c:v>
                </c:pt>
                <c:pt idx="2">
                  <c:v>0.10100000000000001</c:v>
                </c:pt>
              </c:numCache>
            </c:numRef>
          </c:xVal>
          <c:yVal>
            <c:numRef>
              <c:f>'Figure.6_Eskal300-RST01'!$F$60:$F$62</c:f>
              <c:numCache>
                <c:formatCode>0.00_);[Red]\(0.00\)</c:formatCode>
                <c:ptCount val="3"/>
                <c:pt idx="0">
                  <c:v>0.114</c:v>
                </c:pt>
                <c:pt idx="1">
                  <c:v>0.13133333333333333</c:v>
                </c:pt>
                <c:pt idx="2">
                  <c:v>0.14799999999999999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54-774C-8DA8-BECE42685102}"/>
            </c:ext>
          </c:extLst>
        </c:ser>
        <c:ser>
          <c:idx val="4"/>
          <c:order val="2"/>
          <c:tx>
            <c:v>Eskal300-2kPa Pre-Shear</c:v>
          </c:tx>
          <c:spPr>
            <a:ln>
              <a:noFill/>
            </a:ln>
          </c:spPr>
          <c:marker>
            <c:symbol val="x"/>
            <c:size val="10"/>
            <c:spPr>
              <a:noFill/>
              <a:ln w="19050"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'Figure.6_Eskal300-RST01'!$G$10</c:f>
                <c:numCache>
                  <c:formatCode>General</c:formatCode>
                  <c:ptCount val="1"/>
                  <c:pt idx="0">
                    <c:v>1.5275252316519479E-3</c:v>
                  </c:pt>
                </c:numCache>
              </c:numRef>
            </c:plus>
            <c:minus>
              <c:numRef>
                <c:f>'Figure.6_Eskal300-RST01'!$G$10</c:f>
                <c:numCache>
                  <c:formatCode>General</c:formatCode>
                  <c:ptCount val="1"/>
                  <c:pt idx="0">
                    <c:v>1.5275252316519479E-3</c:v>
                  </c:pt>
                </c:numCache>
              </c:numRef>
            </c:minus>
          </c:errBars>
          <c:xVal>
            <c:numRef>
              <c:f>'Figure.6_Eskal300-RST01'!$B$10</c:f>
              <c:numCache>
                <c:formatCode>0.00_);[Red]\(0.00\)</c:formatCode>
                <c:ptCount val="1"/>
                <c:pt idx="0">
                  <c:v>0.22</c:v>
                </c:pt>
              </c:numCache>
            </c:numRef>
          </c:xVal>
          <c:yVal>
            <c:numRef>
              <c:f>'Figure.6_Eskal300-RST01'!$F$10</c:f>
              <c:numCache>
                <c:formatCode>0.00_);[Red]\(0.00\)</c:formatCode>
                <c:ptCount val="1"/>
                <c:pt idx="0">
                  <c:v>0.24233333333333332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354-774C-8DA8-BECE42685102}"/>
            </c:ext>
          </c:extLst>
        </c:ser>
        <c:ser>
          <c:idx val="5"/>
          <c:order val="3"/>
          <c:tx>
            <c:v>Eskal300-3kPa Pre-Shear</c:v>
          </c:tx>
          <c:spPr>
            <a:ln>
              <a:noFill/>
            </a:ln>
          </c:spPr>
          <c:marker>
            <c:symbol val="x"/>
            <c:size val="10"/>
            <c:spPr>
              <a:ln w="19050">
                <a:solidFill>
                  <a:srgbClr val="3366FF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'Figure.6_Eskal300-RST01'!$G$18</c:f>
                <c:numCache>
                  <c:formatCode>General</c:formatCode>
                  <c:ptCount val="1"/>
                  <c:pt idx="0">
                    <c:v>2.5166114784235596E-3</c:v>
                  </c:pt>
                </c:numCache>
              </c:numRef>
            </c:plus>
            <c:minus>
              <c:numRef>
                <c:f>'Figure.6_Eskal300-RST01'!$G$18</c:f>
                <c:numCache>
                  <c:formatCode>General</c:formatCode>
                  <c:ptCount val="1"/>
                  <c:pt idx="0">
                    <c:v>2.5166114784235596E-3</c:v>
                  </c:pt>
                </c:numCache>
              </c:numRef>
            </c:minus>
          </c:errBars>
          <c:xVal>
            <c:numRef>
              <c:f>'Figure.6_Eskal300-RST01'!$B$18</c:f>
              <c:numCache>
                <c:formatCode>0.00_);[Red]\(0.00\)</c:formatCode>
                <c:ptCount val="1"/>
                <c:pt idx="0">
                  <c:v>0.42399999999999999</c:v>
                </c:pt>
              </c:numCache>
            </c:numRef>
          </c:xVal>
          <c:yVal>
            <c:numRef>
              <c:f>'Figure.6_Eskal300-RST01'!$F$18</c:f>
              <c:numCache>
                <c:formatCode>0.00_);[Red]\(0.00\)</c:formatCode>
                <c:ptCount val="1"/>
                <c:pt idx="0">
                  <c:v>0.46766666666666667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354-774C-8DA8-BECE42685102}"/>
            </c:ext>
          </c:extLst>
        </c:ser>
        <c:ser>
          <c:idx val="6"/>
          <c:order val="4"/>
          <c:tx>
            <c:v>Eskal300-4kPa Pre-Shear</c:v>
          </c:tx>
          <c:spPr>
            <a:ln>
              <a:noFill/>
            </a:ln>
          </c:spPr>
          <c:marker>
            <c:symbol val="x"/>
            <c:size val="10"/>
            <c:spPr>
              <a:ln w="19050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'Figure.6_Eskal300-RST01'!$G$26</c:f>
                <c:numCache>
                  <c:formatCode>General</c:formatCode>
                  <c:ptCount val="1"/>
                  <c:pt idx="0">
                    <c:v>8.5049005481153891E-3</c:v>
                  </c:pt>
                </c:numCache>
              </c:numRef>
            </c:plus>
            <c:minus>
              <c:numRef>
                <c:f>'Figure.6_Eskal300-RST01'!$G$26</c:f>
                <c:numCache>
                  <c:formatCode>General</c:formatCode>
                  <c:ptCount val="1"/>
                  <c:pt idx="0">
                    <c:v>8.5049005481153891E-3</c:v>
                  </c:pt>
                </c:numCache>
              </c:numRef>
            </c:minus>
          </c:errBars>
          <c:xVal>
            <c:numRef>
              <c:f>'Figure.6_Eskal300-RST01'!$B$26</c:f>
              <c:numCache>
                <c:formatCode>0.00_);[Red]\(0.00\)</c:formatCode>
                <c:ptCount val="1"/>
                <c:pt idx="0">
                  <c:v>0.625</c:v>
                </c:pt>
              </c:numCache>
            </c:numRef>
          </c:xVal>
          <c:yVal>
            <c:numRef>
              <c:f>'Figure.6_Eskal300-RST01'!$F$26</c:f>
              <c:numCache>
                <c:formatCode>0.00_);[Red]\(0.00\)</c:formatCode>
                <c:ptCount val="1"/>
                <c:pt idx="0">
                  <c:v>0.65166666666666673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354-774C-8DA8-BECE42685102}"/>
            </c:ext>
          </c:extLst>
        </c:ser>
        <c:ser>
          <c:idx val="3"/>
          <c:order val="5"/>
          <c:tx>
            <c:v>0.2kPa</c:v>
          </c:tx>
          <c:spPr>
            <a:ln w="25400">
              <a:solidFill>
                <a:srgbClr val="FF0000"/>
              </a:solidFill>
            </a:ln>
          </c:spPr>
          <c:marker>
            <c:symbol val="circle"/>
            <c:size val="10"/>
            <c:spPr>
              <a:noFill/>
              <a:ln w="19050">
                <a:solidFill>
                  <a:srgbClr val="FF000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'Figure.6_Eskal300-RST01'!$G$4:$G$8</c:f>
                <c:numCache>
                  <c:formatCode>General</c:formatCode>
                  <c:ptCount val="5"/>
                  <c:pt idx="0">
                    <c:v>4.1633319989322695E-3</c:v>
                  </c:pt>
                  <c:pt idx="1">
                    <c:v>1.7320508075688789E-3</c:v>
                  </c:pt>
                  <c:pt idx="2">
                    <c:v>1.1547005383792527E-3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plus>
            <c:minus>
              <c:numRef>
                <c:f>'Figure.6_Eskal300-RST01'!$G$4:$G$8</c:f>
                <c:numCache>
                  <c:formatCode>General</c:formatCode>
                  <c:ptCount val="5"/>
                  <c:pt idx="0">
                    <c:v>4.1633319989322695E-3</c:v>
                  </c:pt>
                  <c:pt idx="1">
                    <c:v>1.7320508075688789E-3</c:v>
                  </c:pt>
                  <c:pt idx="2">
                    <c:v>1.1547005383792527E-3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minus>
            <c:spPr>
              <a:ln>
                <a:solidFill>
                  <a:schemeClr val="tx1"/>
                </a:solidFill>
              </a:ln>
            </c:spPr>
          </c:errBars>
          <c:xVal>
            <c:numRef>
              <c:f>'Figure.6_Eskal300-RST01'!$B$4:$B$8</c:f>
              <c:numCache>
                <c:formatCode>0.00_);[Red]\(0.00\)</c:formatCode>
                <c:ptCount val="5"/>
                <c:pt idx="0">
                  <c:v>0.06</c:v>
                </c:pt>
                <c:pt idx="1">
                  <c:v>0.1</c:v>
                </c:pt>
                <c:pt idx="2">
                  <c:v>0.14000000000000001</c:v>
                </c:pt>
                <c:pt idx="3">
                  <c:v>0.18</c:v>
                </c:pt>
              </c:numCache>
            </c:numRef>
          </c:xVal>
          <c:yVal>
            <c:numRef>
              <c:f>'Figure.6_Eskal300-RST01'!$F$4:$F$8</c:f>
              <c:numCache>
                <c:formatCode>0.00_);[Red]\(0.00\)</c:formatCode>
                <c:ptCount val="5"/>
                <c:pt idx="0">
                  <c:v>0.15366666666666665</c:v>
                </c:pt>
                <c:pt idx="1">
                  <c:v>0.18899999999999997</c:v>
                </c:pt>
                <c:pt idx="2">
                  <c:v>0.21533333333333335</c:v>
                </c:pt>
                <c:pt idx="3">
                  <c:v>0.23599999999999999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354-774C-8DA8-BECE42685102}"/>
            </c:ext>
          </c:extLst>
        </c:ser>
        <c:ser>
          <c:idx val="0"/>
          <c:order val="6"/>
          <c:tx>
            <c:v>0.4kPa</c:v>
          </c:tx>
          <c:spPr>
            <a:ln w="25400">
              <a:solidFill>
                <a:srgbClr val="3366FF"/>
              </a:solidFill>
            </a:ln>
          </c:spPr>
          <c:marker>
            <c:symbol val="circle"/>
            <c:size val="10"/>
            <c:spPr>
              <a:noFill/>
              <a:ln w="19050">
                <a:solidFill>
                  <a:srgbClr val="3366FF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'Figure.6_Eskal300-RST01'!$G$12:$G$16</c:f>
                <c:numCache>
                  <c:formatCode>General</c:formatCode>
                  <c:ptCount val="5"/>
                  <c:pt idx="0">
                    <c:v>1.7320508075688791E-3</c:v>
                  </c:pt>
                  <c:pt idx="1">
                    <c:v>1.5275252316519481E-3</c:v>
                  </c:pt>
                  <c:pt idx="2">
                    <c:v>2.8867513459481312E-3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plus>
            <c:minus>
              <c:numRef>
                <c:f>'Figure.6_Eskal300-RST01'!$G$12:$G$16</c:f>
                <c:numCache>
                  <c:formatCode>General</c:formatCode>
                  <c:ptCount val="5"/>
                  <c:pt idx="0">
                    <c:v>1.7320508075688791E-3</c:v>
                  </c:pt>
                  <c:pt idx="1">
                    <c:v>1.5275252316519481E-3</c:v>
                  </c:pt>
                  <c:pt idx="2">
                    <c:v>2.8867513459481312E-3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minus>
          </c:errBars>
          <c:xVal>
            <c:numRef>
              <c:f>'Figure.6_Eskal300-RST01'!$B$12:$B$16</c:f>
              <c:numCache>
                <c:formatCode>0.00_);[Red]\(0.00\)</c:formatCode>
                <c:ptCount val="5"/>
                <c:pt idx="0">
                  <c:v>0.14399999999999999</c:v>
                </c:pt>
                <c:pt idx="1">
                  <c:v>0.24199999999999999</c:v>
                </c:pt>
                <c:pt idx="2">
                  <c:v>0.34300000000000003</c:v>
                </c:pt>
              </c:numCache>
            </c:numRef>
          </c:xVal>
          <c:yVal>
            <c:numRef>
              <c:f>'Figure.6_Eskal300-RST01'!$F$12:$F$16</c:f>
              <c:numCache>
                <c:formatCode>0.00_);[Red]\(0.00\)</c:formatCode>
                <c:ptCount val="5"/>
                <c:pt idx="0">
                  <c:v>0.318</c:v>
                </c:pt>
                <c:pt idx="1">
                  <c:v>0.39066666666666672</c:v>
                </c:pt>
                <c:pt idx="2">
                  <c:v>0.44766666666666666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354-774C-8DA8-BECE42685102}"/>
            </c:ext>
          </c:extLst>
        </c:ser>
        <c:ser>
          <c:idx val="1"/>
          <c:order val="7"/>
          <c:tx>
            <c:v>0.6kPa</c:v>
          </c:tx>
          <c:spPr>
            <a:ln w="25400">
              <a:solidFill>
                <a:schemeClr val="tx1"/>
              </a:solidFill>
            </a:ln>
          </c:spPr>
          <c:marker>
            <c:symbol val="circle"/>
            <c:size val="10"/>
            <c:spPr>
              <a:noFill/>
              <a:ln w="19050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'Figure.6_Eskal300-RST01'!$G$20:$G$24</c:f>
                <c:numCache>
                  <c:formatCode>General</c:formatCode>
                  <c:ptCount val="5"/>
                  <c:pt idx="0">
                    <c:v>2.0816659994661348E-3</c:v>
                  </c:pt>
                  <c:pt idx="1">
                    <c:v>6.1101009266077916E-3</c:v>
                  </c:pt>
                  <c:pt idx="2">
                    <c:v>7.0237691685684995E-3</c:v>
                  </c:pt>
                  <c:pt idx="3">
                    <c:v>5.686240703077332E-3</c:v>
                  </c:pt>
                  <c:pt idx="4">
                    <c:v>0</c:v>
                  </c:pt>
                </c:numCache>
              </c:numRef>
            </c:plus>
            <c:minus>
              <c:numRef>
                <c:f>'Figure.6_Eskal300-RST01'!$G$20:$G$24</c:f>
                <c:numCache>
                  <c:formatCode>General</c:formatCode>
                  <c:ptCount val="5"/>
                  <c:pt idx="0">
                    <c:v>2.0816659994661348E-3</c:v>
                  </c:pt>
                  <c:pt idx="1">
                    <c:v>6.1101009266077916E-3</c:v>
                  </c:pt>
                  <c:pt idx="2">
                    <c:v>7.0237691685684995E-3</c:v>
                  </c:pt>
                  <c:pt idx="3">
                    <c:v>5.686240703077332E-3</c:v>
                  </c:pt>
                  <c:pt idx="4">
                    <c:v>0</c:v>
                  </c:pt>
                </c:numCache>
              </c:numRef>
            </c:minus>
          </c:errBars>
          <c:xVal>
            <c:numRef>
              <c:f>'Figure.6_Eskal300-RST01'!$B$20:$B$24</c:f>
              <c:numCache>
                <c:formatCode>0.00_);[Red]\(0.00\)</c:formatCode>
                <c:ptCount val="5"/>
                <c:pt idx="0">
                  <c:v>0.14499999999999999</c:v>
                </c:pt>
                <c:pt idx="1">
                  <c:v>0.26500000000000001</c:v>
                </c:pt>
                <c:pt idx="2">
                  <c:v>0.38400000000000001</c:v>
                </c:pt>
                <c:pt idx="3">
                  <c:v>0.504</c:v>
                </c:pt>
              </c:numCache>
            </c:numRef>
          </c:xVal>
          <c:yVal>
            <c:numRef>
              <c:f>'Figure.6_Eskal300-RST01'!$F$20:$F$24</c:f>
              <c:numCache>
                <c:formatCode>0.00_);[Red]\(0.00\)</c:formatCode>
                <c:ptCount val="5"/>
                <c:pt idx="0">
                  <c:v>0.3833333333333333</c:v>
                </c:pt>
                <c:pt idx="1">
                  <c:v>0.47733333333333333</c:v>
                </c:pt>
                <c:pt idx="2">
                  <c:v>0.54833333333333334</c:v>
                </c:pt>
                <c:pt idx="3">
                  <c:v>0.61466666666666658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354-774C-8DA8-BECE42685102}"/>
            </c:ext>
          </c:extLst>
        </c:ser>
        <c:ser>
          <c:idx val="2"/>
          <c:order val="8"/>
          <c:spPr>
            <a:ln w="47625">
              <a:noFill/>
            </a:ln>
          </c:spPr>
          <c:marker>
            <c:symbol val="x"/>
            <c:size val="10"/>
            <c:spPr>
              <a:noFill/>
              <a:ln w="28575">
                <a:solidFill>
                  <a:srgbClr val="7030A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'Figure.6_Eskal300-RST01'!$G$34</c:f>
                <c:numCache>
                  <c:formatCode>General</c:formatCode>
                  <c:ptCount val="1"/>
                  <c:pt idx="0">
                    <c:v>0.01</c:v>
                  </c:pt>
                </c:numCache>
              </c:numRef>
            </c:plus>
            <c:minus>
              <c:numRef>
                <c:f>'Figure.6_Eskal300-RST01'!$G$34</c:f>
                <c:numCache>
                  <c:formatCode>General</c:formatCode>
                  <c:ptCount val="1"/>
                  <c:pt idx="0">
                    <c:v>0.01</c:v>
                  </c:pt>
                </c:numCache>
              </c:numRef>
            </c:minus>
          </c:errBars>
          <c:xVal>
            <c:numRef>
              <c:f>'Figure.6_Eskal300-RST01'!$B$34</c:f>
              <c:numCache>
                <c:formatCode>0.00_);[Red]\(0.00\)</c:formatCode>
                <c:ptCount val="1"/>
                <c:pt idx="0">
                  <c:v>0.83</c:v>
                </c:pt>
              </c:numCache>
            </c:numRef>
          </c:xVal>
          <c:yVal>
            <c:numRef>
              <c:f>'Figure.6_Eskal300-RST01'!$F$34</c:f>
              <c:numCache>
                <c:formatCode>0.00_);[Red]\(0.00\)</c:formatCode>
                <c:ptCount val="1"/>
                <c:pt idx="0">
                  <c:v>0.89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4354-774C-8DA8-BECE42685102}"/>
            </c:ext>
          </c:extLst>
        </c:ser>
        <c:ser>
          <c:idx val="7"/>
          <c:order val="9"/>
          <c:tx>
            <c:v>0.8kPa</c:v>
          </c:tx>
          <c:spPr>
            <a:ln w="31750">
              <a:solidFill>
                <a:srgbClr val="7030A0"/>
              </a:solidFill>
            </a:ln>
          </c:spPr>
          <c:marker>
            <c:symbol val="circle"/>
            <c:size val="12"/>
            <c:spPr>
              <a:noFill/>
              <a:ln w="22225">
                <a:solidFill>
                  <a:srgbClr val="7030A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'Figure.6_Eskal300-RST01'!$G$28:$G$30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0.01</c:v>
                  </c:pt>
                  <c:pt idx="2">
                    <c:v>0.01</c:v>
                  </c:pt>
                </c:numCache>
              </c:numRef>
            </c:plus>
            <c:minus>
              <c:numRef>
                <c:f>'Figure.6_Eskal300-RST01'!$G$28:$G$30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0.01</c:v>
                  </c:pt>
                  <c:pt idx="2">
                    <c:v>0.01</c:v>
                  </c:pt>
                </c:numCache>
              </c:numRef>
            </c:minus>
          </c:errBars>
          <c:xVal>
            <c:numRef>
              <c:f>'Figure.6_Eskal300-RST01'!$B$28:$B$31</c:f>
              <c:numCache>
                <c:formatCode>0.00_);[Red]\(0.00\)</c:formatCode>
                <c:ptCount val="4"/>
                <c:pt idx="0">
                  <c:v>0.27</c:v>
                </c:pt>
                <c:pt idx="1">
                  <c:v>0.47</c:v>
                </c:pt>
                <c:pt idx="2">
                  <c:v>0.67</c:v>
                </c:pt>
              </c:numCache>
            </c:numRef>
          </c:xVal>
          <c:yVal>
            <c:numRef>
              <c:f>'Figure.6_Eskal300-RST01'!$F$28:$F$31</c:f>
              <c:numCache>
                <c:formatCode>0.00_);[Red]\(0.00\)</c:formatCode>
                <c:ptCount val="4"/>
                <c:pt idx="0">
                  <c:v>0.57999999999999996</c:v>
                </c:pt>
                <c:pt idx="1">
                  <c:v>0.72</c:v>
                </c:pt>
                <c:pt idx="2">
                  <c:v>0.84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4354-774C-8DA8-BECE42685102}"/>
            </c:ext>
          </c:extLst>
        </c:ser>
        <c:ser>
          <c:idx val="8"/>
          <c:order val="10"/>
          <c:spPr>
            <a:ln w="47625">
              <a:noFill/>
            </a:ln>
          </c:spPr>
          <c:marker>
            <c:symbol val="x"/>
            <c:size val="10"/>
            <c:spPr>
              <a:noFill/>
              <a:ln w="31750">
                <a:solidFill>
                  <a:schemeClr val="accent6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'Figure.6_Eskal300-RST01'!$G$42</c:f>
                <c:numCache>
                  <c:formatCode>General</c:formatCode>
                  <c:ptCount val="1"/>
                  <c:pt idx="0">
                    <c:v>7.9372539331937376E-3</c:v>
                  </c:pt>
                </c:numCache>
              </c:numRef>
            </c:plus>
            <c:minus>
              <c:numRef>
                <c:f>'Figure.6_Eskal300-RST01'!$G$42</c:f>
                <c:numCache>
                  <c:formatCode>General</c:formatCode>
                  <c:ptCount val="1"/>
                  <c:pt idx="0">
                    <c:v>7.9372539331937376E-3</c:v>
                  </c:pt>
                </c:numCache>
              </c:numRef>
            </c:minus>
          </c:errBars>
          <c:xVal>
            <c:numRef>
              <c:f>'Figure.6_Eskal300-RST01'!$B$42</c:f>
              <c:numCache>
                <c:formatCode>0.00_);[Red]\(0.00\)</c:formatCode>
                <c:ptCount val="1"/>
                <c:pt idx="0">
                  <c:v>1.0269999999999999</c:v>
                </c:pt>
              </c:numCache>
            </c:numRef>
          </c:xVal>
          <c:yVal>
            <c:numRef>
              <c:f>'Figure.6_Eskal300-RST01'!$F$42</c:f>
              <c:numCache>
                <c:formatCode>0.00_);[Red]\(0.00\)</c:formatCode>
                <c:ptCount val="1"/>
                <c:pt idx="0">
                  <c:v>1.0449999999999999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4354-774C-8DA8-BECE42685102}"/>
            </c:ext>
          </c:extLst>
        </c:ser>
        <c:ser>
          <c:idx val="9"/>
          <c:order val="11"/>
          <c:tx>
            <c:v>1kPa</c:v>
          </c:tx>
          <c:spPr>
            <a:ln w="19050">
              <a:solidFill>
                <a:schemeClr val="accent6"/>
              </a:solidFill>
            </a:ln>
          </c:spPr>
          <c:marker>
            <c:symbol val="circle"/>
            <c:size val="11"/>
            <c:spPr>
              <a:noFill/>
              <a:ln w="31750">
                <a:solidFill>
                  <a:schemeClr val="accent6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'Figure.6_Eskal300-RST01'!$G$36:$G$38</c:f>
                <c:numCache>
                  <c:formatCode>General</c:formatCode>
                  <c:ptCount val="3"/>
                  <c:pt idx="0">
                    <c:v>8.5440037453175383E-3</c:v>
                  </c:pt>
                  <c:pt idx="1">
                    <c:v>6.5064070986477181E-3</c:v>
                  </c:pt>
                  <c:pt idx="2">
                    <c:v>1.3000000000000012E-2</c:v>
                  </c:pt>
                </c:numCache>
              </c:numRef>
            </c:plus>
            <c:minus>
              <c:numRef>
                <c:f>'Figure.6_Eskal300-RST01'!$G$36:$G$38</c:f>
                <c:numCache>
                  <c:formatCode>General</c:formatCode>
                  <c:ptCount val="3"/>
                  <c:pt idx="0">
                    <c:v>8.5440037453175383E-3</c:v>
                  </c:pt>
                  <c:pt idx="1">
                    <c:v>6.5064070986477181E-3</c:v>
                  </c:pt>
                  <c:pt idx="2">
                    <c:v>1.3000000000000012E-2</c:v>
                  </c:pt>
                </c:numCache>
              </c:numRef>
            </c:minus>
          </c:errBars>
          <c:xVal>
            <c:numRef>
              <c:f>'Figure.6_Eskal300-RST01'!$B$36:$B$39</c:f>
              <c:numCache>
                <c:formatCode>0.00_);[Red]\(0.00\)</c:formatCode>
                <c:ptCount val="4"/>
                <c:pt idx="0">
                  <c:v>0.22500000000000001</c:v>
                </c:pt>
                <c:pt idx="1">
                  <c:v>0.52500000000000002</c:v>
                </c:pt>
                <c:pt idx="2">
                  <c:v>0.82499999999999996</c:v>
                </c:pt>
              </c:numCache>
            </c:numRef>
          </c:xVal>
          <c:yVal>
            <c:numRef>
              <c:f>'Figure.6_Eskal300-RST01'!$F$36:$F$39</c:f>
              <c:numCache>
                <c:formatCode>0.00_);[Red]\(0.00\)</c:formatCode>
                <c:ptCount val="4"/>
                <c:pt idx="0">
                  <c:v>0.57399999999999995</c:v>
                </c:pt>
                <c:pt idx="1">
                  <c:v>0.80366666666666664</c:v>
                </c:pt>
                <c:pt idx="2">
                  <c:v>0.98299999999999998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4354-774C-8DA8-BECE42685102}"/>
            </c:ext>
          </c:extLst>
        </c:ser>
        <c:ser>
          <c:idx val="10"/>
          <c:order val="12"/>
          <c:spPr>
            <a:ln w="47625">
              <a:noFill/>
            </a:ln>
          </c:spPr>
          <c:marker>
            <c:symbol val="x"/>
            <c:size val="10"/>
            <c:spPr>
              <a:noFill/>
              <a:ln w="31750">
                <a:solidFill>
                  <a:schemeClr val="accent5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'Figure.6_Eskal300-RST01'!$G$50</c:f>
                <c:numCache>
                  <c:formatCode>General</c:formatCode>
                  <c:ptCount val="1"/>
                  <c:pt idx="0">
                    <c:v>1.1372481406154574E-2</c:v>
                  </c:pt>
                </c:numCache>
              </c:numRef>
            </c:plus>
            <c:minus>
              <c:numRef>
                <c:f>'Figure.6_Eskal300-RST01'!$G$50</c:f>
                <c:numCache>
                  <c:formatCode>General</c:formatCode>
                  <c:ptCount val="1"/>
                  <c:pt idx="0">
                    <c:v>1.1372481406154574E-2</c:v>
                  </c:pt>
                </c:numCache>
              </c:numRef>
            </c:minus>
          </c:errBars>
          <c:xVal>
            <c:numRef>
              <c:f>'Figure.6_Eskal300-RST01'!$B$50</c:f>
              <c:numCache>
                <c:formatCode>0.00_);[Red]\(0.00\)</c:formatCode>
                <c:ptCount val="1"/>
                <c:pt idx="0">
                  <c:v>1.528</c:v>
                </c:pt>
              </c:numCache>
            </c:numRef>
          </c:xVal>
          <c:yVal>
            <c:numRef>
              <c:f>'Figure.6_Eskal300-RST01'!$F$50</c:f>
              <c:numCache>
                <c:formatCode>0.00_);[Red]\(0.00\)</c:formatCode>
                <c:ptCount val="1"/>
                <c:pt idx="0">
                  <c:v>1.5083333333333335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4354-774C-8DA8-BECE42685102}"/>
            </c:ext>
          </c:extLst>
        </c:ser>
        <c:ser>
          <c:idx val="11"/>
          <c:order val="13"/>
          <c:tx>
            <c:v>1.5kPa</c:v>
          </c:tx>
          <c:spPr>
            <a:ln w="19050">
              <a:solidFill>
                <a:schemeClr val="accent5"/>
              </a:solidFill>
            </a:ln>
          </c:spPr>
          <c:marker>
            <c:symbol val="circle"/>
            <c:size val="11"/>
            <c:spPr>
              <a:noFill/>
              <a:ln w="31750">
                <a:solidFill>
                  <a:schemeClr val="accent5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'Figure.6_Eskal300-RST01'!$G$44:$G$47</c:f>
                <c:numCache>
                  <c:formatCode>General</c:formatCode>
                  <c:ptCount val="4"/>
                  <c:pt idx="0">
                    <c:v>9.4516312525051629E-3</c:v>
                  </c:pt>
                  <c:pt idx="1">
                    <c:v>7.3711147958320199E-3</c:v>
                  </c:pt>
                  <c:pt idx="2">
                    <c:v>1.9974984355438138E-2</c:v>
                  </c:pt>
                  <c:pt idx="3">
                    <c:v>1.050396750439244E-2</c:v>
                  </c:pt>
                </c:numCache>
              </c:numRef>
            </c:plus>
            <c:minus>
              <c:numRef>
                <c:f>'Figure.6_Eskal300-RST01'!$G$44:$G$47</c:f>
                <c:numCache>
                  <c:formatCode>General</c:formatCode>
                  <c:ptCount val="4"/>
                  <c:pt idx="0">
                    <c:v>9.4516312525051629E-3</c:v>
                  </c:pt>
                  <c:pt idx="1">
                    <c:v>7.3711147958320199E-3</c:v>
                  </c:pt>
                  <c:pt idx="2">
                    <c:v>1.9974984355438138E-2</c:v>
                  </c:pt>
                  <c:pt idx="3">
                    <c:v>1.050396750439244E-2</c:v>
                  </c:pt>
                </c:numCache>
              </c:numRef>
            </c:minus>
          </c:errBars>
          <c:xVal>
            <c:numRef>
              <c:f>'Figure.6_Eskal300-RST01'!$B$44:$B$47</c:f>
              <c:numCache>
                <c:formatCode>0.00_);[Red]\(0.00\)</c:formatCode>
                <c:ptCount val="4"/>
                <c:pt idx="0">
                  <c:v>0.32700000000000001</c:v>
                </c:pt>
                <c:pt idx="1">
                  <c:v>0.627</c:v>
                </c:pt>
                <c:pt idx="2">
                  <c:v>0.92800000000000005</c:v>
                </c:pt>
                <c:pt idx="3">
                  <c:v>1.228</c:v>
                </c:pt>
              </c:numCache>
            </c:numRef>
          </c:xVal>
          <c:yVal>
            <c:numRef>
              <c:f>'Figure.6_Eskal300-RST01'!$F$44:$F$47</c:f>
              <c:numCache>
                <c:formatCode>0.00_);[Red]\(0.00\)</c:formatCode>
                <c:ptCount val="4"/>
                <c:pt idx="0">
                  <c:v>0.81066666666666665</c:v>
                </c:pt>
                <c:pt idx="1">
                  <c:v>1.0436666666666667</c:v>
                </c:pt>
                <c:pt idx="2">
                  <c:v>1.2170000000000001</c:v>
                </c:pt>
                <c:pt idx="3">
                  <c:v>1.4033333333333333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4354-774C-8DA8-BECE42685102}"/>
            </c:ext>
          </c:extLst>
        </c:ser>
        <c:ser>
          <c:idx val="12"/>
          <c:order val="14"/>
          <c:spPr>
            <a:ln w="47625">
              <a:noFill/>
            </a:ln>
          </c:spPr>
          <c:marker>
            <c:symbol val="x"/>
            <c:size val="10"/>
            <c:spPr>
              <a:ln w="31750">
                <a:solidFill>
                  <a:schemeClr val="accent2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'Figure.6_Eskal300-RST01'!$G$58</c:f>
                <c:numCache>
                  <c:formatCode>General</c:formatCode>
                  <c:ptCount val="1"/>
                  <c:pt idx="0">
                    <c:v>0.03</c:v>
                  </c:pt>
                </c:numCache>
              </c:numRef>
            </c:plus>
            <c:minus>
              <c:numRef>
                <c:f>'Figure.6_Eskal300-RST01'!$G$58</c:f>
                <c:numCache>
                  <c:formatCode>General</c:formatCode>
                  <c:ptCount val="1"/>
                  <c:pt idx="0">
                    <c:v>0.03</c:v>
                  </c:pt>
                </c:numCache>
              </c:numRef>
            </c:minus>
          </c:errBars>
          <c:xVal>
            <c:numRef>
              <c:f>'Figure.6_Eskal300-RST01'!$B$58</c:f>
              <c:numCache>
                <c:formatCode>0.00_);[Red]\(0.00\)</c:formatCode>
                <c:ptCount val="1"/>
                <c:pt idx="0">
                  <c:v>2.028</c:v>
                </c:pt>
              </c:numCache>
            </c:numRef>
          </c:xVal>
          <c:yVal>
            <c:numRef>
              <c:f>'Figure.6_Eskal300-RST01'!$F$58</c:f>
              <c:numCache>
                <c:formatCode>0.00_);[Red]\(0.00\)</c:formatCode>
                <c:ptCount val="1"/>
                <c:pt idx="0">
                  <c:v>1.988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4354-774C-8DA8-BECE42685102}"/>
            </c:ext>
          </c:extLst>
        </c:ser>
        <c:ser>
          <c:idx val="13"/>
          <c:order val="15"/>
          <c:tx>
            <c:v>2kPa</c:v>
          </c:tx>
          <c:spPr>
            <a:ln w="25400">
              <a:solidFill>
                <a:schemeClr val="accent2"/>
              </a:solidFill>
            </a:ln>
          </c:spPr>
          <c:marker>
            <c:symbol val="circle"/>
            <c:size val="10"/>
            <c:spPr>
              <a:noFill/>
              <a:ln w="31750">
                <a:solidFill>
                  <a:schemeClr val="accent2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'Figure.6_Eskal300-RST01'!$G$52:$G$55</c:f>
                <c:numCache>
                  <c:formatCode>General</c:formatCode>
                  <c:ptCount val="4"/>
                  <c:pt idx="0">
                    <c:v>1.5588457268119972E-2</c:v>
                  </c:pt>
                  <c:pt idx="1">
                    <c:v>1.5588457268119972E-2</c:v>
                  </c:pt>
                  <c:pt idx="2">
                    <c:v>1.3000000000000012E-2</c:v>
                  </c:pt>
                  <c:pt idx="3">
                    <c:v>2.0404247923737191E-2</c:v>
                  </c:pt>
                </c:numCache>
              </c:numRef>
            </c:plus>
            <c:minus>
              <c:numRef>
                <c:f>'Figure.6_Eskal300-RST01'!$G$52:$G$55</c:f>
                <c:numCache>
                  <c:formatCode>General</c:formatCode>
                  <c:ptCount val="4"/>
                  <c:pt idx="0">
                    <c:v>1.5588457268119972E-2</c:v>
                  </c:pt>
                  <c:pt idx="1">
                    <c:v>1.5588457268119972E-2</c:v>
                  </c:pt>
                  <c:pt idx="2">
                    <c:v>1.3000000000000012E-2</c:v>
                  </c:pt>
                  <c:pt idx="3">
                    <c:v>2.0404247923737191E-2</c:v>
                  </c:pt>
                </c:numCache>
              </c:numRef>
            </c:minus>
          </c:errBars>
          <c:xVal>
            <c:numRef>
              <c:f>'Figure.6_Eskal300-RST01'!$B$52:$B$55</c:f>
              <c:numCache>
                <c:formatCode>0.00_);[Red]\(0.00\)</c:formatCode>
                <c:ptCount val="4"/>
                <c:pt idx="0">
                  <c:v>0.32800000000000001</c:v>
                </c:pt>
                <c:pt idx="1">
                  <c:v>0.76200000000000001</c:v>
                </c:pt>
                <c:pt idx="2">
                  <c:v>1.1950000000000001</c:v>
                </c:pt>
                <c:pt idx="3">
                  <c:v>1.629</c:v>
                </c:pt>
              </c:numCache>
            </c:numRef>
          </c:xVal>
          <c:yVal>
            <c:numRef>
              <c:f>'Figure.6_Eskal300-RST01'!$F$52:$F$55</c:f>
              <c:numCache>
                <c:formatCode>0.00_);[Red]\(0.00\)</c:formatCode>
                <c:ptCount val="4"/>
                <c:pt idx="0">
                  <c:v>0.94699999999999995</c:v>
                </c:pt>
                <c:pt idx="1">
                  <c:v>1.29</c:v>
                </c:pt>
                <c:pt idx="2">
                  <c:v>1.587</c:v>
                </c:pt>
                <c:pt idx="3">
                  <c:v>1.8420000000000001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4354-774C-8DA8-BECE426851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167044016"/>
        <c:axId val="-1157487040"/>
      </c:scatterChart>
      <c:valAx>
        <c:axId val="-1167044016"/>
        <c:scaling>
          <c:orientation val="minMax"/>
          <c:max val="2.1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2000" b="1" i="0">
                    <a:latin typeface="Times New Roman" charset="0"/>
                    <a:ea typeface="Times New Roman" charset="0"/>
                    <a:cs typeface="Times New Roman" charset="0"/>
                  </a:defRPr>
                </a:pPr>
                <a:r>
                  <a:rPr lang="en-US" altLang="zh-CN" sz="2000" b="1" i="0" baseline="0">
                    <a:effectLst/>
                    <a:latin typeface="Times New Roman" charset="0"/>
                    <a:ea typeface="Times New Roman" charset="0"/>
                    <a:cs typeface="Times New Roman" charset="0"/>
                  </a:rPr>
                  <a:t>Normal Stress σ</a:t>
                </a:r>
                <a:r>
                  <a:rPr lang="en-US" altLang="zh-CN" sz="2000" b="1" i="0" baseline="-25000">
                    <a:effectLst/>
                    <a:latin typeface="Times New Roman" charset="0"/>
                    <a:ea typeface="Times New Roman" charset="0"/>
                    <a:cs typeface="Times New Roman" charset="0"/>
                  </a:rPr>
                  <a:t>n </a:t>
                </a:r>
                <a:r>
                  <a:rPr lang="en-US" altLang="zh-CN" sz="2000" b="1" i="0" baseline="0">
                    <a:effectLst/>
                    <a:latin typeface="Times New Roman" charset="0"/>
                    <a:ea typeface="Times New Roman" charset="0"/>
                    <a:cs typeface="Times New Roman" charset="0"/>
                  </a:rPr>
                  <a:t>(kPa) </a:t>
                </a:r>
                <a:endParaRPr lang="en-US" altLang="zh-CN" sz="2000" b="1" i="0">
                  <a:effectLst/>
                  <a:latin typeface="Times New Roman" charset="0"/>
                  <a:ea typeface="Times New Roman" charset="0"/>
                  <a:cs typeface="Times New Roman" charset="0"/>
                </a:endParaRPr>
              </a:p>
            </c:rich>
          </c:tx>
          <c:overlay val="0"/>
        </c:title>
        <c:numFmt formatCode="General" sourceLinked="0"/>
        <c:majorTickMark val="in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2000" b="1" i="0">
                <a:latin typeface="Times New Roman" charset="0"/>
                <a:ea typeface="Times New Roman" charset="0"/>
                <a:cs typeface="Times New Roman" charset="0"/>
              </a:defRPr>
            </a:pPr>
            <a:endParaRPr lang="en-US"/>
          </a:p>
        </c:txPr>
        <c:crossAx val="-1157487040"/>
        <c:crosses val="autoZero"/>
        <c:crossBetween val="midCat"/>
      </c:valAx>
      <c:valAx>
        <c:axId val="-1157487040"/>
        <c:scaling>
          <c:orientation val="minMax"/>
          <c:max val="2.1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2000" b="1" i="0">
                    <a:latin typeface="Times New Roman" charset="0"/>
                    <a:ea typeface="Times New Roman" charset="0"/>
                    <a:cs typeface="Times New Roman" charset="0"/>
                  </a:defRPr>
                </a:pPr>
                <a:r>
                  <a:rPr lang="en-US" altLang="zh-CN" sz="2000" b="1" i="0" baseline="0">
                    <a:effectLst/>
                    <a:latin typeface="Times New Roman" charset="0"/>
                    <a:ea typeface="Times New Roman" charset="0"/>
                    <a:cs typeface="Times New Roman" charset="0"/>
                  </a:rPr>
                  <a:t>Shear Stress 𝝉</a:t>
                </a:r>
                <a:r>
                  <a:rPr lang="en-US" altLang="zh-CN" sz="2000" b="1" i="0" baseline="-25000">
                    <a:effectLst/>
                    <a:latin typeface="Times New Roman" charset="0"/>
                    <a:ea typeface="Times New Roman" charset="0"/>
                    <a:cs typeface="Times New Roman" charset="0"/>
                  </a:rPr>
                  <a:t> </a:t>
                </a:r>
                <a:r>
                  <a:rPr lang="en-US" altLang="zh-CN" sz="2000" b="1" i="0" baseline="0">
                    <a:effectLst/>
                    <a:latin typeface="Times New Roman" charset="0"/>
                    <a:ea typeface="Times New Roman" charset="0"/>
                    <a:cs typeface="Times New Roman" charset="0"/>
                  </a:rPr>
                  <a:t>(kPa) </a:t>
                </a:r>
                <a:endParaRPr lang="en-US" altLang="zh-CN" sz="2000" b="1" i="0">
                  <a:effectLst/>
                  <a:latin typeface="Times New Roman" charset="0"/>
                  <a:ea typeface="Times New Roman" charset="0"/>
                  <a:cs typeface="Times New Roman" charset="0"/>
                </a:endParaRPr>
              </a:p>
            </c:rich>
          </c:tx>
          <c:overlay val="0"/>
        </c:title>
        <c:numFmt formatCode="General" sourceLinked="0"/>
        <c:majorTickMark val="in"/>
        <c:minorTickMark val="in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2000" b="1" i="0">
                <a:latin typeface="Times New Roman" charset="0"/>
                <a:ea typeface="Times New Roman" charset="0"/>
                <a:cs typeface="Times New Roman" charset="0"/>
              </a:defRPr>
            </a:pPr>
            <a:endParaRPr lang="en-US"/>
          </a:p>
        </c:txPr>
        <c:crossAx val="-1167044016"/>
        <c:crosses val="autoZero"/>
        <c:crossBetween val="midCat"/>
      </c:valAx>
      <c:spPr>
        <a:ln w="22225">
          <a:solidFill>
            <a:schemeClr val="tx1"/>
          </a:solidFill>
        </a:ln>
      </c:spPr>
    </c:plotArea>
    <c:legend>
      <c:legendPos val="tr"/>
      <c:legendEntry>
        <c:idx val="0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8"/>
        <c:delete val="1"/>
      </c:legendEntry>
      <c:legendEntry>
        <c:idx val="10"/>
        <c:delete val="1"/>
      </c:legendEntry>
      <c:legendEntry>
        <c:idx val="12"/>
        <c:delete val="1"/>
      </c:legendEntry>
      <c:legendEntry>
        <c:idx val="14"/>
        <c:delete val="1"/>
      </c:legendEntry>
      <c:layout>
        <c:manualLayout>
          <c:xMode val="edge"/>
          <c:yMode val="edge"/>
          <c:x val="0.62921921596921604"/>
          <c:y val="0.447072584171404"/>
          <c:w val="0.30018181818181799"/>
          <c:h val="0.39588893747267201"/>
        </c:manualLayout>
      </c:layout>
      <c:overlay val="1"/>
      <c:spPr>
        <a:ln w="28575">
          <a:solidFill>
            <a:schemeClr val="tx1"/>
          </a:solidFill>
        </a:ln>
      </c:spPr>
      <c:txPr>
        <a:bodyPr/>
        <a:lstStyle/>
        <a:p>
          <a:pPr>
            <a:defRPr sz="1600" b="1" i="0">
              <a:latin typeface="Times New Roman" charset="0"/>
              <a:ea typeface="Times New Roman" charset="0"/>
              <a:cs typeface="Times New Roman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v>Eskal150 - ShearCell</c:v>
          </c:tx>
          <c:spPr>
            <a:ln>
              <a:noFill/>
            </a:ln>
          </c:spPr>
          <c:marker>
            <c:symbol val="triangle"/>
            <c:size val="10"/>
            <c:spPr>
              <a:noFill/>
              <a:ln w="19050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'Figure.9-dimension'!$E$7:$E$18</c:f>
                <c:numCache>
                  <c:formatCode>General</c:formatCode>
                  <c:ptCount val="12"/>
                  <c:pt idx="0">
                    <c:v>0.59</c:v>
                  </c:pt>
                  <c:pt idx="1">
                    <c:v>0.15</c:v>
                  </c:pt>
                  <c:pt idx="2">
                    <c:v>0.64</c:v>
                  </c:pt>
                  <c:pt idx="3">
                    <c:v>0.6</c:v>
                  </c:pt>
                  <c:pt idx="4">
                    <c:v>0.1</c:v>
                  </c:pt>
                  <c:pt idx="5">
                    <c:v>0.49</c:v>
                  </c:pt>
                  <c:pt idx="6">
                    <c:v>0.21</c:v>
                  </c:pt>
                  <c:pt idx="7">
                    <c:v>1.34</c:v>
                  </c:pt>
                  <c:pt idx="8">
                    <c:v>0.85</c:v>
                  </c:pt>
                  <c:pt idx="9">
                    <c:v>0.81</c:v>
                  </c:pt>
                  <c:pt idx="10">
                    <c:v>0.40414518843273833</c:v>
                  </c:pt>
                  <c:pt idx="11">
                    <c:v>0.40414518843273561</c:v>
                  </c:pt>
                </c:numCache>
              </c:numRef>
            </c:plus>
            <c:minus>
              <c:numRef>
                <c:f>'Figure.9-dimension'!$E$7:$E$18</c:f>
                <c:numCache>
                  <c:formatCode>General</c:formatCode>
                  <c:ptCount val="12"/>
                  <c:pt idx="0">
                    <c:v>0.59</c:v>
                  </c:pt>
                  <c:pt idx="1">
                    <c:v>0.15</c:v>
                  </c:pt>
                  <c:pt idx="2">
                    <c:v>0.64</c:v>
                  </c:pt>
                  <c:pt idx="3">
                    <c:v>0.6</c:v>
                  </c:pt>
                  <c:pt idx="4">
                    <c:v>0.1</c:v>
                  </c:pt>
                  <c:pt idx="5">
                    <c:v>0.49</c:v>
                  </c:pt>
                  <c:pt idx="6">
                    <c:v>0.21</c:v>
                  </c:pt>
                  <c:pt idx="7">
                    <c:v>1.34</c:v>
                  </c:pt>
                  <c:pt idx="8">
                    <c:v>0.85</c:v>
                  </c:pt>
                  <c:pt idx="9">
                    <c:v>0.81</c:v>
                  </c:pt>
                  <c:pt idx="10">
                    <c:v>0.40414518843273833</c:v>
                  </c:pt>
                  <c:pt idx="11">
                    <c:v>0.40414518843273561</c:v>
                  </c:pt>
                </c:numCache>
              </c:numRef>
            </c:minus>
          </c:errBars>
          <c:xVal>
            <c:numRef>
              <c:f>'Figure.9-dimension'!$C$7:$C$18</c:f>
              <c:numCache>
                <c:formatCode>General</c:formatCode>
                <c:ptCount val="12"/>
                <c:pt idx="0">
                  <c:v>0.2</c:v>
                </c:pt>
                <c:pt idx="1">
                  <c:v>0.4</c:v>
                </c:pt>
                <c:pt idx="2">
                  <c:v>0.6</c:v>
                </c:pt>
                <c:pt idx="3">
                  <c:v>0.8</c:v>
                </c:pt>
                <c:pt idx="4">
                  <c:v>1</c:v>
                </c:pt>
                <c:pt idx="5">
                  <c:v>1.5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5</c:v>
                </c:pt>
                <c:pt idx="10">
                  <c:v>20</c:v>
                </c:pt>
                <c:pt idx="11">
                  <c:v>35</c:v>
                </c:pt>
              </c:numCache>
            </c:numRef>
          </c:xVal>
          <c:yVal>
            <c:numRef>
              <c:f>'Figure.9-dimension'!$D$7:$D$18</c:f>
              <c:numCache>
                <c:formatCode>0.00_);[Red]\(0.00\)</c:formatCode>
                <c:ptCount val="12"/>
                <c:pt idx="0">
                  <c:v>32.93</c:v>
                </c:pt>
                <c:pt idx="1">
                  <c:v>32.97</c:v>
                </c:pt>
                <c:pt idx="2">
                  <c:v>33.83</c:v>
                </c:pt>
                <c:pt idx="3">
                  <c:v>33.729999999999997</c:v>
                </c:pt>
                <c:pt idx="4">
                  <c:v>34.200000000000003</c:v>
                </c:pt>
                <c:pt idx="5">
                  <c:v>33.67</c:v>
                </c:pt>
                <c:pt idx="6">
                  <c:v>33.07</c:v>
                </c:pt>
                <c:pt idx="7">
                  <c:v>31.15</c:v>
                </c:pt>
                <c:pt idx="8">
                  <c:v>31.83</c:v>
                </c:pt>
                <c:pt idx="9">
                  <c:v>31</c:v>
                </c:pt>
                <c:pt idx="10">
                  <c:v>31.366666666666664</c:v>
                </c:pt>
                <c:pt idx="11">
                  <c:v>31.67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DC7-E046-A839-AE45C6F8ABCD}"/>
            </c:ext>
          </c:extLst>
        </c:ser>
        <c:ser>
          <c:idx val="10"/>
          <c:order val="1"/>
          <c:tx>
            <c:v>Eskal15 - ShearCell</c:v>
          </c:tx>
          <c:spPr>
            <a:ln w="47625">
              <a:noFill/>
            </a:ln>
          </c:spPr>
          <c:marker>
            <c:symbol val="square"/>
            <c:size val="11"/>
            <c:spPr>
              <a:noFill/>
              <a:ln w="38100">
                <a:solidFill>
                  <a:srgbClr val="7030A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'Figure.9-dimension'!$N$17:$N$19</c:f>
                <c:numCache>
                  <c:formatCode>General</c:formatCode>
                  <c:ptCount val="3"/>
                  <c:pt idx="0">
                    <c:v>0.35118845842842589</c:v>
                  </c:pt>
                  <c:pt idx="1">
                    <c:v>5.77350269189634E-2</c:v>
                  </c:pt>
                  <c:pt idx="2">
                    <c:v>0.20000000000000284</c:v>
                  </c:pt>
                </c:numCache>
              </c:numRef>
            </c:plus>
            <c:minus>
              <c:numRef>
                <c:f>'Figure.9-dimension'!$N$17:$N$19</c:f>
                <c:numCache>
                  <c:formatCode>General</c:formatCode>
                  <c:ptCount val="3"/>
                  <c:pt idx="0">
                    <c:v>0.35118845842842589</c:v>
                  </c:pt>
                  <c:pt idx="1">
                    <c:v>5.77350269189634E-2</c:v>
                  </c:pt>
                  <c:pt idx="2">
                    <c:v>0.20000000000000284</c:v>
                  </c:pt>
                </c:numCache>
              </c:numRef>
            </c:minus>
          </c:errBars>
          <c:xVal>
            <c:numRef>
              <c:f>'Figure.9-dimension'!$L$17:$L$19</c:f>
              <c:numCache>
                <c:formatCode>General</c:formatCode>
                <c:ptCount val="3"/>
                <c:pt idx="0">
                  <c:v>5</c:v>
                </c:pt>
                <c:pt idx="1">
                  <c:v>20</c:v>
                </c:pt>
                <c:pt idx="2">
                  <c:v>35</c:v>
                </c:pt>
              </c:numCache>
            </c:numRef>
          </c:xVal>
          <c:yVal>
            <c:numRef>
              <c:f>'Figure.9-dimension'!$M$17:$M$19</c:f>
              <c:numCache>
                <c:formatCode>0.00_);[Red]\(0.00\)</c:formatCode>
                <c:ptCount val="3"/>
                <c:pt idx="0">
                  <c:v>34.133333333333333</c:v>
                </c:pt>
                <c:pt idx="1">
                  <c:v>33.466666666666669</c:v>
                </c:pt>
                <c:pt idx="2">
                  <c:v>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7FF-0C4E-9BDD-B6359B15A086}"/>
            </c:ext>
          </c:extLst>
        </c:ser>
        <c:ser>
          <c:idx val="0"/>
          <c:order val="2"/>
          <c:tx>
            <c:v>Eskal300 - ShearCell</c:v>
          </c:tx>
          <c:spPr>
            <a:ln>
              <a:noFill/>
            </a:ln>
          </c:spPr>
          <c:marker>
            <c:symbol val="circle"/>
            <c:size val="10"/>
            <c:spPr>
              <a:noFill/>
              <a:ln w="25400">
                <a:solidFill>
                  <a:srgbClr val="0070C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'Figure.9-dimension'!$J$7:$J$20</c:f>
                <c:numCache>
                  <c:formatCode>General</c:formatCode>
                  <c:ptCount val="14"/>
                  <c:pt idx="0">
                    <c:v>0.53</c:v>
                  </c:pt>
                  <c:pt idx="1">
                    <c:v>0.21</c:v>
                  </c:pt>
                  <c:pt idx="2">
                    <c:v>0.15</c:v>
                  </c:pt>
                  <c:pt idx="3">
                    <c:v>0.35</c:v>
                  </c:pt>
                  <c:pt idx="4">
                    <c:v>0.35</c:v>
                  </c:pt>
                  <c:pt idx="5">
                    <c:v>0.26</c:v>
                  </c:pt>
                  <c:pt idx="6">
                    <c:v>0.25</c:v>
                  </c:pt>
                  <c:pt idx="7">
                    <c:v>0.46</c:v>
                  </c:pt>
                  <c:pt idx="8">
                    <c:v>0.6</c:v>
                  </c:pt>
                  <c:pt idx="9">
                    <c:v>0.57999999999999996</c:v>
                  </c:pt>
                  <c:pt idx="10">
                    <c:v>0.35118845842842256</c:v>
                  </c:pt>
                  <c:pt idx="11">
                    <c:v>0.53</c:v>
                  </c:pt>
                  <c:pt idx="12">
                    <c:v>0.28867513459481287</c:v>
                  </c:pt>
                  <c:pt idx="13">
                    <c:v>0.30550504633038983</c:v>
                  </c:pt>
                </c:numCache>
              </c:numRef>
            </c:plus>
            <c:minus>
              <c:numRef>
                <c:f>'Figure.9-dimension'!$J$7:$J$20</c:f>
                <c:numCache>
                  <c:formatCode>General</c:formatCode>
                  <c:ptCount val="14"/>
                  <c:pt idx="0">
                    <c:v>0.53</c:v>
                  </c:pt>
                  <c:pt idx="1">
                    <c:v>0.21</c:v>
                  </c:pt>
                  <c:pt idx="2">
                    <c:v>0.15</c:v>
                  </c:pt>
                  <c:pt idx="3">
                    <c:v>0.35</c:v>
                  </c:pt>
                  <c:pt idx="4">
                    <c:v>0.35</c:v>
                  </c:pt>
                  <c:pt idx="5">
                    <c:v>0.26</c:v>
                  </c:pt>
                  <c:pt idx="6">
                    <c:v>0.25</c:v>
                  </c:pt>
                  <c:pt idx="7">
                    <c:v>0.46</c:v>
                  </c:pt>
                  <c:pt idx="8">
                    <c:v>0.6</c:v>
                  </c:pt>
                  <c:pt idx="9">
                    <c:v>0.57999999999999996</c:v>
                  </c:pt>
                  <c:pt idx="10">
                    <c:v>0.35118845842842256</c:v>
                  </c:pt>
                  <c:pt idx="11">
                    <c:v>0.53</c:v>
                  </c:pt>
                  <c:pt idx="12">
                    <c:v>0.28867513459481287</c:v>
                  </c:pt>
                  <c:pt idx="13">
                    <c:v>0.30550504633038983</c:v>
                  </c:pt>
                </c:numCache>
              </c:numRef>
            </c:minus>
          </c:errBars>
          <c:xVal>
            <c:numRef>
              <c:f>'Figure.9-dimension'!$H$7:$H$20</c:f>
              <c:numCache>
                <c:formatCode>General</c:formatCode>
                <c:ptCount val="14"/>
                <c:pt idx="0">
                  <c:v>0.1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1.5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  <c:pt idx="11">
                  <c:v>10</c:v>
                </c:pt>
                <c:pt idx="12">
                  <c:v>20</c:v>
                </c:pt>
                <c:pt idx="13">
                  <c:v>35</c:v>
                </c:pt>
              </c:numCache>
            </c:numRef>
          </c:xVal>
          <c:yVal>
            <c:numRef>
              <c:f>'Figure.9-dimension'!$I$7:$I$20</c:f>
              <c:numCache>
                <c:formatCode>0.00_);[Red]\(0.00\)</c:formatCode>
                <c:ptCount val="14"/>
                <c:pt idx="0">
                  <c:v>50.7</c:v>
                </c:pt>
                <c:pt idx="1">
                  <c:v>47.77</c:v>
                </c:pt>
                <c:pt idx="2">
                  <c:v>47.77</c:v>
                </c:pt>
                <c:pt idx="3">
                  <c:v>46.23</c:v>
                </c:pt>
                <c:pt idx="4">
                  <c:v>47.13</c:v>
                </c:pt>
                <c:pt idx="5">
                  <c:v>45.5</c:v>
                </c:pt>
                <c:pt idx="6">
                  <c:v>44.63</c:v>
                </c:pt>
                <c:pt idx="7">
                  <c:v>44.4</c:v>
                </c:pt>
                <c:pt idx="8">
                  <c:v>44.6</c:v>
                </c:pt>
                <c:pt idx="9">
                  <c:v>43.73</c:v>
                </c:pt>
                <c:pt idx="10">
                  <c:v>43.533333333333331</c:v>
                </c:pt>
                <c:pt idx="11">
                  <c:v>41</c:v>
                </c:pt>
                <c:pt idx="12">
                  <c:v>39.933333333333337</c:v>
                </c:pt>
                <c:pt idx="13">
                  <c:v>39.166666666666664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DC7-E046-A839-AE45C6F8ABCD}"/>
            </c:ext>
          </c:extLst>
        </c:ser>
        <c:ser>
          <c:idx val="6"/>
          <c:order val="3"/>
          <c:tx>
            <c:v>Eskal150 - GranuDrum</c:v>
          </c:tx>
          <c:spPr>
            <a:ln w="47625">
              <a:noFill/>
            </a:ln>
          </c:spPr>
          <c:marker>
            <c:symbol val="x"/>
            <c:size val="10"/>
            <c:spPr>
              <a:ln w="38100">
                <a:solidFill>
                  <a:schemeClr val="tx1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'Figure.9-dimension'!$E$49</c:f>
                <c:numCache>
                  <c:formatCode>General</c:formatCode>
                  <c:ptCount val="1"/>
                  <c:pt idx="0">
                    <c:v>0.71</c:v>
                  </c:pt>
                </c:numCache>
              </c:numRef>
            </c:plus>
            <c:minus>
              <c:numRef>
                <c:f>'Figure.9-dimension'!$E$49</c:f>
                <c:numCache>
                  <c:formatCode>General</c:formatCode>
                  <c:ptCount val="1"/>
                  <c:pt idx="0">
                    <c:v>0.71</c:v>
                  </c:pt>
                </c:numCache>
              </c:numRef>
            </c:minus>
          </c:errBars>
          <c:xVal>
            <c:numRef>
              <c:f>'Figure.9-dimension'!$C$49</c:f>
              <c:numCache>
                <c:formatCode>General</c:formatCode>
                <c:ptCount val="1"/>
                <c:pt idx="0">
                  <c:v>1.83E-3</c:v>
                </c:pt>
              </c:numCache>
            </c:numRef>
          </c:xVal>
          <c:yVal>
            <c:numRef>
              <c:f>'Figure.9-dimension'!$D$49</c:f>
              <c:numCache>
                <c:formatCode>General</c:formatCode>
                <c:ptCount val="1"/>
                <c:pt idx="0">
                  <c:v>32.880000000000003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02-F44C-85DB-5CBD91F45A37}"/>
            </c:ext>
          </c:extLst>
        </c:ser>
        <c:ser>
          <c:idx val="8"/>
          <c:order val="4"/>
          <c:tx>
            <c:v>Eskal15 - GranuDrum</c:v>
          </c:tx>
          <c:spPr>
            <a:ln w="31750">
              <a:solidFill>
                <a:srgbClr val="7030A0"/>
              </a:solidFill>
              <a:prstDash val="sysDot"/>
            </a:ln>
          </c:spPr>
          <c:marker>
            <c:symbol val="x"/>
            <c:size val="12"/>
            <c:spPr>
              <a:noFill/>
              <a:ln w="38100">
                <a:solidFill>
                  <a:srgbClr val="7030A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'Figure.9-dimension'!$E$50</c:f>
                <c:numCache>
                  <c:formatCode>General</c:formatCode>
                  <c:ptCount val="1"/>
                  <c:pt idx="0">
                    <c:v>1.22</c:v>
                  </c:pt>
                </c:numCache>
              </c:numRef>
            </c:plus>
            <c:minus>
              <c:numRef>
                <c:f>'Figure.9-dimension'!$E$50</c:f>
                <c:numCache>
                  <c:formatCode>General</c:formatCode>
                  <c:ptCount val="1"/>
                  <c:pt idx="0">
                    <c:v>1.22</c:v>
                  </c:pt>
                </c:numCache>
              </c:numRef>
            </c:minus>
          </c:errBars>
          <c:xVal>
            <c:numRef>
              <c:f>'Figure.9-dimension'!$C$50:$C$51</c:f>
              <c:numCache>
                <c:formatCode>General</c:formatCode>
                <c:ptCount val="2"/>
                <c:pt idx="0">
                  <c:v>2.0699999999999999E-4</c:v>
                </c:pt>
                <c:pt idx="1">
                  <c:v>5.0000000000000001E-3</c:v>
                </c:pt>
              </c:numCache>
            </c:numRef>
          </c:xVal>
          <c:yVal>
            <c:numRef>
              <c:f>'Figure.9-dimension'!$D$50:$D$51</c:f>
              <c:numCache>
                <c:formatCode>General</c:formatCode>
                <c:ptCount val="2"/>
                <c:pt idx="0">
                  <c:v>43.2</c:v>
                </c:pt>
                <c:pt idx="1">
                  <c:v>43.2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7FF-0C4E-9BDD-B6359B15A086}"/>
            </c:ext>
          </c:extLst>
        </c:ser>
        <c:ser>
          <c:idx val="7"/>
          <c:order val="5"/>
          <c:tx>
            <c:v>Eskal300 - GranuDrum</c:v>
          </c:tx>
          <c:spPr>
            <a:ln w="31750">
              <a:solidFill>
                <a:srgbClr val="0070C0"/>
              </a:solidFill>
              <a:prstDash val="sysDot"/>
            </a:ln>
          </c:spPr>
          <c:marker>
            <c:symbol val="x"/>
            <c:size val="10"/>
            <c:spPr>
              <a:noFill/>
              <a:ln w="38100">
                <a:solidFill>
                  <a:srgbClr val="0070C0"/>
                </a:solidFill>
              </a:ln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'Figure.9-dimension'!$E$41</c:f>
                <c:numCache>
                  <c:formatCode>General</c:formatCode>
                  <c:ptCount val="1"/>
                  <c:pt idx="0">
                    <c:v>1.76</c:v>
                  </c:pt>
                </c:numCache>
              </c:numRef>
            </c:plus>
            <c:minus>
              <c:numRef>
                <c:f>'Figure.9-dimension'!$E$41</c:f>
                <c:numCache>
                  <c:formatCode>General</c:formatCode>
                  <c:ptCount val="1"/>
                  <c:pt idx="0">
                    <c:v>1.76</c:v>
                  </c:pt>
                </c:numCache>
              </c:numRef>
            </c:minus>
            <c:spPr>
              <a:ln w="9525"/>
            </c:spPr>
          </c:errBars>
          <c:xVal>
            <c:numRef>
              <c:f>'Figure.9-dimension'!$C$41:$C$43</c:f>
              <c:numCache>
                <c:formatCode>General</c:formatCode>
                <c:ptCount val="3"/>
                <c:pt idx="0" formatCode="0.00E+00">
                  <c:v>1.1E-5</c:v>
                </c:pt>
                <c:pt idx="1">
                  <c:v>2.4600000000000002E-4</c:v>
                </c:pt>
                <c:pt idx="2">
                  <c:v>2.46E-2</c:v>
                </c:pt>
              </c:numCache>
            </c:numRef>
          </c:xVal>
          <c:yVal>
            <c:numRef>
              <c:f>'Figure.9-dimension'!$D$41:$D$43</c:f>
              <c:numCache>
                <c:formatCode>General</c:formatCode>
                <c:ptCount val="3"/>
                <c:pt idx="0">
                  <c:v>62</c:v>
                </c:pt>
                <c:pt idx="1">
                  <c:v>62</c:v>
                </c:pt>
                <c:pt idx="2">
                  <c:v>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E02-F44C-85DB-5CBD91F45A37}"/>
            </c:ext>
          </c:extLst>
        </c:ser>
        <c:ser>
          <c:idx val="2"/>
          <c:order val="6"/>
          <c:tx>
            <c:v>Fit - Eskal150</c:v>
          </c:tx>
          <c:spPr>
            <a:ln w="254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'Figure.9-dimension'!$P$17:$P$32</c:f>
              <c:numCache>
                <c:formatCode>0.00E+00</c:formatCode>
                <c:ptCount val="16"/>
                <c:pt idx="0">
                  <c:v>1.0000000000000001E-5</c:v>
                </c:pt>
                <c:pt idx="1">
                  <c:v>5.0000000000000002E-5</c:v>
                </c:pt>
                <c:pt idx="2">
                  <c:v>1E-4</c:v>
                </c:pt>
                <c:pt idx="3">
                  <c:v>5.0000000000000001E-4</c:v>
                </c:pt>
                <c:pt idx="4">
                  <c:v>1E-3</c:v>
                </c:pt>
                <c:pt idx="5">
                  <c:v>5.0000000000000001E-3</c:v>
                </c:pt>
                <c:pt idx="6">
                  <c:v>0.01</c:v>
                </c:pt>
                <c:pt idx="7">
                  <c:v>0.05</c:v>
                </c:pt>
                <c:pt idx="8">
                  <c:v>0.1</c:v>
                </c:pt>
                <c:pt idx="9">
                  <c:v>0.5</c:v>
                </c:pt>
                <c:pt idx="10">
                  <c:v>1</c:v>
                </c:pt>
                <c:pt idx="11">
                  <c:v>5</c:v>
                </c:pt>
                <c:pt idx="12">
                  <c:v>10</c:v>
                </c:pt>
                <c:pt idx="13">
                  <c:v>20</c:v>
                </c:pt>
                <c:pt idx="14">
                  <c:v>30</c:v>
                </c:pt>
                <c:pt idx="15">
                  <c:v>40</c:v>
                </c:pt>
              </c:numCache>
            </c:numRef>
          </c:xVal>
          <c:yVal>
            <c:numRef>
              <c:f>'Figure.9-dimension'!$Q$17:$Q$32</c:f>
              <c:numCache>
                <c:formatCode>0.00E+00</c:formatCode>
                <c:ptCount val="16"/>
                <c:pt idx="0">
                  <c:v>33.728899254372003</c:v>
                </c:pt>
                <c:pt idx="1">
                  <c:v>33.728896271860002</c:v>
                </c:pt>
                <c:pt idx="2">
                  <c:v>33.728892543720001</c:v>
                </c:pt>
                <c:pt idx="3">
                  <c:v>33.728862718600006</c:v>
                </c:pt>
                <c:pt idx="4">
                  <c:v>33.728825437200001</c:v>
                </c:pt>
                <c:pt idx="5">
                  <c:v>33.728527186000001</c:v>
                </c:pt>
                <c:pt idx="6">
                  <c:v>33.728154372000006</c:v>
                </c:pt>
                <c:pt idx="7">
                  <c:v>33.725171860000003</c:v>
                </c:pt>
                <c:pt idx="8">
                  <c:v>33.721443720000003</c:v>
                </c:pt>
                <c:pt idx="9">
                  <c:v>33.691618600000005</c:v>
                </c:pt>
                <c:pt idx="10">
                  <c:v>33.654337200000001</c:v>
                </c:pt>
                <c:pt idx="11">
                  <c:v>33.356086000000005</c:v>
                </c:pt>
                <c:pt idx="12">
                  <c:v>32.983271999999999</c:v>
                </c:pt>
                <c:pt idx="13">
                  <c:v>32.237644000000003</c:v>
                </c:pt>
                <c:pt idx="14">
                  <c:v>31.492016000000003</c:v>
                </c:pt>
                <c:pt idx="15">
                  <c:v>30.746388000000003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DC7-E046-A839-AE45C6F8ABCD}"/>
            </c:ext>
          </c:extLst>
        </c:ser>
        <c:ser>
          <c:idx val="11"/>
          <c:order val="7"/>
          <c:tx>
            <c:v>Fit - Eskal15</c:v>
          </c:tx>
          <c:spPr>
            <a:ln w="22225">
              <a:solidFill>
                <a:srgbClr val="7030A0"/>
              </a:solidFill>
              <a:prstDash val="sysDash"/>
            </a:ln>
          </c:spPr>
          <c:marker>
            <c:symbol val="none"/>
          </c:marker>
          <c:xVal>
            <c:numRef>
              <c:f>'Figure.9-dimension'!$P$17:$P$33</c:f>
              <c:numCache>
                <c:formatCode>0.00E+00</c:formatCode>
                <c:ptCount val="17"/>
                <c:pt idx="0">
                  <c:v>1.0000000000000001E-5</c:v>
                </c:pt>
                <c:pt idx="1">
                  <c:v>5.0000000000000002E-5</c:v>
                </c:pt>
                <c:pt idx="2">
                  <c:v>1E-4</c:v>
                </c:pt>
                <c:pt idx="3">
                  <c:v>5.0000000000000001E-4</c:v>
                </c:pt>
                <c:pt idx="4">
                  <c:v>1E-3</c:v>
                </c:pt>
                <c:pt idx="5">
                  <c:v>5.0000000000000001E-3</c:v>
                </c:pt>
                <c:pt idx="6">
                  <c:v>0.01</c:v>
                </c:pt>
                <c:pt idx="7">
                  <c:v>0.05</c:v>
                </c:pt>
                <c:pt idx="8">
                  <c:v>0.1</c:v>
                </c:pt>
                <c:pt idx="9">
                  <c:v>0.5</c:v>
                </c:pt>
                <c:pt idx="10">
                  <c:v>1</c:v>
                </c:pt>
                <c:pt idx="11">
                  <c:v>5</c:v>
                </c:pt>
                <c:pt idx="12">
                  <c:v>10</c:v>
                </c:pt>
                <c:pt idx="13">
                  <c:v>20</c:v>
                </c:pt>
                <c:pt idx="14">
                  <c:v>30</c:v>
                </c:pt>
                <c:pt idx="15">
                  <c:v>40</c:v>
                </c:pt>
                <c:pt idx="16">
                  <c:v>50</c:v>
                </c:pt>
              </c:numCache>
            </c:numRef>
          </c:xVal>
          <c:yVal>
            <c:numRef>
              <c:f>'Figure.9-dimension'!$T$17:$T$33</c:f>
              <c:numCache>
                <c:formatCode>0.00E+00</c:formatCode>
                <c:ptCount val="17"/>
                <c:pt idx="0">
                  <c:v>45.220598881275592</c:v>
                </c:pt>
                <c:pt idx="1">
                  <c:v>43.900859793079626</c:v>
                </c:pt>
                <c:pt idx="2">
                  <c:v>43.332479105020468</c:v>
                </c:pt>
                <c:pt idx="3">
                  <c:v>42.012740016824509</c:v>
                </c:pt>
                <c:pt idx="4">
                  <c:v>41.444359328765351</c:v>
                </c:pt>
                <c:pt idx="5">
                  <c:v>40.124620240569392</c:v>
                </c:pt>
                <c:pt idx="6">
                  <c:v>39.556239552510235</c:v>
                </c:pt>
                <c:pt idx="7">
                  <c:v>38.236500464314275</c:v>
                </c:pt>
                <c:pt idx="8">
                  <c:v>37.668119776255118</c:v>
                </c:pt>
                <c:pt idx="9">
                  <c:v>36.348380688059159</c:v>
                </c:pt>
                <c:pt idx="10">
                  <c:v>35.78</c:v>
                </c:pt>
                <c:pt idx="11">
                  <c:v>34.460260911804042</c:v>
                </c:pt>
                <c:pt idx="12">
                  <c:v>33.891880223744884</c:v>
                </c:pt>
                <c:pt idx="13">
                  <c:v>33.323499535685727</c:v>
                </c:pt>
                <c:pt idx="14">
                  <c:v>32.991018147037032</c:v>
                </c:pt>
                <c:pt idx="15">
                  <c:v>32.755118847626576</c:v>
                </c:pt>
                <c:pt idx="16">
                  <c:v>32.572141135548918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7FF-0C4E-9BDD-B6359B15A086}"/>
            </c:ext>
          </c:extLst>
        </c:ser>
        <c:ser>
          <c:idx val="3"/>
          <c:order val="8"/>
          <c:tx>
            <c:v>Fit - Eskal300</c:v>
          </c:tx>
          <c:spPr>
            <a:ln w="28575">
              <a:solidFill>
                <a:srgbClr val="0070C0"/>
              </a:solidFill>
              <a:prstDash val="lgDash"/>
            </a:ln>
          </c:spPr>
          <c:marker>
            <c:symbol val="none"/>
          </c:marker>
          <c:xVal>
            <c:numRef>
              <c:f>'Figure.9-dimension'!$P$17:$P$33</c:f>
              <c:numCache>
                <c:formatCode>0.00E+00</c:formatCode>
                <c:ptCount val="17"/>
                <c:pt idx="0">
                  <c:v>1.0000000000000001E-5</c:v>
                </c:pt>
                <c:pt idx="1">
                  <c:v>5.0000000000000002E-5</c:v>
                </c:pt>
                <c:pt idx="2">
                  <c:v>1E-4</c:v>
                </c:pt>
                <c:pt idx="3">
                  <c:v>5.0000000000000001E-4</c:v>
                </c:pt>
                <c:pt idx="4">
                  <c:v>1E-3</c:v>
                </c:pt>
                <c:pt idx="5">
                  <c:v>5.0000000000000001E-3</c:v>
                </c:pt>
                <c:pt idx="6">
                  <c:v>0.01</c:v>
                </c:pt>
                <c:pt idx="7">
                  <c:v>0.05</c:v>
                </c:pt>
                <c:pt idx="8">
                  <c:v>0.1</c:v>
                </c:pt>
                <c:pt idx="9">
                  <c:v>0.5</c:v>
                </c:pt>
                <c:pt idx="10">
                  <c:v>1</c:v>
                </c:pt>
                <c:pt idx="11">
                  <c:v>5</c:v>
                </c:pt>
                <c:pt idx="12">
                  <c:v>10</c:v>
                </c:pt>
                <c:pt idx="13">
                  <c:v>20</c:v>
                </c:pt>
                <c:pt idx="14">
                  <c:v>30</c:v>
                </c:pt>
                <c:pt idx="15">
                  <c:v>40</c:v>
                </c:pt>
                <c:pt idx="16">
                  <c:v>50</c:v>
                </c:pt>
              </c:numCache>
            </c:numRef>
          </c:xVal>
          <c:yVal>
            <c:numRef>
              <c:f>'Figure.9-dimension'!$S$17:$S$35</c:f>
              <c:numCache>
                <c:formatCode>0.00E+00</c:formatCode>
                <c:ptCount val="19"/>
                <c:pt idx="0">
                  <c:v>67.13404136484462</c:v>
                </c:pt>
                <c:pt idx="1">
                  <c:v>64.140486847717199</c:v>
                </c:pt>
                <c:pt idx="2">
                  <c:v>62.851233091875699</c:v>
                </c:pt>
                <c:pt idx="3">
                  <c:v>59.85767857474827</c:v>
                </c:pt>
                <c:pt idx="4">
                  <c:v>58.568424818906777</c:v>
                </c:pt>
                <c:pt idx="5">
                  <c:v>55.574870301779349</c:v>
                </c:pt>
                <c:pt idx="6">
                  <c:v>54.285616545937849</c:v>
                </c:pt>
                <c:pt idx="7">
                  <c:v>51.29206202881042</c:v>
                </c:pt>
                <c:pt idx="8">
                  <c:v>50.00280827296892</c:v>
                </c:pt>
                <c:pt idx="9">
                  <c:v>47.009253755841499</c:v>
                </c:pt>
                <c:pt idx="10">
                  <c:v>45.72</c:v>
                </c:pt>
                <c:pt idx="11">
                  <c:v>42.72644548287257</c:v>
                </c:pt>
                <c:pt idx="12">
                  <c:v>41.43719172703107</c:v>
                </c:pt>
                <c:pt idx="13">
                  <c:v>40.147937971189577</c:v>
                </c:pt>
                <c:pt idx="14">
                  <c:v>39.393772870108393</c:v>
                </c:pt>
                <c:pt idx="15">
                  <c:v>38.858684215348077</c:v>
                </c:pt>
                <c:pt idx="16">
                  <c:v>38.443637209903649</c:v>
                </c:pt>
                <c:pt idx="17">
                  <c:v>38.104519114266893</c:v>
                </c:pt>
                <c:pt idx="18">
                  <c:v>37.81779884978819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DC7-E046-A839-AE45C6F8AB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114990256"/>
        <c:axId val="-1114986864"/>
      </c:scatterChart>
      <c:valAx>
        <c:axId val="-1114990256"/>
        <c:scaling>
          <c:logBase val="10"/>
          <c:orientation val="minMax"/>
          <c:max val="100"/>
          <c:min val="1.0000000000000001E-5"/>
        </c:scaling>
        <c:delete val="0"/>
        <c:axPos val="b"/>
        <c:title>
          <c:tx>
            <c:rich>
              <a:bodyPr/>
              <a:lstStyle/>
              <a:p>
                <a:pPr>
                  <a:defRPr sz="2000" b="1" i="0">
                    <a:latin typeface="Times New Roman" charset="0"/>
                    <a:ea typeface="Times New Roman" charset="0"/>
                    <a:cs typeface="Times New Roman" charset="0"/>
                  </a:defRPr>
                </a:pPr>
                <a:r>
                  <a:rPr lang="en-US" altLang="zh-CN" sz="2000" b="1" i="0" baseline="0">
                    <a:effectLst/>
                    <a:latin typeface="Times New Roman" charset="0"/>
                    <a:ea typeface="Times New Roman" charset="0"/>
                    <a:cs typeface="Times New Roman" charset="0"/>
                  </a:rPr>
                  <a:t>Confining Stress σ</a:t>
                </a:r>
                <a:r>
                  <a:rPr lang="en-US" altLang="zh-CN" sz="2000" b="1" i="0" baseline="-25000">
                    <a:effectLst/>
                    <a:latin typeface="Times New Roman" charset="0"/>
                    <a:ea typeface="Times New Roman" charset="0"/>
                    <a:cs typeface="Times New Roman" charset="0"/>
                  </a:rPr>
                  <a:t> </a:t>
                </a:r>
                <a:r>
                  <a:rPr lang="en-US" altLang="zh-CN" sz="2000" b="1" i="0" baseline="0">
                    <a:effectLst/>
                    <a:latin typeface="Times New Roman" charset="0"/>
                    <a:ea typeface="Times New Roman" charset="0"/>
                    <a:cs typeface="Times New Roman" charset="0"/>
                  </a:rPr>
                  <a:t>(kPa) </a:t>
                </a:r>
                <a:endParaRPr lang="en-US" altLang="zh-CN" sz="2000" b="1" i="0">
                  <a:effectLst/>
                  <a:latin typeface="Times New Roman" charset="0"/>
                  <a:ea typeface="Times New Roman" charset="0"/>
                  <a:cs typeface="Times New Roman" charset="0"/>
                </a:endParaRPr>
              </a:p>
            </c:rich>
          </c:tx>
          <c:overlay val="0"/>
        </c:title>
        <c:numFmt formatCode="General" sourceLinked="0"/>
        <c:majorTickMark val="in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2000" b="1" i="0">
                <a:latin typeface="Times New Roman" charset="0"/>
                <a:ea typeface="Times New Roman" charset="0"/>
                <a:cs typeface="Times New Roman" charset="0"/>
              </a:defRPr>
            </a:pPr>
            <a:endParaRPr lang="en-US"/>
          </a:p>
        </c:txPr>
        <c:crossAx val="-1114986864"/>
        <c:crosses val="autoZero"/>
        <c:crossBetween val="midCat"/>
      </c:valAx>
      <c:valAx>
        <c:axId val="-1114986864"/>
        <c:scaling>
          <c:orientation val="minMax"/>
          <c:max val="75"/>
          <c:min val="25"/>
        </c:scaling>
        <c:delete val="0"/>
        <c:axPos val="l"/>
        <c:majorGridlines>
          <c:spPr>
            <a:ln w="6350"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2000" b="1" i="0">
                    <a:latin typeface="Times New Roman" charset="0"/>
                    <a:ea typeface="Times New Roman" charset="0"/>
                    <a:cs typeface="Times New Roman" charset="0"/>
                  </a:defRPr>
                </a:pPr>
                <a:r>
                  <a:rPr lang="en-US" altLang="zh-CN" sz="2000" b="1" i="0" baseline="0">
                    <a:effectLst/>
                    <a:latin typeface="Times New Roman" charset="0"/>
                    <a:ea typeface="Times New Roman" charset="0"/>
                    <a:cs typeface="Times New Roman" charset="0"/>
                  </a:rPr>
                  <a:t>Angles </a:t>
                </a:r>
                <a:r>
                  <a:rPr lang="en-US" altLang="zh-CN" sz="2000" b="1" i="0" u="none" strike="noStrike" baseline="0">
                    <a:effectLst/>
                    <a:latin typeface="Times New Roman" charset="0"/>
                    <a:ea typeface="Times New Roman" charset="0"/>
                    <a:cs typeface="Times New Roman" charset="0"/>
                  </a:rPr>
                  <a:t>ϕ</a:t>
                </a:r>
                <a:r>
                  <a:rPr lang="en-US" altLang="zh-CN" sz="2000" b="1" i="0" u="none" strike="noStrike" baseline="-25000">
                    <a:effectLst/>
                    <a:latin typeface="Times New Roman" charset="0"/>
                    <a:ea typeface="Times New Roman" charset="0"/>
                    <a:cs typeface="Times New Roman" charset="0"/>
                  </a:rPr>
                  <a:t> </a:t>
                </a:r>
                <a:r>
                  <a:rPr lang="en-US" altLang="zh-CN" sz="2000" b="1" i="0" u="none" strike="noStrike" baseline="0">
                    <a:effectLst/>
                    <a:latin typeface="Times New Roman" charset="0"/>
                    <a:ea typeface="Times New Roman" charset="0"/>
                    <a:cs typeface="Times New Roman" charset="0"/>
                  </a:rPr>
                  <a:t>(°) </a:t>
                </a:r>
                <a:r>
                  <a:rPr lang="en-US" altLang="zh-CN" sz="2000" b="1" i="0" baseline="0">
                    <a:effectLst/>
                    <a:latin typeface="Times New Roman" charset="0"/>
                    <a:ea typeface="Times New Roman" charset="0"/>
                    <a:cs typeface="Times New Roman" charset="0"/>
                  </a:rPr>
                  <a:t>  </a:t>
                </a:r>
                <a:endParaRPr lang="en-US" altLang="zh-CN" sz="2000" b="1" i="0">
                  <a:effectLst/>
                  <a:latin typeface="Times New Roman" charset="0"/>
                  <a:ea typeface="Times New Roman" charset="0"/>
                  <a:cs typeface="Times New Roman" charset="0"/>
                </a:endParaRPr>
              </a:p>
            </c:rich>
          </c:tx>
          <c:overlay val="0"/>
        </c:title>
        <c:numFmt formatCode="General" sourceLinked="0"/>
        <c:majorTickMark val="in"/>
        <c:minorTickMark val="in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2000" b="1" i="0">
                <a:latin typeface="Times New Roman" charset="0"/>
                <a:ea typeface="Times New Roman" charset="0"/>
                <a:cs typeface="Times New Roman" charset="0"/>
              </a:defRPr>
            </a:pPr>
            <a:endParaRPr lang="en-US"/>
          </a:p>
        </c:txPr>
        <c:crossAx val="-1114990256"/>
        <c:crossesAt val="1.0000000000000001E-5"/>
        <c:crossBetween val="midCat"/>
        <c:majorUnit val="10"/>
        <c:minorUnit val="5"/>
      </c:valAx>
      <c:spPr>
        <a:ln w="22225">
          <a:solidFill>
            <a:schemeClr val="tx1"/>
          </a:solidFill>
        </a:ln>
      </c:spPr>
    </c:plotArea>
    <c:legend>
      <c:legendPos val="tr"/>
      <c:layout>
        <c:manualLayout>
          <c:xMode val="edge"/>
          <c:yMode val="edge"/>
          <c:x val="0.62379377104377109"/>
          <c:y val="5.1287601992923676E-2"/>
          <c:w val="0.31127176527176526"/>
          <c:h val="0.36711250000000001"/>
        </c:manualLayout>
      </c:layout>
      <c:overlay val="1"/>
      <c:spPr>
        <a:solidFill>
          <a:schemeClr val="bg1"/>
        </a:solidFill>
        <a:ln w="25400">
          <a:solidFill>
            <a:schemeClr val="tx1"/>
          </a:solidFill>
        </a:ln>
      </c:spPr>
      <c:txPr>
        <a:bodyPr/>
        <a:lstStyle/>
        <a:p>
          <a:pPr>
            <a:defRPr sz="1600" b="1" i="0">
              <a:latin typeface="Times New Roman" charset="0"/>
              <a:ea typeface="Times New Roman" charset="0"/>
              <a:cs typeface="Times New Roman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1003300</xdr:colOff>
      <xdr:row>5</xdr:row>
      <xdr:rowOff>63500</xdr:rowOff>
    </xdr:from>
    <xdr:to>
      <xdr:col>18</xdr:col>
      <xdr:colOff>530900</xdr:colOff>
      <xdr:row>35</xdr:row>
      <xdr:rowOff>53800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39</xdr:row>
      <xdr:rowOff>0</xdr:rowOff>
    </xdr:from>
    <xdr:to>
      <xdr:col>18</xdr:col>
      <xdr:colOff>657900</xdr:colOff>
      <xdr:row>69</xdr:row>
      <xdr:rowOff>130000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0</xdr:colOff>
      <xdr:row>6</xdr:row>
      <xdr:rowOff>0</xdr:rowOff>
    </xdr:from>
    <xdr:to>
      <xdr:col>29</xdr:col>
      <xdr:colOff>61000</xdr:colOff>
      <xdr:row>35</xdr:row>
      <xdr:rowOff>218900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1003300</xdr:colOff>
      <xdr:row>5</xdr:row>
      <xdr:rowOff>63500</xdr:rowOff>
    </xdr:from>
    <xdr:to>
      <xdr:col>18</xdr:col>
      <xdr:colOff>530900</xdr:colOff>
      <xdr:row>35</xdr:row>
      <xdr:rowOff>53800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39</xdr:row>
      <xdr:rowOff>0</xdr:rowOff>
    </xdr:from>
    <xdr:to>
      <xdr:col>18</xdr:col>
      <xdr:colOff>657900</xdr:colOff>
      <xdr:row>69</xdr:row>
      <xdr:rowOff>79200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812800</xdr:colOff>
      <xdr:row>23</xdr:row>
      <xdr:rowOff>406400</xdr:rowOff>
    </xdr:from>
    <xdr:to>
      <xdr:col>12</xdr:col>
      <xdr:colOff>492800</xdr:colOff>
      <xdr:row>52</xdr:row>
      <xdr:rowOff>53800</xdr:rowOff>
    </xdr:to>
    <xdr:graphicFrame macro="">
      <xdr:nvGraphicFramePr>
        <xdr:cNvPr id="2" name="图表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0.32987</cdr:x>
      <cdr:y>0.7429</cdr:y>
    </cdr:from>
    <cdr:to>
      <cdr:x>0.3711</cdr:x>
      <cdr:y>0.7815</cdr:y>
    </cdr:to>
    <cdr:cxnSp macro="">
      <cdr:nvCxnSpPr>
        <cdr:cNvPr id="8" name="直线连接符 7">
          <a:extLst xmlns:a="http://schemas.openxmlformats.org/drawingml/2006/main">
            <a:ext uri="{FF2B5EF4-FFF2-40B4-BE49-F238E27FC236}">
              <a16:creationId xmlns:a16="http://schemas.microsoft.com/office/drawing/2014/main" id="{FE8DD71E-67A4-5645-93A8-9FF90FF48CE1}"/>
            </a:ext>
          </a:extLst>
        </cdr:cNvPr>
        <cdr:cNvCxnSpPr/>
      </cdr:nvCxnSpPr>
      <cdr:spPr>
        <a:xfrm xmlns:a="http://schemas.openxmlformats.org/drawingml/2006/main" flipV="1">
          <a:off x="2743200" y="4889500"/>
          <a:ext cx="342900" cy="254000"/>
        </a:xfrm>
        <a:prstGeom xmlns:a="http://schemas.openxmlformats.org/drawingml/2006/main" prst="line">
          <a:avLst/>
        </a:prstGeom>
        <a:ln xmlns:a="http://schemas.openxmlformats.org/drawingml/2006/main" w="38100">
          <a:solidFill>
            <a:schemeClr val="tx1"/>
          </a:solidFill>
          <a:headEnd type="none" w="med" len="med"/>
          <a:tailEnd type="triangle" w="med" len="med"/>
        </a:ln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0.26267</cdr:x>
      <cdr:y>0.77992</cdr:y>
    </cdr:from>
    <cdr:to>
      <cdr:x>0.45968</cdr:x>
      <cdr:y>0.8373</cdr:y>
    </cdr:to>
    <cdr:sp macro="" textlink="">
      <cdr:nvSpPr>
        <cdr:cNvPr id="18" name="文本框 17"/>
        <cdr:cNvSpPr txBox="1"/>
      </cdr:nvSpPr>
      <cdr:spPr>
        <a:xfrm xmlns:a="http://schemas.openxmlformats.org/drawingml/2006/main">
          <a:off x="2184401" y="5133102"/>
          <a:ext cx="1638300" cy="3776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800" b="1">
              <a:latin typeface="Times New Roman" charset="0"/>
              <a:ea typeface="Times New Roman" charset="0"/>
              <a:cs typeface="Times New Roman" charset="0"/>
            </a:rPr>
            <a:t>Single</a:t>
          </a:r>
          <a:r>
            <a:rPr lang="en-US" altLang="zh-CN" sz="1800" b="1" baseline="0">
              <a:latin typeface="Times New Roman" charset="0"/>
              <a:ea typeface="Times New Roman" charset="0"/>
              <a:cs typeface="Times New Roman" charset="0"/>
            </a:rPr>
            <a:t> Particle</a:t>
          </a:r>
          <a:endParaRPr lang="zh-CN" altLang="en-US" sz="1800" b="1">
            <a:latin typeface="Times New Roman" charset="0"/>
            <a:ea typeface="Times New Roman" charset="0"/>
            <a:cs typeface="Times New Roman" charset="0"/>
          </a:endParaRPr>
        </a:p>
      </cdr:txBody>
    </cdr:sp>
  </cdr:relSizeAnchor>
  <cdr:relSizeAnchor xmlns:cdr="http://schemas.openxmlformats.org/drawingml/2006/chartDrawing">
    <cdr:from>
      <cdr:x>0.13134</cdr:x>
      <cdr:y>0.27594</cdr:y>
    </cdr:from>
    <cdr:to>
      <cdr:x>0.1573</cdr:x>
      <cdr:y>0.35698</cdr:y>
    </cdr:to>
    <cdr:cxnSp macro="">
      <cdr:nvCxnSpPr>
        <cdr:cNvPr id="25" name="直线连接符 24">
          <a:extLst xmlns:a="http://schemas.openxmlformats.org/drawingml/2006/main">
            <a:ext uri="{FF2B5EF4-FFF2-40B4-BE49-F238E27FC236}">
              <a16:creationId xmlns:a16="http://schemas.microsoft.com/office/drawing/2014/main" id="{CA2B6502-EEA2-5A4F-8C5E-B178C2B21194}"/>
            </a:ext>
          </a:extLst>
        </cdr:cNvPr>
        <cdr:cNvCxnSpPr/>
      </cdr:nvCxnSpPr>
      <cdr:spPr>
        <a:xfrm xmlns:a="http://schemas.openxmlformats.org/drawingml/2006/main" flipH="1" flipV="1">
          <a:off x="1092200" y="1816102"/>
          <a:ext cx="215900" cy="533398"/>
        </a:xfrm>
        <a:prstGeom xmlns:a="http://schemas.openxmlformats.org/drawingml/2006/main" prst="line">
          <a:avLst/>
        </a:prstGeom>
        <a:ln xmlns:a="http://schemas.openxmlformats.org/drawingml/2006/main" w="38100">
          <a:solidFill>
            <a:srgbClr val="0070C0"/>
          </a:solidFill>
          <a:headEnd type="none" w="med" len="med"/>
          <a:tailEnd type="triangle" w="med" len="med"/>
        </a:ln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0.11759</cdr:x>
      <cdr:y>0.35373</cdr:y>
    </cdr:from>
    <cdr:to>
      <cdr:x>0.36958</cdr:x>
      <cdr:y>0.41077</cdr:y>
    </cdr:to>
    <cdr:sp macro="" textlink="">
      <cdr:nvSpPr>
        <cdr:cNvPr id="26" name="文本框 25"/>
        <cdr:cNvSpPr txBox="1"/>
      </cdr:nvSpPr>
      <cdr:spPr>
        <a:xfrm xmlns:a="http://schemas.openxmlformats.org/drawingml/2006/main">
          <a:off x="977885" y="2328094"/>
          <a:ext cx="2095549" cy="3754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800" b="1">
              <a:solidFill>
                <a:srgbClr val="0070C0"/>
              </a:solidFill>
              <a:latin typeface="Times New Roman" charset="0"/>
              <a:ea typeface="Times New Roman" charset="0"/>
              <a:cs typeface="Times New Roman" charset="0"/>
            </a:rPr>
            <a:t>Single Particle</a:t>
          </a:r>
        </a:p>
      </cdr:txBody>
    </cdr:sp>
  </cdr:relSizeAnchor>
  <cdr:relSizeAnchor xmlns:cdr="http://schemas.openxmlformats.org/drawingml/2006/chartDrawing">
    <cdr:from>
      <cdr:x>0.44594</cdr:x>
      <cdr:y>0.29295</cdr:y>
    </cdr:from>
    <cdr:to>
      <cdr:x>0.44594</cdr:x>
      <cdr:y>0.35034</cdr:y>
    </cdr:to>
    <cdr:cxnSp macro="">
      <cdr:nvCxnSpPr>
        <cdr:cNvPr id="30" name="直线连接符 29">
          <a:extLst xmlns:a="http://schemas.openxmlformats.org/drawingml/2006/main">
            <a:ext uri="{FF2B5EF4-FFF2-40B4-BE49-F238E27FC236}">
              <a16:creationId xmlns:a16="http://schemas.microsoft.com/office/drawing/2014/main" id="{F2D6125A-6EB1-CC48-BEBD-6CB35F11B959}"/>
            </a:ext>
          </a:extLst>
        </cdr:cNvPr>
        <cdr:cNvCxnSpPr/>
      </cdr:nvCxnSpPr>
      <cdr:spPr>
        <a:xfrm xmlns:a="http://schemas.openxmlformats.org/drawingml/2006/main">
          <a:off x="3708449" y="1898298"/>
          <a:ext cx="0" cy="371888"/>
        </a:xfrm>
        <a:prstGeom xmlns:a="http://schemas.openxmlformats.org/drawingml/2006/main" prst="line">
          <a:avLst/>
        </a:prstGeom>
        <a:ln xmlns:a="http://schemas.openxmlformats.org/drawingml/2006/main" w="38100">
          <a:solidFill>
            <a:srgbClr val="0070C0"/>
          </a:solidFill>
          <a:headEnd type="none" w="med" len="med"/>
          <a:tailEnd type="triangle" w="med" len="med"/>
        </a:ln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0.44288</cdr:x>
      <cdr:y>0.27703</cdr:y>
    </cdr:from>
    <cdr:to>
      <cdr:x>0.54979</cdr:x>
      <cdr:y>0.33071</cdr:y>
    </cdr:to>
    <cdr:sp macro="" textlink="">
      <cdr:nvSpPr>
        <cdr:cNvPr id="31" name="文本框 30"/>
        <cdr:cNvSpPr txBox="1"/>
      </cdr:nvSpPr>
      <cdr:spPr>
        <a:xfrm xmlns:a="http://schemas.openxmlformats.org/drawingml/2006/main">
          <a:off x="3682970" y="1823294"/>
          <a:ext cx="889063" cy="353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600" b="1">
              <a:solidFill>
                <a:srgbClr val="0070C0"/>
              </a:solidFill>
              <a:latin typeface="Times New Roman" charset="0"/>
              <a:ea typeface="Times New Roman" charset="0"/>
              <a:cs typeface="Times New Roman" charset="0"/>
            </a:rPr>
            <a:t>h</a:t>
          </a:r>
          <a:r>
            <a:rPr lang="en-US" altLang="zh-CN" sz="1600" b="1" baseline="-25000">
              <a:solidFill>
                <a:srgbClr val="0070C0"/>
              </a:solidFill>
              <a:latin typeface="Times New Roman" charset="0"/>
              <a:ea typeface="Times New Roman" charset="0"/>
              <a:cs typeface="Times New Roman" charset="0"/>
            </a:rPr>
            <a:t>eff</a:t>
          </a:r>
          <a:r>
            <a:rPr lang="en-US" altLang="zh-CN" sz="1600" b="1">
              <a:solidFill>
                <a:srgbClr val="0070C0"/>
              </a:solidFill>
              <a:latin typeface="Times New Roman" charset="0"/>
              <a:ea typeface="Times New Roman" charset="0"/>
              <a:cs typeface="Times New Roman" charset="0"/>
            </a:rPr>
            <a:t>=2%</a:t>
          </a:r>
          <a:endParaRPr lang="zh-CN" altLang="en-US" sz="1600" b="1">
            <a:solidFill>
              <a:srgbClr val="0070C0"/>
            </a:solidFill>
            <a:latin typeface="Times New Roman" charset="0"/>
            <a:ea typeface="Times New Roman" charset="0"/>
            <a:cs typeface="Times New Roman" charset="0"/>
          </a:endParaRPr>
        </a:p>
      </cdr:txBody>
    </cdr:sp>
  </cdr:relSizeAnchor>
  <cdr:relSizeAnchor xmlns:cdr="http://schemas.openxmlformats.org/drawingml/2006/chartDrawing">
    <cdr:from>
      <cdr:x>0.51924</cdr:x>
      <cdr:y>0.32393</cdr:y>
    </cdr:from>
    <cdr:to>
      <cdr:x>0.51924</cdr:x>
      <cdr:y>0.38131</cdr:y>
    </cdr:to>
    <cdr:cxnSp macro="">
      <cdr:nvCxnSpPr>
        <cdr:cNvPr id="38" name="直线连接符 37">
          <a:extLst xmlns:a="http://schemas.openxmlformats.org/drawingml/2006/main">
            <a:ext uri="{FF2B5EF4-FFF2-40B4-BE49-F238E27FC236}">
              <a16:creationId xmlns:a16="http://schemas.microsoft.com/office/drawing/2014/main" id="{D4FFB86C-DA05-0E44-92F3-FA366E1BEC77}"/>
            </a:ext>
          </a:extLst>
        </cdr:cNvPr>
        <cdr:cNvCxnSpPr/>
      </cdr:nvCxnSpPr>
      <cdr:spPr>
        <a:xfrm xmlns:a="http://schemas.openxmlformats.org/drawingml/2006/main">
          <a:off x="4318000" y="2222500"/>
          <a:ext cx="0" cy="393700"/>
        </a:xfrm>
        <a:prstGeom xmlns:a="http://schemas.openxmlformats.org/drawingml/2006/main" prst="line">
          <a:avLst/>
        </a:prstGeom>
        <a:ln xmlns:a="http://schemas.openxmlformats.org/drawingml/2006/main" w="38100">
          <a:solidFill>
            <a:srgbClr val="0070C0"/>
          </a:solidFill>
          <a:headEnd type="none" w="med" len="med"/>
          <a:tailEnd type="triangle" w="med" len="med"/>
        </a:ln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0.51313</cdr:x>
      <cdr:y>0.309</cdr:y>
    </cdr:from>
    <cdr:to>
      <cdr:x>0.5788</cdr:x>
      <cdr:y>0.36268</cdr:y>
    </cdr:to>
    <cdr:sp macro="" textlink="">
      <cdr:nvSpPr>
        <cdr:cNvPr id="39" name="文本框 38"/>
        <cdr:cNvSpPr txBox="1"/>
      </cdr:nvSpPr>
      <cdr:spPr>
        <a:xfrm xmlns:a="http://schemas.openxmlformats.org/drawingml/2006/main">
          <a:off x="4267193" y="2033725"/>
          <a:ext cx="546112" cy="3533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600" b="1">
              <a:solidFill>
                <a:srgbClr val="0070C0"/>
              </a:solidFill>
              <a:latin typeface="Times New Roman" charset="0"/>
              <a:ea typeface="Times New Roman" charset="0"/>
              <a:cs typeface="Times New Roman" charset="0"/>
            </a:rPr>
            <a:t>h</a:t>
          </a:r>
          <a:r>
            <a:rPr lang="en-US" altLang="zh-CN" sz="1600" b="1" baseline="-25000">
              <a:solidFill>
                <a:srgbClr val="0070C0"/>
              </a:solidFill>
              <a:latin typeface="Times New Roman" charset="0"/>
              <a:ea typeface="Times New Roman" charset="0"/>
              <a:cs typeface="Times New Roman" charset="0"/>
            </a:rPr>
            <a:t>eff</a:t>
          </a:r>
          <a:r>
            <a:rPr lang="en-US" altLang="zh-CN" sz="1600" b="1">
              <a:solidFill>
                <a:srgbClr val="0070C0"/>
              </a:solidFill>
              <a:latin typeface="Times New Roman" charset="0"/>
              <a:ea typeface="Times New Roman" charset="0"/>
              <a:cs typeface="Times New Roman" charset="0"/>
            </a:rPr>
            <a:t>=20%</a:t>
          </a:r>
          <a:endParaRPr lang="zh-CN" altLang="en-US" sz="1600" b="1">
            <a:solidFill>
              <a:srgbClr val="0070C0"/>
            </a:solidFill>
            <a:latin typeface="Times New Roman" charset="0"/>
            <a:ea typeface="Times New Roman" charset="0"/>
            <a:cs typeface="Times New Roman" charset="0"/>
          </a:endParaRPr>
        </a:p>
      </cdr:txBody>
    </cdr:sp>
  </cdr:relSizeAnchor>
  <cdr:relSizeAnchor xmlns:cdr="http://schemas.openxmlformats.org/drawingml/2006/chartDrawing">
    <cdr:from>
      <cdr:x>0.47037</cdr:x>
      <cdr:y>0.38682</cdr:y>
    </cdr:from>
    <cdr:to>
      <cdr:x>0.47037</cdr:x>
      <cdr:y>0.44791</cdr:y>
    </cdr:to>
    <cdr:cxnSp macro="">
      <cdr:nvCxnSpPr>
        <cdr:cNvPr id="40" name="直线连接符 39">
          <a:extLst xmlns:a="http://schemas.openxmlformats.org/drawingml/2006/main">
            <a:ext uri="{FF2B5EF4-FFF2-40B4-BE49-F238E27FC236}">
              <a16:creationId xmlns:a16="http://schemas.microsoft.com/office/drawing/2014/main" id="{812793D6-50BB-0D4E-A688-94C6E5A5C015}"/>
            </a:ext>
          </a:extLst>
        </cdr:cNvPr>
        <cdr:cNvCxnSpPr/>
      </cdr:nvCxnSpPr>
      <cdr:spPr>
        <a:xfrm xmlns:a="http://schemas.openxmlformats.org/drawingml/2006/main" flipV="1">
          <a:off x="3911561" y="2658878"/>
          <a:ext cx="0" cy="419915"/>
        </a:xfrm>
        <a:prstGeom xmlns:a="http://schemas.openxmlformats.org/drawingml/2006/main" prst="line">
          <a:avLst/>
        </a:prstGeom>
        <a:ln xmlns:a="http://schemas.openxmlformats.org/drawingml/2006/main" w="38100">
          <a:solidFill>
            <a:srgbClr val="0070C0"/>
          </a:solidFill>
          <a:headEnd type="none" w="med" len="med"/>
          <a:tailEnd type="triangle" w="med" len="med"/>
        </a:ln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0.46579</cdr:x>
      <cdr:y>0.42453</cdr:y>
    </cdr:from>
    <cdr:to>
      <cdr:x>0.53146</cdr:x>
      <cdr:y>0.47821</cdr:y>
    </cdr:to>
    <cdr:sp macro="" textlink="">
      <cdr:nvSpPr>
        <cdr:cNvPr id="41" name="文本框 40"/>
        <cdr:cNvSpPr txBox="1"/>
      </cdr:nvSpPr>
      <cdr:spPr>
        <a:xfrm xmlns:a="http://schemas.openxmlformats.org/drawingml/2006/main">
          <a:off x="3873503" y="2794058"/>
          <a:ext cx="546112" cy="353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600" b="1">
              <a:solidFill>
                <a:srgbClr val="0070C0"/>
              </a:solidFill>
              <a:latin typeface="Times New Roman" charset="0"/>
              <a:ea typeface="Times New Roman" charset="0"/>
              <a:cs typeface="Times New Roman" charset="0"/>
            </a:rPr>
            <a:t>h</a:t>
          </a:r>
          <a:r>
            <a:rPr lang="en-US" altLang="zh-CN" sz="1600" b="1" baseline="-25000">
              <a:solidFill>
                <a:srgbClr val="0070C0"/>
              </a:solidFill>
              <a:latin typeface="Times New Roman" charset="0"/>
              <a:ea typeface="Times New Roman" charset="0"/>
              <a:cs typeface="Times New Roman" charset="0"/>
            </a:rPr>
            <a:t>eff</a:t>
          </a:r>
          <a:r>
            <a:rPr lang="en-US" altLang="zh-CN" sz="1600" b="1">
              <a:solidFill>
                <a:srgbClr val="0070C0"/>
              </a:solidFill>
              <a:latin typeface="Times New Roman" charset="0"/>
              <a:ea typeface="Times New Roman" charset="0"/>
              <a:cs typeface="Times New Roman" charset="0"/>
            </a:rPr>
            <a:t>=5%</a:t>
          </a:r>
          <a:endParaRPr lang="zh-CN" altLang="en-US" sz="1600" b="1">
            <a:solidFill>
              <a:srgbClr val="0070C0"/>
            </a:solidFill>
            <a:latin typeface="Times New Roman" charset="0"/>
            <a:ea typeface="Times New Roman" charset="0"/>
            <a:cs typeface="Times New Roman" charset="0"/>
          </a:endParaRPr>
        </a:p>
      </cdr:txBody>
    </cdr:sp>
  </cdr:relSizeAnchor>
  <cdr:relSizeAnchor xmlns:cdr="http://schemas.openxmlformats.org/drawingml/2006/chartDrawing">
    <cdr:from>
      <cdr:x>0.6416</cdr:x>
      <cdr:y>0.48922</cdr:y>
    </cdr:from>
    <cdr:to>
      <cdr:x>0.64259</cdr:x>
      <cdr:y>0.55184</cdr:y>
    </cdr:to>
    <cdr:cxnSp macro="">
      <cdr:nvCxnSpPr>
        <cdr:cNvPr id="49" name="直线连接符 48">
          <a:extLst xmlns:a="http://schemas.openxmlformats.org/drawingml/2006/main">
            <a:ext uri="{FF2B5EF4-FFF2-40B4-BE49-F238E27FC236}">
              <a16:creationId xmlns:a16="http://schemas.microsoft.com/office/drawing/2014/main" id="{7892A34B-0449-B244-9E44-53F3843E1976}"/>
            </a:ext>
          </a:extLst>
        </cdr:cNvPr>
        <cdr:cNvCxnSpPr/>
      </cdr:nvCxnSpPr>
      <cdr:spPr>
        <a:xfrm xmlns:a="http://schemas.openxmlformats.org/drawingml/2006/main" flipV="1">
          <a:off x="5335548" y="3170152"/>
          <a:ext cx="8232" cy="405778"/>
        </a:xfrm>
        <a:prstGeom xmlns:a="http://schemas.openxmlformats.org/drawingml/2006/main" prst="line">
          <a:avLst/>
        </a:prstGeom>
        <a:ln xmlns:a="http://schemas.openxmlformats.org/drawingml/2006/main" w="38100">
          <a:solidFill>
            <a:srgbClr val="0070C0"/>
          </a:solidFill>
          <a:headEnd type="none" w="med" len="med"/>
          <a:tailEnd type="triangle" w="med" len="med"/>
        </a:ln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0.63077</cdr:x>
      <cdr:y>0.54403</cdr:y>
    </cdr:from>
    <cdr:to>
      <cdr:x>0.76512</cdr:x>
      <cdr:y>0.59771</cdr:y>
    </cdr:to>
    <cdr:sp macro="" textlink="">
      <cdr:nvSpPr>
        <cdr:cNvPr id="50" name="文本框 49"/>
        <cdr:cNvSpPr txBox="1"/>
      </cdr:nvSpPr>
      <cdr:spPr>
        <a:xfrm xmlns:a="http://schemas.openxmlformats.org/drawingml/2006/main">
          <a:off x="5245479" y="3580574"/>
          <a:ext cx="1117222" cy="3533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600" b="1">
              <a:solidFill>
                <a:srgbClr val="0070C0"/>
              </a:solidFill>
              <a:latin typeface="Times New Roman" charset="0"/>
              <a:ea typeface="Times New Roman" charset="0"/>
              <a:cs typeface="Times New Roman" charset="0"/>
            </a:rPr>
            <a:t>h</a:t>
          </a:r>
          <a:r>
            <a:rPr lang="en-US" altLang="zh-CN" sz="1600" b="1" baseline="-25000">
              <a:solidFill>
                <a:srgbClr val="0070C0"/>
              </a:solidFill>
              <a:latin typeface="Times New Roman" charset="0"/>
              <a:ea typeface="Times New Roman" charset="0"/>
              <a:cs typeface="Times New Roman" charset="0"/>
            </a:rPr>
            <a:t>eff</a:t>
          </a:r>
          <a:r>
            <a:rPr lang="en-US" altLang="zh-CN" sz="1600" b="1">
              <a:solidFill>
                <a:srgbClr val="0070C0"/>
              </a:solidFill>
              <a:latin typeface="Times New Roman" charset="0"/>
              <a:ea typeface="Times New Roman" charset="0"/>
              <a:cs typeface="Times New Roman" charset="0"/>
            </a:rPr>
            <a:t>=100%</a:t>
          </a:r>
          <a:endParaRPr lang="zh-CN" altLang="en-US" sz="1600" b="1">
            <a:solidFill>
              <a:srgbClr val="0070C0"/>
            </a:solidFill>
            <a:latin typeface="Times New Roman" charset="0"/>
            <a:ea typeface="Times New Roman" charset="0"/>
            <a:cs typeface="Times New Roman" charset="0"/>
          </a:endParaRPr>
        </a:p>
      </cdr:txBody>
    </cdr:sp>
  </cdr:relSizeAnchor>
  <cdr:relSizeAnchor xmlns:cdr="http://schemas.openxmlformats.org/drawingml/2006/chartDrawing">
    <cdr:from>
      <cdr:x>0.1336</cdr:x>
      <cdr:y>0.19296</cdr:y>
    </cdr:from>
    <cdr:to>
      <cdr:x>0.52077</cdr:x>
      <cdr:y>0.22407</cdr:y>
    </cdr:to>
    <cdr:sp macro="" textlink="">
      <cdr:nvSpPr>
        <cdr:cNvPr id="2" name="右大括号 1"/>
        <cdr:cNvSpPr/>
      </cdr:nvSpPr>
      <cdr:spPr>
        <a:xfrm xmlns:a="http://schemas.openxmlformats.org/drawingml/2006/main" rot="16200000">
          <a:off x="2618490" y="-237474"/>
          <a:ext cx="204741" cy="3219684"/>
        </a:xfrm>
        <a:prstGeom xmlns:a="http://schemas.openxmlformats.org/drawingml/2006/main" prst="rightBrace">
          <a:avLst>
            <a:gd name="adj1" fmla="val 8333"/>
            <a:gd name="adj2" fmla="val 45631"/>
          </a:avLst>
        </a:prstGeom>
        <a:ln xmlns:a="http://schemas.openxmlformats.org/drawingml/2006/main">
          <a:solidFill>
            <a:srgbClr val="0070C0">
              <a:alpha val="50000"/>
            </a:srgbClr>
          </a:solidFill>
        </a:ln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zh-CN"/>
        </a:p>
      </cdr:txBody>
    </cdr:sp>
  </cdr:relSizeAnchor>
  <cdr:relSizeAnchor xmlns:cdr="http://schemas.openxmlformats.org/drawingml/2006/chartDrawing">
    <cdr:from>
      <cdr:x>0.22297</cdr:x>
      <cdr:y>0.12942</cdr:y>
    </cdr:from>
    <cdr:to>
      <cdr:x>0.39248</cdr:x>
      <cdr:y>0.18311</cdr:y>
    </cdr:to>
    <cdr:sp macro="" textlink="">
      <cdr:nvSpPr>
        <cdr:cNvPr id="27" name="文本框 26"/>
        <cdr:cNvSpPr txBox="1"/>
      </cdr:nvSpPr>
      <cdr:spPr>
        <a:xfrm xmlns:a="http://schemas.openxmlformats.org/drawingml/2006/main">
          <a:off x="1854195" y="858398"/>
          <a:ext cx="1409705" cy="3560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800" b="1" baseline="0">
              <a:solidFill>
                <a:srgbClr val="0070C0"/>
              </a:solidFill>
              <a:latin typeface="Times New Roman" charset="0"/>
              <a:ea typeface="Times New Roman" charset="0"/>
              <a:cs typeface="Times New Roman" charset="0"/>
            </a:rPr>
            <a:t>Agglomerates</a:t>
          </a:r>
          <a:endParaRPr lang="zh-CN" altLang="en-US" sz="1800" b="1">
            <a:solidFill>
              <a:srgbClr val="0070C0"/>
            </a:solidFill>
            <a:latin typeface="Times New Roman" charset="0"/>
            <a:ea typeface="Times New Roman" charset="0"/>
            <a:cs typeface="Times New Roman" charset="0"/>
          </a:endParaRPr>
        </a:p>
      </cdr:txBody>
    </cdr:sp>
  </cdr:relSizeAnchor>
  <cdr:relSizeAnchor xmlns:cdr="http://schemas.openxmlformats.org/drawingml/2006/chartDrawing">
    <cdr:from>
      <cdr:x>0.36348</cdr:x>
      <cdr:y>0.36052</cdr:y>
    </cdr:from>
    <cdr:to>
      <cdr:x>0.47039</cdr:x>
      <cdr:y>0.4142</cdr:y>
    </cdr:to>
    <cdr:sp macro="" textlink="">
      <cdr:nvSpPr>
        <cdr:cNvPr id="29" name="文本框 1">
          <a:extLst xmlns:a="http://schemas.openxmlformats.org/drawingml/2006/main">
            <a:ext uri="{FF2B5EF4-FFF2-40B4-BE49-F238E27FC236}">
              <a16:creationId xmlns:a16="http://schemas.microsoft.com/office/drawing/2014/main" id="{AC8319E4-7C89-6D47-8D15-681F8720AF55}"/>
            </a:ext>
          </a:extLst>
        </cdr:cNvPr>
        <cdr:cNvSpPr txBox="1"/>
      </cdr:nvSpPr>
      <cdr:spPr>
        <a:xfrm xmlns:a="http://schemas.openxmlformats.org/drawingml/2006/main">
          <a:off x="3022665" y="2372791"/>
          <a:ext cx="889063" cy="353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600" b="1">
              <a:solidFill>
                <a:srgbClr val="0070C0"/>
              </a:solidFill>
              <a:latin typeface="Times New Roman" charset="0"/>
              <a:ea typeface="Times New Roman" charset="0"/>
              <a:cs typeface="Times New Roman" charset="0"/>
            </a:rPr>
            <a:t>h</a:t>
          </a:r>
          <a:r>
            <a:rPr lang="en-US" altLang="zh-CN" sz="1600" b="1" baseline="-25000">
              <a:solidFill>
                <a:srgbClr val="0070C0"/>
              </a:solidFill>
              <a:latin typeface="Times New Roman" charset="0"/>
              <a:ea typeface="Times New Roman" charset="0"/>
              <a:cs typeface="Times New Roman" charset="0"/>
            </a:rPr>
            <a:t>eff</a:t>
          </a:r>
          <a:r>
            <a:rPr lang="en-US" altLang="zh-CN" sz="1600" b="1">
              <a:solidFill>
                <a:srgbClr val="0070C0"/>
              </a:solidFill>
              <a:latin typeface="Times New Roman" charset="0"/>
              <a:ea typeface="Times New Roman" charset="0"/>
              <a:cs typeface="Times New Roman" charset="0"/>
            </a:rPr>
            <a:t>=1%</a:t>
          </a:r>
          <a:endParaRPr lang="zh-CN" altLang="en-US" sz="1600" b="1">
            <a:solidFill>
              <a:srgbClr val="0070C0"/>
            </a:solidFill>
            <a:latin typeface="Times New Roman" charset="0"/>
            <a:ea typeface="Times New Roman" charset="0"/>
            <a:cs typeface="Times New Roman" charset="0"/>
          </a:endParaRPr>
        </a:p>
      </cdr:txBody>
    </cdr:sp>
  </cdr:relSizeAnchor>
  <cdr:relSizeAnchor xmlns:cdr="http://schemas.openxmlformats.org/drawingml/2006/chartDrawing">
    <cdr:from>
      <cdr:x>0.36805</cdr:x>
      <cdr:y>0.32424</cdr:y>
    </cdr:from>
    <cdr:to>
      <cdr:x>0.36805</cdr:x>
      <cdr:y>0.38217</cdr:y>
    </cdr:to>
    <cdr:cxnSp macro="">
      <cdr:nvCxnSpPr>
        <cdr:cNvPr id="32" name="直线连接符 31">
          <a:extLst xmlns:a="http://schemas.openxmlformats.org/drawingml/2006/main">
            <a:ext uri="{FF2B5EF4-FFF2-40B4-BE49-F238E27FC236}">
              <a16:creationId xmlns:a16="http://schemas.microsoft.com/office/drawing/2014/main" id="{B3C55764-6D3D-9F4C-9388-9F5C8E324FCC}"/>
            </a:ext>
          </a:extLst>
        </cdr:cNvPr>
        <cdr:cNvCxnSpPr/>
      </cdr:nvCxnSpPr>
      <cdr:spPr>
        <a:xfrm xmlns:a="http://schemas.openxmlformats.org/drawingml/2006/main" flipH="1" flipV="1">
          <a:off x="3060672" y="2101106"/>
          <a:ext cx="0" cy="375386"/>
        </a:xfrm>
        <a:prstGeom xmlns:a="http://schemas.openxmlformats.org/drawingml/2006/main" prst="line">
          <a:avLst/>
        </a:prstGeom>
        <a:ln xmlns:a="http://schemas.openxmlformats.org/drawingml/2006/main" w="38100">
          <a:solidFill>
            <a:srgbClr val="0070C0"/>
          </a:solidFill>
          <a:headEnd type="none" w="med" len="med"/>
          <a:tailEnd type="triangle" w="med" len="med"/>
        </a:ln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0.05498</cdr:x>
      <cdr:y>0.11563</cdr:y>
    </cdr:from>
    <cdr:to>
      <cdr:x>0.10693</cdr:x>
      <cdr:y>0.14341</cdr:y>
    </cdr:to>
    <cdr:sp macro="" textlink="">
      <cdr:nvSpPr>
        <cdr:cNvPr id="22" name="右箭头 2">
          <a:extLst xmlns:a="http://schemas.openxmlformats.org/drawingml/2006/main">
            <a:ext uri="{FF2B5EF4-FFF2-40B4-BE49-F238E27FC236}">
              <a16:creationId xmlns:a16="http://schemas.microsoft.com/office/drawing/2014/main" id="{DF390642-6780-9740-A94A-26677A9AC206}"/>
            </a:ext>
          </a:extLst>
        </cdr:cNvPr>
        <cdr:cNvSpPr/>
      </cdr:nvSpPr>
      <cdr:spPr>
        <a:xfrm xmlns:a="http://schemas.openxmlformats.org/drawingml/2006/main">
          <a:off x="457200" y="749300"/>
          <a:ext cx="432000" cy="180000"/>
        </a:xfrm>
        <a:prstGeom xmlns:a="http://schemas.openxmlformats.org/drawingml/2006/main" prst="rightArrow">
          <a:avLst/>
        </a:prstGeom>
        <a:solidFill xmlns:a="http://schemas.openxmlformats.org/drawingml/2006/main">
          <a:srgbClr val="0070C0"/>
        </a:solidFill>
        <a:ln xmlns:a="http://schemas.openxmlformats.org/drawingml/2006/main">
          <a:solidFill>
            <a:srgbClr val="0070C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zh-CN"/>
        </a:p>
      </cdr:txBody>
    </cdr:sp>
  </cdr:relSizeAnchor>
  <cdr:relSizeAnchor xmlns:cdr="http://schemas.openxmlformats.org/drawingml/2006/chartDrawing">
    <cdr:from>
      <cdr:x>0.05651</cdr:x>
      <cdr:y>0.71144</cdr:y>
    </cdr:from>
    <cdr:to>
      <cdr:x>0.10845</cdr:x>
      <cdr:y>0.73921</cdr:y>
    </cdr:to>
    <cdr:sp macro="" textlink="">
      <cdr:nvSpPr>
        <cdr:cNvPr id="23" name="右箭头 2">
          <a:extLst xmlns:a="http://schemas.openxmlformats.org/drawingml/2006/main">
            <a:ext uri="{FF2B5EF4-FFF2-40B4-BE49-F238E27FC236}">
              <a16:creationId xmlns:a16="http://schemas.microsoft.com/office/drawing/2014/main" id="{18D0E87E-E538-574C-A138-B9EB14342D08}"/>
            </a:ext>
          </a:extLst>
        </cdr:cNvPr>
        <cdr:cNvSpPr/>
      </cdr:nvSpPr>
      <cdr:spPr>
        <a:xfrm xmlns:a="http://schemas.openxmlformats.org/drawingml/2006/main">
          <a:off x="469900" y="4610100"/>
          <a:ext cx="432000" cy="180000"/>
        </a:xfrm>
        <a:prstGeom xmlns:a="http://schemas.openxmlformats.org/drawingml/2006/main" prst="rightArrow">
          <a:avLst/>
        </a:prstGeom>
        <a:solidFill xmlns:a="http://schemas.openxmlformats.org/drawingml/2006/main">
          <a:schemeClr val="tx1"/>
        </a:solidFill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zh-CN"/>
        </a:p>
      </cdr:txBody>
    </cdr:sp>
  </cdr:relSizeAnchor>
  <cdr:relSizeAnchor xmlns:cdr="http://schemas.openxmlformats.org/drawingml/2006/chartDrawing">
    <cdr:from>
      <cdr:x>0.05803</cdr:x>
      <cdr:y>0.38218</cdr:y>
    </cdr:from>
    <cdr:to>
      <cdr:x>0.10998</cdr:x>
      <cdr:y>0.40995</cdr:y>
    </cdr:to>
    <cdr:sp macro="" textlink="">
      <cdr:nvSpPr>
        <cdr:cNvPr id="24" name="右箭头 2">
          <a:extLst xmlns:a="http://schemas.openxmlformats.org/drawingml/2006/main">
            <a:ext uri="{FF2B5EF4-FFF2-40B4-BE49-F238E27FC236}">
              <a16:creationId xmlns:a16="http://schemas.microsoft.com/office/drawing/2014/main" id="{33E97E26-FE8E-1F40-8986-DF1EC932B69D}"/>
            </a:ext>
          </a:extLst>
        </cdr:cNvPr>
        <cdr:cNvSpPr/>
      </cdr:nvSpPr>
      <cdr:spPr>
        <a:xfrm xmlns:a="http://schemas.openxmlformats.org/drawingml/2006/main">
          <a:off x="482600" y="2476500"/>
          <a:ext cx="432000" cy="180000"/>
        </a:xfrm>
        <a:prstGeom xmlns:a="http://schemas.openxmlformats.org/drawingml/2006/main" prst="rightArrow">
          <a:avLst/>
        </a:prstGeom>
        <a:solidFill xmlns:a="http://schemas.openxmlformats.org/drawingml/2006/main">
          <a:srgbClr val="7030A0"/>
        </a:solidFill>
        <a:ln xmlns:a="http://schemas.openxmlformats.org/drawingml/2006/main">
          <a:solidFill>
            <a:srgbClr val="7030A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zh-CN"/>
        </a:p>
      </cdr:txBody>
    </cdr:sp>
  </cdr:relSizeAnchor>
  <cdr:relSizeAnchor xmlns:cdr="http://schemas.openxmlformats.org/drawingml/2006/chartDrawing">
    <cdr:from>
      <cdr:x>0.21686</cdr:x>
      <cdr:y>0.58275</cdr:y>
    </cdr:from>
    <cdr:to>
      <cdr:x>0.25809</cdr:x>
      <cdr:y>0.62134</cdr:y>
    </cdr:to>
    <cdr:cxnSp macro="">
      <cdr:nvCxnSpPr>
        <cdr:cNvPr id="35" name="直线连接符 7">
          <a:extLst xmlns:a="http://schemas.openxmlformats.org/drawingml/2006/main">
            <a:ext uri="{FF2B5EF4-FFF2-40B4-BE49-F238E27FC236}">
              <a16:creationId xmlns:a16="http://schemas.microsoft.com/office/drawing/2014/main" id="{EEADD3C1-4DC2-F74B-89AA-8A8C3A7FC281}"/>
            </a:ext>
          </a:extLst>
        </cdr:cNvPr>
        <cdr:cNvCxnSpPr/>
      </cdr:nvCxnSpPr>
      <cdr:spPr>
        <a:xfrm xmlns:a="http://schemas.openxmlformats.org/drawingml/2006/main" flipV="1">
          <a:off x="1803399" y="3835400"/>
          <a:ext cx="342900" cy="254000"/>
        </a:xfrm>
        <a:prstGeom xmlns:a="http://schemas.openxmlformats.org/drawingml/2006/main" prst="line">
          <a:avLst/>
        </a:prstGeom>
        <a:ln xmlns:a="http://schemas.openxmlformats.org/drawingml/2006/main" w="38100">
          <a:solidFill>
            <a:srgbClr val="7030A0"/>
          </a:solidFill>
          <a:headEnd type="none" w="med" len="med"/>
          <a:tailEnd type="triangle" w="med" len="med"/>
        </a:ln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0.14355</cdr:x>
      <cdr:y>0.61976</cdr:y>
    </cdr:from>
    <cdr:to>
      <cdr:x>0.34056</cdr:x>
      <cdr:y>0.67714</cdr:y>
    </cdr:to>
    <cdr:sp macro="" textlink="">
      <cdr:nvSpPr>
        <cdr:cNvPr id="36" name="文本框 17">
          <a:extLst xmlns:a="http://schemas.openxmlformats.org/drawingml/2006/main">
            <a:ext uri="{FF2B5EF4-FFF2-40B4-BE49-F238E27FC236}">
              <a16:creationId xmlns:a16="http://schemas.microsoft.com/office/drawing/2014/main" id="{BD3C78B6-C6EE-CA43-A006-E811B42A5609}"/>
            </a:ext>
          </a:extLst>
        </cdr:cNvPr>
        <cdr:cNvSpPr txBox="1"/>
      </cdr:nvSpPr>
      <cdr:spPr>
        <a:xfrm xmlns:a="http://schemas.openxmlformats.org/drawingml/2006/main">
          <a:off x="1193800" y="4079002"/>
          <a:ext cx="1638300" cy="3776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800" b="1">
              <a:solidFill>
                <a:srgbClr val="7030A0"/>
              </a:solidFill>
              <a:latin typeface="Times New Roman" charset="0"/>
              <a:ea typeface="Times New Roman" charset="0"/>
              <a:cs typeface="Times New Roman" charset="0"/>
            </a:rPr>
            <a:t>Single</a:t>
          </a:r>
          <a:r>
            <a:rPr lang="en-US" altLang="zh-CN" sz="1800" b="1" baseline="0">
              <a:solidFill>
                <a:srgbClr val="7030A0"/>
              </a:solidFill>
              <a:latin typeface="Times New Roman" charset="0"/>
              <a:ea typeface="Times New Roman" charset="0"/>
              <a:cs typeface="Times New Roman" charset="0"/>
            </a:rPr>
            <a:t> Particle</a:t>
          </a:r>
          <a:endParaRPr lang="zh-CN" altLang="en-US" sz="1800" b="1">
            <a:solidFill>
              <a:srgbClr val="7030A0"/>
            </a:solidFill>
            <a:latin typeface="Times New Roman" charset="0"/>
            <a:ea typeface="Times New Roman" charset="0"/>
            <a:cs typeface="Times New Roman" charset="0"/>
          </a:endParaRPr>
        </a:p>
      </cdr:txBody>
    </cdr:sp>
  </cdr:relSizeAnchor>
  <cdr:relSizeAnchor xmlns:cdr="http://schemas.openxmlformats.org/drawingml/2006/chartDrawing">
    <cdr:from>
      <cdr:x>0.26726</cdr:x>
      <cdr:y>0.44424</cdr:y>
    </cdr:from>
    <cdr:to>
      <cdr:x>0.43983</cdr:x>
      <cdr:y>0.49792</cdr:y>
    </cdr:to>
    <cdr:sp macro="" textlink="">
      <cdr:nvSpPr>
        <cdr:cNvPr id="37" name="文本框 26">
          <a:extLst xmlns:a="http://schemas.openxmlformats.org/drawingml/2006/main">
            <a:ext uri="{FF2B5EF4-FFF2-40B4-BE49-F238E27FC236}">
              <a16:creationId xmlns:a16="http://schemas.microsoft.com/office/drawing/2014/main" id="{6B590590-89A5-C047-8E55-DD1550CD37DB}"/>
            </a:ext>
          </a:extLst>
        </cdr:cNvPr>
        <cdr:cNvSpPr txBox="1"/>
      </cdr:nvSpPr>
      <cdr:spPr>
        <a:xfrm xmlns:a="http://schemas.openxmlformats.org/drawingml/2006/main">
          <a:off x="2222500" y="2946400"/>
          <a:ext cx="1435100" cy="3560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800" b="1" baseline="0">
              <a:solidFill>
                <a:srgbClr val="7030A0"/>
              </a:solidFill>
              <a:latin typeface="Times New Roman" charset="0"/>
              <a:ea typeface="Times New Roman" charset="0"/>
              <a:cs typeface="Times New Roman" charset="0"/>
            </a:rPr>
            <a:t>Agglomerates</a:t>
          </a:r>
          <a:endParaRPr lang="zh-CN" altLang="en-US" sz="1800" b="1">
            <a:solidFill>
              <a:srgbClr val="7030A0"/>
            </a:solidFill>
            <a:latin typeface="Times New Roman" charset="0"/>
            <a:ea typeface="Times New Roman" charset="0"/>
            <a:cs typeface="Times New Roman" charset="0"/>
          </a:endParaRPr>
        </a:p>
      </cdr:txBody>
    </cdr:sp>
  </cdr:relSizeAnchor>
  <cdr:relSizeAnchor xmlns:cdr="http://schemas.openxmlformats.org/drawingml/2006/chartDrawing">
    <cdr:from>
      <cdr:x>0.27947</cdr:x>
      <cdr:y>0.49594</cdr:y>
    </cdr:from>
    <cdr:to>
      <cdr:x>0.44288</cdr:x>
      <cdr:y>0.5328</cdr:y>
    </cdr:to>
    <cdr:sp macro="" textlink="">
      <cdr:nvSpPr>
        <cdr:cNvPr id="42" name="右大括号 1">
          <a:extLst xmlns:a="http://schemas.openxmlformats.org/drawingml/2006/main">
            <a:ext uri="{FF2B5EF4-FFF2-40B4-BE49-F238E27FC236}">
              <a16:creationId xmlns:a16="http://schemas.microsoft.com/office/drawing/2014/main" id="{5713B92A-47A0-974B-B436-3A676E587921}"/>
            </a:ext>
          </a:extLst>
        </cdr:cNvPr>
        <cdr:cNvSpPr/>
      </cdr:nvSpPr>
      <cdr:spPr>
        <a:xfrm xmlns:a="http://schemas.openxmlformats.org/drawingml/2006/main" rot="16200000">
          <a:off x="2881339" y="2732061"/>
          <a:ext cx="244422" cy="1358900"/>
        </a:xfrm>
        <a:prstGeom xmlns:a="http://schemas.openxmlformats.org/drawingml/2006/main" prst="rightBrace">
          <a:avLst>
            <a:gd name="adj1" fmla="val 8333"/>
            <a:gd name="adj2" fmla="val 45631"/>
          </a:avLst>
        </a:prstGeom>
        <a:ln xmlns:a="http://schemas.openxmlformats.org/drawingml/2006/main">
          <a:solidFill>
            <a:srgbClr val="7030A0">
              <a:alpha val="50000"/>
            </a:srgbClr>
          </a:solidFill>
        </a:ln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zh-CN"/>
        </a:p>
      </cdr:txBody>
    </cdr:sp>
  </cdr:relSizeAnchor>
  <cdr:relSizeAnchor xmlns:cdr="http://schemas.openxmlformats.org/drawingml/2006/chartDrawing">
    <cdr:from>
      <cdr:x>0.50702</cdr:x>
      <cdr:y>0.09966</cdr:y>
    </cdr:from>
    <cdr:to>
      <cdr:x>0.62156</cdr:x>
      <cdr:y>0.1567</cdr:y>
    </cdr:to>
    <cdr:sp macro="" textlink="">
      <cdr:nvSpPr>
        <cdr:cNvPr id="43" name="文本框 25">
          <a:extLst xmlns:a="http://schemas.openxmlformats.org/drawingml/2006/main">
            <a:ext uri="{FF2B5EF4-FFF2-40B4-BE49-F238E27FC236}">
              <a16:creationId xmlns:a16="http://schemas.microsoft.com/office/drawing/2014/main" id="{49AC6911-CE6D-BA4B-99FB-7DC0552DBB60}"/>
            </a:ext>
          </a:extLst>
        </cdr:cNvPr>
        <cdr:cNvSpPr txBox="1"/>
      </cdr:nvSpPr>
      <cdr:spPr>
        <a:xfrm xmlns:a="http://schemas.openxmlformats.org/drawingml/2006/main">
          <a:off x="4216401" y="645809"/>
          <a:ext cx="952500" cy="3696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800" b="1">
              <a:solidFill>
                <a:srgbClr val="0070C0"/>
              </a:solidFill>
              <a:latin typeface="Times New Roman" charset="0"/>
              <a:ea typeface="Times New Roman" charset="0"/>
              <a:cs typeface="Times New Roman" charset="0"/>
            </a:rPr>
            <a:t>Bo</a:t>
          </a:r>
          <a:r>
            <a:rPr lang="en-US" altLang="zh-CN" sz="1800" b="1" baseline="-25000">
              <a:solidFill>
                <a:srgbClr val="0070C0"/>
              </a:solidFill>
              <a:latin typeface="Times New Roman" charset="0"/>
              <a:ea typeface="Times New Roman" charset="0"/>
              <a:cs typeface="Times New Roman" charset="0"/>
            </a:rPr>
            <a:t>a</a:t>
          </a:r>
          <a:r>
            <a:rPr lang="en-US" altLang="zh-CN" sz="1800" b="1">
              <a:solidFill>
                <a:srgbClr val="0070C0"/>
              </a:solidFill>
              <a:latin typeface="Times New Roman" charset="0"/>
              <a:ea typeface="Times New Roman" charset="0"/>
              <a:cs typeface="Times New Roman" charset="0"/>
            </a:rPr>
            <a:t> ~ 1</a:t>
          </a:r>
        </a:p>
      </cdr:txBody>
    </cdr:sp>
  </cdr:relSizeAnchor>
  <cdr:relSizeAnchor xmlns:cdr="http://schemas.openxmlformats.org/drawingml/2006/chartDrawing">
    <cdr:from>
      <cdr:x>0.53298</cdr:x>
      <cdr:y>0.14744</cdr:y>
    </cdr:from>
    <cdr:to>
      <cdr:x>0.54215</cdr:x>
      <cdr:y>0.21063</cdr:y>
    </cdr:to>
    <cdr:cxnSp macro="">
      <cdr:nvCxnSpPr>
        <cdr:cNvPr id="44" name="直线连接符 24">
          <a:extLst xmlns:a="http://schemas.openxmlformats.org/drawingml/2006/main">
            <a:ext uri="{FF2B5EF4-FFF2-40B4-BE49-F238E27FC236}">
              <a16:creationId xmlns:a16="http://schemas.microsoft.com/office/drawing/2014/main" id="{ABC8F628-F0BF-A24D-B9DE-ACE7E73C3C99}"/>
            </a:ext>
          </a:extLst>
        </cdr:cNvPr>
        <cdr:cNvCxnSpPr/>
      </cdr:nvCxnSpPr>
      <cdr:spPr>
        <a:xfrm xmlns:a="http://schemas.openxmlformats.org/drawingml/2006/main" flipH="1">
          <a:off x="4432300" y="977900"/>
          <a:ext cx="76200" cy="419100"/>
        </a:xfrm>
        <a:prstGeom xmlns:a="http://schemas.openxmlformats.org/drawingml/2006/main" prst="line">
          <a:avLst/>
        </a:prstGeom>
        <a:ln xmlns:a="http://schemas.openxmlformats.org/drawingml/2006/main" w="38100">
          <a:solidFill>
            <a:srgbClr val="0070C0"/>
          </a:solidFill>
          <a:headEnd type="none" w="med" len="med"/>
          <a:tailEnd type="triangle" w="med" len="med"/>
        </a:ln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0.48259</cdr:x>
      <cdr:y>0.56679</cdr:y>
    </cdr:from>
    <cdr:to>
      <cdr:x>0.59713</cdr:x>
      <cdr:y>0.62383</cdr:y>
    </cdr:to>
    <cdr:sp macro="" textlink="">
      <cdr:nvSpPr>
        <cdr:cNvPr id="45" name="文本框 25">
          <a:extLst xmlns:a="http://schemas.openxmlformats.org/drawingml/2006/main">
            <a:ext uri="{FF2B5EF4-FFF2-40B4-BE49-F238E27FC236}">
              <a16:creationId xmlns:a16="http://schemas.microsoft.com/office/drawing/2014/main" id="{D0E3E455-1070-BA4F-9A49-7FFA1E1394C9}"/>
            </a:ext>
          </a:extLst>
        </cdr:cNvPr>
        <cdr:cNvSpPr txBox="1"/>
      </cdr:nvSpPr>
      <cdr:spPr>
        <a:xfrm xmlns:a="http://schemas.openxmlformats.org/drawingml/2006/main">
          <a:off x="4013200" y="3759200"/>
          <a:ext cx="952500" cy="3783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zh-CN" sz="1800" b="1">
              <a:solidFill>
                <a:srgbClr val="7030A0"/>
              </a:solidFill>
              <a:latin typeface="Times New Roman" charset="0"/>
              <a:ea typeface="Times New Roman" charset="0"/>
              <a:cs typeface="Times New Roman" charset="0"/>
            </a:rPr>
            <a:t>Bo</a:t>
          </a:r>
          <a:r>
            <a:rPr lang="en-US" altLang="zh-CN" sz="1800" b="1" baseline="-25000">
              <a:solidFill>
                <a:srgbClr val="7030A0"/>
              </a:solidFill>
              <a:latin typeface="Times New Roman" charset="0"/>
              <a:ea typeface="Times New Roman" charset="0"/>
              <a:cs typeface="Times New Roman" charset="0"/>
            </a:rPr>
            <a:t>a</a:t>
          </a:r>
          <a:r>
            <a:rPr lang="en-US" altLang="zh-CN" sz="1800" b="1">
              <a:solidFill>
                <a:srgbClr val="7030A0"/>
              </a:solidFill>
              <a:latin typeface="Times New Roman" charset="0"/>
              <a:ea typeface="Times New Roman" charset="0"/>
              <a:cs typeface="Times New Roman" charset="0"/>
            </a:rPr>
            <a:t> ~ 1</a:t>
          </a:r>
        </a:p>
      </cdr:txBody>
    </cdr:sp>
  </cdr:relSizeAnchor>
  <cdr:relSizeAnchor xmlns:cdr="http://schemas.openxmlformats.org/drawingml/2006/chartDrawing">
    <cdr:from>
      <cdr:x>0.46579</cdr:x>
      <cdr:y>0.56105</cdr:y>
    </cdr:from>
    <cdr:to>
      <cdr:x>0.49328</cdr:x>
      <cdr:y>0.57062</cdr:y>
    </cdr:to>
    <cdr:cxnSp macro="">
      <cdr:nvCxnSpPr>
        <cdr:cNvPr id="46" name="直线连接符 24">
          <a:extLst xmlns:a="http://schemas.openxmlformats.org/drawingml/2006/main">
            <a:ext uri="{FF2B5EF4-FFF2-40B4-BE49-F238E27FC236}">
              <a16:creationId xmlns:a16="http://schemas.microsoft.com/office/drawing/2014/main" id="{74B5DF6B-DC66-0047-9EF2-1E5A4FD823F1}"/>
            </a:ext>
          </a:extLst>
        </cdr:cNvPr>
        <cdr:cNvCxnSpPr/>
      </cdr:nvCxnSpPr>
      <cdr:spPr>
        <a:xfrm xmlns:a="http://schemas.openxmlformats.org/drawingml/2006/main" flipH="1" flipV="1">
          <a:off x="3873500" y="3721100"/>
          <a:ext cx="228600" cy="63500"/>
        </a:xfrm>
        <a:prstGeom xmlns:a="http://schemas.openxmlformats.org/drawingml/2006/main" prst="line">
          <a:avLst/>
        </a:prstGeom>
        <a:ln xmlns:a="http://schemas.openxmlformats.org/drawingml/2006/main" w="38100">
          <a:solidFill>
            <a:srgbClr val="7030A0"/>
          </a:solidFill>
          <a:headEnd type="none" w="med" len="med"/>
          <a:tailEnd type="triangle" w="med" len="med"/>
        </a:ln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主题">
  <a:themeElements>
    <a:clrScheme name="办公室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办公室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办公室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7"/>
  <sheetViews>
    <sheetView topLeftCell="A5" workbookViewId="0">
      <selection activeCell="U5" sqref="U5"/>
    </sheetView>
  </sheetViews>
  <sheetFormatPr baseColWidth="10" defaultRowHeight="15" x14ac:dyDescent="0.2"/>
  <cols>
    <col min="1" max="1" width="22.6640625" customWidth="1"/>
    <col min="2" max="2" width="21" customWidth="1"/>
    <col min="3" max="3" width="20.6640625" customWidth="1"/>
    <col min="4" max="4" width="18" customWidth="1"/>
    <col min="5" max="5" width="12.83203125" customWidth="1"/>
    <col min="6" max="6" width="12.6640625" customWidth="1"/>
    <col min="7" max="7" width="11.6640625" bestFit="1" customWidth="1"/>
    <col min="8" max="8" width="13.33203125" customWidth="1"/>
    <col min="9" max="9" width="14.83203125" customWidth="1"/>
    <col min="10" max="10" width="13.83203125" customWidth="1"/>
  </cols>
  <sheetData>
    <row r="1" spans="1:10" ht="16" thickBot="1" x14ac:dyDescent="0.25"/>
    <row r="2" spans="1:10" ht="51" customHeight="1" thickTop="1" x14ac:dyDescent="0.2">
      <c r="A2" s="10"/>
      <c r="B2" s="75"/>
      <c r="C2" s="75"/>
      <c r="D2" s="75"/>
      <c r="E2" s="75"/>
      <c r="F2" s="75"/>
      <c r="G2" s="75"/>
      <c r="H2" s="76"/>
    </row>
    <row r="3" spans="1:10" ht="56" customHeight="1" x14ac:dyDescent="0.2">
      <c r="A3" s="11" t="s">
        <v>18</v>
      </c>
      <c r="B3" s="25" t="s">
        <v>0</v>
      </c>
      <c r="C3" s="77" t="s">
        <v>1</v>
      </c>
      <c r="D3" s="77"/>
      <c r="E3" s="77"/>
      <c r="F3" s="25" t="s">
        <v>4</v>
      </c>
      <c r="G3" s="2" t="s">
        <v>2</v>
      </c>
      <c r="H3" s="12" t="s">
        <v>3</v>
      </c>
      <c r="I3" s="1"/>
      <c r="J3" s="1"/>
    </row>
    <row r="4" spans="1:10" ht="18" x14ac:dyDescent="0.2">
      <c r="A4" s="68" t="s">
        <v>25</v>
      </c>
      <c r="B4" s="4">
        <v>9.2999999999999999E-2</v>
      </c>
      <c r="C4" s="4">
        <v>7.0000000000000007E-2</v>
      </c>
      <c r="D4" s="5">
        <v>6.2E-2</v>
      </c>
      <c r="E4" s="5">
        <v>6.4000000000000001E-2</v>
      </c>
      <c r="F4" s="4">
        <f>AVERAGE(C4:E4)</f>
        <v>6.533333333333334E-2</v>
      </c>
      <c r="G4" s="4">
        <f>STDEV(C4:E4)</f>
        <v>4.1633319989322687E-3</v>
      </c>
      <c r="H4" s="8">
        <f>G4/SQRT(3)</f>
        <v>2.4037008503093281E-3</v>
      </c>
      <c r="I4" s="1"/>
      <c r="J4" s="1"/>
    </row>
    <row r="5" spans="1:10" ht="18" x14ac:dyDescent="0.2">
      <c r="A5" s="68"/>
      <c r="B5" s="4">
        <v>0.13400000000000001</v>
      </c>
      <c r="C5" s="4">
        <v>0.1</v>
      </c>
      <c r="D5" s="5">
        <v>9.5000000000000001E-2</v>
      </c>
      <c r="E5" s="5">
        <v>9.4E-2</v>
      </c>
      <c r="F5" s="4">
        <f>AVERAGE(C5:E5)</f>
        <v>9.633333333333334E-2</v>
      </c>
      <c r="G5" s="4">
        <f>STDEV(C5:E5)</f>
        <v>3.2145502536643214E-3</v>
      </c>
      <c r="H5" s="8">
        <f>G5/SQRT(3)</f>
        <v>1.8559214542766759E-3</v>
      </c>
      <c r="I5" s="1"/>
      <c r="J5" s="1"/>
    </row>
    <row r="6" spans="1:10" ht="18" x14ac:dyDescent="0.2">
      <c r="A6" s="68"/>
      <c r="B6" s="4">
        <v>0.17399999999999999</v>
      </c>
      <c r="C6" s="4">
        <v>0.126</v>
      </c>
      <c r="D6" s="5">
        <v>0.129</v>
      </c>
      <c r="E6" s="5">
        <v>0.122</v>
      </c>
      <c r="F6" s="4">
        <f>AVERAGE(C6:E6)</f>
        <v>0.12566666666666668</v>
      </c>
      <c r="G6" s="4">
        <f>STDEV(C6:E6)</f>
        <v>3.5118845842842497E-3</v>
      </c>
      <c r="H6" s="8">
        <f>G6/SQRT(3)</f>
        <v>2.0275875100994089E-3</v>
      </c>
      <c r="I6" s="1"/>
      <c r="J6" s="1"/>
    </row>
    <row r="7" spans="1:10" ht="18" x14ac:dyDescent="0.2">
      <c r="A7" s="68"/>
      <c r="B7" s="4">
        <v>0.21299999999999999</v>
      </c>
      <c r="C7" s="4">
        <v>0.154</v>
      </c>
      <c r="D7" s="5">
        <v>0.157</v>
      </c>
      <c r="E7" s="5">
        <v>0.15</v>
      </c>
      <c r="F7" s="4">
        <f>AVERAGE(C7:E7)</f>
        <v>0.15366666666666665</v>
      </c>
      <c r="G7" s="4">
        <f>STDEV(C7:E7)</f>
        <v>3.5118845842842497E-3</v>
      </c>
      <c r="H7" s="8">
        <f>G7/SQRT(3)</f>
        <v>2.0275875100994089E-3</v>
      </c>
      <c r="I7" s="1"/>
      <c r="J7" s="1"/>
    </row>
    <row r="8" spans="1:10" ht="18" x14ac:dyDescent="0.2">
      <c r="A8" s="68"/>
      <c r="B8" s="4"/>
      <c r="C8" s="4"/>
      <c r="D8" s="5"/>
      <c r="E8" s="5"/>
      <c r="F8" s="4" t="e">
        <f>AVERAGE(C8:E8)</f>
        <v>#DIV/0!</v>
      </c>
      <c r="G8" s="4" t="e">
        <f>STDEV(C8:E8)</f>
        <v>#DIV/0!</v>
      </c>
      <c r="H8" s="8" t="e">
        <f>G8/SQRT(3)</f>
        <v>#DIV/0!</v>
      </c>
      <c r="I8" s="1"/>
      <c r="J8" s="1"/>
    </row>
    <row r="9" spans="1:10" ht="18" x14ac:dyDescent="0.2">
      <c r="A9" s="68"/>
      <c r="B9" s="17"/>
      <c r="C9" s="17"/>
      <c r="D9" s="17"/>
      <c r="E9" s="17"/>
      <c r="F9" s="17"/>
      <c r="G9" s="17"/>
      <c r="H9" s="18"/>
      <c r="I9" s="1"/>
      <c r="J9" s="1"/>
    </row>
    <row r="10" spans="1:10" ht="18" x14ac:dyDescent="0.2">
      <c r="A10" s="68"/>
      <c r="B10" s="4">
        <v>0.253</v>
      </c>
      <c r="C10" s="4">
        <v>0.16200000000000001</v>
      </c>
      <c r="D10" s="5">
        <v>0.16800000000000001</v>
      </c>
      <c r="E10" s="5">
        <v>0.161</v>
      </c>
      <c r="F10" s="4">
        <f t="shared" ref="F10" si="0">AVERAGE(C10:E10)</f>
        <v>0.16366666666666665</v>
      </c>
      <c r="G10" s="4">
        <f t="shared" ref="G10" si="1">STDEV(C10:E10)</f>
        <v>3.7859388972001857E-3</v>
      </c>
      <c r="H10" s="8">
        <f t="shared" ref="H10" si="2">G10/SQRT(3)</f>
        <v>2.1858128414340024E-3</v>
      </c>
      <c r="I10" s="1"/>
      <c r="J10" s="1"/>
    </row>
    <row r="11" spans="1:10" ht="18" x14ac:dyDescent="0.2">
      <c r="A11" s="9"/>
      <c r="B11" s="17"/>
      <c r="C11" s="17"/>
      <c r="D11" s="17"/>
      <c r="E11" s="17"/>
      <c r="F11" s="17"/>
      <c r="G11" s="17"/>
      <c r="H11" s="18"/>
      <c r="I11" s="1"/>
      <c r="J11" s="1"/>
    </row>
    <row r="12" spans="1:10" ht="18" x14ac:dyDescent="0.2">
      <c r="A12" s="68" t="s">
        <v>26</v>
      </c>
      <c r="B12" s="4">
        <v>0.13400000000000001</v>
      </c>
      <c r="C12" s="4">
        <v>9.8000000000000004E-2</v>
      </c>
      <c r="D12" s="5">
        <v>9.4E-2</v>
      </c>
      <c r="E12" s="5">
        <v>9.6000000000000002E-2</v>
      </c>
      <c r="F12" s="4">
        <f>AVERAGE(C12:E12)</f>
        <v>9.6000000000000016E-2</v>
      </c>
      <c r="G12" s="4">
        <f>STDEV(C12:E12)</f>
        <v>2.0000000000000018E-3</v>
      </c>
      <c r="H12" s="8">
        <f>G12/SQRT(3)</f>
        <v>1.1547005383792527E-3</v>
      </c>
      <c r="I12" s="1"/>
      <c r="J12" s="1"/>
    </row>
    <row r="13" spans="1:10" ht="18" x14ac:dyDescent="0.2">
      <c r="A13" s="68"/>
      <c r="B13" s="4">
        <v>0.21299999999999999</v>
      </c>
      <c r="C13" s="4">
        <v>0.158</v>
      </c>
      <c r="D13" s="5">
        <v>0.156</v>
      </c>
      <c r="E13" s="5">
        <v>0.159</v>
      </c>
      <c r="F13" s="4">
        <f>AVERAGE(C13:E13)</f>
        <v>0.15766666666666665</v>
      </c>
      <c r="G13" s="4">
        <f>STDEV(C13:E13)</f>
        <v>1.5275252316519481E-3</v>
      </c>
      <c r="H13" s="8">
        <f>G13/SQRT(3)</f>
        <v>8.8191710368819775E-4</v>
      </c>
      <c r="I13" s="1"/>
      <c r="J13" s="1"/>
    </row>
    <row r="14" spans="1:10" ht="18" x14ac:dyDescent="0.2">
      <c r="A14" s="68"/>
      <c r="B14" s="4">
        <v>0.29499999999999998</v>
      </c>
      <c r="C14" s="4">
        <v>0.218</v>
      </c>
      <c r="D14" s="5">
        <v>0.215</v>
      </c>
      <c r="E14" s="5">
        <v>0.214</v>
      </c>
      <c r="F14" s="4">
        <f>AVERAGE(C14:E14)</f>
        <v>0.21566666666666667</v>
      </c>
      <c r="G14" s="4">
        <f>STDEV(C14:E14)</f>
        <v>2.0816659994661348E-3</v>
      </c>
      <c r="H14" s="8">
        <f>G14/SQRT(3)</f>
        <v>1.2018504251546643E-3</v>
      </c>
      <c r="I14" s="1"/>
      <c r="J14" s="1"/>
    </row>
    <row r="15" spans="1:10" ht="18" x14ac:dyDescent="0.2">
      <c r="A15" s="68"/>
      <c r="B15" s="4">
        <v>0.373</v>
      </c>
      <c r="C15" s="4">
        <v>0.26900000000000002</v>
      </c>
      <c r="D15" s="5">
        <v>0.26100000000000001</v>
      </c>
      <c r="E15" s="5">
        <v>0.26700000000000002</v>
      </c>
      <c r="F15" s="4">
        <f>AVERAGE(C15:E15)</f>
        <v>0.26566666666666666</v>
      </c>
      <c r="G15" s="4">
        <f>STDEV(C15:E15)</f>
        <v>4.1633319989322695E-3</v>
      </c>
      <c r="H15" s="8">
        <f>G15/SQRT(3)</f>
        <v>2.4037008503093285E-3</v>
      </c>
      <c r="I15" s="1"/>
      <c r="J15" s="1"/>
    </row>
    <row r="16" spans="1:10" ht="18" x14ac:dyDescent="0.2">
      <c r="A16" s="68"/>
      <c r="B16" s="4"/>
      <c r="C16" s="4"/>
      <c r="D16" s="5"/>
      <c r="E16" s="5"/>
      <c r="F16" s="4" t="e">
        <f>AVERAGE(C16:E16)</f>
        <v>#DIV/0!</v>
      </c>
      <c r="G16" s="4" t="e">
        <f>STDEV(C16:E16)</f>
        <v>#DIV/0!</v>
      </c>
      <c r="H16" s="8" t="e">
        <f>G16/SQRT(3)</f>
        <v>#DIV/0!</v>
      </c>
      <c r="I16" s="1"/>
      <c r="J16" s="1"/>
    </row>
    <row r="17" spans="1:8" ht="18" x14ac:dyDescent="0.2">
      <c r="A17" s="68"/>
      <c r="B17" s="17"/>
      <c r="C17" s="17"/>
      <c r="D17" s="17"/>
      <c r="E17" s="17"/>
      <c r="F17" s="17"/>
      <c r="G17" s="17"/>
      <c r="H17" s="18"/>
    </row>
    <row r="18" spans="1:8" ht="18" x14ac:dyDescent="0.2">
      <c r="A18" s="68"/>
      <c r="B18" s="4">
        <v>0.45400000000000001</v>
      </c>
      <c r="C18" s="4">
        <v>0.29399999999999998</v>
      </c>
      <c r="D18" s="5">
        <v>0.29199999999999998</v>
      </c>
      <c r="E18" s="5">
        <v>0.29499999999999998</v>
      </c>
      <c r="F18" s="4">
        <f t="shared" ref="F18" si="3">AVERAGE(C18:E18)</f>
        <v>0.29366666666666669</v>
      </c>
      <c r="G18" s="4">
        <f t="shared" ref="G18" si="4">STDEV(C18:E18)</f>
        <v>1.5275252316519479E-3</v>
      </c>
      <c r="H18" s="8">
        <f t="shared" ref="H18" si="5">G18/SQRT(3)</f>
        <v>8.8191710368819764E-4</v>
      </c>
    </row>
    <row r="19" spans="1:8" ht="18" x14ac:dyDescent="0.2">
      <c r="A19" s="9"/>
      <c r="B19" s="17"/>
      <c r="C19" s="17"/>
      <c r="D19" s="17"/>
      <c r="E19" s="17"/>
      <c r="F19" s="17"/>
      <c r="G19" s="17"/>
      <c r="H19" s="18"/>
    </row>
    <row r="20" spans="1:8" ht="18" x14ac:dyDescent="0.2">
      <c r="A20" s="68" t="s">
        <v>27</v>
      </c>
      <c r="B20" s="4">
        <v>0.17399999999999999</v>
      </c>
      <c r="C20" s="4">
        <v>0.122</v>
      </c>
      <c r="D20" s="5">
        <v>0.13100000000000001</v>
      </c>
      <c r="E20" s="5">
        <v>0.13300000000000001</v>
      </c>
      <c r="F20" s="4">
        <f>AVERAGE(C20:E20)</f>
        <v>0.12866666666666668</v>
      </c>
      <c r="G20" s="4">
        <f>STDEV(C20:E20)</f>
        <v>5.859465277082321E-3</v>
      </c>
      <c r="H20" s="8">
        <f>G20/SQRT(3)</f>
        <v>3.3829638550307434E-3</v>
      </c>
    </row>
    <row r="21" spans="1:8" ht="18" x14ac:dyDescent="0.2">
      <c r="A21" s="68"/>
      <c r="B21" s="4">
        <v>0.29499999999999998</v>
      </c>
      <c r="C21" s="4">
        <v>0.217</v>
      </c>
      <c r="D21" s="5">
        <v>0.22600000000000001</v>
      </c>
      <c r="E21" s="5">
        <v>0.22900000000000001</v>
      </c>
      <c r="F21" s="4">
        <f>AVERAGE(C21:E21)</f>
        <v>0.224</v>
      </c>
      <c r="G21" s="4">
        <f>STDEV(C21:E21)</f>
        <v>6.2449979983984034E-3</v>
      </c>
      <c r="H21" s="8">
        <f>G21/SQRT(3)</f>
        <v>3.6055512754639926E-3</v>
      </c>
    </row>
    <row r="22" spans="1:8" ht="18" x14ac:dyDescent="0.2">
      <c r="A22" s="68"/>
      <c r="B22" s="4">
        <v>0.41299999999999998</v>
      </c>
      <c r="C22" s="4">
        <v>0.307</v>
      </c>
      <c r="D22" s="5">
        <v>0.314</v>
      </c>
      <c r="E22" s="5">
        <v>0.31900000000000001</v>
      </c>
      <c r="F22" s="4">
        <f>AVERAGE(C22:E22)</f>
        <v>0.3133333333333333</v>
      </c>
      <c r="G22" s="4">
        <f>STDEV(C22:E22)</f>
        <v>6.0277137733417132E-3</v>
      </c>
      <c r="H22" s="8">
        <f>G22/SQRT(3)</f>
        <v>3.4801021696368533E-3</v>
      </c>
    </row>
    <row r="23" spans="1:8" ht="18" x14ac:dyDescent="0.2">
      <c r="A23" s="68"/>
      <c r="B23" s="4">
        <v>0.53400000000000003</v>
      </c>
      <c r="C23" s="4">
        <v>0.38400000000000001</v>
      </c>
      <c r="D23" s="5">
        <v>0.39600000000000002</v>
      </c>
      <c r="E23" s="5">
        <v>0.39900000000000002</v>
      </c>
      <c r="F23" s="4">
        <f>AVERAGE(C23:E23)</f>
        <v>0.39300000000000002</v>
      </c>
      <c r="G23" s="4">
        <f>STDEV(C23:E23)</f>
        <v>7.9372539331937792E-3</v>
      </c>
      <c r="H23" s="8">
        <f>G23/SQRT(3)</f>
        <v>4.5825756949558448E-3</v>
      </c>
    </row>
    <row r="24" spans="1:8" ht="18" x14ac:dyDescent="0.2">
      <c r="A24" s="68"/>
      <c r="B24" s="4"/>
      <c r="C24" s="4"/>
      <c r="D24" s="5"/>
      <c r="E24" s="5"/>
      <c r="F24" s="4" t="e">
        <f>AVERAGE(C24:E24)</f>
        <v>#DIV/0!</v>
      </c>
      <c r="G24" s="4" t="e">
        <f>STDEV(C24:E24)</f>
        <v>#DIV/0!</v>
      </c>
      <c r="H24" s="8" t="e">
        <f>G24/SQRT(3)</f>
        <v>#DIV/0!</v>
      </c>
    </row>
    <row r="25" spans="1:8" ht="18" x14ac:dyDescent="0.2">
      <c r="A25" s="68"/>
      <c r="B25" s="17"/>
      <c r="C25" s="17"/>
      <c r="D25" s="17"/>
      <c r="E25" s="17"/>
      <c r="F25" s="17"/>
      <c r="G25" s="17"/>
      <c r="H25" s="18"/>
    </row>
    <row r="26" spans="1:8" ht="18" x14ac:dyDescent="0.2">
      <c r="A26" s="68"/>
      <c r="B26" s="4">
        <v>0.65400000000000003</v>
      </c>
      <c r="C26" s="4">
        <v>0.42599999999999999</v>
      </c>
      <c r="D26" s="5">
        <v>0.443</v>
      </c>
      <c r="E26" s="5">
        <v>0.44600000000000001</v>
      </c>
      <c r="F26" s="4">
        <f t="shared" ref="F26" si="6">AVERAGE(C26:E26)</f>
        <v>0.4383333333333333</v>
      </c>
      <c r="G26" s="4">
        <f t="shared" ref="G26" si="7">STDEV(C26:E26)</f>
        <v>1.0785793124908967E-2</v>
      </c>
      <c r="H26" s="8">
        <f t="shared" ref="H26" si="8">G26/SQRT(3)</f>
        <v>6.2271805640898075E-3</v>
      </c>
    </row>
    <row r="27" spans="1:8" ht="18" x14ac:dyDescent="0.2">
      <c r="A27" s="9"/>
      <c r="B27" s="17"/>
      <c r="C27" s="17"/>
      <c r="D27" s="17"/>
      <c r="E27" s="17"/>
      <c r="F27" s="17"/>
      <c r="G27" s="17"/>
      <c r="H27" s="18"/>
    </row>
    <row r="28" spans="1:8" ht="18" x14ac:dyDescent="0.2">
      <c r="A28" s="68" t="s">
        <v>28</v>
      </c>
      <c r="B28" s="4">
        <v>0.214</v>
      </c>
      <c r="C28" s="4">
        <v>0.16900000000000001</v>
      </c>
      <c r="D28" s="5">
        <v>0.16700000000000001</v>
      </c>
      <c r="E28" s="5">
        <v>0.159</v>
      </c>
      <c r="F28" s="4">
        <f>AVERAGE(C28:E28)</f>
        <v>0.16500000000000001</v>
      </c>
      <c r="G28" s="4">
        <f>STDEV(C28:E28)</f>
        <v>5.2915026221291859E-3</v>
      </c>
      <c r="H28" s="8">
        <f>G28/SQRT(3)</f>
        <v>3.0550504633038962E-3</v>
      </c>
    </row>
    <row r="29" spans="1:8" ht="18" x14ac:dyDescent="0.2">
      <c r="A29" s="68"/>
      <c r="B29" s="4">
        <v>0.374</v>
      </c>
      <c r="C29" s="4">
        <v>0.29099999999999998</v>
      </c>
      <c r="D29" s="5">
        <v>0.28299999999999997</v>
      </c>
      <c r="E29" s="5">
        <v>0.28699999999999998</v>
      </c>
      <c r="F29" s="4">
        <f>AVERAGE(C29:E29)</f>
        <v>0.28699999999999998</v>
      </c>
      <c r="G29" s="4">
        <f>STDEV(C29:E29)</f>
        <v>4.0000000000000036E-3</v>
      </c>
      <c r="H29" s="8">
        <f>G29/SQRT(3)</f>
        <v>2.3094010767585054E-3</v>
      </c>
    </row>
    <row r="30" spans="1:8" ht="18" x14ac:dyDescent="0.2">
      <c r="A30" s="68"/>
      <c r="B30" s="4">
        <v>0.53400000000000003</v>
      </c>
      <c r="C30" s="4">
        <v>0.40500000000000003</v>
      </c>
      <c r="D30" s="5">
        <v>0.39200000000000002</v>
      </c>
      <c r="E30" s="5">
        <v>0.40300000000000002</v>
      </c>
      <c r="F30" s="4">
        <f>AVERAGE(C30:E30)</f>
        <v>0.40000000000000008</v>
      </c>
      <c r="G30" s="4">
        <f>STDEV(C30:E30)</f>
        <v>7.0000000000000053E-3</v>
      </c>
      <c r="H30" s="8">
        <f>G30/SQRT(3)</f>
        <v>4.0414518843273836E-3</v>
      </c>
    </row>
    <row r="31" spans="1:8" ht="18" x14ac:dyDescent="0.2">
      <c r="A31" s="68"/>
      <c r="B31" s="4">
        <v>0.69399999999999995</v>
      </c>
      <c r="C31" s="4">
        <v>0.504</v>
      </c>
      <c r="D31" s="5">
        <v>0.502</v>
      </c>
      <c r="E31" s="5">
        <v>0.51300000000000001</v>
      </c>
      <c r="F31" s="4">
        <f>AVERAGE(C31:E31)</f>
        <v>0.50633333333333341</v>
      </c>
      <c r="G31" s="4">
        <f>STDEV(C31:E31)</f>
        <v>5.8594652770823201E-3</v>
      </c>
      <c r="H31" s="8">
        <f>G31/SQRT(3)</f>
        <v>3.3829638550307429E-3</v>
      </c>
    </row>
    <row r="32" spans="1:8" ht="18" x14ac:dyDescent="0.2">
      <c r="A32" s="68"/>
      <c r="B32" s="4"/>
      <c r="C32" s="4"/>
      <c r="D32" s="5"/>
      <c r="E32" s="5"/>
      <c r="F32" s="4"/>
      <c r="G32" s="4"/>
      <c r="H32" s="8"/>
    </row>
    <row r="33" spans="1:10" ht="18" x14ac:dyDescent="0.2">
      <c r="A33" s="68"/>
      <c r="B33" s="17"/>
      <c r="C33" s="17"/>
      <c r="D33" s="17"/>
      <c r="E33" s="17"/>
      <c r="F33" s="17"/>
      <c r="G33" s="17"/>
      <c r="H33" s="18"/>
    </row>
    <row r="34" spans="1:10" ht="18" x14ac:dyDescent="0.2">
      <c r="A34" s="68"/>
      <c r="B34" s="4">
        <v>0.85399999999999998</v>
      </c>
      <c r="C34" s="4">
        <v>0.57199999999999995</v>
      </c>
      <c r="D34" s="5">
        <v>0.55800000000000005</v>
      </c>
      <c r="E34" s="5">
        <v>0.58299999999999996</v>
      </c>
      <c r="F34" s="4">
        <f t="shared" ref="F34" si="9">AVERAGE(C34:E34)</f>
        <v>0.57099999999999995</v>
      </c>
      <c r="G34" s="4">
        <f t="shared" ref="G34" si="10">STDEV(C34:E34)</f>
        <v>1.2529964086141621E-2</v>
      </c>
      <c r="H34" s="8">
        <f t="shared" ref="H34" si="11">G34/SQRT(3)</f>
        <v>7.2341781380702089E-3</v>
      </c>
    </row>
    <row r="35" spans="1:10" ht="19" thickBot="1" x14ac:dyDescent="0.25">
      <c r="A35" s="13"/>
      <c r="B35" s="19"/>
      <c r="C35" s="19"/>
      <c r="D35" s="19"/>
      <c r="E35" s="19"/>
      <c r="F35" s="19"/>
      <c r="G35" s="19"/>
      <c r="H35" s="20"/>
    </row>
    <row r="36" spans="1:10" ht="19" thickTop="1" x14ac:dyDescent="0.2">
      <c r="A36" s="68" t="s">
        <v>29</v>
      </c>
      <c r="B36" s="4">
        <v>0.254</v>
      </c>
      <c r="C36" s="4">
        <v>0.19400000000000001</v>
      </c>
      <c r="D36" s="5">
        <v>0.19</v>
      </c>
      <c r="E36" s="5">
        <v>0.187</v>
      </c>
      <c r="F36" s="4">
        <f>AVERAGE(C36:E36)</f>
        <v>0.19033333333333333</v>
      </c>
      <c r="G36" s="4">
        <f>STDEV(C36:E36)</f>
        <v>3.5118845842842497E-3</v>
      </c>
      <c r="H36" s="8">
        <f>G36/SQRT(3)</f>
        <v>2.0275875100994089E-3</v>
      </c>
    </row>
    <row r="37" spans="1:10" ht="18" x14ac:dyDescent="0.2">
      <c r="A37" s="68"/>
      <c r="B37" s="4">
        <v>0.45600000000000002</v>
      </c>
      <c r="C37" s="4">
        <v>0.35299999999999998</v>
      </c>
      <c r="D37" s="5">
        <v>0.35499999999999998</v>
      </c>
      <c r="E37" s="5">
        <v>0.35399999999999998</v>
      </c>
      <c r="F37" s="4">
        <f>AVERAGE(C37:E37)</f>
        <v>0.35399999999999993</v>
      </c>
      <c r="G37" s="4">
        <f>STDEV(C37:E37)</f>
        <v>1.0000000000000009E-3</v>
      </c>
      <c r="H37" s="8">
        <f>G37/SQRT(3)</f>
        <v>5.7735026918962634E-4</v>
      </c>
      <c r="I37" s="6"/>
      <c r="J37" s="6"/>
    </row>
    <row r="38" spans="1:10" ht="18" x14ac:dyDescent="0.2">
      <c r="A38" s="68"/>
      <c r="B38" s="4">
        <v>0.65500000000000003</v>
      </c>
      <c r="C38" s="4">
        <v>0.495</v>
      </c>
      <c r="D38" s="5">
        <v>0.498</v>
      </c>
      <c r="E38" s="5">
        <v>0.495</v>
      </c>
      <c r="F38" s="4">
        <f>AVERAGE(C38:E38)</f>
        <v>0.496</v>
      </c>
      <c r="G38" s="4">
        <f>STDEV(C38:E38)</f>
        <v>1.7320508075688791E-3</v>
      </c>
      <c r="H38" s="8">
        <f>G38/SQRT(3)</f>
        <v>1.0000000000000011E-3</v>
      </c>
    </row>
    <row r="39" spans="1:10" ht="18" x14ac:dyDescent="0.2">
      <c r="A39" s="68"/>
      <c r="B39" s="4">
        <v>0.85399999999999998</v>
      </c>
      <c r="C39" s="4">
        <v>0.63200000000000001</v>
      </c>
      <c r="D39" s="5">
        <v>0.63400000000000001</v>
      </c>
      <c r="E39" s="5">
        <v>0.63200000000000001</v>
      </c>
      <c r="F39" s="4">
        <f>AVERAGE(C39:E39)</f>
        <v>0.63266666666666671</v>
      </c>
      <c r="G39" s="4">
        <f>STDEV(C39:E39)</f>
        <v>1.1547005383792527E-3</v>
      </c>
      <c r="H39" s="8">
        <f>G39/SQRT(3)</f>
        <v>6.666666666666674E-4</v>
      </c>
    </row>
    <row r="40" spans="1:10" ht="18" x14ac:dyDescent="0.2">
      <c r="A40" s="68"/>
      <c r="B40" s="4"/>
      <c r="C40" s="4"/>
      <c r="D40" s="5"/>
      <c r="E40" s="5"/>
      <c r="F40" s="4"/>
      <c r="G40" s="4"/>
      <c r="H40" s="8"/>
    </row>
    <row r="41" spans="1:10" ht="18" x14ac:dyDescent="0.2">
      <c r="A41" s="68"/>
      <c r="B41" s="17"/>
      <c r="C41" s="17"/>
      <c r="D41" s="17"/>
      <c r="E41" s="17"/>
      <c r="F41" s="17"/>
      <c r="G41" s="17"/>
      <c r="H41" s="18"/>
    </row>
    <row r="42" spans="1:10" ht="18" customHeight="1" x14ac:dyDescent="0.2">
      <c r="A42" s="68"/>
      <c r="B42" s="4">
        <v>1.056</v>
      </c>
      <c r="C42" s="4">
        <v>0.71399999999999997</v>
      </c>
      <c r="D42" s="5">
        <v>0.71799999999999997</v>
      </c>
      <c r="E42" s="5">
        <v>0.71899999999999997</v>
      </c>
      <c r="F42" s="4">
        <f t="shared" ref="F42" si="12">AVERAGE(C42:E42)</f>
        <v>0.71699999999999997</v>
      </c>
      <c r="G42" s="4">
        <f t="shared" ref="G42" si="13">STDEV(C42:E42)</f>
        <v>2.6457513110645929E-3</v>
      </c>
      <c r="H42" s="8">
        <f t="shared" ref="H42" si="14">G42/SQRT(3)</f>
        <v>1.5275252316519481E-3</v>
      </c>
    </row>
    <row r="43" spans="1:10" ht="18" customHeight="1" thickBot="1" x14ac:dyDescent="0.25">
      <c r="A43" s="13"/>
      <c r="B43" s="19"/>
      <c r="C43" s="19"/>
      <c r="D43" s="19"/>
      <c r="E43" s="19"/>
      <c r="F43" s="19"/>
      <c r="G43" s="19"/>
      <c r="H43" s="20"/>
    </row>
    <row r="44" spans="1:10" ht="18" customHeight="1" thickTop="1" x14ac:dyDescent="0.2">
      <c r="A44" s="68" t="s">
        <v>30</v>
      </c>
      <c r="B44" s="4">
        <v>0.35499999999999998</v>
      </c>
      <c r="C44" s="4">
        <v>0.26800000000000002</v>
      </c>
      <c r="D44" s="5">
        <v>0.26400000000000001</v>
      </c>
      <c r="E44" s="5">
        <v>0.26900000000000002</v>
      </c>
      <c r="F44" s="4">
        <f>AVERAGE(C44:E44)</f>
        <v>0.26700000000000002</v>
      </c>
      <c r="G44" s="4">
        <f>STDEV(C44:E44)</f>
        <v>2.6457513110645929E-3</v>
      </c>
      <c r="H44" s="8">
        <f>G44/SQRT(3)</f>
        <v>1.5275252316519481E-3</v>
      </c>
    </row>
    <row r="45" spans="1:10" ht="18" customHeight="1" x14ac:dyDescent="0.2">
      <c r="A45" s="68"/>
      <c r="B45" s="4">
        <v>0.65500000000000003</v>
      </c>
      <c r="C45" s="4">
        <v>0.48399999999999999</v>
      </c>
      <c r="D45" s="5">
        <v>0.49099999999999999</v>
      </c>
      <c r="E45" s="5">
        <v>0.503</v>
      </c>
      <c r="F45" s="4">
        <f>AVERAGE(C45:E45)</f>
        <v>0.49266666666666664</v>
      </c>
      <c r="G45" s="4">
        <f>STDEV(C45:E45)</f>
        <v>9.6090235369330583E-3</v>
      </c>
      <c r="H45" s="8">
        <f>G45/SQRT(3)</f>
        <v>5.5477723256977512E-3</v>
      </c>
    </row>
    <row r="46" spans="1:10" ht="18" customHeight="1" x14ac:dyDescent="0.2">
      <c r="A46" s="68"/>
      <c r="B46" s="4">
        <v>0.95499999999999996</v>
      </c>
      <c r="C46" s="4">
        <v>0.68899999999999995</v>
      </c>
      <c r="D46" s="5">
        <v>0.70499999999999996</v>
      </c>
      <c r="E46" s="5">
        <v>0.71199999999999997</v>
      </c>
      <c r="F46" s="4">
        <f>AVERAGE(C46:E46)</f>
        <v>0.70199999999999996</v>
      </c>
      <c r="G46" s="4">
        <f>STDEV(C46:E46)</f>
        <v>1.1789826122551606E-2</v>
      </c>
      <c r="H46" s="8">
        <f>G46/SQRT(3)</f>
        <v>6.8068592855540519E-3</v>
      </c>
    </row>
    <row r="47" spans="1:10" ht="18" customHeight="1" x14ac:dyDescent="0.2">
      <c r="A47" s="68"/>
      <c r="B47" s="4">
        <v>1.2549999999999999</v>
      </c>
      <c r="C47" s="4">
        <v>0.90100000000000002</v>
      </c>
      <c r="D47" s="5">
        <v>0.91300000000000003</v>
      </c>
      <c r="E47" s="5">
        <v>0.91500000000000004</v>
      </c>
      <c r="F47" s="4">
        <f>AVERAGE(C47:E47)</f>
        <v>0.90966666666666673</v>
      </c>
      <c r="G47" s="4">
        <f>STDEV(C47:E47)</f>
        <v>7.5718777944003713E-3</v>
      </c>
      <c r="H47" s="8">
        <f>G47/SQRT(3)</f>
        <v>4.3716256828680048E-3</v>
      </c>
    </row>
    <row r="48" spans="1:10" ht="18" customHeight="1" x14ac:dyDescent="0.2">
      <c r="A48" s="68"/>
      <c r="B48" s="4"/>
      <c r="C48" s="4"/>
      <c r="D48" s="5"/>
      <c r="E48" s="5"/>
      <c r="F48" s="4"/>
      <c r="G48" s="4"/>
      <c r="H48" s="8"/>
    </row>
    <row r="49" spans="1:8" ht="18" customHeight="1" x14ac:dyDescent="0.2">
      <c r="A49" s="68"/>
      <c r="B49" s="17"/>
      <c r="C49" s="17"/>
      <c r="D49" s="17"/>
      <c r="E49" s="17"/>
      <c r="F49" s="17"/>
      <c r="G49" s="17"/>
      <c r="H49" s="18"/>
    </row>
    <row r="50" spans="1:8" ht="18" customHeight="1" x14ac:dyDescent="0.2">
      <c r="A50" s="68"/>
      <c r="B50" s="4">
        <v>1.5549999999999999</v>
      </c>
      <c r="C50" s="4">
        <v>1.012</v>
      </c>
      <c r="D50" s="5">
        <v>1.0489999999999999</v>
      </c>
      <c r="E50" s="5">
        <v>1.044</v>
      </c>
      <c r="F50" s="4">
        <f t="shared" ref="F50" si="15">AVERAGE(C50:E50)</f>
        <v>1.0349999999999999</v>
      </c>
      <c r="G50" s="4">
        <f t="shared" ref="G50" si="16">STDEV(C50:E50)</f>
        <v>2.0074859899884709E-2</v>
      </c>
      <c r="H50" s="8">
        <f t="shared" ref="H50" si="17">G50/SQRT(3)</f>
        <v>1.1590225767142462E-2</v>
      </c>
    </row>
    <row r="51" spans="1:8" ht="18" customHeight="1" thickBot="1" x14ac:dyDescent="0.25">
      <c r="A51" s="13"/>
      <c r="B51" s="19"/>
      <c r="C51" s="19"/>
      <c r="D51" s="19"/>
      <c r="E51" s="19"/>
      <c r="F51" s="19"/>
      <c r="G51" s="19"/>
      <c r="H51" s="20"/>
    </row>
    <row r="52" spans="1:8" ht="18" customHeight="1" thickTop="1" x14ac:dyDescent="0.2">
      <c r="A52" s="68" t="s">
        <v>31</v>
      </c>
      <c r="B52" s="4">
        <v>0.45600000000000002</v>
      </c>
      <c r="C52" s="4">
        <v>0.35199999999999998</v>
      </c>
      <c r="D52" s="5">
        <v>0.34599999999999997</v>
      </c>
      <c r="E52" s="5">
        <v>0.34699999999999998</v>
      </c>
      <c r="F52" s="4">
        <f>AVERAGE(C52:E52)</f>
        <v>0.34833333333333333</v>
      </c>
      <c r="G52" s="4">
        <f>STDEV(C52:E52)</f>
        <v>3.2145502536643214E-3</v>
      </c>
      <c r="H52" s="8">
        <f>G52/SQRT(3)</f>
        <v>1.8559214542766759E-3</v>
      </c>
    </row>
    <row r="53" spans="1:8" ht="18" customHeight="1" x14ac:dyDescent="0.2">
      <c r="A53" s="68"/>
      <c r="B53" s="4">
        <v>0.85499999999999998</v>
      </c>
      <c r="C53" s="4">
        <v>0.629</v>
      </c>
      <c r="D53" s="5">
        <v>0.64200000000000002</v>
      </c>
      <c r="E53" s="5">
        <v>0.61799999999999999</v>
      </c>
      <c r="F53" s="4">
        <f>AVERAGE(C53:E53)</f>
        <v>0.6296666666666666</v>
      </c>
      <c r="G53" s="4">
        <f>STDEV(C53:E53)</f>
        <v>1.2013880860626745E-2</v>
      </c>
      <c r="H53" s="8">
        <f>G53/SQRT(3)</f>
        <v>6.9362173488949439E-3</v>
      </c>
    </row>
    <row r="54" spans="1:8" ht="18" customHeight="1" x14ac:dyDescent="0.2">
      <c r="A54" s="68"/>
      <c r="B54" s="4">
        <v>1.256</v>
      </c>
      <c r="C54" s="4">
        <v>0.91300000000000003</v>
      </c>
      <c r="D54" s="5">
        <v>0.90600000000000003</v>
      </c>
      <c r="E54" s="5">
        <v>0.89900000000000002</v>
      </c>
      <c r="F54" s="4">
        <f>AVERAGE(C54:E54)</f>
        <v>0.90600000000000003</v>
      </c>
      <c r="G54" s="4">
        <f>STDEV(C54:E54)</f>
        <v>7.0000000000000062E-3</v>
      </c>
      <c r="H54" s="8">
        <f>G54/SQRT(3)</f>
        <v>4.0414518843273845E-3</v>
      </c>
    </row>
    <row r="55" spans="1:8" ht="18" customHeight="1" x14ac:dyDescent="0.2">
      <c r="A55" s="68"/>
      <c r="B55" s="4">
        <v>1.6559999999999999</v>
      </c>
      <c r="C55" s="4">
        <v>1.1759999999999999</v>
      </c>
      <c r="D55" s="5">
        <v>1.1819999999999999</v>
      </c>
      <c r="E55" s="5">
        <v>1.161</v>
      </c>
      <c r="F55" s="4">
        <f>AVERAGE(C55:E55)</f>
        <v>1.1729999999999998</v>
      </c>
      <c r="G55" s="4">
        <f>STDEV(C55:E55)</f>
        <v>1.0816653826391916E-2</v>
      </c>
      <c r="H55" s="8">
        <f>G55/SQRT(3)</f>
        <v>6.2449979983983687E-3</v>
      </c>
    </row>
    <row r="56" spans="1:8" ht="18" customHeight="1" x14ac:dyDescent="0.2">
      <c r="A56" s="68"/>
      <c r="B56" s="4"/>
      <c r="C56" s="4"/>
      <c r="D56" s="5"/>
      <c r="E56" s="5"/>
      <c r="F56" s="4"/>
      <c r="G56" s="4"/>
      <c r="H56" s="8"/>
    </row>
    <row r="57" spans="1:8" ht="18" customHeight="1" x14ac:dyDescent="0.2">
      <c r="A57" s="68"/>
      <c r="B57" s="17"/>
      <c r="C57" s="17"/>
      <c r="D57" s="17"/>
      <c r="E57" s="17"/>
      <c r="F57" s="17"/>
      <c r="G57" s="17"/>
      <c r="H57" s="18"/>
    </row>
    <row r="58" spans="1:8" ht="18" customHeight="1" x14ac:dyDescent="0.2">
      <c r="A58" s="68"/>
      <c r="B58" s="4">
        <v>2.0550000000000002</v>
      </c>
      <c r="C58" s="4">
        <v>1.335</v>
      </c>
      <c r="D58" s="5">
        <v>1.35</v>
      </c>
      <c r="E58" s="5">
        <v>1.329</v>
      </c>
      <c r="F58" s="4">
        <f t="shared" ref="F58" si="18">AVERAGE(C58:E58)</f>
        <v>1.3380000000000001</v>
      </c>
      <c r="G58" s="4">
        <f t="shared" ref="G58" si="19">STDEV(C58:E58)</f>
        <v>1.0816653826392039E-2</v>
      </c>
      <c r="H58" s="8">
        <f t="shared" ref="H58" si="20">G58/SQRT(3)</f>
        <v>6.2449979983984398E-3</v>
      </c>
    </row>
    <row r="59" spans="1:8" ht="19" thickBot="1" x14ac:dyDescent="0.25">
      <c r="A59" s="13"/>
      <c r="B59" s="19"/>
      <c r="C59" s="19"/>
      <c r="D59" s="19"/>
      <c r="E59" s="19"/>
      <c r="F59" s="19"/>
      <c r="G59" s="19"/>
      <c r="H59" s="20"/>
    </row>
    <row r="60" spans="1:8" ht="19" thickTop="1" x14ac:dyDescent="0.2">
      <c r="A60" s="78" t="s">
        <v>50</v>
      </c>
      <c r="B60" s="4">
        <v>0.08</v>
      </c>
      <c r="C60" s="4">
        <v>7.0000000000000007E-2</v>
      </c>
      <c r="D60" s="5">
        <v>7.0000000000000007E-2</v>
      </c>
      <c r="E60" s="5">
        <v>7.4999999999999997E-2</v>
      </c>
      <c r="F60" s="4">
        <f>AVERAGE(C60:E60)</f>
        <v>7.166666666666667E-2</v>
      </c>
      <c r="G60" s="4">
        <f>STDEV(C60:E60)</f>
        <v>2.8867513459481233E-3</v>
      </c>
      <c r="H60" s="8">
        <f>G60/SQRT(3)</f>
        <v>1.6666666666666635E-3</v>
      </c>
    </row>
    <row r="61" spans="1:8" ht="18" x14ac:dyDescent="0.2">
      <c r="A61" s="79"/>
      <c r="B61" s="4">
        <v>0.14099999999999999</v>
      </c>
      <c r="C61" s="4">
        <v>0.12</v>
      </c>
      <c r="D61" s="5">
        <v>0.122</v>
      </c>
      <c r="E61" s="5">
        <v>0.122</v>
      </c>
      <c r="F61" s="4">
        <f>AVERAGE(C61:E61)</f>
        <v>0.12133333333333333</v>
      </c>
      <c r="G61" s="4">
        <f>STDEV(C61:E61)</f>
        <v>1.1547005383792527E-3</v>
      </c>
      <c r="H61" s="8">
        <f>G61/SQRT(3)</f>
        <v>6.666666666666674E-4</v>
      </c>
    </row>
    <row r="62" spans="1:8" ht="18" x14ac:dyDescent="0.2">
      <c r="A62" s="79"/>
      <c r="B62" s="4">
        <v>0.20100000000000001</v>
      </c>
      <c r="C62" s="4">
        <v>0.16800000000000001</v>
      </c>
      <c r="D62" s="5">
        <v>0.17</v>
      </c>
      <c r="E62" s="5">
        <v>0.17</v>
      </c>
      <c r="F62" s="4">
        <f>AVERAGE(C62:E62)</f>
        <v>0.16933333333333334</v>
      </c>
      <c r="G62" s="4">
        <f>STDEV(C62:E62)</f>
        <v>1.1547005383792527E-3</v>
      </c>
      <c r="H62" s="8">
        <f>G62/SQRT(3)</f>
        <v>6.666666666666674E-4</v>
      </c>
    </row>
    <row r="63" spans="1:8" ht="18" x14ac:dyDescent="0.2">
      <c r="A63" s="79"/>
      <c r="B63" s="4"/>
      <c r="C63" s="4"/>
      <c r="D63" s="5"/>
      <c r="E63" s="5"/>
      <c r="F63" s="4" t="e">
        <f>AVERAGE(C63:E63)</f>
        <v>#DIV/0!</v>
      </c>
      <c r="G63" s="4" t="e">
        <f>STDEV(C63:E63)</f>
        <v>#DIV/0!</v>
      </c>
      <c r="H63" s="8" t="e">
        <f>G63/SQRT(3)</f>
        <v>#DIV/0!</v>
      </c>
    </row>
    <row r="64" spans="1:8" ht="18" x14ac:dyDescent="0.2">
      <c r="A64" s="79"/>
      <c r="B64" s="4"/>
      <c r="C64" s="4"/>
      <c r="D64" s="5"/>
      <c r="E64" s="5"/>
      <c r="F64" s="4" t="e">
        <f>AVERAGE(C64:E64)</f>
        <v>#DIV/0!</v>
      </c>
      <c r="G64" s="4" t="e">
        <f>STDEV(C64:E64)</f>
        <v>#DIV/0!</v>
      </c>
      <c r="H64" s="8" t="e">
        <f>G64/SQRT(3)</f>
        <v>#DIV/0!</v>
      </c>
    </row>
    <row r="65" spans="1:12" ht="18" x14ac:dyDescent="0.2">
      <c r="A65" s="79"/>
      <c r="B65" s="17"/>
      <c r="C65" s="17"/>
      <c r="D65" s="17"/>
      <c r="E65" s="17"/>
      <c r="F65" s="17"/>
      <c r="G65" s="17"/>
      <c r="H65" s="18"/>
    </row>
    <row r="66" spans="1:12" ht="18" x14ac:dyDescent="0.2">
      <c r="A66" s="80"/>
      <c r="B66" s="4">
        <v>0.24</v>
      </c>
      <c r="C66" s="4">
        <v>0.18</v>
      </c>
      <c r="D66" s="5">
        <v>0.183</v>
      </c>
      <c r="E66" s="5">
        <v>0.183</v>
      </c>
      <c r="F66" s="4">
        <f t="shared" ref="F66" si="21">AVERAGE(C66:E66)</f>
        <v>0.18200000000000002</v>
      </c>
      <c r="G66" s="4">
        <f t="shared" ref="G66" si="22">STDEV(C66:E66)</f>
        <v>1.7320508075688789E-3</v>
      </c>
      <c r="H66" s="8">
        <f t="shared" ref="H66" si="23">G66/SQRT(3)</f>
        <v>1.0000000000000009E-3</v>
      </c>
    </row>
    <row r="70" spans="1:12" ht="16" thickBot="1" x14ac:dyDescent="0.25"/>
    <row r="71" spans="1:12" ht="19" thickTop="1" x14ac:dyDescent="0.2">
      <c r="A71" s="72" t="s">
        <v>23</v>
      </c>
      <c r="B71" s="73"/>
      <c r="C71" s="73"/>
      <c r="D71" s="73"/>
      <c r="E71" s="73"/>
      <c r="F71" s="73"/>
      <c r="G71" s="73"/>
      <c r="H71" s="73"/>
      <c r="I71" s="73"/>
      <c r="J71" s="73"/>
      <c r="K71" s="73"/>
      <c r="L71" s="74"/>
    </row>
    <row r="72" spans="1:12" ht="18" x14ac:dyDescent="0.2">
      <c r="A72" s="14" t="s">
        <v>16</v>
      </c>
      <c r="B72" s="26" t="s">
        <v>19</v>
      </c>
      <c r="C72" s="7" t="s">
        <v>15</v>
      </c>
      <c r="D72" s="7" t="s">
        <v>5</v>
      </c>
      <c r="E72" s="7" t="s">
        <v>7</v>
      </c>
      <c r="F72" s="7" t="s">
        <v>6</v>
      </c>
      <c r="G72" s="7" t="s">
        <v>13</v>
      </c>
      <c r="H72" s="7" t="s">
        <v>10</v>
      </c>
      <c r="I72" s="7" t="s">
        <v>9</v>
      </c>
      <c r="J72" s="7" t="s">
        <v>11</v>
      </c>
      <c r="K72" s="7" t="s">
        <v>8</v>
      </c>
      <c r="L72" s="15" t="s">
        <v>12</v>
      </c>
    </row>
    <row r="73" spans="1:12" ht="18" x14ac:dyDescent="0.2">
      <c r="A73" s="61" t="s">
        <v>14</v>
      </c>
      <c r="B73" s="69" t="s">
        <v>32</v>
      </c>
      <c r="C73" s="3">
        <v>1</v>
      </c>
      <c r="D73" s="5">
        <v>0</v>
      </c>
      <c r="E73" s="5">
        <v>0.44500000000000001</v>
      </c>
      <c r="F73" s="5"/>
      <c r="G73" s="5">
        <v>1357</v>
      </c>
      <c r="H73" s="5">
        <v>35.9</v>
      </c>
      <c r="I73" s="5">
        <v>35.9</v>
      </c>
      <c r="J73" s="5">
        <v>32.700000000000003</v>
      </c>
      <c r="K73" s="5"/>
      <c r="L73" s="16"/>
    </row>
    <row r="74" spans="1:12" ht="18" x14ac:dyDescent="0.2">
      <c r="A74" s="62"/>
      <c r="B74" s="70"/>
      <c r="C74" s="3">
        <v>2</v>
      </c>
      <c r="D74" s="5">
        <v>0</v>
      </c>
      <c r="E74" s="5">
        <v>0.46100000000000002</v>
      </c>
      <c r="F74" s="5"/>
      <c r="G74" s="5">
        <v>1366</v>
      </c>
      <c r="H74" s="5">
        <v>36.4</v>
      </c>
      <c r="I74" s="5">
        <v>36.4</v>
      </c>
      <c r="J74" s="5">
        <v>33.6</v>
      </c>
      <c r="K74" s="5"/>
      <c r="L74" s="16"/>
    </row>
    <row r="75" spans="1:12" ht="18" x14ac:dyDescent="0.2">
      <c r="A75" s="62"/>
      <c r="B75" s="70"/>
      <c r="C75" s="3">
        <v>3</v>
      </c>
      <c r="D75" s="5">
        <v>0</v>
      </c>
      <c r="E75" s="5">
        <v>0.45100000000000001</v>
      </c>
      <c r="F75" s="5"/>
      <c r="G75" s="5">
        <v>1363</v>
      </c>
      <c r="H75" s="5">
        <v>35.1</v>
      </c>
      <c r="I75" s="5">
        <v>35.1</v>
      </c>
      <c r="J75" s="5">
        <v>32.5</v>
      </c>
      <c r="K75" s="5"/>
      <c r="L75" s="16"/>
    </row>
    <row r="76" spans="1:12" ht="18" x14ac:dyDescent="0.2">
      <c r="A76" s="62"/>
      <c r="B76" s="70"/>
      <c r="C76" s="21" t="s">
        <v>20</v>
      </c>
      <c r="D76" s="22">
        <f>AVERAGE(D73:D75)</f>
        <v>0</v>
      </c>
      <c r="E76" s="22">
        <f t="shared" ref="E76:L76" si="24">AVERAGE(E73:E75)</f>
        <v>0.45233333333333331</v>
      </c>
      <c r="F76" s="22" t="e">
        <f t="shared" si="24"/>
        <v>#DIV/0!</v>
      </c>
      <c r="G76" s="22">
        <f t="shared" si="24"/>
        <v>1362</v>
      </c>
      <c r="H76" s="22">
        <f t="shared" si="24"/>
        <v>35.800000000000004</v>
      </c>
      <c r="I76" s="22">
        <f t="shared" si="24"/>
        <v>35.800000000000004</v>
      </c>
      <c r="J76" s="22">
        <f t="shared" si="24"/>
        <v>32.933333333333337</v>
      </c>
      <c r="K76" s="22" t="e">
        <f t="shared" si="24"/>
        <v>#DIV/0!</v>
      </c>
      <c r="L76" s="22" t="e">
        <f t="shared" si="24"/>
        <v>#DIV/0!</v>
      </c>
    </row>
    <row r="77" spans="1:12" ht="18" x14ac:dyDescent="0.2">
      <c r="A77" s="63"/>
      <c r="B77" s="71"/>
      <c r="C77" s="23" t="s">
        <v>21</v>
      </c>
      <c r="D77" s="24">
        <f>STDEV(D73:D75)</f>
        <v>0</v>
      </c>
      <c r="E77" s="24">
        <f t="shared" ref="E77:L77" si="25">STDEV(E73:E75)</f>
        <v>8.0829037686547672E-3</v>
      </c>
      <c r="F77" s="24" t="e">
        <f t="shared" si="25"/>
        <v>#DIV/0!</v>
      </c>
      <c r="G77" s="24">
        <f t="shared" si="25"/>
        <v>4.5825756949558398</v>
      </c>
      <c r="H77" s="24">
        <f t="shared" si="25"/>
        <v>0.6557438524301985</v>
      </c>
      <c r="I77" s="24">
        <f t="shared" si="25"/>
        <v>0.6557438524301985</v>
      </c>
      <c r="J77" s="24">
        <f t="shared" si="25"/>
        <v>0.58594652770823175</v>
      </c>
      <c r="K77" s="24" t="e">
        <f t="shared" si="25"/>
        <v>#DIV/0!</v>
      </c>
      <c r="L77" s="24" t="e">
        <f t="shared" si="25"/>
        <v>#DIV/0!</v>
      </c>
    </row>
    <row r="78" spans="1:12" ht="18" x14ac:dyDescent="0.2">
      <c r="A78" s="61" t="s">
        <v>14</v>
      </c>
      <c r="B78" s="69" t="s">
        <v>33</v>
      </c>
      <c r="C78" s="3">
        <v>1</v>
      </c>
      <c r="D78" s="5">
        <v>0</v>
      </c>
      <c r="E78" s="5">
        <v>0.80700000000000005</v>
      </c>
      <c r="F78" s="5"/>
      <c r="G78" s="5">
        <v>1366</v>
      </c>
      <c r="H78" s="5">
        <v>36</v>
      </c>
      <c r="I78" s="5">
        <v>36</v>
      </c>
      <c r="J78" s="5">
        <v>32.9</v>
      </c>
      <c r="K78" s="5"/>
      <c r="L78" s="16"/>
    </row>
    <row r="79" spans="1:12" ht="18" x14ac:dyDescent="0.2">
      <c r="A79" s="62"/>
      <c r="B79" s="70"/>
      <c r="C79" s="3">
        <v>2</v>
      </c>
      <c r="D79" s="5">
        <v>0</v>
      </c>
      <c r="E79" s="5">
        <v>0.81699999999999995</v>
      </c>
      <c r="F79" s="5"/>
      <c r="G79" s="5">
        <v>1371</v>
      </c>
      <c r="H79" s="5">
        <v>35.1</v>
      </c>
      <c r="I79" s="5">
        <v>35.1</v>
      </c>
      <c r="J79" s="5">
        <v>32.700000000000003</v>
      </c>
      <c r="K79" s="5"/>
      <c r="L79" s="16"/>
    </row>
    <row r="80" spans="1:12" ht="18" x14ac:dyDescent="0.2">
      <c r="A80" s="62"/>
      <c r="B80" s="70"/>
      <c r="C80" s="3">
        <v>3</v>
      </c>
      <c r="D80" s="5">
        <v>0</v>
      </c>
      <c r="E80" s="5">
        <v>0.81799999999999995</v>
      </c>
      <c r="F80" s="5"/>
      <c r="G80" s="5">
        <v>1369</v>
      </c>
      <c r="H80" s="5">
        <v>35.700000000000003</v>
      </c>
      <c r="I80" s="5">
        <v>35.700000000000003</v>
      </c>
      <c r="J80" s="5">
        <v>33</v>
      </c>
      <c r="K80" s="5"/>
      <c r="L80" s="16"/>
    </row>
    <row r="81" spans="1:12" ht="18" x14ac:dyDescent="0.2">
      <c r="A81" s="62"/>
      <c r="B81" s="70"/>
      <c r="C81" s="21" t="s">
        <v>20</v>
      </c>
      <c r="D81" s="22">
        <f>AVERAGE(D78:D80)</f>
        <v>0</v>
      </c>
      <c r="E81" s="22">
        <f t="shared" ref="E81:L81" si="26">AVERAGE(E78:E80)</f>
        <v>0.81400000000000006</v>
      </c>
      <c r="F81" s="22" t="e">
        <f t="shared" si="26"/>
        <v>#DIV/0!</v>
      </c>
      <c r="G81" s="22">
        <f t="shared" si="26"/>
        <v>1368.6666666666667</v>
      </c>
      <c r="H81" s="22">
        <f t="shared" si="26"/>
        <v>35.6</v>
      </c>
      <c r="I81" s="22">
        <f t="shared" si="26"/>
        <v>35.6</v>
      </c>
      <c r="J81" s="22">
        <f t="shared" si="26"/>
        <v>32.866666666666667</v>
      </c>
      <c r="K81" s="22" t="e">
        <f t="shared" si="26"/>
        <v>#DIV/0!</v>
      </c>
      <c r="L81" s="22" t="e">
        <f t="shared" si="26"/>
        <v>#DIV/0!</v>
      </c>
    </row>
    <row r="82" spans="1:12" ht="18" x14ac:dyDescent="0.2">
      <c r="A82" s="63"/>
      <c r="B82" s="71"/>
      <c r="C82" s="23" t="s">
        <v>21</v>
      </c>
      <c r="D82" s="24">
        <f>STDEV(D78:D80)</f>
        <v>0</v>
      </c>
      <c r="E82" s="24">
        <f t="shared" ref="E82:L82" si="27">STDEV(E78:E80)</f>
        <v>6.0827625302981607E-3</v>
      </c>
      <c r="F82" s="24" t="e">
        <f t="shared" si="27"/>
        <v>#DIV/0!</v>
      </c>
      <c r="G82" s="24">
        <f t="shared" si="27"/>
        <v>2.5166114784235836</v>
      </c>
      <c r="H82" s="24">
        <f t="shared" si="27"/>
        <v>0.45825756949558355</v>
      </c>
      <c r="I82" s="24">
        <f t="shared" si="27"/>
        <v>0.45825756949558355</v>
      </c>
      <c r="J82" s="24">
        <f t="shared" si="27"/>
        <v>0.15275252316519294</v>
      </c>
      <c r="K82" s="24" t="e">
        <f t="shared" si="27"/>
        <v>#DIV/0!</v>
      </c>
      <c r="L82" s="24" t="e">
        <f t="shared" si="27"/>
        <v>#DIV/0!</v>
      </c>
    </row>
    <row r="83" spans="1:12" ht="18" x14ac:dyDescent="0.2">
      <c r="A83" s="61" t="s">
        <v>14</v>
      </c>
      <c r="B83" s="69" t="s">
        <v>34</v>
      </c>
      <c r="C83" s="3">
        <v>1</v>
      </c>
      <c r="D83" s="5">
        <v>0</v>
      </c>
      <c r="E83" s="5">
        <v>1.1739999999999999</v>
      </c>
      <c r="F83" s="5"/>
      <c r="G83" s="5">
        <v>1376</v>
      </c>
      <c r="H83" s="5">
        <v>36</v>
      </c>
      <c r="I83" s="5">
        <v>36</v>
      </c>
      <c r="J83" s="5">
        <v>33.1</v>
      </c>
      <c r="K83" s="5"/>
      <c r="L83" s="16"/>
    </row>
    <row r="84" spans="1:12" ht="18" x14ac:dyDescent="0.2">
      <c r="A84" s="62"/>
      <c r="B84" s="70"/>
      <c r="C84" s="3">
        <v>2</v>
      </c>
      <c r="D84" s="5">
        <v>0</v>
      </c>
      <c r="E84" s="5">
        <v>1.22</v>
      </c>
      <c r="F84" s="5"/>
      <c r="G84" s="5">
        <v>1383</v>
      </c>
      <c r="H84" s="5">
        <v>36.700000000000003</v>
      </c>
      <c r="I84" s="5">
        <v>36.700000000000003</v>
      </c>
      <c r="J84" s="5">
        <v>34.1</v>
      </c>
      <c r="K84" s="5"/>
      <c r="L84" s="16"/>
    </row>
    <row r="85" spans="1:12" ht="18" x14ac:dyDescent="0.2">
      <c r="A85" s="62"/>
      <c r="B85" s="70"/>
      <c r="C85" s="3">
        <v>3</v>
      </c>
      <c r="D85" s="5">
        <v>0</v>
      </c>
      <c r="E85" s="5">
        <v>1.2230000000000001</v>
      </c>
      <c r="F85" s="5"/>
      <c r="G85" s="5">
        <v>1380</v>
      </c>
      <c r="H85" s="5">
        <v>37</v>
      </c>
      <c r="I85" s="5">
        <v>37</v>
      </c>
      <c r="J85" s="5">
        <v>34.299999999999997</v>
      </c>
      <c r="K85" s="5"/>
      <c r="L85" s="16"/>
    </row>
    <row r="86" spans="1:12" ht="18" x14ac:dyDescent="0.2">
      <c r="A86" s="62"/>
      <c r="B86" s="70"/>
      <c r="C86" s="21" t="s">
        <v>20</v>
      </c>
      <c r="D86" s="22">
        <f>AVERAGE(D83:D85)</f>
        <v>0</v>
      </c>
      <c r="E86" s="22">
        <f t="shared" ref="E86:L86" si="28">AVERAGE(E83:E85)</f>
        <v>1.2056666666666667</v>
      </c>
      <c r="F86" s="22" t="e">
        <f t="shared" si="28"/>
        <v>#DIV/0!</v>
      </c>
      <c r="G86" s="22">
        <f t="shared" si="28"/>
        <v>1379.6666666666667</v>
      </c>
      <c r="H86" s="22">
        <f t="shared" si="28"/>
        <v>36.56666666666667</v>
      </c>
      <c r="I86" s="22">
        <f t="shared" si="28"/>
        <v>36.56666666666667</v>
      </c>
      <c r="J86" s="22">
        <f t="shared" si="28"/>
        <v>33.833333333333336</v>
      </c>
      <c r="K86" s="22" t="e">
        <f t="shared" si="28"/>
        <v>#DIV/0!</v>
      </c>
      <c r="L86" s="22" t="e">
        <f t="shared" si="28"/>
        <v>#DIV/0!</v>
      </c>
    </row>
    <row r="87" spans="1:12" ht="18" x14ac:dyDescent="0.2">
      <c r="A87" s="63"/>
      <c r="B87" s="71"/>
      <c r="C87" s="23" t="s">
        <v>21</v>
      </c>
      <c r="D87" s="24">
        <f>STDEV(D83:D85)</f>
        <v>0</v>
      </c>
      <c r="E87" s="24">
        <f t="shared" ref="E87:L87" si="29">STDEV(E83:E85)</f>
        <v>2.7465129406819413E-2</v>
      </c>
      <c r="F87" s="24" t="e">
        <f t="shared" si="29"/>
        <v>#DIV/0!</v>
      </c>
      <c r="G87" s="24">
        <f t="shared" si="29"/>
        <v>3.5118845842842465</v>
      </c>
      <c r="H87" s="24">
        <f t="shared" si="29"/>
        <v>0.51316014394468878</v>
      </c>
      <c r="I87" s="24">
        <f t="shared" si="29"/>
        <v>0.51316014394468878</v>
      </c>
      <c r="J87" s="24">
        <f t="shared" si="29"/>
        <v>0.64291005073286212</v>
      </c>
      <c r="K87" s="24" t="e">
        <f t="shared" si="29"/>
        <v>#DIV/0!</v>
      </c>
      <c r="L87" s="24" t="e">
        <f t="shared" si="29"/>
        <v>#DIV/0!</v>
      </c>
    </row>
    <row r="88" spans="1:12" ht="18" x14ac:dyDescent="0.2">
      <c r="A88" s="61" t="s">
        <v>38</v>
      </c>
      <c r="B88" s="64" t="s">
        <v>35</v>
      </c>
      <c r="C88" s="3">
        <v>1</v>
      </c>
      <c r="D88" s="5">
        <v>0</v>
      </c>
      <c r="E88" s="5">
        <v>1.5920000000000001</v>
      </c>
      <c r="F88" s="5"/>
      <c r="G88" s="5">
        <v>1394</v>
      </c>
      <c r="H88" s="5">
        <v>36.1</v>
      </c>
      <c r="I88" s="5">
        <v>36.1</v>
      </c>
      <c r="J88" s="5">
        <v>33.799999999999997</v>
      </c>
      <c r="K88" s="5"/>
      <c r="L88" s="16"/>
    </row>
    <row r="89" spans="1:12" ht="18" x14ac:dyDescent="0.2">
      <c r="A89" s="62"/>
      <c r="B89" s="65"/>
      <c r="C89" s="3">
        <v>2</v>
      </c>
      <c r="D89" s="5">
        <v>3.0000000000000001E-3</v>
      </c>
      <c r="E89" s="5">
        <v>1.538</v>
      </c>
      <c r="F89" s="5">
        <v>1.4E-2</v>
      </c>
      <c r="G89" s="5">
        <v>1392</v>
      </c>
      <c r="H89" s="5">
        <v>36</v>
      </c>
      <c r="I89" s="5">
        <v>35.799999999999997</v>
      </c>
      <c r="J89" s="5">
        <v>33.1</v>
      </c>
      <c r="K89" s="5">
        <v>112</v>
      </c>
      <c r="L89" s="16">
        <v>156</v>
      </c>
    </row>
    <row r="90" spans="1:12" ht="18" x14ac:dyDescent="0.2">
      <c r="A90" s="62"/>
      <c r="B90" s="65"/>
      <c r="C90" s="3">
        <v>3</v>
      </c>
      <c r="D90" s="5">
        <v>0</v>
      </c>
      <c r="E90" s="5">
        <v>1.62</v>
      </c>
      <c r="F90" s="5"/>
      <c r="G90" s="5">
        <v>1388</v>
      </c>
      <c r="H90" s="5">
        <v>36.5</v>
      </c>
      <c r="I90" s="5">
        <v>36.5</v>
      </c>
      <c r="J90" s="5">
        <v>34.299999999999997</v>
      </c>
      <c r="K90" s="5"/>
      <c r="L90" s="16"/>
    </row>
    <row r="91" spans="1:12" ht="18" x14ac:dyDescent="0.2">
      <c r="A91" s="62"/>
      <c r="B91" s="65"/>
      <c r="C91" s="21" t="s">
        <v>20</v>
      </c>
      <c r="D91" s="22">
        <f>AVERAGE(D88:D90)</f>
        <v>1E-3</v>
      </c>
      <c r="E91" s="22">
        <f t="shared" ref="E91:L91" si="30">AVERAGE(E88:E90)</f>
        <v>1.5833333333333333</v>
      </c>
      <c r="F91" s="22">
        <f t="shared" si="30"/>
        <v>1.4E-2</v>
      </c>
      <c r="G91" s="22">
        <f t="shared" si="30"/>
        <v>1391.3333333333333</v>
      </c>
      <c r="H91" s="22">
        <f t="shared" si="30"/>
        <v>36.199999999999996</v>
      </c>
      <c r="I91" s="22">
        <f t="shared" si="30"/>
        <v>36.133333333333333</v>
      </c>
      <c r="J91" s="22">
        <f t="shared" si="30"/>
        <v>33.733333333333334</v>
      </c>
      <c r="K91" s="22">
        <f t="shared" si="30"/>
        <v>112</v>
      </c>
      <c r="L91" s="22">
        <f t="shared" si="30"/>
        <v>156</v>
      </c>
    </row>
    <row r="92" spans="1:12" ht="18" x14ac:dyDescent="0.2">
      <c r="A92" s="63"/>
      <c r="B92" s="67"/>
      <c r="C92" s="23" t="s">
        <v>21</v>
      </c>
      <c r="D92" s="24">
        <f>STDEV(D88:D90)</f>
        <v>1.7320508075688774E-3</v>
      </c>
      <c r="E92" s="24">
        <f t="shared" ref="E92:L92" si="31">STDEV(E88:E90)</f>
        <v>4.1681330752908266E-2</v>
      </c>
      <c r="F92" s="24" t="e">
        <f t="shared" si="31"/>
        <v>#DIV/0!</v>
      </c>
      <c r="G92" s="24">
        <f t="shared" si="31"/>
        <v>3.0550504633038935</v>
      </c>
      <c r="H92" s="24">
        <f t="shared" si="31"/>
        <v>0.26457513110645881</v>
      </c>
      <c r="I92" s="24">
        <f t="shared" si="31"/>
        <v>0.35118845842842589</v>
      </c>
      <c r="J92" s="24">
        <f t="shared" si="31"/>
        <v>0.60277137733416852</v>
      </c>
      <c r="K92" s="24" t="e">
        <f t="shared" si="31"/>
        <v>#DIV/0!</v>
      </c>
      <c r="L92" s="24" t="e">
        <f t="shared" si="31"/>
        <v>#DIV/0!</v>
      </c>
    </row>
    <row r="93" spans="1:12" ht="18" x14ac:dyDescent="0.2">
      <c r="A93" s="61" t="s">
        <v>38</v>
      </c>
      <c r="B93" s="64" t="s">
        <v>36</v>
      </c>
      <c r="C93" s="3">
        <v>1</v>
      </c>
      <c r="D93" s="5">
        <v>0</v>
      </c>
      <c r="E93" s="5">
        <v>1.9690000000000001</v>
      </c>
      <c r="F93" s="5"/>
      <c r="G93" s="5">
        <v>1398</v>
      </c>
      <c r="H93" s="5">
        <v>36.6</v>
      </c>
      <c r="I93" s="5">
        <v>36.6</v>
      </c>
      <c r="J93" s="5">
        <v>34.1</v>
      </c>
      <c r="K93" s="5"/>
      <c r="L93" s="16"/>
    </row>
    <row r="94" spans="1:12" ht="18" x14ac:dyDescent="0.2">
      <c r="A94" s="62"/>
      <c r="B94" s="65"/>
      <c r="C94" s="3">
        <v>2</v>
      </c>
      <c r="D94" s="5">
        <v>0</v>
      </c>
      <c r="E94" s="5">
        <v>1.9830000000000001</v>
      </c>
      <c r="F94" s="5"/>
      <c r="G94" s="5">
        <v>1401</v>
      </c>
      <c r="H94" s="5">
        <v>36.700000000000003</v>
      </c>
      <c r="I94" s="5">
        <v>36.700000000000003</v>
      </c>
      <c r="J94" s="5">
        <v>34.200000000000003</v>
      </c>
      <c r="K94" s="5"/>
      <c r="L94" s="16"/>
    </row>
    <row r="95" spans="1:12" ht="18" x14ac:dyDescent="0.2">
      <c r="A95" s="62"/>
      <c r="B95" s="65"/>
      <c r="C95" s="3">
        <v>3</v>
      </c>
      <c r="D95" s="5">
        <v>0</v>
      </c>
      <c r="E95" s="5">
        <v>1.9950000000000001</v>
      </c>
      <c r="F95" s="5"/>
      <c r="G95" s="5">
        <v>1396</v>
      </c>
      <c r="H95" s="5">
        <v>36.6</v>
      </c>
      <c r="I95" s="5">
        <v>36.6</v>
      </c>
      <c r="J95" s="5">
        <v>34.299999999999997</v>
      </c>
      <c r="K95" s="5"/>
      <c r="L95" s="16"/>
    </row>
    <row r="96" spans="1:12" ht="18" x14ac:dyDescent="0.2">
      <c r="A96" s="62"/>
      <c r="B96" s="65"/>
      <c r="C96" s="21" t="s">
        <v>20</v>
      </c>
      <c r="D96" s="22">
        <f>AVERAGE(D93:D95)</f>
        <v>0</v>
      </c>
      <c r="E96" s="22">
        <f t="shared" ref="E96:L96" si="32">AVERAGE(E93:E95)</f>
        <v>1.9823333333333333</v>
      </c>
      <c r="F96" s="22" t="e">
        <f t="shared" si="32"/>
        <v>#DIV/0!</v>
      </c>
      <c r="G96" s="22">
        <f t="shared" si="32"/>
        <v>1398.3333333333333</v>
      </c>
      <c r="H96" s="22">
        <f t="shared" si="32"/>
        <v>36.633333333333333</v>
      </c>
      <c r="I96" s="22">
        <f t="shared" si="32"/>
        <v>36.633333333333333</v>
      </c>
      <c r="J96" s="22">
        <f t="shared" si="32"/>
        <v>34.200000000000003</v>
      </c>
      <c r="K96" s="22" t="e">
        <f t="shared" si="32"/>
        <v>#DIV/0!</v>
      </c>
      <c r="L96" s="22" t="e">
        <f t="shared" si="32"/>
        <v>#DIV/0!</v>
      </c>
    </row>
    <row r="97" spans="1:12" ht="18" x14ac:dyDescent="0.2">
      <c r="A97" s="63"/>
      <c r="B97" s="67"/>
      <c r="C97" s="23" t="s">
        <v>21</v>
      </c>
      <c r="D97" s="24">
        <f>STDEV(D93:D95)</f>
        <v>0</v>
      </c>
      <c r="E97" s="24">
        <f t="shared" ref="E97:L97" si="33">STDEV(E93:E95)</f>
        <v>1.3012814197295436E-2</v>
      </c>
      <c r="F97" s="24" t="e">
        <f t="shared" si="33"/>
        <v>#DIV/0!</v>
      </c>
      <c r="G97" s="24">
        <f t="shared" si="33"/>
        <v>2.5166114784235836</v>
      </c>
      <c r="H97" s="24">
        <f t="shared" si="33"/>
        <v>5.77350269189634E-2</v>
      </c>
      <c r="I97" s="24">
        <f t="shared" si="33"/>
        <v>5.77350269189634E-2</v>
      </c>
      <c r="J97" s="24">
        <f t="shared" si="33"/>
        <v>9.9999999999997882E-2</v>
      </c>
      <c r="K97" s="24" t="e">
        <f t="shared" si="33"/>
        <v>#DIV/0!</v>
      </c>
      <c r="L97" s="24" t="e">
        <f t="shared" si="33"/>
        <v>#DIV/0!</v>
      </c>
    </row>
    <row r="98" spans="1:12" ht="18" x14ac:dyDescent="0.2">
      <c r="A98" s="61" t="s">
        <v>38</v>
      </c>
      <c r="B98" s="64" t="s">
        <v>37</v>
      </c>
      <c r="C98" s="3">
        <v>1</v>
      </c>
      <c r="D98" s="5">
        <v>1.7000000000000001E-2</v>
      </c>
      <c r="E98" s="5">
        <v>2.8109999999999999</v>
      </c>
      <c r="F98" s="5">
        <v>6.7000000000000004E-2</v>
      </c>
      <c r="G98" s="5">
        <v>1403</v>
      </c>
      <c r="H98" s="5">
        <v>35.700000000000003</v>
      </c>
      <c r="I98" s="5">
        <v>35.1</v>
      </c>
      <c r="J98" s="5">
        <v>33.1</v>
      </c>
      <c r="K98" s="5">
        <v>42.02</v>
      </c>
      <c r="L98" s="16">
        <v>58.93</v>
      </c>
    </row>
    <row r="99" spans="1:12" ht="18" x14ac:dyDescent="0.2">
      <c r="A99" s="62"/>
      <c r="B99" s="65"/>
      <c r="C99" s="3">
        <v>2</v>
      </c>
      <c r="D99" s="5">
        <v>3.0000000000000001E-3</v>
      </c>
      <c r="E99" s="5">
        <v>2.9390000000000001</v>
      </c>
      <c r="F99" s="5">
        <v>1.2999999999999999E-2</v>
      </c>
      <c r="G99" s="5">
        <v>1405</v>
      </c>
      <c r="H99" s="5">
        <v>36.1</v>
      </c>
      <c r="I99" s="5">
        <v>36</v>
      </c>
      <c r="J99" s="5">
        <v>34</v>
      </c>
      <c r="K99" s="5">
        <v>232.54</v>
      </c>
      <c r="L99" s="16">
        <v>326.67</v>
      </c>
    </row>
    <row r="100" spans="1:12" ht="18" x14ac:dyDescent="0.2">
      <c r="A100" s="62"/>
      <c r="B100" s="65"/>
      <c r="C100" s="3">
        <v>3</v>
      </c>
      <c r="D100" s="5">
        <v>0</v>
      </c>
      <c r="E100" s="5">
        <v>2.9089999999999998</v>
      </c>
      <c r="F100" s="5"/>
      <c r="G100" s="5">
        <v>1402</v>
      </c>
      <c r="H100" s="5">
        <v>36.200000000000003</v>
      </c>
      <c r="I100" s="5">
        <v>36.200000000000003</v>
      </c>
      <c r="J100" s="5">
        <v>33.9</v>
      </c>
      <c r="K100" s="5" t="s">
        <v>46</v>
      </c>
      <c r="L100" s="16"/>
    </row>
    <row r="101" spans="1:12" ht="18" x14ac:dyDescent="0.2">
      <c r="A101" s="62"/>
      <c r="B101" s="65"/>
      <c r="C101" s="21" t="s">
        <v>20</v>
      </c>
      <c r="D101" s="22">
        <f>AVERAGE(D98:D100)</f>
        <v>6.6666666666666671E-3</v>
      </c>
      <c r="E101" s="22">
        <f t="shared" ref="E101:L101" si="34">AVERAGE(E98:E100)</f>
        <v>2.886333333333333</v>
      </c>
      <c r="F101" s="22">
        <f t="shared" si="34"/>
        <v>0.04</v>
      </c>
      <c r="G101" s="22">
        <f t="shared" si="34"/>
        <v>1403.3333333333333</v>
      </c>
      <c r="H101" s="22">
        <f t="shared" si="34"/>
        <v>36.000000000000007</v>
      </c>
      <c r="I101" s="22">
        <f t="shared" si="34"/>
        <v>35.766666666666666</v>
      </c>
      <c r="J101" s="22">
        <f t="shared" si="34"/>
        <v>33.666666666666664</v>
      </c>
      <c r="K101" s="22">
        <f t="shared" si="34"/>
        <v>137.28</v>
      </c>
      <c r="L101" s="22">
        <f t="shared" si="34"/>
        <v>192.8</v>
      </c>
    </row>
    <row r="102" spans="1:12" ht="18" x14ac:dyDescent="0.2">
      <c r="A102" s="63"/>
      <c r="B102" s="67"/>
      <c r="C102" s="23" t="s">
        <v>21</v>
      </c>
      <c r="D102" s="24">
        <f>STDEV(D98:D100)</f>
        <v>9.0737717258774671E-3</v>
      </c>
      <c r="E102" s="24">
        <f t="shared" ref="E102:L102" si="35">STDEV(E98:E100)</f>
        <v>6.6942761620158275E-2</v>
      </c>
      <c r="F102" s="24">
        <f t="shared" si="35"/>
        <v>3.818376618407357E-2</v>
      </c>
      <c r="G102" s="24">
        <f t="shared" si="35"/>
        <v>1.5275252316519465</v>
      </c>
      <c r="H102" s="24">
        <f t="shared" si="35"/>
        <v>0.26457513110645881</v>
      </c>
      <c r="I102" s="24">
        <f t="shared" si="35"/>
        <v>0.58594652770823175</v>
      </c>
      <c r="J102" s="24">
        <f t="shared" si="35"/>
        <v>0.49328828623162357</v>
      </c>
      <c r="K102" s="24">
        <f t="shared" si="35"/>
        <v>134.71798395166101</v>
      </c>
      <c r="L102" s="24">
        <f t="shared" si="35"/>
        <v>189.32076959488626</v>
      </c>
    </row>
    <row r="103" spans="1:12" ht="18" x14ac:dyDescent="0.2">
      <c r="A103" s="61" t="s">
        <v>38</v>
      </c>
      <c r="B103" s="64" t="s">
        <v>22</v>
      </c>
      <c r="C103" s="3">
        <v>1</v>
      </c>
      <c r="D103" s="5">
        <v>3.5000000000000003E-2</v>
      </c>
      <c r="E103" s="5">
        <v>3.73</v>
      </c>
      <c r="F103" s="5">
        <v>0.13500000000000001</v>
      </c>
      <c r="G103" s="5">
        <v>1409</v>
      </c>
      <c r="H103" s="5">
        <v>35.5</v>
      </c>
      <c r="I103" s="5">
        <v>34.6</v>
      </c>
      <c r="J103" s="5">
        <v>33</v>
      </c>
      <c r="K103" s="5">
        <v>27.61</v>
      </c>
      <c r="L103" s="16">
        <v>38.909999999999997</v>
      </c>
    </row>
    <row r="104" spans="1:12" ht="18" x14ac:dyDescent="0.2">
      <c r="A104" s="62"/>
      <c r="B104" s="65"/>
      <c r="C104" s="3">
        <v>2</v>
      </c>
      <c r="D104" s="5">
        <v>1.2999999999999999E-2</v>
      </c>
      <c r="E104" s="5">
        <v>3.7879999999999998</v>
      </c>
      <c r="F104" s="5">
        <v>5.0999999999999997E-2</v>
      </c>
      <c r="G104" s="5">
        <v>1412</v>
      </c>
      <c r="H104" s="5">
        <v>35.5</v>
      </c>
      <c r="I104" s="5">
        <v>35.200000000000003</v>
      </c>
      <c r="J104" s="5">
        <v>33.299999999999997</v>
      </c>
      <c r="K104" s="5">
        <v>73.599999999999994</v>
      </c>
      <c r="L104" s="16">
        <v>103.9</v>
      </c>
    </row>
    <row r="105" spans="1:12" ht="18" x14ac:dyDescent="0.2">
      <c r="A105" s="62"/>
      <c r="B105" s="65"/>
      <c r="C105" s="3">
        <v>3</v>
      </c>
      <c r="D105" s="5">
        <v>3.3000000000000002E-2</v>
      </c>
      <c r="E105" s="5">
        <v>3.75</v>
      </c>
      <c r="F105" s="5">
        <v>0.125</v>
      </c>
      <c r="G105" s="5">
        <v>1410</v>
      </c>
      <c r="H105" s="5">
        <v>35.1</v>
      </c>
      <c r="I105" s="5">
        <v>34.299999999999997</v>
      </c>
      <c r="J105" s="5">
        <v>32.9</v>
      </c>
      <c r="K105" s="5">
        <v>29.88</v>
      </c>
      <c r="L105" s="16">
        <v>42.14</v>
      </c>
    </row>
    <row r="106" spans="1:12" ht="18" x14ac:dyDescent="0.2">
      <c r="A106" s="62"/>
      <c r="B106" s="65"/>
      <c r="C106" s="21" t="s">
        <v>20</v>
      </c>
      <c r="D106" s="22">
        <f>AVERAGE(D103:D105)</f>
        <v>2.7E-2</v>
      </c>
      <c r="E106" s="22">
        <f t="shared" ref="E106:L106" si="36">AVERAGE(E103:E105)</f>
        <v>3.7560000000000002</v>
      </c>
      <c r="F106" s="22">
        <f t="shared" si="36"/>
        <v>0.10366666666666667</v>
      </c>
      <c r="G106" s="22">
        <f t="shared" si="36"/>
        <v>1410.3333333333333</v>
      </c>
      <c r="H106" s="22">
        <f t="shared" si="36"/>
        <v>35.366666666666667</v>
      </c>
      <c r="I106" s="22">
        <f t="shared" si="36"/>
        <v>34.700000000000003</v>
      </c>
      <c r="J106" s="22">
        <f t="shared" si="36"/>
        <v>33.066666666666663</v>
      </c>
      <c r="K106" s="22">
        <f t="shared" si="36"/>
        <v>43.696666666666665</v>
      </c>
      <c r="L106" s="22">
        <f t="shared" si="36"/>
        <v>61.65</v>
      </c>
    </row>
    <row r="107" spans="1:12" ht="18" x14ac:dyDescent="0.2">
      <c r="A107" s="63"/>
      <c r="B107" s="66"/>
      <c r="C107" s="23" t="s">
        <v>21</v>
      </c>
      <c r="D107" s="24">
        <f>STDEV(D103:D105)</f>
        <v>1.2165525060596444E-2</v>
      </c>
      <c r="E107" s="24">
        <f t="shared" ref="E107:L107" si="37">STDEV(E103:E105)</f>
        <v>2.946183972531238E-2</v>
      </c>
      <c r="F107" s="24">
        <f t="shared" si="37"/>
        <v>4.5883911486852669E-2</v>
      </c>
      <c r="G107" s="24">
        <f t="shared" si="37"/>
        <v>1.5275252316519468</v>
      </c>
      <c r="H107" s="24">
        <f t="shared" si="37"/>
        <v>0.23094010767584949</v>
      </c>
      <c r="I107" s="24">
        <f t="shared" si="37"/>
        <v>0.4582575694955866</v>
      </c>
      <c r="J107" s="24">
        <f t="shared" si="37"/>
        <v>0.20816659994661224</v>
      </c>
      <c r="K107" s="24">
        <f t="shared" si="37"/>
        <v>25.921906437091639</v>
      </c>
      <c r="L107" s="24">
        <f t="shared" si="37"/>
        <v>36.625197610388419</v>
      </c>
    </row>
  </sheetData>
  <mergeCells count="25">
    <mergeCell ref="A78:A82"/>
    <mergeCell ref="B78:B82"/>
    <mergeCell ref="A28:A34"/>
    <mergeCell ref="B2:H2"/>
    <mergeCell ref="C3:E3"/>
    <mergeCell ref="A4:A10"/>
    <mergeCell ref="A12:A18"/>
    <mergeCell ref="A20:A26"/>
    <mergeCell ref="A60:A66"/>
    <mergeCell ref="A103:A107"/>
    <mergeCell ref="B103:B107"/>
    <mergeCell ref="B98:B102"/>
    <mergeCell ref="A98:A102"/>
    <mergeCell ref="A36:A42"/>
    <mergeCell ref="A44:A50"/>
    <mergeCell ref="A52:A58"/>
    <mergeCell ref="A83:A87"/>
    <mergeCell ref="B83:B87"/>
    <mergeCell ref="A88:A92"/>
    <mergeCell ref="B88:B92"/>
    <mergeCell ref="A93:A97"/>
    <mergeCell ref="B93:B97"/>
    <mergeCell ref="A71:L71"/>
    <mergeCell ref="A73:A77"/>
    <mergeCell ref="B73:B77"/>
  </mergeCells>
  <phoneticPr fontId="2" type="noConversion"/>
  <pageMargins left="0.75" right="0.75" top="1" bottom="1" header="0.5" footer="0.5"/>
  <pageSetup paperSize="9" orientation="portrait" horizontalDpi="4294967292" verticalDpi="429496729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112"/>
  <sheetViews>
    <sheetView topLeftCell="D38" workbookViewId="0">
      <selection activeCell="H111" sqref="H111"/>
    </sheetView>
  </sheetViews>
  <sheetFormatPr baseColWidth="10" defaultRowHeight="15" x14ac:dyDescent="0.2"/>
  <cols>
    <col min="1" max="1" width="22.6640625" customWidth="1"/>
    <col min="2" max="2" width="21" customWidth="1"/>
    <col min="3" max="3" width="20.6640625" customWidth="1"/>
    <col min="4" max="4" width="18" customWidth="1"/>
    <col min="5" max="5" width="12.83203125" customWidth="1"/>
    <col min="6" max="6" width="12.6640625" customWidth="1"/>
    <col min="7" max="7" width="11.6640625" bestFit="1" customWidth="1"/>
    <col min="8" max="8" width="13.33203125" customWidth="1"/>
    <col min="9" max="9" width="14.83203125" customWidth="1"/>
    <col min="10" max="10" width="13.83203125" customWidth="1"/>
  </cols>
  <sheetData>
    <row r="1" spans="1:20" ht="16" thickBot="1" x14ac:dyDescent="0.25"/>
    <row r="2" spans="1:20" ht="51" customHeight="1" thickTop="1" x14ac:dyDescent="0.2">
      <c r="A2" s="10"/>
      <c r="B2" s="75"/>
      <c r="C2" s="75"/>
      <c r="D2" s="75"/>
      <c r="E2" s="75"/>
      <c r="F2" s="75"/>
      <c r="G2" s="75"/>
      <c r="H2" s="76"/>
    </row>
    <row r="3" spans="1:20" ht="56" customHeight="1" x14ac:dyDescent="0.2">
      <c r="A3" s="11" t="s">
        <v>18</v>
      </c>
      <c r="B3" s="29" t="s">
        <v>0</v>
      </c>
      <c r="C3" s="77" t="s">
        <v>1</v>
      </c>
      <c r="D3" s="77"/>
      <c r="E3" s="77"/>
      <c r="F3" s="29" t="s">
        <v>4</v>
      </c>
      <c r="G3" s="2" t="s">
        <v>2</v>
      </c>
      <c r="H3" s="12" t="s">
        <v>3</v>
      </c>
      <c r="I3" s="1"/>
      <c r="J3" s="1"/>
    </row>
    <row r="4" spans="1:20" ht="18" x14ac:dyDescent="0.2">
      <c r="A4" s="68" t="s">
        <v>39</v>
      </c>
      <c r="B4" s="4">
        <v>0.06</v>
      </c>
      <c r="C4" s="4">
        <v>0.14899999999999999</v>
      </c>
      <c r="D4" s="5">
        <v>0.157</v>
      </c>
      <c r="E4" s="5">
        <v>0.155</v>
      </c>
      <c r="F4" s="4">
        <f>AVERAGE(C4:E4)</f>
        <v>0.15366666666666665</v>
      </c>
      <c r="G4" s="4">
        <f>STDEV(C4:E4)</f>
        <v>4.1633319989322695E-3</v>
      </c>
      <c r="H4" s="8">
        <f>G4/SQRT(3)</f>
        <v>2.4037008503093285E-3</v>
      </c>
      <c r="I4" s="1"/>
      <c r="J4" s="1"/>
    </row>
    <row r="5" spans="1:20" ht="18" x14ac:dyDescent="0.2">
      <c r="A5" s="68"/>
      <c r="B5" s="4">
        <v>0.1</v>
      </c>
      <c r="C5" s="4">
        <v>0.188</v>
      </c>
      <c r="D5" s="5">
        <v>0.191</v>
      </c>
      <c r="E5" s="5">
        <v>0.188</v>
      </c>
      <c r="F5" s="4">
        <f>AVERAGE(C5:E5)</f>
        <v>0.18899999999999997</v>
      </c>
      <c r="G5" s="4">
        <f>STDEV(C5:E5)</f>
        <v>1.7320508075688789E-3</v>
      </c>
      <c r="H5" s="8">
        <f>G5/SQRT(3)</f>
        <v>1.0000000000000009E-3</v>
      </c>
      <c r="I5" s="1"/>
      <c r="J5" s="1"/>
    </row>
    <row r="6" spans="1:20" ht="18" x14ac:dyDescent="0.2">
      <c r="A6" s="68"/>
      <c r="B6" s="4">
        <v>0.14000000000000001</v>
      </c>
      <c r="C6" s="4">
        <v>0.214</v>
      </c>
      <c r="D6" s="5">
        <v>0.216</v>
      </c>
      <c r="E6" s="5">
        <v>0.216</v>
      </c>
      <c r="F6" s="4">
        <f>AVERAGE(C6:E6)</f>
        <v>0.21533333333333335</v>
      </c>
      <c r="G6" s="4">
        <f>STDEV(C6:E6)</f>
        <v>1.1547005383792527E-3</v>
      </c>
      <c r="H6" s="8">
        <f>G6/SQRT(3)</f>
        <v>6.666666666666674E-4</v>
      </c>
      <c r="I6" s="1"/>
      <c r="J6" s="1"/>
    </row>
    <row r="7" spans="1:20" ht="18" x14ac:dyDescent="0.2">
      <c r="A7" s="68"/>
      <c r="B7" s="4">
        <v>0.18</v>
      </c>
      <c r="C7" s="4">
        <v>0.23599999999999999</v>
      </c>
      <c r="D7" s="5">
        <v>0.23599999999999999</v>
      </c>
      <c r="E7" s="5">
        <v>0.23599999999999999</v>
      </c>
      <c r="F7" s="4">
        <f>AVERAGE(C7:E7)</f>
        <v>0.23599999999999999</v>
      </c>
      <c r="G7" s="4">
        <f>STDEV(C7:E7)</f>
        <v>0</v>
      </c>
      <c r="H7" s="8">
        <f>G7/SQRT(3)</f>
        <v>0</v>
      </c>
      <c r="I7" s="1"/>
      <c r="J7" s="1"/>
    </row>
    <row r="8" spans="1:20" ht="18" x14ac:dyDescent="0.2">
      <c r="A8" s="68"/>
      <c r="B8" s="4"/>
      <c r="C8" s="4"/>
      <c r="D8" s="5"/>
      <c r="E8" s="5"/>
      <c r="F8" s="4" t="e">
        <f>AVERAGE(C8:E8)</f>
        <v>#DIV/0!</v>
      </c>
      <c r="G8" s="4" t="e">
        <f>STDEV(C8:E8)</f>
        <v>#DIV/0!</v>
      </c>
      <c r="H8" s="8" t="e">
        <f>G8/SQRT(3)</f>
        <v>#DIV/0!</v>
      </c>
      <c r="I8" s="1"/>
      <c r="J8" s="1"/>
    </row>
    <row r="9" spans="1:20" ht="18" x14ac:dyDescent="0.2">
      <c r="A9" s="68"/>
      <c r="B9" s="17"/>
      <c r="C9" s="17"/>
      <c r="D9" s="17"/>
      <c r="E9" s="17"/>
      <c r="F9" s="17"/>
      <c r="G9" s="17"/>
      <c r="H9" s="18"/>
      <c r="I9" s="1"/>
      <c r="J9" s="1"/>
    </row>
    <row r="10" spans="1:20" ht="18" x14ac:dyDescent="0.2">
      <c r="A10" s="68"/>
      <c r="B10" s="4">
        <v>0.22</v>
      </c>
      <c r="C10" s="4">
        <v>0.24199999999999999</v>
      </c>
      <c r="D10" s="5">
        <v>0.24099999999999999</v>
      </c>
      <c r="E10" s="5">
        <v>0.24399999999999999</v>
      </c>
      <c r="F10" s="4">
        <f t="shared" ref="F10" si="0">AVERAGE(C10:E10)</f>
        <v>0.24233333333333332</v>
      </c>
      <c r="G10" s="4">
        <f t="shared" ref="G10" si="1">STDEV(C10:E10)</f>
        <v>1.5275252316519479E-3</v>
      </c>
      <c r="H10" s="8">
        <f t="shared" ref="H10" si="2">G10/SQRT(3)</f>
        <v>8.8191710368819764E-4</v>
      </c>
      <c r="I10" s="1"/>
      <c r="J10" s="1"/>
      <c r="T10" t="s">
        <v>49</v>
      </c>
    </row>
    <row r="11" spans="1:20" ht="18" x14ac:dyDescent="0.2">
      <c r="A11" s="9"/>
      <c r="B11" s="17"/>
      <c r="C11" s="17"/>
      <c r="D11" s="17"/>
      <c r="E11" s="17"/>
      <c r="F11" s="17"/>
      <c r="G11" s="17"/>
      <c r="H11" s="18"/>
      <c r="I11" s="1"/>
      <c r="J11" s="1"/>
    </row>
    <row r="12" spans="1:20" ht="18" x14ac:dyDescent="0.2">
      <c r="A12" s="81" t="s">
        <v>47</v>
      </c>
      <c r="B12" s="4">
        <v>0.14399999999999999</v>
      </c>
      <c r="C12" s="4">
        <v>0.32</v>
      </c>
      <c r="D12" s="5">
        <v>0.317</v>
      </c>
      <c r="E12" s="5">
        <v>0.317</v>
      </c>
      <c r="F12" s="4">
        <f>AVERAGE(C12:E12)</f>
        <v>0.318</v>
      </c>
      <c r="G12" s="4">
        <f>STDEV(C12:E12)</f>
        <v>1.7320508075688791E-3</v>
      </c>
      <c r="H12" s="8">
        <f>G12/SQRT(3)</f>
        <v>1.0000000000000011E-3</v>
      </c>
      <c r="I12" s="1"/>
      <c r="J12" s="1"/>
    </row>
    <row r="13" spans="1:20" ht="18" x14ac:dyDescent="0.2">
      <c r="A13" s="79"/>
      <c r="B13" s="4">
        <v>0.24199999999999999</v>
      </c>
      <c r="C13" s="4">
        <v>0.39100000000000001</v>
      </c>
      <c r="D13" s="5">
        <v>0.39200000000000002</v>
      </c>
      <c r="E13" s="5">
        <v>0.38900000000000001</v>
      </c>
      <c r="F13" s="4">
        <f>AVERAGE(C13:E13)</f>
        <v>0.39066666666666672</v>
      </c>
      <c r="G13" s="4">
        <f>STDEV(C13:E13)</f>
        <v>1.5275252316519481E-3</v>
      </c>
      <c r="H13" s="8">
        <f>G13/SQRT(3)</f>
        <v>8.8191710368819775E-4</v>
      </c>
      <c r="I13" s="1"/>
      <c r="J13" s="1"/>
    </row>
    <row r="14" spans="1:20" ht="18" x14ac:dyDescent="0.2">
      <c r="A14" s="79"/>
      <c r="B14" s="4">
        <v>0.34300000000000003</v>
      </c>
      <c r="C14" s="4">
        <v>0.45100000000000001</v>
      </c>
      <c r="D14" s="5">
        <v>0.44600000000000001</v>
      </c>
      <c r="E14" s="5">
        <v>0.44600000000000001</v>
      </c>
      <c r="F14" s="4">
        <f>AVERAGE(C14:E14)</f>
        <v>0.44766666666666666</v>
      </c>
      <c r="G14" s="4">
        <f>STDEV(C14:E14)</f>
        <v>2.8867513459481312E-3</v>
      </c>
      <c r="H14" s="8">
        <f>G14/SQRT(3)</f>
        <v>1.6666666666666681E-3</v>
      </c>
      <c r="I14" s="1"/>
      <c r="J14" s="1"/>
    </row>
    <row r="15" spans="1:20" ht="18" x14ac:dyDescent="0.2">
      <c r="A15" s="79"/>
      <c r="B15" s="4"/>
      <c r="C15" s="4"/>
      <c r="D15" s="5"/>
      <c r="E15" s="5"/>
      <c r="F15" s="4" t="e">
        <f>AVERAGE(C15:E15)</f>
        <v>#DIV/0!</v>
      </c>
      <c r="G15" s="4" t="e">
        <f>STDEV(C15:E15)</f>
        <v>#DIV/0!</v>
      </c>
      <c r="H15" s="8" t="e">
        <f>G15/SQRT(3)</f>
        <v>#DIV/0!</v>
      </c>
      <c r="I15" s="1"/>
      <c r="J15" s="1"/>
    </row>
    <row r="16" spans="1:20" ht="18" x14ac:dyDescent="0.2">
      <c r="A16" s="79"/>
      <c r="B16" s="4"/>
      <c r="C16" s="4"/>
      <c r="D16" s="5"/>
      <c r="E16" s="5"/>
      <c r="F16" s="4" t="e">
        <f>AVERAGE(C16:E16)</f>
        <v>#DIV/0!</v>
      </c>
      <c r="G16" s="4" t="e">
        <f>STDEV(C16:E16)</f>
        <v>#DIV/0!</v>
      </c>
      <c r="H16" s="8" t="e">
        <f>G16/SQRT(3)</f>
        <v>#DIV/0!</v>
      </c>
      <c r="I16" s="1"/>
      <c r="J16" s="1"/>
    </row>
    <row r="17" spans="1:8" ht="18" x14ac:dyDescent="0.2">
      <c r="A17" s="79"/>
      <c r="B17" s="17"/>
      <c r="C17" s="17"/>
      <c r="D17" s="17"/>
      <c r="E17" s="17"/>
      <c r="F17" s="17"/>
      <c r="G17" s="17"/>
      <c r="H17" s="18"/>
    </row>
    <row r="18" spans="1:8" ht="18" x14ac:dyDescent="0.2">
      <c r="A18" s="80"/>
      <c r="B18" s="4">
        <v>0.42399999999999999</v>
      </c>
      <c r="C18" s="4">
        <v>0.47</v>
      </c>
      <c r="D18" s="5">
        <v>0.46500000000000002</v>
      </c>
      <c r="E18" s="5">
        <v>0.46800000000000003</v>
      </c>
      <c r="F18" s="4">
        <f t="shared" ref="F18" si="3">AVERAGE(C18:E18)</f>
        <v>0.46766666666666667</v>
      </c>
      <c r="G18" s="4">
        <f t="shared" ref="G18" si="4">STDEV(C18:E18)</f>
        <v>2.5166114784235596E-3</v>
      </c>
      <c r="H18" s="8">
        <f t="shared" ref="H18" si="5">G18/SQRT(3)</f>
        <v>1.4529663145135443E-3</v>
      </c>
    </row>
    <row r="19" spans="1:8" ht="18" x14ac:dyDescent="0.2">
      <c r="A19" s="9"/>
      <c r="B19" s="17"/>
      <c r="C19" s="17"/>
      <c r="D19" s="17"/>
      <c r="E19" s="17"/>
      <c r="F19" s="17"/>
      <c r="G19" s="17"/>
      <c r="H19" s="18"/>
    </row>
    <row r="20" spans="1:8" ht="18" x14ac:dyDescent="0.2">
      <c r="A20" s="68" t="s">
        <v>40</v>
      </c>
      <c r="B20" s="4">
        <v>0.14499999999999999</v>
      </c>
      <c r="C20" s="4">
        <v>0.38100000000000001</v>
      </c>
      <c r="D20" s="5">
        <v>0.38500000000000001</v>
      </c>
      <c r="E20" s="5">
        <v>0.38400000000000001</v>
      </c>
      <c r="F20" s="4">
        <f>AVERAGE(C20:E20)</f>
        <v>0.3833333333333333</v>
      </c>
      <c r="G20" s="4">
        <f>STDEV(C20:E20)</f>
        <v>2.0816659994661348E-3</v>
      </c>
      <c r="H20" s="8">
        <f>G20/SQRT(3)</f>
        <v>1.2018504251546643E-3</v>
      </c>
    </row>
    <row r="21" spans="1:8" ht="18" x14ac:dyDescent="0.2">
      <c r="A21" s="68"/>
      <c r="B21" s="4">
        <v>0.26500000000000001</v>
      </c>
      <c r="C21" s="4">
        <v>0.47199999999999998</v>
      </c>
      <c r="D21" s="5">
        <v>0.47599999999999998</v>
      </c>
      <c r="E21" s="5">
        <v>0.48399999999999999</v>
      </c>
      <c r="F21" s="4">
        <f>AVERAGE(C21:E21)</f>
        <v>0.47733333333333333</v>
      </c>
      <c r="G21" s="4">
        <f>STDEV(C21:E21)</f>
        <v>6.1101009266077916E-3</v>
      </c>
      <c r="H21" s="8">
        <f>G21/SQRT(3)</f>
        <v>3.5276684147527906E-3</v>
      </c>
    </row>
    <row r="22" spans="1:8" ht="18" x14ac:dyDescent="0.2">
      <c r="A22" s="68"/>
      <c r="B22" s="4">
        <v>0.38400000000000001</v>
      </c>
      <c r="C22" s="4">
        <v>0.54100000000000004</v>
      </c>
      <c r="D22" s="5">
        <v>0.54900000000000004</v>
      </c>
      <c r="E22" s="5">
        <v>0.55500000000000005</v>
      </c>
      <c r="F22" s="4">
        <f>AVERAGE(C22:E22)</f>
        <v>0.54833333333333334</v>
      </c>
      <c r="G22" s="4">
        <f>STDEV(C22:E22)</f>
        <v>7.0237691685684995E-3</v>
      </c>
      <c r="H22" s="8">
        <f>G22/SQRT(3)</f>
        <v>4.0551750201988177E-3</v>
      </c>
    </row>
    <row r="23" spans="1:8" ht="18" x14ac:dyDescent="0.2">
      <c r="A23" s="68"/>
      <c r="B23" s="4">
        <v>0.504</v>
      </c>
      <c r="C23" s="4">
        <v>0.61</v>
      </c>
      <c r="D23" s="5">
        <v>0.61299999999999999</v>
      </c>
      <c r="E23" s="5">
        <v>0.621</v>
      </c>
      <c r="F23" s="4">
        <f>AVERAGE(C23:E23)</f>
        <v>0.61466666666666658</v>
      </c>
      <c r="G23" s="4">
        <f>STDEV(C23:E23)</f>
        <v>5.686240703077332E-3</v>
      </c>
      <c r="H23" s="8">
        <f>G23/SQRT(3)</f>
        <v>3.2829526005987049E-3</v>
      </c>
    </row>
    <row r="24" spans="1:8" ht="18" x14ac:dyDescent="0.2">
      <c r="A24" s="68"/>
      <c r="B24" s="4"/>
      <c r="C24" s="4"/>
      <c r="D24" s="5"/>
      <c r="E24" s="5"/>
      <c r="F24" s="4" t="e">
        <f>AVERAGE(C24:E24)</f>
        <v>#DIV/0!</v>
      </c>
      <c r="G24" s="4" t="e">
        <f>STDEV(C24:E24)</f>
        <v>#DIV/0!</v>
      </c>
      <c r="H24" s="8" t="e">
        <f>G24/SQRT(3)</f>
        <v>#DIV/0!</v>
      </c>
    </row>
    <row r="25" spans="1:8" ht="18" x14ac:dyDescent="0.2">
      <c r="A25" s="68"/>
      <c r="B25" s="17"/>
      <c r="C25" s="17"/>
      <c r="D25" s="17"/>
      <c r="E25" s="17"/>
      <c r="F25" s="17"/>
      <c r="G25" s="17"/>
      <c r="H25" s="18"/>
    </row>
    <row r="26" spans="1:8" ht="18" x14ac:dyDescent="0.2">
      <c r="A26" s="68"/>
      <c r="B26" s="4">
        <v>0.625</v>
      </c>
      <c r="C26" s="4">
        <v>0.64300000000000002</v>
      </c>
      <c r="D26" s="5">
        <v>0.65200000000000002</v>
      </c>
      <c r="E26" s="5">
        <v>0.66</v>
      </c>
      <c r="F26" s="4">
        <f t="shared" ref="F26" si="6">AVERAGE(C26:E26)</f>
        <v>0.65166666666666673</v>
      </c>
      <c r="G26" s="4">
        <f t="shared" ref="G26" si="7">STDEV(C26:E26)</f>
        <v>8.5049005481153891E-3</v>
      </c>
      <c r="H26" s="8">
        <f t="shared" ref="H26" si="8">G26/SQRT(3)</f>
        <v>4.9103066208854157E-3</v>
      </c>
    </row>
    <row r="27" spans="1:8" ht="18" x14ac:dyDescent="0.2">
      <c r="A27" s="9"/>
      <c r="B27" s="17"/>
      <c r="C27" s="17"/>
      <c r="D27" s="17"/>
      <c r="E27" s="17"/>
      <c r="F27" s="17"/>
      <c r="G27" s="17"/>
      <c r="H27" s="18"/>
    </row>
    <row r="28" spans="1:8" ht="18" x14ac:dyDescent="0.2">
      <c r="A28" s="81" t="s">
        <v>48</v>
      </c>
      <c r="B28" s="36">
        <v>0.27</v>
      </c>
      <c r="C28" s="30">
        <v>0.57999999999999996</v>
      </c>
      <c r="D28" s="27">
        <v>0.57999999999999996</v>
      </c>
      <c r="E28" s="27">
        <v>0.57999999999999996</v>
      </c>
      <c r="F28" s="30">
        <v>0.57999999999999996</v>
      </c>
      <c r="G28" s="30">
        <v>0</v>
      </c>
      <c r="H28" s="31">
        <v>0</v>
      </c>
    </row>
    <row r="29" spans="1:8" ht="18" x14ac:dyDescent="0.2">
      <c r="A29" s="79"/>
      <c r="B29" s="37">
        <v>0.47</v>
      </c>
      <c r="C29" s="32">
        <v>0.72</v>
      </c>
      <c r="D29" s="28">
        <v>0.73</v>
      </c>
      <c r="E29" s="28">
        <v>0.71</v>
      </c>
      <c r="F29" s="32">
        <v>0.72</v>
      </c>
      <c r="G29" s="32">
        <v>0.01</v>
      </c>
      <c r="H29" s="33">
        <v>0.01</v>
      </c>
    </row>
    <row r="30" spans="1:8" ht="18" x14ac:dyDescent="0.2">
      <c r="A30" s="79"/>
      <c r="B30" s="37">
        <v>0.67</v>
      </c>
      <c r="C30" s="32">
        <v>0.84</v>
      </c>
      <c r="D30" s="28">
        <v>0.85</v>
      </c>
      <c r="E30" s="28">
        <v>0.83</v>
      </c>
      <c r="F30" s="32">
        <v>0.84</v>
      </c>
      <c r="G30" s="32">
        <v>0.01</v>
      </c>
      <c r="H30" s="33">
        <v>0.01</v>
      </c>
    </row>
    <row r="31" spans="1:8" ht="18" x14ac:dyDescent="0.2">
      <c r="A31" s="79"/>
      <c r="B31" s="37"/>
      <c r="C31" s="32"/>
      <c r="D31" s="28"/>
      <c r="E31" s="28"/>
      <c r="F31" s="32" t="e">
        <v>#DIV/0!</v>
      </c>
      <c r="G31" s="32" t="e">
        <v>#DIV/0!</v>
      </c>
      <c r="H31" s="33" t="e">
        <v>#DIV/0!</v>
      </c>
    </row>
    <row r="32" spans="1:8" ht="18" x14ac:dyDescent="0.2">
      <c r="A32" s="79"/>
      <c r="B32" s="37"/>
      <c r="C32" s="32"/>
      <c r="D32" s="28"/>
      <c r="E32" s="28"/>
      <c r="F32" s="32" t="e">
        <v>#DIV/0!</v>
      </c>
      <c r="G32" s="32" t="e">
        <v>#DIV/0!</v>
      </c>
      <c r="H32" s="33" t="e">
        <v>#DIV/0!</v>
      </c>
    </row>
    <row r="33" spans="1:10" ht="18" x14ac:dyDescent="0.2">
      <c r="A33" s="79"/>
      <c r="B33" s="38"/>
      <c r="C33" s="34"/>
      <c r="D33" s="34"/>
      <c r="E33" s="34"/>
      <c r="F33" s="34"/>
      <c r="G33" s="34"/>
      <c r="H33" s="35"/>
    </row>
    <row r="34" spans="1:10" ht="18" x14ac:dyDescent="0.2">
      <c r="A34" s="80"/>
      <c r="B34" s="37">
        <v>0.83</v>
      </c>
      <c r="C34" s="32">
        <v>0.89</v>
      </c>
      <c r="D34" s="28">
        <v>0.9</v>
      </c>
      <c r="E34" s="28">
        <v>0.88</v>
      </c>
      <c r="F34" s="32">
        <v>0.89</v>
      </c>
      <c r="G34" s="32">
        <v>0.01</v>
      </c>
      <c r="H34" s="33">
        <v>0.01</v>
      </c>
    </row>
    <row r="35" spans="1:10" ht="19" thickBot="1" x14ac:dyDescent="0.25">
      <c r="A35" s="13"/>
      <c r="B35" s="19"/>
      <c r="C35" s="19"/>
      <c r="D35" s="19"/>
      <c r="E35" s="19"/>
      <c r="F35" s="19"/>
      <c r="G35" s="19"/>
      <c r="H35" s="20"/>
    </row>
    <row r="36" spans="1:10" ht="19" thickTop="1" x14ac:dyDescent="0.2">
      <c r="A36" s="68" t="s">
        <v>41</v>
      </c>
      <c r="B36" s="4">
        <v>0.22500000000000001</v>
      </c>
      <c r="C36" s="4">
        <v>0.56499999999999995</v>
      </c>
      <c r="D36" s="5">
        <v>0.57499999999999996</v>
      </c>
      <c r="E36" s="5">
        <v>0.58199999999999996</v>
      </c>
      <c r="F36" s="4">
        <f t="shared" ref="F36:F39" si="9">AVERAGE(C36:E36)</f>
        <v>0.57399999999999995</v>
      </c>
      <c r="G36" s="4">
        <f t="shared" ref="G36:G39" si="10">STDEV(C36:E36)</f>
        <v>8.5440037453175383E-3</v>
      </c>
      <c r="H36" s="8">
        <f t="shared" ref="H36:H39" si="11">G36/SQRT(3)</f>
        <v>4.9328828623162518E-3</v>
      </c>
    </row>
    <row r="37" spans="1:10" ht="18" x14ac:dyDescent="0.2">
      <c r="A37" s="68"/>
      <c r="B37" s="4">
        <v>0.52500000000000002</v>
      </c>
      <c r="C37" s="4">
        <v>0.79700000000000004</v>
      </c>
      <c r="D37" s="5">
        <v>0.80400000000000005</v>
      </c>
      <c r="E37" s="5">
        <v>0.81</v>
      </c>
      <c r="F37" s="4">
        <f t="shared" si="9"/>
        <v>0.80366666666666664</v>
      </c>
      <c r="G37" s="4">
        <f t="shared" si="10"/>
        <v>6.5064070986477181E-3</v>
      </c>
      <c r="H37" s="8">
        <f t="shared" si="11"/>
        <v>3.7564758898615521E-3</v>
      </c>
      <c r="I37" s="6"/>
      <c r="J37" s="6"/>
    </row>
    <row r="38" spans="1:10" ht="18" x14ac:dyDescent="0.2">
      <c r="A38" s="68"/>
      <c r="B38" s="4">
        <v>0.82499999999999996</v>
      </c>
      <c r="C38" s="4">
        <v>0.97599999999999998</v>
      </c>
      <c r="D38" s="5">
        <v>0.97499999999999998</v>
      </c>
      <c r="E38" s="5">
        <v>0.998</v>
      </c>
      <c r="F38" s="4">
        <f t="shared" si="9"/>
        <v>0.98299999999999998</v>
      </c>
      <c r="G38" s="4">
        <f t="shared" si="10"/>
        <v>1.3000000000000012E-2</v>
      </c>
      <c r="H38" s="8">
        <f t="shared" si="11"/>
        <v>7.5055534994651419E-3</v>
      </c>
    </row>
    <row r="39" spans="1:10" ht="18" x14ac:dyDescent="0.2">
      <c r="A39" s="68"/>
      <c r="B39" s="4"/>
      <c r="C39" s="4"/>
      <c r="D39" s="5"/>
      <c r="E39" s="5"/>
      <c r="F39" s="4" t="e">
        <f t="shared" si="9"/>
        <v>#DIV/0!</v>
      </c>
      <c r="G39" s="4" t="e">
        <f t="shared" si="10"/>
        <v>#DIV/0!</v>
      </c>
      <c r="H39" s="8" t="e">
        <f t="shared" si="11"/>
        <v>#DIV/0!</v>
      </c>
    </row>
    <row r="40" spans="1:10" ht="18" x14ac:dyDescent="0.2">
      <c r="A40" s="68"/>
      <c r="B40" s="4"/>
      <c r="C40" s="4"/>
      <c r="D40" s="5"/>
      <c r="E40" s="5"/>
      <c r="F40" s="4"/>
      <c r="G40" s="4"/>
      <c r="H40" s="8"/>
    </row>
    <row r="41" spans="1:10" ht="18" x14ac:dyDescent="0.2">
      <c r="A41" s="68"/>
      <c r="B41" s="17"/>
      <c r="C41" s="17"/>
      <c r="D41" s="17"/>
      <c r="E41" s="17"/>
      <c r="F41" s="17"/>
      <c r="G41" s="17"/>
      <c r="H41" s="18"/>
    </row>
    <row r="42" spans="1:10" ht="18" customHeight="1" x14ac:dyDescent="0.2">
      <c r="A42" s="68"/>
      <c r="B42" s="4">
        <v>1.0269999999999999</v>
      </c>
      <c r="C42" s="4">
        <v>1.048</v>
      </c>
      <c r="D42" s="5">
        <v>1.036</v>
      </c>
      <c r="E42" s="5">
        <v>1.0509999999999999</v>
      </c>
      <c r="F42" s="4">
        <f t="shared" ref="F42" si="12">AVERAGE(C42:E42)</f>
        <v>1.0449999999999999</v>
      </c>
      <c r="G42" s="4">
        <f t="shared" ref="G42" si="13">STDEV(C42:E42)</f>
        <v>7.9372539331937376E-3</v>
      </c>
      <c r="H42" s="8">
        <f t="shared" ref="H42" si="14">G42/SQRT(3)</f>
        <v>4.5825756949558205E-3</v>
      </c>
    </row>
    <row r="43" spans="1:10" ht="18" customHeight="1" thickBot="1" x14ac:dyDescent="0.25">
      <c r="A43" s="13"/>
      <c r="B43" s="19"/>
      <c r="C43" s="19"/>
      <c r="D43" s="19"/>
      <c r="E43" s="19"/>
      <c r="F43" s="19"/>
      <c r="G43" s="19"/>
      <c r="H43" s="20"/>
    </row>
    <row r="44" spans="1:10" ht="18" customHeight="1" thickTop="1" x14ac:dyDescent="0.2">
      <c r="A44" s="68" t="s">
        <v>42</v>
      </c>
      <c r="B44" s="4">
        <v>0.32700000000000001</v>
      </c>
      <c r="C44" s="4">
        <v>0.81799999999999995</v>
      </c>
      <c r="D44" s="5">
        <v>0.81399999999999995</v>
      </c>
      <c r="E44" s="5">
        <v>0.8</v>
      </c>
      <c r="F44" s="4">
        <f t="shared" ref="F44:F46" si="15">AVERAGE(C44:E44)</f>
        <v>0.81066666666666665</v>
      </c>
      <c r="G44" s="4">
        <f t="shared" ref="G44:G46" si="16">STDEV(C44:E44)</f>
        <v>9.4516312525051629E-3</v>
      </c>
      <c r="H44" s="8">
        <f t="shared" ref="H44:H47" si="17">G44/SQRT(3)</f>
        <v>5.4569018479149354E-3</v>
      </c>
    </row>
    <row r="45" spans="1:10" ht="18" customHeight="1" x14ac:dyDescent="0.2">
      <c r="A45" s="68"/>
      <c r="B45" s="4">
        <v>0.627</v>
      </c>
      <c r="C45" s="4">
        <v>1.052</v>
      </c>
      <c r="D45" s="5">
        <v>1.0409999999999999</v>
      </c>
      <c r="E45" s="5">
        <v>1.038</v>
      </c>
      <c r="F45" s="4">
        <f t="shared" si="15"/>
        <v>1.0436666666666667</v>
      </c>
      <c r="G45" s="4">
        <f t="shared" si="16"/>
        <v>7.3711147958320199E-3</v>
      </c>
      <c r="H45" s="8">
        <f t="shared" si="17"/>
        <v>4.2557151116012501E-3</v>
      </c>
    </row>
    <row r="46" spans="1:10" ht="18" customHeight="1" x14ac:dyDescent="0.2">
      <c r="A46" s="68"/>
      <c r="B46" s="4">
        <v>0.92800000000000005</v>
      </c>
      <c r="C46" s="4">
        <v>1.1950000000000001</v>
      </c>
      <c r="D46" s="5">
        <v>1.234</v>
      </c>
      <c r="E46" s="5">
        <v>1.222</v>
      </c>
      <c r="F46" s="4">
        <f t="shared" si="15"/>
        <v>1.2170000000000001</v>
      </c>
      <c r="G46" s="4">
        <f t="shared" si="16"/>
        <v>1.9974984355438138E-2</v>
      </c>
      <c r="H46" s="8">
        <f t="shared" si="17"/>
        <v>1.1532562594670772E-2</v>
      </c>
    </row>
    <row r="47" spans="1:10" ht="18" customHeight="1" x14ac:dyDescent="0.2">
      <c r="A47" s="68"/>
      <c r="B47" s="4">
        <v>1.228</v>
      </c>
      <c r="C47" s="4">
        <v>1.4139999999999999</v>
      </c>
      <c r="D47" s="5">
        <v>1.403</v>
      </c>
      <c r="E47" s="5">
        <v>1.393</v>
      </c>
      <c r="F47" s="4">
        <f>AVERAGE(C47:E47)</f>
        <v>1.4033333333333333</v>
      </c>
      <c r="G47" s="4">
        <f>STDEV(C47:E47)</f>
        <v>1.050396750439244E-2</v>
      </c>
      <c r="H47" s="8">
        <f t="shared" si="17"/>
        <v>6.0644684662200573E-3</v>
      </c>
    </row>
    <row r="48" spans="1:10" ht="18" customHeight="1" x14ac:dyDescent="0.2">
      <c r="A48" s="68"/>
      <c r="B48" s="4"/>
      <c r="C48" s="4"/>
      <c r="D48" s="5"/>
      <c r="E48" s="5"/>
      <c r="F48" s="4"/>
      <c r="G48" s="4"/>
      <c r="H48" s="8"/>
    </row>
    <row r="49" spans="1:8" ht="18" customHeight="1" x14ac:dyDescent="0.2">
      <c r="A49" s="68"/>
      <c r="B49" s="17"/>
      <c r="C49" s="17"/>
      <c r="D49" s="17"/>
      <c r="E49" s="17"/>
      <c r="F49" s="17"/>
      <c r="G49" s="17"/>
      <c r="H49" s="18"/>
    </row>
    <row r="50" spans="1:8" ht="18" customHeight="1" x14ac:dyDescent="0.2">
      <c r="A50" s="68"/>
      <c r="B50" s="4">
        <v>1.528</v>
      </c>
      <c r="C50" s="4">
        <v>1.5209999999999999</v>
      </c>
      <c r="D50" s="5">
        <v>1.5049999999999999</v>
      </c>
      <c r="E50" s="5">
        <v>1.4990000000000001</v>
      </c>
      <c r="F50" s="4">
        <f t="shared" ref="F50" si="18">AVERAGE(C50:E50)</f>
        <v>1.5083333333333335</v>
      </c>
      <c r="G50" s="4">
        <f t="shared" ref="G50" si="19">STDEV(C50:E50)</f>
        <v>1.1372481406154574E-2</v>
      </c>
      <c r="H50" s="8">
        <f t="shared" ref="H50" si="20">G50/SQRT(3)</f>
        <v>6.5659052011973569E-3</v>
      </c>
    </row>
    <row r="51" spans="1:8" ht="18" customHeight="1" thickBot="1" x14ac:dyDescent="0.25">
      <c r="A51" s="13"/>
      <c r="B51" s="19"/>
      <c r="C51" s="19"/>
      <c r="D51" s="19"/>
      <c r="E51" s="19"/>
      <c r="F51" s="19"/>
      <c r="G51" s="19"/>
      <c r="H51" s="20"/>
    </row>
    <row r="52" spans="1:8" ht="18" customHeight="1" thickTop="1" x14ac:dyDescent="0.2">
      <c r="A52" s="68" t="s">
        <v>24</v>
      </c>
      <c r="B52" s="4">
        <v>0.32800000000000001</v>
      </c>
      <c r="C52" s="4">
        <v>0.94699999999999995</v>
      </c>
      <c r="D52" s="5"/>
      <c r="E52" s="5"/>
      <c r="F52" s="4">
        <f t="shared" ref="F52:F55" si="21">AVERAGE(C52:E52)</f>
        <v>0.94699999999999995</v>
      </c>
      <c r="G52" s="4">
        <v>1.5588457268119972E-2</v>
      </c>
      <c r="H52" s="8">
        <f t="shared" ref="H52:H55" si="22">G52/SQRT(3)</f>
        <v>9.0000000000000444E-3</v>
      </c>
    </row>
    <row r="53" spans="1:8" ht="18" customHeight="1" x14ac:dyDescent="0.2">
      <c r="A53" s="68"/>
      <c r="B53" s="4">
        <v>0.76200000000000001</v>
      </c>
      <c r="C53" s="4">
        <v>1.29</v>
      </c>
      <c r="D53" s="5"/>
      <c r="E53" s="5"/>
      <c r="F53" s="4">
        <f t="shared" si="21"/>
        <v>1.29</v>
      </c>
      <c r="G53" s="4">
        <v>1.5588457268119972E-2</v>
      </c>
      <c r="H53" s="8">
        <f t="shared" si="22"/>
        <v>9.0000000000000444E-3</v>
      </c>
    </row>
    <row r="54" spans="1:8" ht="18" customHeight="1" x14ac:dyDescent="0.2">
      <c r="A54" s="68"/>
      <c r="B54" s="4">
        <v>1.1950000000000001</v>
      </c>
      <c r="C54" s="4">
        <v>1.587</v>
      </c>
      <c r="D54" s="5"/>
      <c r="E54" s="5"/>
      <c r="F54" s="4">
        <f t="shared" si="21"/>
        <v>1.587</v>
      </c>
      <c r="G54" s="4">
        <v>1.3000000000000012E-2</v>
      </c>
      <c r="H54" s="8">
        <f t="shared" si="22"/>
        <v>7.5055534994651419E-3</v>
      </c>
    </row>
    <row r="55" spans="1:8" ht="18" customHeight="1" x14ac:dyDescent="0.2">
      <c r="A55" s="68"/>
      <c r="B55" s="4">
        <v>1.629</v>
      </c>
      <c r="C55" s="4">
        <v>1.8420000000000001</v>
      </c>
      <c r="D55" s="5"/>
      <c r="E55" s="5"/>
      <c r="F55" s="4">
        <f t="shared" si="21"/>
        <v>1.8420000000000001</v>
      </c>
      <c r="G55" s="4">
        <v>2.0404247923737191E-2</v>
      </c>
      <c r="H55" s="8">
        <f t="shared" si="22"/>
        <v>1.178039803138153E-2</v>
      </c>
    </row>
    <row r="56" spans="1:8" ht="18" customHeight="1" x14ac:dyDescent="0.2">
      <c r="A56" s="68"/>
      <c r="B56" s="4"/>
      <c r="C56" s="4"/>
      <c r="D56" s="5"/>
      <c r="E56" s="5"/>
      <c r="F56" s="4"/>
      <c r="G56" s="4"/>
      <c r="H56" s="8"/>
    </row>
    <row r="57" spans="1:8" ht="18" customHeight="1" x14ac:dyDescent="0.2">
      <c r="A57" s="68"/>
      <c r="B57" s="17"/>
      <c r="C57" s="17"/>
      <c r="D57" s="17"/>
      <c r="E57" s="17"/>
      <c r="F57" s="17"/>
      <c r="G57" s="17"/>
      <c r="H57" s="18"/>
    </row>
    <row r="58" spans="1:8" ht="18" customHeight="1" x14ac:dyDescent="0.2">
      <c r="A58" s="68"/>
      <c r="B58" s="4">
        <v>2.028</v>
      </c>
      <c r="C58" s="4">
        <v>1.988</v>
      </c>
      <c r="D58" s="5"/>
      <c r="E58" s="5"/>
      <c r="F58" s="4">
        <f t="shared" ref="F58" si="23">AVERAGE(C58:E58)</f>
        <v>1.988</v>
      </c>
      <c r="G58" s="4">
        <v>0.03</v>
      </c>
      <c r="H58" s="8">
        <f t="shared" ref="H58" si="24">G58/SQRT(3)</f>
        <v>1.7320508075688773E-2</v>
      </c>
    </row>
    <row r="59" spans="1:8" ht="19" thickBot="1" x14ac:dyDescent="0.25">
      <c r="A59" s="13"/>
      <c r="B59" s="19"/>
      <c r="C59" s="19"/>
      <c r="D59" s="19"/>
      <c r="E59" s="19"/>
      <c r="F59" s="19"/>
      <c r="G59" s="19"/>
      <c r="H59" s="20"/>
    </row>
    <row r="60" spans="1:8" ht="19" thickTop="1" x14ac:dyDescent="0.2">
      <c r="A60" s="81" t="s">
        <v>43</v>
      </c>
      <c r="B60" s="4">
        <v>5.0999999999999997E-2</v>
      </c>
      <c r="C60" s="4">
        <v>0.11600000000000001</v>
      </c>
      <c r="D60" s="5">
        <v>0.111</v>
      </c>
      <c r="E60" s="5">
        <v>0.115</v>
      </c>
      <c r="F60" s="4">
        <f t="shared" ref="F60:F63" si="25">AVERAGE(C60:E60)</f>
        <v>0.114</v>
      </c>
      <c r="G60" s="4">
        <f t="shared" ref="G60:G63" si="26">STDEV(C60:E60)</f>
        <v>2.6457513110645929E-3</v>
      </c>
      <c r="H60" s="8">
        <f t="shared" ref="H60:H63" si="27">G60/SQRT(3)</f>
        <v>1.5275252316519481E-3</v>
      </c>
    </row>
    <row r="61" spans="1:8" ht="18" x14ac:dyDescent="0.2">
      <c r="A61" s="79"/>
      <c r="B61" s="4">
        <v>7.4999999999999997E-2</v>
      </c>
      <c r="C61" s="4">
        <v>0.13200000000000001</v>
      </c>
      <c r="D61" s="5">
        <v>0.128</v>
      </c>
      <c r="E61" s="5">
        <v>0.13400000000000001</v>
      </c>
      <c r="F61" s="4">
        <f t="shared" si="25"/>
        <v>0.13133333333333333</v>
      </c>
      <c r="G61" s="4">
        <f t="shared" si="26"/>
        <v>3.0550504633038958E-3</v>
      </c>
      <c r="H61" s="8">
        <f t="shared" si="27"/>
        <v>1.7638342073763953E-3</v>
      </c>
    </row>
    <row r="62" spans="1:8" ht="18" x14ac:dyDescent="0.2">
      <c r="A62" s="79"/>
      <c r="B62" s="4">
        <v>0.10100000000000001</v>
      </c>
      <c r="C62" s="4">
        <v>0.151</v>
      </c>
      <c r="D62" s="5">
        <v>0.14499999999999999</v>
      </c>
      <c r="E62" s="5">
        <v>0.14799999999999999</v>
      </c>
      <c r="F62" s="4">
        <f t="shared" si="25"/>
        <v>0.14799999999999999</v>
      </c>
      <c r="G62" s="4">
        <f t="shared" si="26"/>
        <v>3.0000000000000027E-3</v>
      </c>
      <c r="H62" s="8">
        <f t="shared" si="27"/>
        <v>1.7320508075688789E-3</v>
      </c>
    </row>
    <row r="63" spans="1:8" ht="18" x14ac:dyDescent="0.2">
      <c r="A63" s="79"/>
      <c r="B63" s="4"/>
      <c r="C63" s="4"/>
      <c r="D63" s="5"/>
      <c r="E63" s="5"/>
      <c r="F63" s="4" t="e">
        <f t="shared" si="25"/>
        <v>#DIV/0!</v>
      </c>
      <c r="G63" s="4" t="e">
        <f t="shared" si="26"/>
        <v>#DIV/0!</v>
      </c>
      <c r="H63" s="8" t="e">
        <f t="shared" si="27"/>
        <v>#DIV/0!</v>
      </c>
    </row>
    <row r="64" spans="1:8" ht="18" x14ac:dyDescent="0.2">
      <c r="A64" s="79"/>
      <c r="B64" s="4"/>
      <c r="C64" s="4"/>
      <c r="D64" s="5"/>
      <c r="E64" s="5"/>
      <c r="F64" s="4"/>
      <c r="G64" s="4"/>
      <c r="H64" s="8"/>
    </row>
    <row r="65" spans="1:12" ht="18" x14ac:dyDescent="0.2">
      <c r="A65" s="79"/>
      <c r="B65" s="17"/>
      <c r="C65" s="17"/>
      <c r="D65" s="17"/>
      <c r="E65" s="17"/>
      <c r="F65" s="17"/>
      <c r="G65" s="17"/>
      <c r="H65" s="18"/>
    </row>
    <row r="66" spans="1:12" ht="18" x14ac:dyDescent="0.2">
      <c r="A66" s="80"/>
      <c r="B66" s="4">
        <v>0.121</v>
      </c>
      <c r="C66" s="4">
        <v>0.151</v>
      </c>
      <c r="D66" s="5">
        <v>0.14499999999999999</v>
      </c>
      <c r="E66" s="5">
        <v>0.14799999999999999</v>
      </c>
      <c r="F66" s="4">
        <f t="shared" ref="F66" si="28">AVERAGE(C66:E66)</f>
        <v>0.14799999999999999</v>
      </c>
      <c r="G66" s="4">
        <f t="shared" ref="G66" si="29">STDEV(C66:E66)</f>
        <v>3.0000000000000027E-3</v>
      </c>
      <c r="H66" s="8">
        <f t="shared" ref="H66" si="30">G66/SQRT(3)</f>
        <v>1.7320508075688789E-3</v>
      </c>
    </row>
    <row r="67" spans="1:12" ht="18" x14ac:dyDescent="0.2">
      <c r="A67" s="9"/>
      <c r="B67" s="17"/>
      <c r="C67" s="17"/>
      <c r="D67" s="17"/>
      <c r="E67" s="17"/>
      <c r="F67" s="17"/>
      <c r="G67" s="17"/>
      <c r="H67" s="18"/>
    </row>
    <row r="70" spans="1:12" ht="16" thickBot="1" x14ac:dyDescent="0.25"/>
    <row r="71" spans="1:12" ht="19" thickTop="1" x14ac:dyDescent="0.2">
      <c r="A71" s="72" t="s">
        <v>23</v>
      </c>
      <c r="B71" s="73"/>
      <c r="C71" s="73"/>
      <c r="D71" s="73"/>
      <c r="E71" s="73"/>
      <c r="F71" s="73"/>
      <c r="G71" s="73"/>
      <c r="H71" s="73"/>
      <c r="I71" s="73"/>
      <c r="J71" s="73"/>
      <c r="K71" s="73"/>
      <c r="L71" s="74"/>
    </row>
    <row r="72" spans="1:12" ht="18" x14ac:dyDescent="0.2">
      <c r="A72" s="14" t="s">
        <v>16</v>
      </c>
      <c r="B72" s="26" t="s">
        <v>19</v>
      </c>
      <c r="C72" s="7" t="s">
        <v>15</v>
      </c>
      <c r="D72" s="7" t="s">
        <v>5</v>
      </c>
      <c r="E72" s="7" t="s">
        <v>7</v>
      </c>
      <c r="F72" s="7" t="s">
        <v>6</v>
      </c>
      <c r="G72" s="7" t="s">
        <v>13</v>
      </c>
      <c r="H72" s="7" t="s">
        <v>10</v>
      </c>
      <c r="I72" s="7" t="s">
        <v>9</v>
      </c>
      <c r="J72" s="7" t="s">
        <v>11</v>
      </c>
      <c r="K72" s="7" t="s">
        <v>8</v>
      </c>
      <c r="L72" s="15" t="s">
        <v>12</v>
      </c>
    </row>
    <row r="73" spans="1:12" ht="18" x14ac:dyDescent="0.2">
      <c r="A73" s="61" t="s">
        <v>17</v>
      </c>
      <c r="B73" s="69" t="s">
        <v>45</v>
      </c>
      <c r="C73" s="3">
        <v>1</v>
      </c>
      <c r="D73" s="5">
        <v>8.2000000000000003E-2</v>
      </c>
      <c r="E73" s="5">
        <v>0.314</v>
      </c>
      <c r="F73" s="5">
        <v>0.30399999999999999</v>
      </c>
      <c r="G73" s="5">
        <v>504</v>
      </c>
      <c r="H73" s="5">
        <v>79.3</v>
      </c>
      <c r="I73" s="5">
        <v>33.200000000000003</v>
      </c>
      <c r="J73" s="5">
        <v>51.1</v>
      </c>
      <c r="K73" s="5">
        <v>1.03</v>
      </c>
      <c r="L73" s="16">
        <v>0.56000000000000005</v>
      </c>
    </row>
    <row r="74" spans="1:12" ht="18" x14ac:dyDescent="0.2">
      <c r="A74" s="62"/>
      <c r="B74" s="70"/>
      <c r="C74" s="3">
        <v>2</v>
      </c>
      <c r="D74" s="5">
        <v>7.5999999999999998E-2</v>
      </c>
      <c r="E74" s="5">
        <v>0.29699999999999999</v>
      </c>
      <c r="F74" s="5">
        <v>0.29099999999999998</v>
      </c>
      <c r="G74" s="5">
        <v>513</v>
      </c>
      <c r="H74" s="5">
        <v>81.7</v>
      </c>
      <c r="I74" s="5">
        <v>34.700000000000003</v>
      </c>
      <c r="J74" s="5">
        <v>50.1</v>
      </c>
      <c r="K74" s="5">
        <v>1.02</v>
      </c>
      <c r="L74" s="16">
        <v>0.52</v>
      </c>
    </row>
    <row r="75" spans="1:12" ht="18" x14ac:dyDescent="0.2">
      <c r="A75" s="62"/>
      <c r="B75" s="70"/>
      <c r="C75" s="3">
        <v>3</v>
      </c>
      <c r="D75" s="5">
        <v>7.4999999999999997E-2</v>
      </c>
      <c r="E75" s="5">
        <v>0.29899999999999999</v>
      </c>
      <c r="F75" s="5">
        <v>0.31</v>
      </c>
      <c r="G75" s="5">
        <v>509</v>
      </c>
      <c r="H75" s="5"/>
      <c r="I75" s="5">
        <v>38.200000000000003</v>
      </c>
      <c r="J75" s="5">
        <v>50.9</v>
      </c>
      <c r="K75" s="5">
        <v>0.97</v>
      </c>
      <c r="L75" s="16">
        <v>0.49</v>
      </c>
    </row>
    <row r="76" spans="1:12" ht="18" x14ac:dyDescent="0.2">
      <c r="A76" s="62"/>
      <c r="B76" s="70"/>
      <c r="C76" s="21" t="s">
        <v>20</v>
      </c>
      <c r="D76" s="22">
        <f>AVERAGE(D73:D75)</f>
        <v>7.7666666666666662E-2</v>
      </c>
      <c r="E76" s="22">
        <f t="shared" ref="E76:L76" si="31">AVERAGE(E73:E75)</f>
        <v>0.30333333333333329</v>
      </c>
      <c r="F76" s="22">
        <f t="shared" si="31"/>
        <v>0.30166666666666669</v>
      </c>
      <c r="G76" s="22">
        <f t="shared" si="31"/>
        <v>508.66666666666669</v>
      </c>
      <c r="H76" s="22">
        <f t="shared" si="31"/>
        <v>80.5</v>
      </c>
      <c r="I76" s="22">
        <f t="shared" si="31"/>
        <v>35.366666666666667</v>
      </c>
      <c r="J76" s="22">
        <f t="shared" si="31"/>
        <v>50.699999999999996</v>
      </c>
      <c r="K76" s="22">
        <f t="shared" si="31"/>
        <v>1.0066666666666666</v>
      </c>
      <c r="L76" s="22">
        <f t="shared" si="31"/>
        <v>0.52333333333333332</v>
      </c>
    </row>
    <row r="77" spans="1:12" ht="18" x14ac:dyDescent="0.2">
      <c r="A77" s="63"/>
      <c r="B77" s="71"/>
      <c r="C77" s="23" t="s">
        <v>21</v>
      </c>
      <c r="D77" s="24">
        <f>STDEV(D73:D75)</f>
        <v>3.7859388972001857E-3</v>
      </c>
      <c r="E77" s="24">
        <f t="shared" ref="E77:L77" si="32">STDEV(E73:E75)</f>
        <v>9.2915732431775779E-3</v>
      </c>
      <c r="F77" s="24">
        <f t="shared" si="32"/>
        <v>9.7125348562223188E-3</v>
      </c>
      <c r="G77" s="24">
        <f t="shared" si="32"/>
        <v>4.5092497528228943</v>
      </c>
      <c r="H77" s="24">
        <f t="shared" si="32"/>
        <v>1.697056274847718</v>
      </c>
      <c r="I77" s="24">
        <f t="shared" si="32"/>
        <v>2.565800719723442</v>
      </c>
      <c r="J77" s="24">
        <f t="shared" si="32"/>
        <v>0.52915026221291761</v>
      </c>
      <c r="K77" s="24">
        <f t="shared" si="32"/>
        <v>3.2145502536643208E-2</v>
      </c>
      <c r="L77" s="24">
        <f t="shared" si="32"/>
        <v>3.5118845842842493E-2</v>
      </c>
    </row>
    <row r="78" spans="1:12" ht="18" x14ac:dyDescent="0.2">
      <c r="A78" s="61" t="s">
        <v>17</v>
      </c>
      <c r="B78" s="69" t="s">
        <v>32</v>
      </c>
      <c r="C78" s="3">
        <v>1</v>
      </c>
      <c r="D78" s="5">
        <v>9.6000000000000002E-2</v>
      </c>
      <c r="E78" s="5">
        <v>0.50800000000000001</v>
      </c>
      <c r="F78" s="5">
        <v>0.433</v>
      </c>
      <c r="G78" s="5">
        <v>531</v>
      </c>
      <c r="H78" s="5">
        <v>69</v>
      </c>
      <c r="I78" s="5">
        <v>38.6</v>
      </c>
      <c r="J78" s="5">
        <v>47.7</v>
      </c>
      <c r="K78" s="5">
        <v>1.17</v>
      </c>
      <c r="L78" s="16">
        <v>0.62</v>
      </c>
    </row>
    <row r="79" spans="1:12" ht="18" x14ac:dyDescent="0.2">
      <c r="A79" s="62"/>
      <c r="B79" s="70"/>
      <c r="C79" s="3">
        <v>2</v>
      </c>
      <c r="D79" s="5">
        <v>0.104</v>
      </c>
      <c r="E79" s="5">
        <v>0.497</v>
      </c>
      <c r="F79" s="5">
        <v>0.44900000000000001</v>
      </c>
      <c r="G79" s="5">
        <v>536</v>
      </c>
      <c r="H79" s="5">
        <v>73.400000000000006</v>
      </c>
      <c r="I79" s="5">
        <v>39.700000000000003</v>
      </c>
      <c r="J79" s="5">
        <v>47.6</v>
      </c>
      <c r="K79" s="5">
        <v>1.1100000000000001</v>
      </c>
      <c r="L79" s="16">
        <v>0.59</v>
      </c>
    </row>
    <row r="80" spans="1:12" ht="18" x14ac:dyDescent="0.2">
      <c r="A80" s="62"/>
      <c r="B80" s="70"/>
      <c r="C80" s="3">
        <v>3</v>
      </c>
      <c r="D80" s="5">
        <v>0.107</v>
      </c>
      <c r="E80" s="5">
        <v>0.51100000000000001</v>
      </c>
      <c r="F80" s="5">
        <v>0.44600000000000001</v>
      </c>
      <c r="G80" s="5">
        <v>525</v>
      </c>
      <c r="H80" s="5">
        <v>70.2</v>
      </c>
      <c r="I80" s="5">
        <v>37.9</v>
      </c>
      <c r="J80" s="5">
        <v>48</v>
      </c>
      <c r="K80" s="5">
        <v>1.1499999999999999</v>
      </c>
      <c r="L80" s="16">
        <v>0.6</v>
      </c>
    </row>
    <row r="81" spans="1:12" ht="18" x14ac:dyDescent="0.2">
      <c r="A81" s="62"/>
      <c r="B81" s="70"/>
      <c r="C81" s="21" t="s">
        <v>20</v>
      </c>
      <c r="D81" s="22">
        <f t="shared" ref="D81:L81" si="33">AVERAGE(D78:D80)</f>
        <v>0.10233333333333333</v>
      </c>
      <c r="E81" s="22">
        <f t="shared" si="33"/>
        <v>0.5053333333333333</v>
      </c>
      <c r="F81" s="22">
        <f t="shared" si="33"/>
        <v>0.44266666666666671</v>
      </c>
      <c r="G81" s="22">
        <f t="shared" si="33"/>
        <v>530.66666666666663</v>
      </c>
      <c r="H81" s="22">
        <f t="shared" si="33"/>
        <v>70.866666666666674</v>
      </c>
      <c r="I81" s="22">
        <f t="shared" si="33"/>
        <v>38.733333333333341</v>
      </c>
      <c r="J81" s="22">
        <f t="shared" si="33"/>
        <v>47.766666666666673</v>
      </c>
      <c r="K81" s="22">
        <f t="shared" si="33"/>
        <v>1.1433333333333333</v>
      </c>
      <c r="L81" s="22">
        <f t="shared" si="33"/>
        <v>0.60333333333333339</v>
      </c>
    </row>
    <row r="82" spans="1:12" ht="18" x14ac:dyDescent="0.2">
      <c r="A82" s="63"/>
      <c r="B82" s="71"/>
      <c r="C82" s="23" t="s">
        <v>21</v>
      </c>
      <c r="D82" s="24">
        <f t="shared" ref="D82:L82" si="34">STDEV(D78:D80)</f>
        <v>5.6862407030773242E-3</v>
      </c>
      <c r="E82" s="24">
        <f t="shared" si="34"/>
        <v>7.3711147958320008E-3</v>
      </c>
      <c r="F82" s="24">
        <f t="shared" si="34"/>
        <v>8.5049005481153891E-3</v>
      </c>
      <c r="G82" s="24">
        <f t="shared" si="34"/>
        <v>5.5075705472861021</v>
      </c>
      <c r="H82" s="24">
        <f t="shared" si="34"/>
        <v>2.2744962812309333</v>
      </c>
      <c r="I82" s="24">
        <f t="shared" si="34"/>
        <v>0.90737717258774864</v>
      </c>
      <c r="J82" s="24">
        <f t="shared" si="34"/>
        <v>0.20816659994661224</v>
      </c>
      <c r="K82" s="24">
        <f t="shared" si="34"/>
        <v>3.0550504633038839E-2</v>
      </c>
      <c r="L82" s="24">
        <f t="shared" si="34"/>
        <v>1.527525231651948E-2</v>
      </c>
    </row>
    <row r="83" spans="1:12" ht="18" x14ac:dyDescent="0.2">
      <c r="A83" s="61" t="s">
        <v>17</v>
      </c>
      <c r="B83" s="69" t="s">
        <v>33</v>
      </c>
      <c r="C83" s="3">
        <v>1</v>
      </c>
      <c r="D83" s="5">
        <v>0.222</v>
      </c>
      <c r="E83" s="5">
        <v>1.0069999999999999</v>
      </c>
      <c r="F83" s="5">
        <v>0.85099999999999998</v>
      </c>
      <c r="G83" s="5">
        <v>598</v>
      </c>
      <c r="H83" s="5">
        <v>66.2</v>
      </c>
      <c r="I83" s="5">
        <v>33.5</v>
      </c>
      <c r="J83" s="5">
        <v>47.9</v>
      </c>
      <c r="K83" s="5">
        <v>1.18</v>
      </c>
      <c r="L83" s="16">
        <v>0.71</v>
      </c>
    </row>
    <row r="84" spans="1:12" ht="18" x14ac:dyDescent="0.2">
      <c r="A84" s="62"/>
      <c r="B84" s="70"/>
      <c r="C84" s="3">
        <v>2</v>
      </c>
      <c r="D84" s="5">
        <v>0.22</v>
      </c>
      <c r="E84" s="5">
        <v>0.98899999999999999</v>
      </c>
      <c r="F84" s="5">
        <v>0.85099999999999998</v>
      </c>
      <c r="G84" s="5">
        <v>595</v>
      </c>
      <c r="H84" s="5">
        <v>66.900000000000006</v>
      </c>
      <c r="I84" s="5">
        <v>32.799999999999997</v>
      </c>
      <c r="J84" s="5">
        <v>47.6</v>
      </c>
      <c r="K84" s="5">
        <v>1.1599999999999999</v>
      </c>
      <c r="L84" s="16">
        <v>0.69</v>
      </c>
    </row>
    <row r="85" spans="1:12" ht="18" x14ac:dyDescent="0.2">
      <c r="A85" s="62"/>
      <c r="B85" s="70"/>
      <c r="C85" s="3">
        <v>3</v>
      </c>
      <c r="D85" s="5">
        <v>0.215</v>
      </c>
      <c r="E85" s="5">
        <v>1.0089999999999999</v>
      </c>
      <c r="F85" s="5">
        <v>0.83799999999999997</v>
      </c>
      <c r="G85" s="5">
        <v>593</v>
      </c>
      <c r="H85" s="5">
        <v>65</v>
      </c>
      <c r="I85" s="5">
        <v>33.4</v>
      </c>
      <c r="J85" s="5">
        <v>47.8</v>
      </c>
      <c r="K85" s="5">
        <v>1.2</v>
      </c>
      <c r="L85" s="16">
        <v>0.71</v>
      </c>
    </row>
    <row r="86" spans="1:12" ht="18" x14ac:dyDescent="0.2">
      <c r="A86" s="62"/>
      <c r="B86" s="70"/>
      <c r="C86" s="21" t="s">
        <v>20</v>
      </c>
      <c r="D86" s="22">
        <f>AVERAGE(D83:D85)</f>
        <v>0.219</v>
      </c>
      <c r="E86" s="22">
        <f t="shared" ref="E86:L86" si="35">AVERAGE(E83:E85)</f>
        <v>1.0016666666666667</v>
      </c>
      <c r="F86" s="22">
        <f t="shared" si="35"/>
        <v>0.84666666666666668</v>
      </c>
      <c r="G86" s="22">
        <f t="shared" si="35"/>
        <v>595.33333333333337</v>
      </c>
      <c r="H86" s="22">
        <f t="shared" si="35"/>
        <v>66.033333333333346</v>
      </c>
      <c r="I86" s="22">
        <f t="shared" si="35"/>
        <v>33.233333333333327</v>
      </c>
      <c r="J86" s="22">
        <f t="shared" si="35"/>
        <v>47.766666666666673</v>
      </c>
      <c r="K86" s="22">
        <f t="shared" si="35"/>
        <v>1.18</v>
      </c>
      <c r="L86" s="22">
        <f t="shared" si="35"/>
        <v>0.70333333333333325</v>
      </c>
    </row>
    <row r="87" spans="1:12" ht="18" x14ac:dyDescent="0.2">
      <c r="A87" s="63"/>
      <c r="B87" s="71"/>
      <c r="C87" s="23" t="s">
        <v>21</v>
      </c>
      <c r="D87" s="24">
        <f>STDEV(D83:D85)</f>
        <v>3.6055512754639926E-3</v>
      </c>
      <c r="E87" s="24">
        <f t="shared" ref="E87:L87" si="36">STDEV(E83:E85)</f>
        <v>1.101514109457215E-2</v>
      </c>
      <c r="F87" s="24">
        <f t="shared" si="36"/>
        <v>7.5055534994651419E-3</v>
      </c>
      <c r="G87" s="24">
        <f t="shared" si="36"/>
        <v>2.5166114784235836</v>
      </c>
      <c r="H87" s="24">
        <f t="shared" si="36"/>
        <v>0.96090235369330768</v>
      </c>
      <c r="I87" s="24">
        <f t="shared" si="36"/>
        <v>0.37859388972001951</v>
      </c>
      <c r="J87" s="24">
        <f t="shared" si="36"/>
        <v>0.15275252316519294</v>
      </c>
      <c r="K87" s="24">
        <f t="shared" si="36"/>
        <v>2.0000000000000018E-2</v>
      </c>
      <c r="L87" s="24">
        <f t="shared" si="36"/>
        <v>1.1547005383792525E-2</v>
      </c>
    </row>
    <row r="88" spans="1:12" ht="18" x14ac:dyDescent="0.2">
      <c r="A88" s="61" t="s">
        <v>44</v>
      </c>
      <c r="B88" s="69" t="s">
        <v>34</v>
      </c>
      <c r="C88" s="3">
        <v>1</v>
      </c>
      <c r="D88" s="5">
        <v>0.26700000000000002</v>
      </c>
      <c r="E88" s="5">
        <v>1.42</v>
      </c>
      <c r="F88" s="5">
        <v>1.087</v>
      </c>
      <c r="G88" s="5">
        <v>619</v>
      </c>
      <c r="H88" s="5">
        <v>59.7</v>
      </c>
      <c r="I88" s="5">
        <v>31.5</v>
      </c>
      <c r="J88" s="5">
        <v>45.9</v>
      </c>
      <c r="K88" s="5">
        <v>1.31</v>
      </c>
      <c r="L88" s="16">
        <v>0.81</v>
      </c>
    </row>
    <row r="89" spans="1:12" ht="18" x14ac:dyDescent="0.2">
      <c r="A89" s="62"/>
      <c r="B89" s="70"/>
      <c r="C89" s="3">
        <v>2</v>
      </c>
      <c r="D89" s="5">
        <v>0.26800000000000002</v>
      </c>
      <c r="E89" s="5">
        <v>1.446</v>
      </c>
      <c r="F89" s="5">
        <v>1.1020000000000001</v>
      </c>
      <c r="G89" s="5">
        <v>622</v>
      </c>
      <c r="H89" s="5">
        <v>59.5</v>
      </c>
      <c r="I89" s="5">
        <v>31.6</v>
      </c>
      <c r="J89" s="5">
        <v>46.2</v>
      </c>
      <c r="K89" s="5">
        <v>1.31</v>
      </c>
      <c r="L89" s="16">
        <v>0.82</v>
      </c>
    </row>
    <row r="90" spans="1:12" ht="18" x14ac:dyDescent="0.2">
      <c r="A90" s="62"/>
      <c r="B90" s="70"/>
      <c r="C90" s="3">
        <v>3</v>
      </c>
      <c r="D90" s="5">
        <v>0.26800000000000002</v>
      </c>
      <c r="E90" s="5">
        <v>1.462</v>
      </c>
      <c r="F90" s="5">
        <v>1.129</v>
      </c>
      <c r="G90" s="5">
        <v>622</v>
      </c>
      <c r="H90" s="5">
        <v>60</v>
      </c>
      <c r="I90" s="5">
        <v>31.4</v>
      </c>
      <c r="J90" s="5">
        <v>46.6</v>
      </c>
      <c r="K90" s="5">
        <v>1.3</v>
      </c>
      <c r="L90" s="16">
        <v>0.81</v>
      </c>
    </row>
    <row r="91" spans="1:12" ht="18" x14ac:dyDescent="0.2">
      <c r="A91" s="62"/>
      <c r="B91" s="70"/>
      <c r="C91" s="21" t="s">
        <v>20</v>
      </c>
      <c r="D91" s="22">
        <f>AVERAGE(D88:D90)</f>
        <v>0.26766666666666666</v>
      </c>
      <c r="E91" s="22">
        <f t="shared" ref="E91:L91" si="37">AVERAGE(E88:E90)</f>
        <v>1.4426666666666665</v>
      </c>
      <c r="F91" s="22">
        <f t="shared" si="37"/>
        <v>1.1060000000000001</v>
      </c>
      <c r="G91" s="22">
        <f t="shared" si="37"/>
        <v>621</v>
      </c>
      <c r="H91" s="22">
        <f t="shared" si="37"/>
        <v>59.733333333333327</v>
      </c>
      <c r="I91" s="22">
        <f t="shared" si="37"/>
        <v>31.5</v>
      </c>
      <c r="J91" s="22">
        <f t="shared" si="37"/>
        <v>46.233333333333327</v>
      </c>
      <c r="K91" s="22">
        <f t="shared" si="37"/>
        <v>1.3066666666666666</v>
      </c>
      <c r="L91" s="22">
        <f t="shared" si="37"/>
        <v>0.81333333333333335</v>
      </c>
    </row>
    <row r="92" spans="1:12" ht="18" x14ac:dyDescent="0.2">
      <c r="A92" s="63"/>
      <c r="B92" s="71"/>
      <c r="C92" s="23" t="s">
        <v>21</v>
      </c>
      <c r="D92" s="24">
        <f>STDEV(D88:D90)</f>
        <v>5.7735026918962634E-4</v>
      </c>
      <c r="E92" s="24">
        <f t="shared" ref="E92:L92" si="38">STDEV(E88:E90)</f>
        <v>2.1197484127446212E-2</v>
      </c>
      <c r="F92" s="24">
        <f t="shared" si="38"/>
        <v>2.1283796653792771E-2</v>
      </c>
      <c r="G92" s="24">
        <f t="shared" si="38"/>
        <v>1.7320508075688772</v>
      </c>
      <c r="H92" s="24">
        <f t="shared" si="38"/>
        <v>0.25166114784235816</v>
      </c>
      <c r="I92" s="24">
        <f t="shared" si="38"/>
        <v>0.10000000000000142</v>
      </c>
      <c r="J92" s="24">
        <f t="shared" si="38"/>
        <v>0.35118845842842594</v>
      </c>
      <c r="K92" s="24">
        <f t="shared" si="38"/>
        <v>5.7735026918962632E-3</v>
      </c>
      <c r="L92" s="24">
        <f t="shared" si="38"/>
        <v>5.7735026918961981E-3</v>
      </c>
    </row>
    <row r="93" spans="1:12" ht="18" x14ac:dyDescent="0.2">
      <c r="A93" s="61" t="s">
        <v>44</v>
      </c>
      <c r="B93" s="64" t="s">
        <v>35</v>
      </c>
      <c r="C93" s="3">
        <v>1</v>
      </c>
      <c r="D93" s="5">
        <v>0.39200000000000002</v>
      </c>
      <c r="E93" s="5">
        <v>1.9570000000000001</v>
      </c>
      <c r="F93" s="5">
        <v>1.51</v>
      </c>
      <c r="G93" s="5">
        <v>651</v>
      </c>
      <c r="H93" s="5">
        <v>61.3</v>
      </c>
      <c r="I93" s="5">
        <v>33.700000000000003</v>
      </c>
      <c r="J93" s="5">
        <v>47.1</v>
      </c>
      <c r="K93" s="5">
        <v>1.3</v>
      </c>
      <c r="L93" s="16">
        <v>0.84</v>
      </c>
    </row>
    <row r="94" spans="1:12" ht="18" x14ac:dyDescent="0.2">
      <c r="A94" s="62"/>
      <c r="B94" s="65"/>
      <c r="C94" s="3">
        <v>2</v>
      </c>
      <c r="D94" s="5">
        <v>0.38</v>
      </c>
      <c r="E94" s="5">
        <v>1.9830000000000001</v>
      </c>
      <c r="F94" s="5">
        <v>1.5209999999999999</v>
      </c>
      <c r="G94" s="5">
        <v>653</v>
      </c>
      <c r="H94" s="5">
        <v>61.7</v>
      </c>
      <c r="I94" s="5">
        <v>34.799999999999997</v>
      </c>
      <c r="J94" s="5">
        <v>47.5</v>
      </c>
      <c r="K94" s="5">
        <v>1.3</v>
      </c>
      <c r="L94" s="16">
        <v>0.85</v>
      </c>
    </row>
    <row r="95" spans="1:12" ht="18" x14ac:dyDescent="0.2">
      <c r="A95" s="62"/>
      <c r="B95" s="65"/>
      <c r="C95" s="3">
        <v>3</v>
      </c>
      <c r="D95" s="5">
        <v>0.39700000000000002</v>
      </c>
      <c r="E95" s="5">
        <v>1.9419999999999999</v>
      </c>
      <c r="F95" s="5">
        <v>1.488</v>
      </c>
      <c r="G95" s="5">
        <v>648</v>
      </c>
      <c r="H95" s="5">
        <v>60.4</v>
      </c>
      <c r="I95" s="5">
        <v>32.799999999999997</v>
      </c>
      <c r="J95" s="5">
        <v>46.8</v>
      </c>
      <c r="K95" s="5">
        <v>1.31</v>
      </c>
      <c r="L95" s="16">
        <v>0.85</v>
      </c>
    </row>
    <row r="96" spans="1:12" ht="18" x14ac:dyDescent="0.2">
      <c r="A96" s="62"/>
      <c r="B96" s="65"/>
      <c r="C96" s="21" t="s">
        <v>20</v>
      </c>
      <c r="D96" s="22">
        <f>AVERAGE(D93:D95)</f>
        <v>0.38966666666666666</v>
      </c>
      <c r="E96" s="22">
        <f t="shared" ref="E96:L96" si="39">AVERAGE(E93:E95)</f>
        <v>1.9606666666666668</v>
      </c>
      <c r="F96" s="22">
        <f t="shared" si="39"/>
        <v>1.5063333333333333</v>
      </c>
      <c r="G96" s="22">
        <f t="shared" si="39"/>
        <v>650.66666666666663</v>
      </c>
      <c r="H96" s="22">
        <f t="shared" si="39"/>
        <v>61.133333333333333</v>
      </c>
      <c r="I96" s="22">
        <f t="shared" si="39"/>
        <v>33.766666666666666</v>
      </c>
      <c r="J96" s="22">
        <f t="shared" si="39"/>
        <v>47.133333333333326</v>
      </c>
      <c r="K96" s="22">
        <f t="shared" si="39"/>
        <v>1.3033333333333335</v>
      </c>
      <c r="L96" s="22">
        <f t="shared" si="39"/>
        <v>0.84666666666666668</v>
      </c>
    </row>
    <row r="97" spans="1:12" ht="18" x14ac:dyDescent="0.2">
      <c r="A97" s="63"/>
      <c r="B97" s="67"/>
      <c r="C97" s="23" t="s">
        <v>21</v>
      </c>
      <c r="D97" s="24">
        <f>STDEV(D93:D95)</f>
        <v>8.7368949480541129E-3</v>
      </c>
      <c r="E97" s="24">
        <f t="shared" ref="E97:L97" si="40">STDEV(E93:E95)</f>
        <v>2.0744477176668882E-2</v>
      </c>
      <c r="F97" s="24">
        <f t="shared" si="40"/>
        <v>1.6802777548171378E-2</v>
      </c>
      <c r="G97" s="24">
        <f t="shared" si="40"/>
        <v>2.5166114784235836</v>
      </c>
      <c r="H97" s="24">
        <f t="shared" si="40"/>
        <v>0.66583281184794085</v>
      </c>
      <c r="I97" s="24">
        <f t="shared" si="40"/>
        <v>1.001665280087781</v>
      </c>
      <c r="J97" s="24">
        <f t="shared" si="40"/>
        <v>0.35118845842842594</v>
      </c>
      <c r="K97" s="24">
        <f t="shared" si="40"/>
        <v>5.7735026918962632E-3</v>
      </c>
      <c r="L97" s="24">
        <f t="shared" si="40"/>
        <v>5.7735026918962623E-3</v>
      </c>
    </row>
    <row r="98" spans="1:12" ht="18" x14ac:dyDescent="0.2">
      <c r="A98" s="61" t="s">
        <v>44</v>
      </c>
      <c r="B98" s="64" t="s">
        <v>36</v>
      </c>
      <c r="C98" s="3">
        <v>1</v>
      </c>
      <c r="D98" s="5">
        <v>0.39100000000000001</v>
      </c>
      <c r="E98" s="5">
        <v>2.39</v>
      </c>
      <c r="F98" s="5">
        <v>1.5920000000000001</v>
      </c>
      <c r="G98" s="5">
        <v>663</v>
      </c>
      <c r="H98" s="5">
        <v>56.2</v>
      </c>
      <c r="I98" s="5">
        <v>34.4</v>
      </c>
      <c r="J98" s="5">
        <v>45.6</v>
      </c>
      <c r="K98" s="5">
        <v>1.5</v>
      </c>
      <c r="L98" s="16">
        <v>0.99</v>
      </c>
    </row>
    <row r="99" spans="1:12" ht="18" x14ac:dyDescent="0.2">
      <c r="A99" s="62"/>
      <c r="B99" s="65"/>
      <c r="C99" s="3">
        <v>2</v>
      </c>
      <c r="D99" s="5">
        <v>0.39900000000000002</v>
      </c>
      <c r="E99" s="5">
        <v>2.319</v>
      </c>
      <c r="F99" s="5">
        <v>1.623</v>
      </c>
      <c r="G99" s="5">
        <v>667</v>
      </c>
      <c r="H99" s="5">
        <v>57.6</v>
      </c>
      <c r="I99" s="5">
        <v>34</v>
      </c>
      <c r="J99" s="5">
        <v>45.2</v>
      </c>
      <c r="K99" s="5">
        <v>1.43</v>
      </c>
      <c r="L99" s="16">
        <v>0.95</v>
      </c>
    </row>
    <row r="100" spans="1:12" ht="18" x14ac:dyDescent="0.2">
      <c r="A100" s="62"/>
      <c r="B100" s="65"/>
      <c r="C100" s="3">
        <v>3</v>
      </c>
      <c r="D100" s="5">
        <v>0.40699999999999997</v>
      </c>
      <c r="E100" s="5">
        <v>2.3380000000000001</v>
      </c>
      <c r="F100" s="5">
        <v>1.65</v>
      </c>
      <c r="G100" s="5">
        <v>664</v>
      </c>
      <c r="H100" s="5">
        <v>58.7</v>
      </c>
      <c r="I100" s="5">
        <v>35.299999999999997</v>
      </c>
      <c r="J100" s="5">
        <v>45.7</v>
      </c>
      <c r="K100" s="5">
        <v>1.42</v>
      </c>
      <c r="L100" s="16">
        <v>0.94</v>
      </c>
    </row>
    <row r="101" spans="1:12" ht="18" x14ac:dyDescent="0.2">
      <c r="A101" s="62"/>
      <c r="B101" s="65"/>
      <c r="C101" s="21" t="s">
        <v>20</v>
      </c>
      <c r="D101" s="22">
        <f>AVERAGE(D98:D100)</f>
        <v>0.39900000000000002</v>
      </c>
      <c r="E101" s="22">
        <f t="shared" ref="E101:L101" si="41">AVERAGE(E98:E100)</f>
        <v>2.3489999999999998</v>
      </c>
      <c r="F101" s="22">
        <f t="shared" si="41"/>
        <v>1.6216666666666668</v>
      </c>
      <c r="G101" s="22">
        <f t="shared" si="41"/>
        <v>664.66666666666663</v>
      </c>
      <c r="H101" s="22">
        <f t="shared" si="41"/>
        <v>57.5</v>
      </c>
      <c r="I101" s="22">
        <f t="shared" si="41"/>
        <v>34.56666666666667</v>
      </c>
      <c r="J101" s="22">
        <f t="shared" si="41"/>
        <v>45.5</v>
      </c>
      <c r="K101" s="22">
        <f t="shared" si="41"/>
        <v>1.45</v>
      </c>
      <c r="L101" s="22">
        <f t="shared" si="41"/>
        <v>0.96</v>
      </c>
    </row>
    <row r="102" spans="1:12" ht="18" x14ac:dyDescent="0.2">
      <c r="A102" s="63"/>
      <c r="B102" s="67"/>
      <c r="C102" s="23" t="s">
        <v>21</v>
      </c>
      <c r="D102" s="24">
        <f>STDEV(D98:D100)</f>
        <v>7.9999999999999793E-3</v>
      </c>
      <c r="E102" s="24">
        <f t="shared" ref="E102:L102" si="42">STDEV(E98:E100)</f>
        <v>3.675595189897829E-2</v>
      </c>
      <c r="F102" s="24">
        <f t="shared" si="42"/>
        <v>2.90229794013869E-2</v>
      </c>
      <c r="G102" s="24">
        <f t="shared" si="42"/>
        <v>2.0816659994661326</v>
      </c>
      <c r="H102" s="24">
        <f t="shared" si="42"/>
        <v>1.2529964086141667</v>
      </c>
      <c r="I102" s="24">
        <f t="shared" si="42"/>
        <v>0.66583281184793786</v>
      </c>
      <c r="J102" s="24">
        <f t="shared" si="42"/>
        <v>0.26457513110645881</v>
      </c>
      <c r="K102" s="24">
        <f t="shared" si="42"/>
        <v>4.3588989435406775E-2</v>
      </c>
      <c r="L102" s="24">
        <f t="shared" si="42"/>
        <v>2.6457513110645928E-2</v>
      </c>
    </row>
    <row r="103" spans="1:12" ht="18" x14ac:dyDescent="0.2">
      <c r="A103" s="61" t="s">
        <v>44</v>
      </c>
      <c r="B103" s="64" t="s">
        <v>37</v>
      </c>
      <c r="C103" s="3">
        <v>1</v>
      </c>
      <c r="D103" s="5">
        <v>0.54200000000000004</v>
      </c>
      <c r="E103" s="5">
        <v>3.4990000000000001</v>
      </c>
      <c r="F103" s="5">
        <v>2.2410000000000001</v>
      </c>
      <c r="G103" s="5">
        <v>702</v>
      </c>
      <c r="H103" s="5">
        <v>54.7</v>
      </c>
      <c r="I103" s="5">
        <v>34.1</v>
      </c>
      <c r="J103" s="5">
        <v>44.9</v>
      </c>
      <c r="K103" s="5">
        <v>1.56</v>
      </c>
      <c r="L103" s="16">
        <v>1.1000000000000001</v>
      </c>
    </row>
    <row r="104" spans="1:12" ht="18" x14ac:dyDescent="0.2">
      <c r="A104" s="62"/>
      <c r="B104" s="65"/>
      <c r="C104" s="3">
        <v>2</v>
      </c>
      <c r="D104" s="5">
        <v>0.55000000000000004</v>
      </c>
      <c r="E104" s="5">
        <v>3.4390000000000001</v>
      </c>
      <c r="F104" s="5">
        <v>2.2589999999999999</v>
      </c>
      <c r="G104" s="5">
        <v>698</v>
      </c>
      <c r="H104" s="5">
        <v>55</v>
      </c>
      <c r="I104" s="5">
        <v>33.4</v>
      </c>
      <c r="J104" s="5">
        <v>44.6</v>
      </c>
      <c r="K104" s="5">
        <v>1.52</v>
      </c>
      <c r="L104" s="16">
        <v>1.06</v>
      </c>
    </row>
    <row r="105" spans="1:12" ht="18" x14ac:dyDescent="0.2">
      <c r="A105" s="62"/>
      <c r="B105" s="65"/>
      <c r="C105" s="3">
        <v>3</v>
      </c>
      <c r="D105" s="5">
        <v>0.54100000000000004</v>
      </c>
      <c r="E105" s="5">
        <v>3.448</v>
      </c>
      <c r="F105" s="5">
        <v>2.2370000000000001</v>
      </c>
      <c r="G105" s="5">
        <v>703</v>
      </c>
      <c r="H105" s="5">
        <v>54.3</v>
      </c>
      <c r="I105" s="5">
        <v>32.9</v>
      </c>
      <c r="J105" s="5">
        <v>44.4</v>
      </c>
      <c r="K105" s="5">
        <v>1.54</v>
      </c>
      <c r="L105" s="16">
        <v>1.08</v>
      </c>
    </row>
    <row r="106" spans="1:12" ht="18" x14ac:dyDescent="0.2">
      <c r="A106" s="62"/>
      <c r="B106" s="65"/>
      <c r="C106" s="21" t="s">
        <v>20</v>
      </c>
      <c r="D106" s="22">
        <f>AVERAGE(D103:D105)</f>
        <v>0.54433333333333334</v>
      </c>
      <c r="E106" s="22">
        <f t="shared" ref="E106:L106" si="43">AVERAGE(E103:E105)</f>
        <v>3.4620000000000002</v>
      </c>
      <c r="F106" s="22">
        <f t="shared" si="43"/>
        <v>2.2456666666666667</v>
      </c>
      <c r="G106" s="22">
        <f t="shared" si="43"/>
        <v>701</v>
      </c>
      <c r="H106" s="22">
        <f t="shared" si="43"/>
        <v>54.666666666666664</v>
      </c>
      <c r="I106" s="22">
        <f t="shared" si="43"/>
        <v>33.466666666666669</v>
      </c>
      <c r="J106" s="22">
        <f t="shared" si="43"/>
        <v>44.633333333333333</v>
      </c>
      <c r="K106" s="22">
        <f t="shared" si="43"/>
        <v>1.54</v>
      </c>
      <c r="L106" s="22">
        <f t="shared" si="43"/>
        <v>1.08</v>
      </c>
    </row>
    <row r="107" spans="1:12" ht="18" x14ac:dyDescent="0.2">
      <c r="A107" s="63"/>
      <c r="B107" s="67"/>
      <c r="C107" s="23" t="s">
        <v>21</v>
      </c>
      <c r="D107" s="24">
        <f>STDEV(D103:D105)</f>
        <v>4.9328828623162518E-3</v>
      </c>
      <c r="E107" s="24">
        <f t="shared" ref="E107:L107" si="44">STDEV(E103:E105)</f>
        <v>3.2357379374726929E-2</v>
      </c>
      <c r="F107" s="24">
        <f t="shared" si="44"/>
        <v>1.1718930554164515E-2</v>
      </c>
      <c r="G107" s="24">
        <f t="shared" si="44"/>
        <v>2.6457513110645907</v>
      </c>
      <c r="H107" s="24">
        <f t="shared" si="44"/>
        <v>0.35118845842842622</v>
      </c>
      <c r="I107" s="24">
        <f t="shared" si="44"/>
        <v>0.6027713773341723</v>
      </c>
      <c r="J107" s="24">
        <f t="shared" si="44"/>
        <v>0.25166114784235816</v>
      </c>
      <c r="K107" s="24">
        <f t="shared" si="44"/>
        <v>2.0000000000000018E-2</v>
      </c>
      <c r="L107" s="24">
        <f t="shared" si="44"/>
        <v>2.0000000000000018E-2</v>
      </c>
    </row>
    <row r="108" spans="1:12" ht="18" x14ac:dyDescent="0.2">
      <c r="A108" s="61" t="s">
        <v>44</v>
      </c>
      <c r="B108" s="64" t="s">
        <v>22</v>
      </c>
      <c r="C108" s="3">
        <v>1</v>
      </c>
      <c r="D108" s="5">
        <v>0.67100000000000004</v>
      </c>
      <c r="E108" s="5">
        <v>4.6109999999999998</v>
      </c>
      <c r="F108" s="5">
        <v>2.8210000000000002</v>
      </c>
      <c r="G108" s="5">
        <v>711</v>
      </c>
      <c r="H108" s="5">
        <v>53.6</v>
      </c>
      <c r="I108" s="5">
        <v>34.4</v>
      </c>
      <c r="J108" s="5">
        <v>44.4</v>
      </c>
      <c r="K108" s="5">
        <v>1.63</v>
      </c>
      <c r="L108" s="16">
        <v>1.1599999999999999</v>
      </c>
    </row>
    <row r="109" spans="1:12" ht="18" x14ac:dyDescent="0.2">
      <c r="A109" s="62"/>
      <c r="B109" s="65"/>
      <c r="C109" s="3">
        <v>2</v>
      </c>
      <c r="D109" s="5"/>
      <c r="E109" s="5"/>
      <c r="F109" s="5"/>
      <c r="G109" s="5"/>
      <c r="H109" s="5"/>
      <c r="I109" s="5"/>
      <c r="J109" s="5"/>
      <c r="K109" s="5"/>
      <c r="L109" s="16"/>
    </row>
    <row r="110" spans="1:12" ht="18" x14ac:dyDescent="0.2">
      <c r="A110" s="62"/>
      <c r="B110" s="65"/>
      <c r="C110" s="3">
        <v>3</v>
      </c>
      <c r="D110" s="5"/>
      <c r="E110" s="5"/>
      <c r="F110" s="5"/>
      <c r="G110" s="5"/>
      <c r="H110" s="5"/>
      <c r="I110" s="5"/>
      <c r="J110" s="5"/>
      <c r="K110" s="5"/>
      <c r="L110" s="16"/>
    </row>
    <row r="111" spans="1:12" ht="18" x14ac:dyDescent="0.2">
      <c r="A111" s="62"/>
      <c r="B111" s="65"/>
      <c r="C111" s="21" t="s">
        <v>20</v>
      </c>
      <c r="D111" s="22">
        <f>AVERAGE(D108:D110)</f>
        <v>0.67100000000000004</v>
      </c>
      <c r="E111" s="22">
        <f t="shared" ref="E111:L111" si="45">AVERAGE(E108:E110)</f>
        <v>4.6109999999999998</v>
      </c>
      <c r="F111" s="22">
        <f t="shared" si="45"/>
        <v>2.8210000000000002</v>
      </c>
      <c r="G111" s="22">
        <f t="shared" si="45"/>
        <v>711</v>
      </c>
      <c r="H111" s="22">
        <f t="shared" si="45"/>
        <v>53.6</v>
      </c>
      <c r="I111" s="22">
        <f t="shared" si="45"/>
        <v>34.4</v>
      </c>
      <c r="J111" s="22">
        <f t="shared" si="45"/>
        <v>44.4</v>
      </c>
      <c r="K111" s="22">
        <f t="shared" si="45"/>
        <v>1.63</v>
      </c>
      <c r="L111" s="22">
        <f t="shared" si="45"/>
        <v>1.1599999999999999</v>
      </c>
    </row>
    <row r="112" spans="1:12" ht="18" x14ac:dyDescent="0.2">
      <c r="A112" s="63"/>
      <c r="B112" s="66"/>
      <c r="C112" s="23" t="s">
        <v>21</v>
      </c>
      <c r="D112" s="24" t="e">
        <f>STDEV(D108:D110)</f>
        <v>#DIV/0!</v>
      </c>
      <c r="E112" s="24" t="e">
        <f t="shared" ref="E112:L112" si="46">STDEV(E108:E110)</f>
        <v>#DIV/0!</v>
      </c>
      <c r="F112" s="24" t="e">
        <f t="shared" si="46"/>
        <v>#DIV/0!</v>
      </c>
      <c r="G112" s="24" t="e">
        <f t="shared" si="46"/>
        <v>#DIV/0!</v>
      </c>
      <c r="H112" s="24" t="e">
        <f t="shared" si="46"/>
        <v>#DIV/0!</v>
      </c>
      <c r="I112" s="24" t="e">
        <f t="shared" si="46"/>
        <v>#DIV/0!</v>
      </c>
      <c r="J112" s="24" t="e">
        <f t="shared" si="46"/>
        <v>#DIV/0!</v>
      </c>
      <c r="K112" s="24" t="e">
        <f t="shared" si="46"/>
        <v>#DIV/0!</v>
      </c>
      <c r="L112" s="24" t="e">
        <f t="shared" si="46"/>
        <v>#DIV/0!</v>
      </c>
    </row>
  </sheetData>
  <mergeCells count="27">
    <mergeCell ref="A28:A34"/>
    <mergeCell ref="B2:H2"/>
    <mergeCell ref="C3:E3"/>
    <mergeCell ref="A4:A10"/>
    <mergeCell ref="A12:A18"/>
    <mergeCell ref="A20:A26"/>
    <mergeCell ref="A36:A42"/>
    <mergeCell ref="A44:A50"/>
    <mergeCell ref="A52:A58"/>
    <mergeCell ref="A71:L71"/>
    <mergeCell ref="A78:A82"/>
    <mergeCell ref="B78:B82"/>
    <mergeCell ref="A60:A66"/>
    <mergeCell ref="A73:A77"/>
    <mergeCell ref="B73:B77"/>
    <mergeCell ref="A83:A87"/>
    <mergeCell ref="B83:B87"/>
    <mergeCell ref="A88:A92"/>
    <mergeCell ref="B88:B92"/>
    <mergeCell ref="A93:A97"/>
    <mergeCell ref="B93:B97"/>
    <mergeCell ref="A98:A102"/>
    <mergeCell ref="B98:B102"/>
    <mergeCell ref="A103:A107"/>
    <mergeCell ref="B103:B107"/>
    <mergeCell ref="A108:A112"/>
    <mergeCell ref="B108:B112"/>
  </mergeCells>
  <phoneticPr fontId="2" type="noConversion"/>
  <pageMargins left="0.75" right="0.75" top="1" bottom="1" header="0.5" footer="0.5"/>
  <pageSetup paperSize="9" orientation="portrait" horizontalDpi="4294967292" verticalDpi="429496729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3:W75"/>
  <sheetViews>
    <sheetView tabSelected="1" topLeftCell="A22" workbookViewId="0">
      <selection activeCell="P41" sqref="P41"/>
    </sheetView>
  </sheetViews>
  <sheetFormatPr baseColWidth="10" defaultRowHeight="15" x14ac:dyDescent="0.2"/>
  <cols>
    <col min="2" max="2" width="24.5" customWidth="1"/>
    <col min="3" max="3" width="18.83203125" bestFit="1" customWidth="1"/>
    <col min="4" max="4" width="12.6640625" bestFit="1" customWidth="1"/>
    <col min="7" max="7" width="16.6640625" bestFit="1" customWidth="1"/>
    <col min="8" max="8" width="18.83203125" bestFit="1" customWidth="1"/>
    <col min="9" max="9" width="12.6640625" bestFit="1" customWidth="1"/>
    <col min="10" max="10" width="19.1640625" bestFit="1" customWidth="1"/>
    <col min="11" max="11" width="18.83203125" bestFit="1" customWidth="1"/>
    <col min="12" max="12" width="16.33203125" customWidth="1"/>
    <col min="16" max="16" width="16.1640625" bestFit="1" customWidth="1"/>
    <col min="17" max="17" width="12.5" customWidth="1"/>
    <col min="18" max="18" width="13.33203125" bestFit="1" customWidth="1"/>
  </cols>
  <sheetData>
    <row r="3" spans="1:20" ht="16" x14ac:dyDescent="0.2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</row>
    <row r="4" spans="1:20" ht="16" x14ac:dyDescent="0.2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</row>
    <row r="5" spans="1:20" ht="19" thickBot="1" x14ac:dyDescent="0.25">
      <c r="A5" s="39"/>
      <c r="B5" s="39"/>
      <c r="C5" s="51"/>
      <c r="D5" s="52"/>
      <c r="E5" s="51"/>
      <c r="F5" s="51"/>
      <c r="G5" s="51"/>
      <c r="H5" s="53"/>
      <c r="I5" s="39"/>
      <c r="J5" s="39"/>
      <c r="K5" s="39"/>
      <c r="L5" s="39"/>
      <c r="M5" s="39"/>
    </row>
    <row r="6" spans="1:20" ht="19" x14ac:dyDescent="0.2">
      <c r="A6" s="39"/>
      <c r="B6" s="40" t="s">
        <v>51</v>
      </c>
      <c r="C6" s="41" t="s">
        <v>52</v>
      </c>
      <c r="D6" s="42" t="s">
        <v>11</v>
      </c>
      <c r="E6" s="43" t="s">
        <v>53</v>
      </c>
      <c r="F6" s="39"/>
      <c r="G6" s="40" t="s">
        <v>51</v>
      </c>
      <c r="H6" s="41" t="s">
        <v>52</v>
      </c>
      <c r="I6" s="42" t="s">
        <v>11</v>
      </c>
      <c r="J6" s="43" t="s">
        <v>53</v>
      </c>
      <c r="K6" s="40" t="s">
        <v>51</v>
      </c>
      <c r="L6" s="41" t="s">
        <v>52</v>
      </c>
      <c r="M6" s="42" t="s">
        <v>11</v>
      </c>
      <c r="N6" s="43" t="s">
        <v>53</v>
      </c>
    </row>
    <row r="7" spans="1:20" ht="36" customHeight="1" x14ac:dyDescent="0.2">
      <c r="A7" s="44"/>
      <c r="B7" s="85" t="s">
        <v>54</v>
      </c>
      <c r="C7" s="45">
        <v>0.2</v>
      </c>
      <c r="D7" s="46">
        <v>32.93</v>
      </c>
      <c r="E7" s="47">
        <v>0.59</v>
      </c>
      <c r="F7" s="39"/>
      <c r="G7" s="82" t="s">
        <v>55</v>
      </c>
      <c r="H7" s="45">
        <v>0.1</v>
      </c>
      <c r="I7" s="46">
        <v>50.7</v>
      </c>
      <c r="J7" s="47">
        <v>0.53</v>
      </c>
      <c r="K7" s="82" t="s">
        <v>74</v>
      </c>
      <c r="L7" s="45"/>
      <c r="M7" s="46"/>
      <c r="N7" s="47"/>
    </row>
    <row r="8" spans="1:20" ht="18" x14ac:dyDescent="0.2">
      <c r="A8" s="39"/>
      <c r="B8" s="86"/>
      <c r="C8" s="45">
        <v>0.4</v>
      </c>
      <c r="D8" s="46">
        <v>32.97</v>
      </c>
      <c r="E8" s="47">
        <v>0.15</v>
      </c>
      <c r="F8" s="39"/>
      <c r="G8" s="83"/>
      <c r="H8" s="45">
        <v>0.2</v>
      </c>
      <c r="I8" s="46">
        <v>47.77</v>
      </c>
      <c r="J8" s="47">
        <v>0.21</v>
      </c>
      <c r="K8" s="83"/>
      <c r="L8" s="45"/>
      <c r="M8" s="46"/>
      <c r="N8" s="47"/>
    </row>
    <row r="9" spans="1:20" ht="18" x14ac:dyDescent="0.2">
      <c r="A9" s="39"/>
      <c r="B9" s="86"/>
      <c r="C9" s="45">
        <v>0.6</v>
      </c>
      <c r="D9" s="46">
        <v>33.83</v>
      </c>
      <c r="E9" s="47">
        <v>0.64</v>
      </c>
      <c r="F9" s="39"/>
      <c r="G9" s="83"/>
      <c r="H9" s="45">
        <v>0.4</v>
      </c>
      <c r="I9" s="46">
        <v>47.77</v>
      </c>
      <c r="J9" s="47">
        <v>0.15</v>
      </c>
      <c r="K9" s="83"/>
      <c r="L9" s="45"/>
      <c r="M9" s="46"/>
      <c r="N9" s="47"/>
    </row>
    <row r="10" spans="1:20" ht="18" x14ac:dyDescent="0.2">
      <c r="A10" s="39"/>
      <c r="B10" s="86"/>
      <c r="C10" s="45">
        <v>0.8</v>
      </c>
      <c r="D10" s="46">
        <v>33.729999999999997</v>
      </c>
      <c r="E10" s="47">
        <v>0.6</v>
      </c>
      <c r="F10" s="39"/>
      <c r="G10" s="83"/>
      <c r="H10" s="45">
        <v>0.6</v>
      </c>
      <c r="I10" s="46">
        <v>46.23</v>
      </c>
      <c r="J10" s="47">
        <v>0.35</v>
      </c>
      <c r="K10" s="83"/>
      <c r="L10" s="45"/>
      <c r="M10" s="46"/>
      <c r="N10" s="47"/>
    </row>
    <row r="11" spans="1:20" ht="18" x14ac:dyDescent="0.2">
      <c r="A11" s="39"/>
      <c r="B11" s="86"/>
      <c r="C11" s="45">
        <v>1</v>
      </c>
      <c r="D11" s="46">
        <v>34.200000000000003</v>
      </c>
      <c r="E11" s="47">
        <v>0.1</v>
      </c>
      <c r="F11" s="39"/>
      <c r="G11" s="83"/>
      <c r="H11" s="45">
        <v>0.8</v>
      </c>
      <c r="I11" s="46">
        <v>47.13</v>
      </c>
      <c r="J11" s="47">
        <v>0.35</v>
      </c>
      <c r="K11" s="83"/>
      <c r="L11" s="45"/>
      <c r="M11" s="46"/>
      <c r="N11" s="47"/>
    </row>
    <row r="12" spans="1:20" ht="18" x14ac:dyDescent="0.2">
      <c r="A12" s="39"/>
      <c r="B12" s="86"/>
      <c r="C12" s="45">
        <v>1.5</v>
      </c>
      <c r="D12" s="46">
        <v>33.67</v>
      </c>
      <c r="E12" s="47">
        <v>0.49</v>
      </c>
      <c r="F12" s="39"/>
      <c r="G12" s="83"/>
      <c r="H12" s="45">
        <v>1</v>
      </c>
      <c r="I12" s="46">
        <v>45.5</v>
      </c>
      <c r="J12" s="47">
        <v>0.26</v>
      </c>
      <c r="K12" s="83"/>
      <c r="L12" s="45"/>
      <c r="M12" s="46"/>
      <c r="N12" s="47"/>
    </row>
    <row r="13" spans="1:20" ht="18" x14ac:dyDescent="0.2">
      <c r="A13" s="39"/>
      <c r="B13" s="86"/>
      <c r="C13" s="45">
        <v>2</v>
      </c>
      <c r="D13" s="46">
        <v>33.07</v>
      </c>
      <c r="E13" s="47">
        <v>0.21</v>
      </c>
      <c r="F13" s="39"/>
      <c r="G13" s="83"/>
      <c r="H13" s="45">
        <v>1.5</v>
      </c>
      <c r="I13" s="46">
        <v>44.63</v>
      </c>
      <c r="J13" s="47">
        <v>0.25</v>
      </c>
      <c r="K13" s="83"/>
      <c r="L13" s="45"/>
      <c r="M13" s="46"/>
      <c r="N13" s="47"/>
    </row>
    <row r="14" spans="1:20" ht="18" x14ac:dyDescent="0.2">
      <c r="A14" s="39"/>
      <c r="B14" s="86"/>
      <c r="C14" s="45">
        <v>3</v>
      </c>
      <c r="D14" s="46">
        <v>31.15</v>
      </c>
      <c r="E14" s="47">
        <v>1.34</v>
      </c>
      <c r="F14" s="39"/>
      <c r="G14" s="83"/>
      <c r="H14" s="45">
        <v>2</v>
      </c>
      <c r="I14" s="46">
        <v>44.4</v>
      </c>
      <c r="J14" s="47">
        <v>0.46</v>
      </c>
      <c r="K14" s="83"/>
      <c r="L14" s="45"/>
      <c r="M14" s="46"/>
      <c r="N14" s="47"/>
    </row>
    <row r="15" spans="1:20" ht="18" x14ac:dyDescent="0.2">
      <c r="A15" s="39"/>
      <c r="B15" s="86"/>
      <c r="C15" s="45">
        <v>4</v>
      </c>
      <c r="D15" s="46">
        <v>31.83</v>
      </c>
      <c r="E15" s="47">
        <v>0.85</v>
      </c>
      <c r="F15" s="39"/>
      <c r="G15" s="83"/>
      <c r="H15" s="45">
        <v>3</v>
      </c>
      <c r="I15" s="46">
        <v>44.6</v>
      </c>
      <c r="J15" s="47">
        <v>0.6</v>
      </c>
      <c r="K15" s="83"/>
      <c r="L15" s="45"/>
      <c r="M15" s="46"/>
      <c r="N15" s="47"/>
      <c r="P15" t="s">
        <v>63</v>
      </c>
    </row>
    <row r="16" spans="1:20" ht="64" x14ac:dyDescent="0.2">
      <c r="A16" s="39"/>
      <c r="B16" s="86"/>
      <c r="C16" s="45">
        <v>5</v>
      </c>
      <c r="D16" s="46">
        <v>31</v>
      </c>
      <c r="E16" s="47">
        <v>0.81</v>
      </c>
      <c r="F16" s="39"/>
      <c r="G16" s="83"/>
      <c r="H16" s="45">
        <v>4</v>
      </c>
      <c r="I16" s="46">
        <v>43.73</v>
      </c>
      <c r="J16" s="47">
        <v>0.57999999999999996</v>
      </c>
      <c r="K16" s="83"/>
      <c r="L16" s="45"/>
      <c r="M16" s="46"/>
      <c r="N16" s="47"/>
      <c r="P16" t="s">
        <v>64</v>
      </c>
      <c r="Q16" t="s">
        <v>65</v>
      </c>
      <c r="R16" t="s">
        <v>66</v>
      </c>
      <c r="S16" s="1" t="s">
        <v>67</v>
      </c>
      <c r="T16" t="s">
        <v>71</v>
      </c>
    </row>
    <row r="17" spans="1:20" ht="18" x14ac:dyDescent="0.2">
      <c r="A17" s="39"/>
      <c r="B17" s="86"/>
      <c r="C17" s="45">
        <v>20</v>
      </c>
      <c r="D17" s="46">
        <v>31.366666666666664</v>
      </c>
      <c r="E17" s="47">
        <v>0.40414518843273833</v>
      </c>
      <c r="F17" s="39"/>
      <c r="G17" s="83"/>
      <c r="H17" s="45">
        <v>5</v>
      </c>
      <c r="I17" s="46">
        <v>43.533333333333331</v>
      </c>
      <c r="J17" s="47">
        <v>0.35118845842842256</v>
      </c>
      <c r="K17" s="83"/>
      <c r="L17" s="45">
        <v>5</v>
      </c>
      <c r="M17" s="46">
        <v>34.133333333333333</v>
      </c>
      <c r="N17" s="47">
        <v>0.35118845842842589</v>
      </c>
      <c r="P17" s="54">
        <v>1.0000000000000001E-5</v>
      </c>
      <c r="Q17" s="54">
        <f>33.7289-0.0745628*P17</f>
        <v>33.728899254372003</v>
      </c>
      <c r="R17" s="54">
        <f>45.6244*P17^(-0.0407751)</f>
        <v>72.957957330402863</v>
      </c>
      <c r="S17" s="54">
        <f>45.72-1.86*LN(P17)</f>
        <v>67.13404136484462</v>
      </c>
      <c r="T17" s="54">
        <f>35.78-0.82*LN(P17)</f>
        <v>45.220598881275592</v>
      </c>
    </row>
    <row r="18" spans="1:20" ht="18" x14ac:dyDescent="0.2">
      <c r="A18" s="39"/>
      <c r="B18" s="87"/>
      <c r="C18" s="45">
        <v>35</v>
      </c>
      <c r="D18" s="46">
        <v>31.67</v>
      </c>
      <c r="E18" s="47">
        <v>0.40414518843273561</v>
      </c>
      <c r="F18" s="39"/>
      <c r="G18" s="83"/>
      <c r="H18" s="45">
        <v>10</v>
      </c>
      <c r="I18" s="46">
        <v>41</v>
      </c>
      <c r="J18" s="47">
        <v>0.53</v>
      </c>
      <c r="K18" s="83"/>
      <c r="L18" s="45">
        <v>20</v>
      </c>
      <c r="M18" s="46">
        <v>33.466666666666669</v>
      </c>
      <c r="N18" s="47">
        <v>5.77350269189634E-2</v>
      </c>
      <c r="P18" s="54">
        <v>5.0000000000000002E-5</v>
      </c>
      <c r="Q18" s="54">
        <f t="shared" ref="Q18:Q38" si="0">33.7289-0.0745628*P18</f>
        <v>33.728896271860002</v>
      </c>
      <c r="R18" s="54">
        <f t="shared" ref="R18:R38" si="1">45.6244*P18^(-0.0407751)</f>
        <v>68.323812837511937</v>
      </c>
      <c r="S18" s="54">
        <f t="shared" ref="S18:S38" si="2">45.72-1.86*LN(P18)</f>
        <v>64.140486847717199</v>
      </c>
      <c r="T18" s="54">
        <f t="shared" ref="T18:T38" si="3">35.78-0.82*LN(P18)</f>
        <v>43.900859793079626</v>
      </c>
    </row>
    <row r="19" spans="1:20" ht="18" x14ac:dyDescent="0.2">
      <c r="A19" s="39"/>
      <c r="B19" s="39"/>
      <c r="C19" s="39"/>
      <c r="D19" s="39"/>
      <c r="E19" s="39"/>
      <c r="F19" s="39"/>
      <c r="G19" s="83"/>
      <c r="H19" s="45">
        <v>20</v>
      </c>
      <c r="I19" s="46">
        <v>39.933333333333337</v>
      </c>
      <c r="J19" s="47">
        <v>0.28867513459481287</v>
      </c>
      <c r="K19" s="83"/>
      <c r="L19" s="45">
        <v>35</v>
      </c>
      <c r="M19" s="46">
        <v>33</v>
      </c>
      <c r="N19" s="47">
        <v>0.20000000000000284</v>
      </c>
      <c r="P19" s="54">
        <v>1E-4</v>
      </c>
      <c r="Q19" s="54">
        <f t="shared" si="0"/>
        <v>33.728892543720001</v>
      </c>
      <c r="R19" s="54">
        <f t="shared" si="1"/>
        <v>66.419800400496428</v>
      </c>
      <c r="S19" s="54">
        <f t="shared" si="2"/>
        <v>62.851233091875699</v>
      </c>
      <c r="T19" s="54">
        <f t="shared" si="3"/>
        <v>43.332479105020468</v>
      </c>
    </row>
    <row r="20" spans="1:20" ht="19" thickBot="1" x14ac:dyDescent="0.25">
      <c r="A20" s="39"/>
      <c r="B20" s="39"/>
      <c r="C20" s="39"/>
      <c r="D20" s="39"/>
      <c r="E20" s="39"/>
      <c r="F20" s="39"/>
      <c r="G20" s="84"/>
      <c r="H20" s="48">
        <v>35</v>
      </c>
      <c r="I20" s="49">
        <v>39.166666666666664</v>
      </c>
      <c r="J20" s="50">
        <v>0.30550504633038983</v>
      </c>
      <c r="K20" s="84"/>
      <c r="L20" s="48"/>
      <c r="M20" s="49"/>
      <c r="N20" s="50"/>
      <c r="P20" s="54">
        <v>5.0000000000000001E-4</v>
      </c>
      <c r="Q20" s="54">
        <f t="shared" si="0"/>
        <v>33.728862718600006</v>
      </c>
      <c r="R20" s="54">
        <f t="shared" si="1"/>
        <v>62.200946645436446</v>
      </c>
      <c r="S20" s="54">
        <f t="shared" si="2"/>
        <v>59.85767857474827</v>
      </c>
      <c r="T20" s="54">
        <f t="shared" si="3"/>
        <v>42.012740016824509</v>
      </c>
    </row>
    <row r="21" spans="1:20" ht="16" x14ac:dyDescent="0.2">
      <c r="A21" s="39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P21" s="54">
        <v>1E-3</v>
      </c>
      <c r="Q21" s="54">
        <f t="shared" si="0"/>
        <v>33.728825437200001</v>
      </c>
      <c r="R21" s="54">
        <f t="shared" si="1"/>
        <v>60.467563055022616</v>
      </c>
      <c r="S21" s="54">
        <f t="shared" si="2"/>
        <v>58.568424818906777</v>
      </c>
      <c r="T21" s="54">
        <f t="shared" si="3"/>
        <v>41.444359328765351</v>
      </c>
    </row>
    <row r="22" spans="1:20" ht="17" thickBot="1" x14ac:dyDescent="0.25">
      <c r="A22" s="39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P22" s="54">
        <v>5.0000000000000001E-3</v>
      </c>
      <c r="Q22" s="54">
        <f t="shared" si="0"/>
        <v>33.728527186000001</v>
      </c>
      <c r="R22" s="54">
        <f t="shared" si="1"/>
        <v>56.626783589926525</v>
      </c>
      <c r="S22" s="54">
        <f t="shared" si="2"/>
        <v>55.574870301779349</v>
      </c>
      <c r="T22" s="54">
        <f t="shared" si="3"/>
        <v>40.124620240569392</v>
      </c>
    </row>
    <row r="23" spans="1:20" ht="19" x14ac:dyDescent="0.2">
      <c r="A23" s="39"/>
      <c r="B23" s="40" t="s">
        <v>51</v>
      </c>
      <c r="C23" s="41" t="s">
        <v>57</v>
      </c>
      <c r="D23" s="42" t="s">
        <v>11</v>
      </c>
      <c r="E23" s="43" t="s">
        <v>53</v>
      </c>
      <c r="F23" s="39"/>
      <c r="G23" s="39"/>
      <c r="H23" s="39"/>
      <c r="I23" s="39"/>
      <c r="J23" s="39"/>
      <c r="K23" s="39"/>
      <c r="L23" s="39"/>
      <c r="M23" s="39"/>
      <c r="P23" s="54">
        <v>0.01</v>
      </c>
      <c r="Q23" s="54">
        <f t="shared" si="0"/>
        <v>33.728154372000006</v>
      </c>
      <c r="R23" s="54">
        <f t="shared" si="1"/>
        <v>55.048737872837819</v>
      </c>
      <c r="S23" s="54">
        <f t="shared" si="2"/>
        <v>54.285616545937849</v>
      </c>
      <c r="T23" s="54">
        <f t="shared" si="3"/>
        <v>39.556239552510235</v>
      </c>
    </row>
    <row r="24" spans="1:20" ht="36" customHeight="1" x14ac:dyDescent="0.2">
      <c r="A24" s="39"/>
      <c r="B24" s="82" t="s">
        <v>58</v>
      </c>
      <c r="C24" s="45">
        <v>0</v>
      </c>
      <c r="D24" s="46">
        <v>31.88</v>
      </c>
      <c r="E24" s="47" t="s">
        <v>62</v>
      </c>
      <c r="F24" s="39"/>
      <c r="G24" s="39"/>
      <c r="H24" s="39"/>
      <c r="I24" s="39"/>
      <c r="J24" s="39"/>
      <c r="K24" s="39"/>
      <c r="L24" s="39"/>
      <c r="M24" s="39"/>
      <c r="P24" s="54">
        <v>0.05</v>
      </c>
      <c r="Q24" s="54">
        <f t="shared" si="0"/>
        <v>33.725171860000003</v>
      </c>
      <c r="R24" s="54">
        <f t="shared" si="1"/>
        <v>51.552151416905055</v>
      </c>
      <c r="S24" s="54">
        <f t="shared" si="2"/>
        <v>51.29206202881042</v>
      </c>
      <c r="T24" s="54">
        <f t="shared" si="3"/>
        <v>38.236500464314275</v>
      </c>
    </row>
    <row r="25" spans="1:20" ht="29" customHeight="1" x14ac:dyDescent="0.2">
      <c r="A25" s="39"/>
      <c r="B25" s="83"/>
      <c r="C25" s="45">
        <v>10</v>
      </c>
      <c r="D25" s="46">
        <v>36.06666666666667</v>
      </c>
      <c r="E25" s="47">
        <v>0.70945988845976182</v>
      </c>
      <c r="F25" s="39"/>
      <c r="G25" s="39"/>
      <c r="H25" s="39"/>
      <c r="I25" s="39"/>
      <c r="J25" s="39"/>
      <c r="K25" s="39"/>
      <c r="L25" s="39"/>
      <c r="M25" s="39"/>
      <c r="P25" s="54">
        <v>0.1</v>
      </c>
      <c r="Q25" s="54">
        <f t="shared" si="0"/>
        <v>33.721443720000003</v>
      </c>
      <c r="R25" s="54">
        <f t="shared" si="1"/>
        <v>50.115522906635455</v>
      </c>
      <c r="S25" s="54">
        <f t="shared" si="2"/>
        <v>50.00280827296892</v>
      </c>
      <c r="T25" s="54">
        <f t="shared" si="3"/>
        <v>37.668119776255118</v>
      </c>
    </row>
    <row r="26" spans="1:20" ht="30" customHeight="1" x14ac:dyDescent="0.2">
      <c r="A26" s="39"/>
      <c r="B26" s="82" t="s">
        <v>56</v>
      </c>
      <c r="C26" s="45">
        <v>0</v>
      </c>
      <c r="D26" s="46">
        <v>62</v>
      </c>
      <c r="E26" s="47" t="s">
        <v>62</v>
      </c>
      <c r="F26" s="39"/>
      <c r="G26" s="39"/>
      <c r="H26" s="39"/>
      <c r="I26" s="39"/>
      <c r="J26" s="39"/>
      <c r="K26" s="39"/>
      <c r="L26" s="39"/>
      <c r="M26" s="39"/>
      <c r="P26" s="54">
        <v>0.5</v>
      </c>
      <c r="Q26" s="54">
        <f t="shared" si="0"/>
        <v>33.691618600000005</v>
      </c>
      <c r="R26" s="54">
        <f t="shared" si="1"/>
        <v>46.932284463782899</v>
      </c>
      <c r="S26" s="54">
        <f t="shared" si="2"/>
        <v>47.009253755841499</v>
      </c>
      <c r="T26" s="54">
        <f t="shared" si="3"/>
        <v>36.348380688059159</v>
      </c>
    </row>
    <row r="27" spans="1:20" ht="18" x14ac:dyDescent="0.2">
      <c r="B27" s="83"/>
      <c r="C27" s="45">
        <v>10</v>
      </c>
      <c r="D27" s="46">
        <v>59.633333333333326</v>
      </c>
      <c r="E27" s="47">
        <v>1.7559422921421233</v>
      </c>
      <c r="P27" s="54">
        <v>1</v>
      </c>
      <c r="Q27" s="54">
        <f t="shared" si="0"/>
        <v>33.654337200000001</v>
      </c>
      <c r="R27" s="54">
        <f t="shared" si="1"/>
        <v>45.624400000000001</v>
      </c>
      <c r="S27" s="54">
        <f t="shared" si="2"/>
        <v>45.72</v>
      </c>
      <c r="T27" s="54">
        <f t="shared" si="3"/>
        <v>35.78</v>
      </c>
    </row>
    <row r="28" spans="1:20" ht="18" x14ac:dyDescent="0.2">
      <c r="B28" s="82" t="s">
        <v>70</v>
      </c>
      <c r="C28" s="45">
        <v>0</v>
      </c>
      <c r="D28" s="46">
        <v>43.2</v>
      </c>
      <c r="E28" s="47">
        <v>1.22</v>
      </c>
      <c r="P28" s="54">
        <v>5</v>
      </c>
      <c r="Q28" s="54">
        <f t="shared" si="0"/>
        <v>33.356086000000005</v>
      </c>
      <c r="R28" s="54">
        <f t="shared" si="1"/>
        <v>42.726428760975921</v>
      </c>
      <c r="S28" s="54">
        <f t="shared" si="2"/>
        <v>42.72644548287257</v>
      </c>
      <c r="T28" s="54">
        <f t="shared" si="3"/>
        <v>34.460260911804042</v>
      </c>
    </row>
    <row r="29" spans="1:20" ht="18" x14ac:dyDescent="0.2">
      <c r="B29" s="83"/>
      <c r="C29" s="45">
        <v>10</v>
      </c>
      <c r="D29" s="46">
        <v>41.8</v>
      </c>
      <c r="E29" s="47">
        <v>1.7559422921421233</v>
      </c>
      <c r="P29" s="54">
        <v>10</v>
      </c>
      <c r="Q29" s="54">
        <f t="shared" si="0"/>
        <v>32.983271999999999</v>
      </c>
      <c r="R29" s="54">
        <f t="shared" si="1"/>
        <v>41.535750893749373</v>
      </c>
      <c r="S29" s="54">
        <f t="shared" si="2"/>
        <v>41.43719172703107</v>
      </c>
      <c r="T29" s="54">
        <f t="shared" si="3"/>
        <v>33.891880223744884</v>
      </c>
    </row>
    <row r="30" spans="1:20" x14ac:dyDescent="0.2">
      <c r="P30" s="54">
        <v>20</v>
      </c>
      <c r="Q30" s="54">
        <f t="shared" si="0"/>
        <v>32.237644000000003</v>
      </c>
      <c r="R30" s="54">
        <f t="shared" si="1"/>
        <v>40.378254217289637</v>
      </c>
      <c r="S30" s="54">
        <f t="shared" si="2"/>
        <v>40.147937971189577</v>
      </c>
      <c r="T30" s="54">
        <f t="shared" si="3"/>
        <v>33.323499535685727</v>
      </c>
    </row>
    <row r="31" spans="1:20" ht="16" thickBot="1" x14ac:dyDescent="0.25">
      <c r="P31" s="54">
        <v>30</v>
      </c>
      <c r="Q31" s="54">
        <f t="shared" si="0"/>
        <v>31.492016000000003</v>
      </c>
      <c r="R31" s="54">
        <f t="shared" si="1"/>
        <v>39.716173503811476</v>
      </c>
      <c r="S31" s="54">
        <f t="shared" si="2"/>
        <v>39.393772870108393</v>
      </c>
      <c r="T31" s="54">
        <f t="shared" si="3"/>
        <v>32.991018147037032</v>
      </c>
    </row>
    <row r="32" spans="1:20" ht="19" x14ac:dyDescent="0.2">
      <c r="B32" s="40" t="s">
        <v>51</v>
      </c>
      <c r="C32" s="41" t="s">
        <v>61</v>
      </c>
      <c r="D32" s="42" t="s">
        <v>11</v>
      </c>
      <c r="E32" s="43" t="s">
        <v>53</v>
      </c>
      <c r="P32" s="54">
        <v>40</v>
      </c>
      <c r="Q32" s="54">
        <f t="shared" si="0"/>
        <v>30.746388000000003</v>
      </c>
      <c r="R32" s="54">
        <f t="shared" si="1"/>
        <v>39.25301405545131</v>
      </c>
      <c r="S32" s="54">
        <f t="shared" si="2"/>
        <v>38.858684215348077</v>
      </c>
      <c r="T32" s="54">
        <f t="shared" si="3"/>
        <v>32.755118847626576</v>
      </c>
    </row>
    <row r="33" spans="2:23" ht="18" customHeight="1" x14ac:dyDescent="0.2">
      <c r="B33" s="55" t="s">
        <v>59</v>
      </c>
      <c r="C33" s="59">
        <f>0.00183*5</f>
        <v>9.1500000000000001E-3</v>
      </c>
      <c r="D33" s="56">
        <v>32.955000000000005</v>
      </c>
      <c r="E33" s="57">
        <v>0.12897028081435297</v>
      </c>
      <c r="P33" s="54">
        <v>50</v>
      </c>
      <c r="Q33" s="54">
        <f t="shared" si="0"/>
        <v>30.000760000000003</v>
      </c>
      <c r="R33" s="54">
        <f t="shared" si="1"/>
        <v>38.897482522409597</v>
      </c>
      <c r="S33" s="54">
        <f t="shared" si="2"/>
        <v>38.443637209903649</v>
      </c>
      <c r="T33" s="54">
        <f t="shared" si="3"/>
        <v>32.572141135548918</v>
      </c>
    </row>
    <row r="34" spans="2:23" ht="18" customHeight="1" x14ac:dyDescent="0.2">
      <c r="B34" s="55" t="s">
        <v>60</v>
      </c>
      <c r="C34" s="59">
        <v>1.0900000000000001E-5</v>
      </c>
      <c r="D34" s="56">
        <v>69.11</v>
      </c>
      <c r="E34" s="57">
        <v>1.8710959355415178</v>
      </c>
      <c r="P34" s="54">
        <v>60</v>
      </c>
      <c r="Q34" s="54">
        <f t="shared" si="0"/>
        <v>29.255132000000003</v>
      </c>
      <c r="R34" s="54">
        <f t="shared" si="1"/>
        <v>38.609383862522535</v>
      </c>
      <c r="S34" s="54">
        <f t="shared" si="2"/>
        <v>38.104519114266893</v>
      </c>
      <c r="T34" s="54">
        <f t="shared" si="3"/>
        <v>32.422637458977881</v>
      </c>
    </row>
    <row r="35" spans="2:23" ht="18" customHeight="1" x14ac:dyDescent="0.2">
      <c r="B35" s="55" t="s">
        <v>69</v>
      </c>
      <c r="C35" s="59">
        <v>2.0699999999999999E-4</v>
      </c>
      <c r="D35" s="56">
        <v>52.6</v>
      </c>
      <c r="E35" s="57">
        <v>1.38</v>
      </c>
      <c r="P35" s="54">
        <v>70</v>
      </c>
      <c r="Q35" s="54">
        <f t="shared" si="0"/>
        <v>28.509504000000003</v>
      </c>
      <c r="R35" s="54">
        <f t="shared" si="1"/>
        <v>38.367465305054836</v>
      </c>
      <c r="S35" s="54">
        <f t="shared" si="2"/>
        <v>37.81779884978819</v>
      </c>
      <c r="T35" s="54">
        <f t="shared" si="3"/>
        <v>32.296233901519528</v>
      </c>
    </row>
    <row r="36" spans="2:23" ht="18" customHeight="1" x14ac:dyDescent="0.2">
      <c r="B36" s="55" t="s">
        <v>82</v>
      </c>
      <c r="C36" s="59">
        <v>1.0900000000000001E-5</v>
      </c>
      <c r="D36" s="56">
        <v>57.6</v>
      </c>
      <c r="E36" s="57">
        <v>0</v>
      </c>
      <c r="P36" s="54">
        <v>80</v>
      </c>
      <c r="Q36" s="54">
        <f t="shared" si="0"/>
        <v>27.763876000000003</v>
      </c>
      <c r="R36" s="54">
        <f t="shared" si="1"/>
        <v>38.159131500482275</v>
      </c>
      <c r="S36" s="54">
        <f t="shared" si="2"/>
        <v>37.569430459506577</v>
      </c>
      <c r="T36" s="54">
        <f t="shared" si="3"/>
        <v>32.186738159567419</v>
      </c>
    </row>
    <row r="37" spans="2:23" x14ac:dyDescent="0.2">
      <c r="P37" s="54">
        <v>90</v>
      </c>
      <c r="Q37" s="54">
        <f t="shared" si="0"/>
        <v>27.018248000000003</v>
      </c>
      <c r="R37" s="54">
        <f t="shared" si="1"/>
        <v>37.976307249623666</v>
      </c>
      <c r="S37" s="54">
        <f t="shared" si="2"/>
        <v>37.350354013185708</v>
      </c>
      <c r="T37" s="54">
        <f t="shared" si="3"/>
        <v>32.090156070329186</v>
      </c>
    </row>
    <row r="38" spans="2:23" x14ac:dyDescent="0.2">
      <c r="P38" s="54">
        <v>100</v>
      </c>
      <c r="Q38" s="54">
        <f t="shared" si="0"/>
        <v>26.272620000000003</v>
      </c>
      <c r="R38" s="54">
        <f t="shared" si="1"/>
        <v>37.813507735062842</v>
      </c>
      <c r="S38" s="54">
        <f t="shared" si="2"/>
        <v>37.154383454062149</v>
      </c>
      <c r="T38" s="54">
        <f t="shared" si="3"/>
        <v>32.003760447489768</v>
      </c>
    </row>
    <row r="40" spans="2:23" ht="18" x14ac:dyDescent="0.2">
      <c r="C40" s="58" t="s">
        <v>72</v>
      </c>
      <c r="D40" s="58"/>
      <c r="E40" s="58" t="s">
        <v>68</v>
      </c>
    </row>
    <row r="41" spans="2:23" ht="19" x14ac:dyDescent="0.2">
      <c r="B41" s="55" t="s">
        <v>83</v>
      </c>
      <c r="C41" s="60">
        <v>1.1E-5</v>
      </c>
      <c r="D41" s="58">
        <v>62</v>
      </c>
      <c r="E41" s="58">
        <v>1.76</v>
      </c>
    </row>
    <row r="42" spans="2:23" ht="19" x14ac:dyDescent="0.2">
      <c r="B42" s="55" t="s">
        <v>84</v>
      </c>
      <c r="C42" s="58">
        <v>2.4600000000000002E-4</v>
      </c>
      <c r="D42" s="58">
        <v>62</v>
      </c>
      <c r="E42" s="58">
        <v>1.76</v>
      </c>
    </row>
    <row r="43" spans="2:23" ht="19" x14ac:dyDescent="0.2">
      <c r="B43" s="55" t="s">
        <v>85</v>
      </c>
      <c r="C43" s="58">
        <v>2.46E-2</v>
      </c>
      <c r="D43" s="58">
        <v>62</v>
      </c>
      <c r="E43" s="58">
        <v>1.76</v>
      </c>
    </row>
    <row r="48" spans="2:23" x14ac:dyDescent="0.2">
      <c r="P48" t="s">
        <v>75</v>
      </c>
      <c r="Q48" t="s">
        <v>76</v>
      </c>
      <c r="R48" t="s">
        <v>77</v>
      </c>
      <c r="S48" t="s">
        <v>78</v>
      </c>
      <c r="T48" t="s">
        <v>79</v>
      </c>
      <c r="V48" t="s">
        <v>80</v>
      </c>
      <c r="W48" t="s">
        <v>81</v>
      </c>
    </row>
    <row r="49" spans="2:23" ht="19" x14ac:dyDescent="0.2">
      <c r="B49" s="55" t="s">
        <v>38</v>
      </c>
      <c r="C49" s="58">
        <v>1.83E-3</v>
      </c>
      <c r="D49" s="58">
        <v>32.880000000000003</v>
      </c>
      <c r="E49" s="58">
        <v>0.71</v>
      </c>
      <c r="P49">
        <v>0.2</v>
      </c>
      <c r="Q49">
        <v>6.7400000000000002E-2</v>
      </c>
      <c r="R49">
        <v>1.4E-2</v>
      </c>
      <c r="S49">
        <v>2.0499999999999998</v>
      </c>
      <c r="T49">
        <v>0</v>
      </c>
      <c r="V49">
        <f>$Q$49/($R$49*$S$49)*(T49/$R$49+1)^(1/$S$49-1)</f>
        <v>2.3484320557491292</v>
      </c>
      <c r="W49">
        <f>ATAN(V49)*180/PI()</f>
        <v>66.934917961989925</v>
      </c>
    </row>
    <row r="50" spans="2:23" ht="19" x14ac:dyDescent="0.2">
      <c r="B50" s="55" t="s">
        <v>73</v>
      </c>
      <c r="C50" s="58">
        <v>2.0699999999999999E-4</v>
      </c>
      <c r="D50" s="58">
        <v>43.2</v>
      </c>
      <c r="E50" s="58">
        <v>1.22</v>
      </c>
      <c r="T50">
        <v>1.0000000000000001E-5</v>
      </c>
      <c r="V50">
        <f t="shared" ref="V50:V58" si="4">$Q$49/($R$49*$S$49)*(T50/$R$49+1)^(1/$S$49-1)</f>
        <v>2.3475733370307355</v>
      </c>
      <c r="W50">
        <f t="shared" ref="W50:W58" si="5">ATAN(V50)*180/PI()</f>
        <v>66.927363827462372</v>
      </c>
    </row>
    <row r="51" spans="2:23" ht="19" x14ac:dyDescent="0.2">
      <c r="B51" s="55" t="s">
        <v>73</v>
      </c>
      <c r="C51" s="58">
        <v>5.0000000000000001E-3</v>
      </c>
      <c r="D51" s="58">
        <v>43.2</v>
      </c>
      <c r="E51" s="58">
        <v>1.22</v>
      </c>
      <c r="T51">
        <v>5.0000000000000002E-5</v>
      </c>
      <c r="V51">
        <f t="shared" si="4"/>
        <v>2.3441477093269141</v>
      </c>
      <c r="W51">
        <f t="shared" si="5"/>
        <v>66.897182031217724</v>
      </c>
    </row>
    <row r="52" spans="2:23" x14ac:dyDescent="0.2">
      <c r="T52">
        <v>1E-4</v>
      </c>
      <c r="V52">
        <f t="shared" si="4"/>
        <v>2.3398863571758906</v>
      </c>
      <c r="W52">
        <f t="shared" si="5"/>
        <v>66.859532689566109</v>
      </c>
    </row>
    <row r="53" spans="2:23" x14ac:dyDescent="0.2">
      <c r="T53">
        <v>5.0000000000000001E-4</v>
      </c>
      <c r="V53">
        <f t="shared" si="4"/>
        <v>2.3065993391887698</v>
      </c>
      <c r="W53">
        <f t="shared" si="5"/>
        <v>66.561403149071722</v>
      </c>
    </row>
    <row r="54" spans="2:23" x14ac:dyDescent="0.2">
      <c r="T54">
        <v>1E-3</v>
      </c>
      <c r="V54">
        <f t="shared" si="4"/>
        <v>2.2668927992836521</v>
      </c>
      <c r="W54">
        <f t="shared" si="5"/>
        <v>66.196167239396559</v>
      </c>
    </row>
    <row r="55" spans="2:23" x14ac:dyDescent="0.2">
      <c r="T55">
        <v>5.0000000000000001E-3</v>
      </c>
      <c r="V55">
        <f t="shared" si="4"/>
        <v>2.0083889914690736</v>
      </c>
      <c r="W55">
        <f t="shared" si="5"/>
        <v>63.530757997492152</v>
      </c>
    </row>
    <row r="56" spans="2:23" x14ac:dyDescent="0.2">
      <c r="T56">
        <v>0.01</v>
      </c>
      <c r="V56">
        <f t="shared" si="4"/>
        <v>1.7818934176332772</v>
      </c>
      <c r="W56">
        <f t="shared" si="5"/>
        <v>60.698825017084133</v>
      </c>
    </row>
    <row r="57" spans="2:23" x14ac:dyDescent="0.2">
      <c r="T57">
        <v>0.05</v>
      </c>
      <c r="V57">
        <f t="shared" si="4"/>
        <v>1.0782081661382374</v>
      </c>
      <c r="W57">
        <f t="shared" si="5"/>
        <v>47.155166346984934</v>
      </c>
    </row>
    <row r="58" spans="2:23" x14ac:dyDescent="0.2">
      <c r="T58">
        <v>0.1</v>
      </c>
      <c r="V58">
        <f t="shared" si="4"/>
        <v>0.80219981526685624</v>
      </c>
      <c r="W58">
        <f t="shared" si="5"/>
        <v>38.73657956440082</v>
      </c>
    </row>
    <row r="63" spans="2:23" x14ac:dyDescent="0.2">
      <c r="P63" t="s">
        <v>75</v>
      </c>
      <c r="Q63" t="s">
        <v>76</v>
      </c>
      <c r="R63" t="s">
        <v>77</v>
      </c>
      <c r="S63" t="s">
        <v>78</v>
      </c>
      <c r="T63" t="s">
        <v>79</v>
      </c>
      <c r="V63" t="s">
        <v>80</v>
      </c>
      <c r="W63" t="s">
        <v>81</v>
      </c>
    </row>
    <row r="64" spans="2:23" x14ac:dyDescent="0.2">
      <c r="P64">
        <v>2</v>
      </c>
      <c r="Q64">
        <v>0.68779999999999997</v>
      </c>
      <c r="R64">
        <v>0.26369999999999999</v>
      </c>
      <c r="S64">
        <v>1.9121999999999999</v>
      </c>
      <c r="T64">
        <v>0</v>
      </c>
      <c r="V64">
        <f>$Q$64/($R$64*$S$64)*(T64/$R$64+1)^(1/$S$64-1)</f>
        <v>1.3640136858287388</v>
      </c>
      <c r="W64">
        <f>ATAN(V64)*180/PI()</f>
        <v>53.753721293304842</v>
      </c>
    </row>
    <row r="65" spans="20:23" x14ac:dyDescent="0.2">
      <c r="T65">
        <v>1.0000000000000001E-5</v>
      </c>
      <c r="V65">
        <f t="shared" ref="V65:V75" si="6">$Q$64/($R$64*$S$64)*(T65/$R$64+1)^(1/$S$64-1)</f>
        <v>1.3639890110544086</v>
      </c>
      <c r="W65">
        <f t="shared" ref="W65:W75" si="7">ATAN(V65)*180/PI()</f>
        <v>53.753227057825555</v>
      </c>
    </row>
    <row r="66" spans="20:23" x14ac:dyDescent="0.2">
      <c r="T66">
        <v>5.0000000000000002E-5</v>
      </c>
      <c r="V66">
        <f t="shared" si="6"/>
        <v>1.3638903257757669</v>
      </c>
      <c r="W66">
        <f t="shared" si="7"/>
        <v>53.751250276417963</v>
      </c>
    </row>
    <row r="67" spans="20:23" x14ac:dyDescent="0.2">
      <c r="T67">
        <v>1E-4</v>
      </c>
      <c r="V67">
        <f t="shared" si="6"/>
        <v>1.3637670002597608</v>
      </c>
      <c r="W67">
        <f t="shared" si="7"/>
        <v>53.748779660731138</v>
      </c>
    </row>
    <row r="68" spans="20:23" x14ac:dyDescent="0.2">
      <c r="T68">
        <v>5.0000000000000001E-4</v>
      </c>
      <c r="V68">
        <f t="shared" si="6"/>
        <v>1.3627816375191952</v>
      </c>
      <c r="W68">
        <f t="shared" si="7"/>
        <v>53.729029163715332</v>
      </c>
    </row>
    <row r="69" spans="20:23" x14ac:dyDescent="0.2">
      <c r="T69">
        <v>1E-3</v>
      </c>
      <c r="V69">
        <f t="shared" si="6"/>
        <v>1.361553028361999</v>
      </c>
      <c r="W69">
        <f t="shared" si="7"/>
        <v>53.704377043873045</v>
      </c>
    </row>
    <row r="70" spans="20:23" x14ac:dyDescent="0.2">
      <c r="T70">
        <v>5.0000000000000001E-3</v>
      </c>
      <c r="V70">
        <f t="shared" si="6"/>
        <v>1.3518460581485867</v>
      </c>
      <c r="W70">
        <f t="shared" si="7"/>
        <v>53.508585913878882</v>
      </c>
    </row>
    <row r="71" spans="20:23" x14ac:dyDescent="0.2">
      <c r="T71">
        <v>0.01</v>
      </c>
      <c r="V71">
        <f t="shared" si="6"/>
        <v>1.3400083359314161</v>
      </c>
      <c r="W71">
        <f t="shared" si="7"/>
        <v>53.267344179615691</v>
      </c>
    </row>
    <row r="72" spans="20:23" x14ac:dyDescent="0.2">
      <c r="T72">
        <v>0.05</v>
      </c>
      <c r="V72">
        <f>$Q$64/($R$64*$S$64)*(T72/$R$64+1)^(1/$S$64-1)</f>
        <v>1.2555894444700983</v>
      </c>
      <c r="W72">
        <f t="shared" si="7"/>
        <v>51.464827946462158</v>
      </c>
    </row>
    <row r="73" spans="20:23" x14ac:dyDescent="0.2">
      <c r="T73">
        <v>0.1</v>
      </c>
      <c r="V73">
        <f t="shared" si="6"/>
        <v>1.1700591563559832</v>
      </c>
      <c r="W73">
        <f t="shared" si="7"/>
        <v>49.480891205232169</v>
      </c>
    </row>
    <row r="74" spans="20:23" x14ac:dyDescent="0.2">
      <c r="T74">
        <v>0.5</v>
      </c>
      <c r="V74">
        <f t="shared" si="6"/>
        <v>0.82132420700633668</v>
      </c>
      <c r="W74">
        <f t="shared" si="7"/>
        <v>39.397090002043001</v>
      </c>
    </row>
    <row r="75" spans="20:23" x14ac:dyDescent="0.2">
      <c r="T75">
        <v>1</v>
      </c>
      <c r="V75">
        <f t="shared" si="6"/>
        <v>0.64591503519964255</v>
      </c>
      <c r="W75">
        <f t="shared" si="7"/>
        <v>32.8590251721687</v>
      </c>
    </row>
  </sheetData>
  <mergeCells count="6">
    <mergeCell ref="B28:B29"/>
    <mergeCell ref="K7:K20"/>
    <mergeCell ref="G7:G20"/>
    <mergeCell ref="B7:B18"/>
    <mergeCell ref="B24:B25"/>
    <mergeCell ref="B26:B27"/>
  </mergeCells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Figure.5_Eskal150-RST01</vt:lpstr>
      <vt:lpstr>Figure.6_Eskal300-RST01</vt:lpstr>
      <vt:lpstr>Figure.9-dimension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Nestle SA</dc:creator>
  <cp:lastModifiedBy>Hao Shi</cp:lastModifiedBy>
  <cp:lastPrinted>2015-11-25T14:09:00Z</cp:lastPrinted>
  <dcterms:created xsi:type="dcterms:W3CDTF">2015-10-30T09:45:37Z</dcterms:created>
  <dcterms:modified xsi:type="dcterms:W3CDTF">2020-03-17T20:52:24Z</dcterms:modified>
</cp:coreProperties>
</file>