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10360" yWindow="2860" windowWidth="28760" windowHeight="20780" tabRatio="500"/>
  </bookViews>
  <sheets>
    <sheet name="fig 1" sheetId="2" r:id="rId1"/>
    <sheet name="fig 2 and som" sheetId="1" r:id="rId2"/>
  </sheets>
  <externalReferences>
    <externalReference r:id="rId3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2" l="1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46" i="2"/>
  <c r="F47" i="2"/>
  <c r="F48" i="2"/>
  <c r="F49" i="2"/>
  <c r="F50" i="2"/>
  <c r="F51" i="2"/>
  <c r="F52" i="2"/>
  <c r="F53" i="2"/>
  <c r="F54" i="2"/>
  <c r="F55" i="2"/>
  <c r="F56" i="2"/>
  <c r="I61" i="2"/>
  <c r="H61" i="2"/>
  <c r="G61" i="2"/>
  <c r="F61" i="2"/>
  <c r="E61" i="2"/>
  <c r="D61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35" i="2"/>
  <c r="F36" i="2"/>
  <c r="F37" i="2"/>
  <c r="F38" i="2"/>
  <c r="F39" i="2"/>
  <c r="F40" i="2"/>
  <c r="F41" i="2"/>
  <c r="F42" i="2"/>
  <c r="F43" i="2"/>
  <c r="F44" i="2"/>
  <c r="F45" i="2"/>
  <c r="I60" i="2"/>
  <c r="H60" i="2"/>
  <c r="G60" i="2"/>
  <c r="F60" i="2"/>
  <c r="E60" i="2"/>
  <c r="D60" i="2"/>
  <c r="X2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3" i="2"/>
  <c r="W2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3" i="2"/>
  <c r="X32" i="2"/>
  <c r="W32" i="2"/>
  <c r="N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2" i="2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2" i="2"/>
  <c r="O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N31" i="2"/>
  <c r="M31" i="2"/>
</calcChain>
</file>

<file path=xl/sharedStrings.xml><?xml version="1.0" encoding="utf-8"?>
<sst xmlns="http://schemas.openxmlformats.org/spreadsheetml/2006/main" count="282" uniqueCount="53">
  <si>
    <t>Fig 2</t>
  </si>
  <si>
    <t>Stage</t>
  </si>
  <si>
    <t>Gene</t>
  </si>
  <si>
    <t>Treatment</t>
  </si>
  <si>
    <t>Foldchange</t>
  </si>
  <si>
    <t>Replicate</t>
  </si>
  <si>
    <t>Egg</t>
  </si>
  <si>
    <t>Att2</t>
  </si>
  <si>
    <t>Mix</t>
  </si>
  <si>
    <t>Larva</t>
  </si>
  <si>
    <t>Col1</t>
  </si>
  <si>
    <t>Col2</t>
  </si>
  <si>
    <t>Col3</t>
  </si>
  <si>
    <t>Def1</t>
  </si>
  <si>
    <t>Def2</t>
  </si>
  <si>
    <t>Mock</t>
  </si>
  <si>
    <t>NA</t>
  </si>
  <si>
    <t>FoldChange</t>
  </si>
  <si>
    <t>EggLarva</t>
  </si>
  <si>
    <t>Supplemental fig 1</t>
  </si>
  <si>
    <t>block</t>
  </si>
  <si>
    <t>treatment</t>
  </si>
  <si>
    <t>proportion hatch</t>
  </si>
  <si>
    <t>egg number</t>
  </si>
  <si>
    <t>output</t>
  </si>
  <si>
    <t>Mark.</t>
  </si>
  <si>
    <t>Cacass</t>
  </si>
  <si>
    <t>LT(Eggs)</t>
  </si>
  <si>
    <t>HT(Eggs)</t>
  </si>
  <si>
    <t>LT(Hatched number)</t>
  </si>
  <si>
    <t>HT(Hatched number)</t>
  </si>
  <si>
    <t>LT(Hatch proportion)</t>
  </si>
  <si>
    <t>HT(Hatch proportion)</t>
  </si>
  <si>
    <t>No.Brood</t>
  </si>
  <si>
    <t>Total.Eggs</t>
  </si>
  <si>
    <t>Serratia.Treated Eggs(ST)</t>
  </si>
  <si>
    <t>H2O.Treated eggs(HT)</t>
  </si>
  <si>
    <t>Num. of hatched eggs(ST)</t>
  </si>
  <si>
    <t>Num. of hatched eggs(HT)</t>
  </si>
  <si>
    <t>Proportional hatch success for ST</t>
  </si>
  <si>
    <t>Proportional hatch success for HT</t>
  </si>
  <si>
    <t>New</t>
    <phoneticPr fontId="0" type="noConversion"/>
  </si>
  <si>
    <t>Old</t>
    <phoneticPr fontId="0" type="noConversion"/>
  </si>
  <si>
    <t>Average</t>
  </si>
  <si>
    <t>New</t>
  </si>
  <si>
    <t>Lysozyme</t>
  </si>
  <si>
    <t>Serratia</t>
  </si>
  <si>
    <t>Water</t>
  </si>
  <si>
    <t>Old</t>
  </si>
  <si>
    <t>hatch proportion</t>
  </si>
  <si>
    <t>se</t>
  </si>
  <si>
    <t>NEW</t>
  </si>
  <si>
    <t>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</si>
</sst>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/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Border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[1]Sheet1!$D$59</c:f>
              <c:strCache>
                <c:ptCount val="1"/>
                <c:pt idx="0">
                  <c:v>hatch proportion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[1]Sheet1!$E$60:$E$61</c:f>
                <c:numCache>
                  <c:formatCode>General</c:formatCode>
                  <c:ptCount val="2"/>
                  <c:pt idx="0">
                    <c:v>0.0553899506619449</c:v>
                  </c:pt>
                  <c:pt idx="1">
                    <c:v>0.0622040965400959</c:v>
                  </c:pt>
                </c:numCache>
              </c:numRef>
            </c:plus>
            <c:minus>
              <c:numRef>
                <c:f>[1]Sheet1!$E$60:$E$61</c:f>
                <c:numCache>
                  <c:formatCode>General</c:formatCode>
                  <c:ptCount val="2"/>
                  <c:pt idx="0">
                    <c:v>0.0553899506619449</c:v>
                  </c:pt>
                  <c:pt idx="1">
                    <c:v>0.0622040965400959</c:v>
                  </c:pt>
                </c:numCache>
              </c:numRef>
            </c:minus>
          </c:errBars>
          <c:yVal>
            <c:numRef>
              <c:f>[1]Sheet1!$D$60:$D$61</c:f>
              <c:numCache>
                <c:formatCode>General</c:formatCode>
                <c:ptCount val="2"/>
                <c:pt idx="0">
                  <c:v>0.833262199468404</c:v>
                </c:pt>
                <c:pt idx="1">
                  <c:v>0.70390629706112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269992"/>
        <c:axId val="2120271416"/>
      </c:scatterChart>
      <c:scatterChart>
        <c:scatterStyle val="lineMarker"/>
        <c:varyColors val="0"/>
        <c:ser>
          <c:idx val="2"/>
          <c:order val="1"/>
          <c:tx>
            <c:strRef>
              <c:f>[1]Sheet1!$F$59</c:f>
              <c:strCache>
                <c:ptCount val="1"/>
                <c:pt idx="0">
                  <c:v>egg number</c:v>
                </c:pt>
              </c:strCache>
            </c:strRef>
          </c:tx>
          <c:spPr>
            <a:ln w="47625">
              <a:noFill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[1]Sheet1!$G$60:$G$61</c:f>
                <c:numCache>
                  <c:formatCode>General</c:formatCode>
                  <c:ptCount val="2"/>
                  <c:pt idx="0">
                    <c:v>2.408648438769614</c:v>
                  </c:pt>
                  <c:pt idx="1">
                    <c:v>2.310874954017637</c:v>
                  </c:pt>
                </c:numCache>
              </c:numRef>
            </c:plus>
            <c:minus>
              <c:numRef>
                <c:f>[1]Sheet1!$G$60:$G$61</c:f>
                <c:numCache>
                  <c:formatCode>General</c:formatCode>
                  <c:ptCount val="2"/>
                  <c:pt idx="0">
                    <c:v>2.408648438769614</c:v>
                  </c:pt>
                  <c:pt idx="1">
                    <c:v>2.310874954017637</c:v>
                  </c:pt>
                </c:numCache>
              </c:numRef>
            </c:minus>
          </c:errBars>
          <c:yVal>
            <c:numRef>
              <c:f>[1]Sheet1!$F$60:$F$61</c:f>
              <c:numCache>
                <c:formatCode>General</c:formatCode>
                <c:ptCount val="2"/>
                <c:pt idx="0">
                  <c:v>38.0</c:v>
                </c:pt>
                <c:pt idx="1">
                  <c:v>31.40740740740741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0274264"/>
        <c:axId val="2120272840"/>
      </c:scatterChart>
      <c:valAx>
        <c:axId val="2120269992"/>
        <c:scaling>
          <c:orientation val="minMax"/>
          <c:max val="3.0"/>
        </c:scaling>
        <c:delete val="0"/>
        <c:axPos val="b"/>
        <c:majorTickMark val="out"/>
        <c:minorTickMark val="none"/>
        <c:tickLblPos val="nextTo"/>
        <c:crossAx val="2120271416"/>
        <c:crosses val="autoZero"/>
        <c:crossBetween val="midCat"/>
        <c:majorUnit val="1.0"/>
      </c:valAx>
      <c:valAx>
        <c:axId val="2120271416"/>
        <c:scaling>
          <c:orientation val="minMax"/>
          <c:max val="1.0"/>
          <c:min val="0.6"/>
        </c:scaling>
        <c:delete val="0"/>
        <c:axPos val="l"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20269992"/>
        <c:crosses val="autoZero"/>
        <c:crossBetween val="midCat"/>
      </c:valAx>
      <c:valAx>
        <c:axId val="2120272840"/>
        <c:scaling>
          <c:orientation val="minMax"/>
          <c:max val="45.0"/>
          <c:min val="0.0"/>
        </c:scaling>
        <c:delete val="0"/>
        <c:axPos val="r"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1200" baseline="0">
                <a:latin typeface="Arial"/>
              </a:defRPr>
            </a:pPr>
            <a:endParaRPr lang="en-US"/>
          </a:p>
        </c:txPr>
        <c:crossAx val="2120274264"/>
        <c:crosses val="max"/>
        <c:crossBetween val="midCat"/>
        <c:majorUnit val="10.0"/>
      </c:valAx>
      <c:valAx>
        <c:axId val="2120274264"/>
        <c:scaling>
          <c:orientation val="minMax"/>
        </c:scaling>
        <c:delete val="1"/>
        <c:axPos val="b"/>
        <c:majorTickMark val="out"/>
        <c:minorTickMark val="none"/>
        <c:tickLblPos val="nextTo"/>
        <c:crossAx val="2120272840"/>
        <c:crosses val="autoZero"/>
        <c:crossBetween val="midCat"/>
      </c:valAx>
      <c:spPr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344064386317907"/>
          <c:y val="0.756245206380903"/>
          <c:w val="0.214858283559625"/>
          <c:h val="0.122570514420568"/>
        </c:manualLayout>
      </c:layout>
      <c:overlay val="0"/>
      <c:txPr>
        <a:bodyPr/>
        <a:lstStyle/>
        <a:p>
          <a:pPr>
            <a:defRPr sz="1200">
              <a:latin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63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[1]Sheet1!$N$36:$N$37</c:f>
                <c:numCache>
                  <c:formatCode>General</c:formatCode>
                  <c:ptCount val="2"/>
                  <c:pt idx="0">
                    <c:v>0.0119650586115788</c:v>
                  </c:pt>
                  <c:pt idx="1">
                    <c:v>0.0234991466435755</c:v>
                  </c:pt>
                </c:numCache>
              </c:numRef>
            </c:plus>
            <c:minus>
              <c:numRef>
                <c:f>[1]Sheet1!$N$36:$N$37</c:f>
                <c:numCache>
                  <c:formatCode>General</c:formatCode>
                  <c:ptCount val="2"/>
                  <c:pt idx="0">
                    <c:v>0.0119650586115788</c:v>
                  </c:pt>
                  <c:pt idx="1">
                    <c:v>0.0234991466435755</c:v>
                  </c:pt>
                </c:numCache>
              </c:numRef>
            </c:minus>
            <c:spPr>
              <a:ln w="19050"/>
            </c:spPr>
          </c:errBars>
          <c:cat>
            <c:strRef>
              <c:f>[1]Sheet1!$L$36:$L$37</c:f>
              <c:strCache>
                <c:ptCount val="2"/>
                <c:pt idx="0">
                  <c:v>Lysozyme</c:v>
                </c:pt>
                <c:pt idx="1">
                  <c:v>Water</c:v>
                </c:pt>
              </c:strCache>
            </c:strRef>
          </c:cat>
          <c:val>
            <c:numRef>
              <c:f>[1]Sheet1!$M$36:$M$37</c:f>
              <c:numCache>
                <c:formatCode>General</c:formatCode>
                <c:ptCount val="2"/>
                <c:pt idx="0">
                  <c:v>0.9567066268174</c:v>
                </c:pt>
                <c:pt idx="1">
                  <c:v>0.873096476829912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939896"/>
        <c:axId val="2142954264"/>
      </c:barChart>
      <c:catAx>
        <c:axId val="2142939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42954264"/>
        <c:crosses val="autoZero"/>
        <c:auto val="1"/>
        <c:lblAlgn val="ctr"/>
        <c:lblOffset val="100"/>
        <c:noMultiLvlLbl val="0"/>
      </c:catAx>
      <c:valAx>
        <c:axId val="2142954264"/>
        <c:scaling>
          <c:orientation val="minMax"/>
          <c:max val="1.0"/>
        </c:scaling>
        <c:delete val="0"/>
        <c:axPos val="l"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1200" baseline="0">
                <a:latin typeface="Arial"/>
              </a:defRPr>
            </a:pPr>
            <a:endParaRPr lang="en-US"/>
          </a:p>
        </c:txPr>
        <c:crossAx val="2142939896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635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[1]Sheet1!$W$36:$W$37</c:f>
                <c:numCache>
                  <c:formatCode>General</c:formatCode>
                  <c:ptCount val="2"/>
                  <c:pt idx="0">
                    <c:v>0.0239852604175099</c:v>
                  </c:pt>
                  <c:pt idx="1">
                    <c:v>0.0203767336375829</c:v>
                  </c:pt>
                </c:numCache>
              </c:numRef>
            </c:plus>
            <c:minus>
              <c:numRef>
                <c:f>[1]Sheet1!$W$36:$W$37</c:f>
                <c:numCache>
                  <c:formatCode>General</c:formatCode>
                  <c:ptCount val="2"/>
                  <c:pt idx="0">
                    <c:v>0.0239852604175099</c:v>
                  </c:pt>
                  <c:pt idx="1">
                    <c:v>0.0203767336375829</c:v>
                  </c:pt>
                </c:numCache>
              </c:numRef>
            </c:minus>
            <c:spPr>
              <a:ln w="19050"/>
            </c:spPr>
          </c:errBars>
          <c:cat>
            <c:strRef>
              <c:f>[1]Sheet1!$U$36:$U$37</c:f>
              <c:strCache>
                <c:ptCount val="2"/>
                <c:pt idx="0">
                  <c:v>Serratia</c:v>
                </c:pt>
                <c:pt idx="1">
                  <c:v>Water</c:v>
                </c:pt>
              </c:strCache>
            </c:strRef>
          </c:cat>
          <c:val>
            <c:numRef>
              <c:f>[1]Sheet1!$V$36:$V$37</c:f>
              <c:numCache>
                <c:formatCode>General</c:formatCode>
                <c:ptCount val="2"/>
                <c:pt idx="0">
                  <c:v>0.886967379226654</c:v>
                </c:pt>
                <c:pt idx="1">
                  <c:v>0.963590263602914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3064920"/>
        <c:axId val="2143068472"/>
      </c:barChart>
      <c:catAx>
        <c:axId val="21430649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43068472"/>
        <c:crosses val="autoZero"/>
        <c:auto val="1"/>
        <c:lblAlgn val="ctr"/>
        <c:lblOffset val="100"/>
        <c:noMultiLvlLbl val="0"/>
      </c:catAx>
      <c:valAx>
        <c:axId val="2143068472"/>
        <c:scaling>
          <c:orientation val="minMax"/>
          <c:max val="1.0"/>
          <c:min val="0.75"/>
        </c:scaling>
        <c:delete val="0"/>
        <c:axPos val="l"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1200">
                <a:latin typeface="Arial"/>
              </a:defRPr>
            </a:pPr>
            <a:endParaRPr lang="en-US"/>
          </a:p>
        </c:txPr>
        <c:crossAx val="2143064920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292100</xdr:colOff>
      <xdr:row>63</xdr:row>
      <xdr:rowOff>139700</xdr:rowOff>
    </xdr:from>
    <xdr:to>
      <xdr:col>8</xdr:col>
      <xdr:colOff>266700</xdr:colOff>
      <xdr:row>86</xdr:row>
      <xdr:rowOff>165100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469900</xdr:colOff>
      <xdr:row>40</xdr:row>
      <xdr:rowOff>6350</xdr:rowOff>
    </xdr:from>
    <xdr:to>
      <xdr:col>16</xdr:col>
      <xdr:colOff>101600</xdr:colOff>
      <xdr:row>64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355600</xdr:colOff>
      <xdr:row>39</xdr:row>
      <xdr:rowOff>184150</xdr:rowOff>
    </xdr:from>
    <xdr:to>
      <xdr:col>24</xdr:col>
      <xdr:colOff>609600</xdr:colOff>
      <xdr:row>64</xdr:row>
      <xdr:rowOff>12700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elrozen/Dropbox/Rozen%20Lab/danny%20things/yin's%20data/final%20data/final%20data%20fig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36">
          <cell r="L36" t="str">
            <v>Lysozyme</v>
          </cell>
          <cell r="M36">
            <v>0.9567066268173996</v>
          </cell>
          <cell r="N36">
            <v>1.1965058611578849E-2</v>
          </cell>
          <cell r="U36" t="str">
            <v>Serratia</v>
          </cell>
          <cell r="V36">
            <v>0.88696737922665381</v>
          </cell>
          <cell r="W36">
            <v>2.3985260417509955E-2</v>
          </cell>
        </row>
        <row r="37">
          <cell r="L37" t="str">
            <v>Water</v>
          </cell>
          <cell r="M37">
            <v>0.87309647682991209</v>
          </cell>
          <cell r="N37">
            <v>2.349914664357548E-2</v>
          </cell>
          <cell r="U37" t="str">
            <v>Water</v>
          </cell>
          <cell r="V37">
            <v>0.96359026360291389</v>
          </cell>
          <cell r="W37">
            <v>2.0376733637582863E-2</v>
          </cell>
        </row>
        <row r="59">
          <cell r="D59" t="str">
            <v>hatch proportion</v>
          </cell>
          <cell r="F59" t="str">
            <v>egg number</v>
          </cell>
        </row>
        <row r="60">
          <cell r="D60">
            <v>0.83326219946840385</v>
          </cell>
          <cell r="E60">
            <v>5.5389950661944881E-2</v>
          </cell>
          <cell r="F60">
            <v>38</v>
          </cell>
          <cell r="G60">
            <v>2.4086484387696143</v>
          </cell>
        </row>
        <row r="61">
          <cell r="D61">
            <v>0.70390629706111973</v>
          </cell>
          <cell r="E61">
            <v>6.2204096540095878E-2</v>
          </cell>
          <cell r="F61">
            <v>31.407407407407408</v>
          </cell>
          <cell r="G61">
            <v>2.310874954017637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tabSelected="1" topLeftCell="H17" workbookViewId="0">
      <selection activeCell="L40" sqref="L40"/>
    </sheetView>
  </sheetViews>
  <sheetFormatPr baseColWidth="10" defaultRowHeight="15" x14ac:dyDescent="0"/>
  <cols>
    <col min="4" max="4" width="16.1640625" customWidth="1"/>
    <col min="5" max="5" width="12.83203125" customWidth="1"/>
    <col min="23" max="23" width="18.6640625" customWidth="1"/>
    <col min="24" max="24" width="15.83203125" customWidth="1"/>
  </cols>
  <sheetData>
    <row r="1" spans="1:24">
      <c r="A1" t="s">
        <v>20</v>
      </c>
      <c r="B1" t="s">
        <v>21</v>
      </c>
      <c r="C1" t="s">
        <v>21</v>
      </c>
      <c r="D1" t="s">
        <v>22</v>
      </c>
      <c r="E1" t="s">
        <v>23</v>
      </c>
      <c r="F1" t="s">
        <v>24</v>
      </c>
      <c r="G1" t="s">
        <v>25</v>
      </c>
      <c r="H1" t="s">
        <v>26</v>
      </c>
      <c r="I1" t="s">
        <v>27</v>
      </c>
      <c r="J1" t="s">
        <v>28</v>
      </c>
      <c r="K1" t="s">
        <v>29</v>
      </c>
      <c r="L1" t="s">
        <v>30</v>
      </c>
      <c r="M1" t="s">
        <v>31</v>
      </c>
      <c r="N1" t="s">
        <v>32</v>
      </c>
      <c r="Q1" s="2" t="s">
        <v>33</v>
      </c>
      <c r="R1" s="2" t="s">
        <v>34</v>
      </c>
      <c r="S1" s="2" t="s">
        <v>35</v>
      </c>
      <c r="T1" s="3" t="s">
        <v>36</v>
      </c>
      <c r="U1" s="4" t="s">
        <v>37</v>
      </c>
      <c r="V1" s="4" t="s">
        <v>38</v>
      </c>
      <c r="W1" s="5" t="s">
        <v>39</v>
      </c>
      <c r="X1" s="5" t="s">
        <v>40</v>
      </c>
    </row>
    <row r="2" spans="1:24">
      <c r="A2" s="6">
        <v>1</v>
      </c>
      <c r="B2" s="6">
        <v>1</v>
      </c>
      <c r="C2" s="6" t="s">
        <v>41</v>
      </c>
      <c r="D2" s="6">
        <v>1</v>
      </c>
      <c r="E2" s="6">
        <v>35</v>
      </c>
      <c r="F2">
        <f>D2*E2</f>
        <v>35</v>
      </c>
      <c r="G2">
        <v>1</v>
      </c>
      <c r="H2">
        <v>19.350000000000001</v>
      </c>
      <c r="I2">
        <v>18</v>
      </c>
      <c r="J2">
        <v>18</v>
      </c>
      <c r="K2">
        <v>18</v>
      </c>
      <c r="L2">
        <v>18</v>
      </c>
      <c r="M2">
        <f>K2/I2</f>
        <v>1</v>
      </c>
      <c r="N2">
        <f>L2/J2</f>
        <v>1</v>
      </c>
      <c r="O2">
        <f>M2-N2</f>
        <v>0</v>
      </c>
      <c r="Q2" s="2">
        <v>1</v>
      </c>
      <c r="R2" s="2">
        <v>59</v>
      </c>
      <c r="S2" s="2">
        <v>28</v>
      </c>
      <c r="T2" s="2">
        <v>31</v>
      </c>
      <c r="U2" s="2">
        <v>24</v>
      </c>
      <c r="V2" s="2">
        <v>27</v>
      </c>
      <c r="W2">
        <f>U2/S2</f>
        <v>0.8571428571428571</v>
      </c>
      <c r="X2">
        <f>V2/T2</f>
        <v>0.87096774193548387</v>
      </c>
    </row>
    <row r="3" spans="1:24">
      <c r="A3" s="6">
        <v>1</v>
      </c>
      <c r="B3" s="6">
        <v>1</v>
      </c>
      <c r="C3" s="6" t="s">
        <v>41</v>
      </c>
      <c r="D3" s="6">
        <v>1</v>
      </c>
      <c r="E3" s="6">
        <v>41</v>
      </c>
      <c r="F3">
        <f t="shared" ref="F3:F56" si="0">D3*E3</f>
        <v>41</v>
      </c>
      <c r="G3">
        <v>3</v>
      </c>
      <c r="H3">
        <v>19.32</v>
      </c>
      <c r="I3">
        <v>13</v>
      </c>
      <c r="J3">
        <v>13</v>
      </c>
      <c r="K3">
        <v>13</v>
      </c>
      <c r="L3">
        <v>12</v>
      </c>
      <c r="M3">
        <f t="shared" ref="M3:N30" si="1">K3/I3</f>
        <v>1</v>
      </c>
      <c r="N3">
        <f t="shared" si="1"/>
        <v>0.92307692307692313</v>
      </c>
      <c r="O3">
        <f t="shared" ref="O3:O30" si="2">M3-N3</f>
        <v>7.6923076923076872E-2</v>
      </c>
      <c r="Q3" s="4">
        <v>2</v>
      </c>
      <c r="R3" s="2">
        <v>20</v>
      </c>
      <c r="S3" s="2">
        <v>10</v>
      </c>
      <c r="T3" s="2">
        <v>10</v>
      </c>
      <c r="U3" s="2">
        <v>3</v>
      </c>
      <c r="V3" s="2">
        <v>4</v>
      </c>
      <c r="W3">
        <f t="shared" ref="W3:X31" si="3">U3/S3</f>
        <v>0.3</v>
      </c>
      <c r="X3">
        <f t="shared" si="3"/>
        <v>0.4</v>
      </c>
    </row>
    <row r="4" spans="1:24">
      <c r="A4" s="6">
        <v>1</v>
      </c>
      <c r="B4" s="6">
        <v>1</v>
      </c>
      <c r="C4" s="6" t="s">
        <v>41</v>
      </c>
      <c r="D4" s="6">
        <v>0.95348837209302328</v>
      </c>
      <c r="E4" s="6">
        <v>43</v>
      </c>
      <c r="F4">
        <f t="shared" si="0"/>
        <v>41</v>
      </c>
      <c r="G4">
        <v>4</v>
      </c>
      <c r="H4">
        <v>22.1</v>
      </c>
      <c r="I4">
        <v>22</v>
      </c>
      <c r="J4">
        <v>21</v>
      </c>
      <c r="K4">
        <v>21</v>
      </c>
      <c r="L4">
        <v>18</v>
      </c>
      <c r="M4">
        <f t="shared" si="1"/>
        <v>0.95454545454545459</v>
      </c>
      <c r="N4">
        <f t="shared" si="1"/>
        <v>0.8571428571428571</v>
      </c>
      <c r="O4">
        <f t="shared" si="2"/>
        <v>9.7402597402597491E-2</v>
      </c>
      <c r="Q4" s="2">
        <v>3</v>
      </c>
      <c r="R4" s="2">
        <v>50</v>
      </c>
      <c r="S4" s="2">
        <v>26</v>
      </c>
      <c r="T4" s="2">
        <v>24</v>
      </c>
      <c r="U4" s="2">
        <v>25</v>
      </c>
      <c r="V4" s="2">
        <v>24</v>
      </c>
      <c r="W4">
        <f t="shared" si="3"/>
        <v>0.96153846153846156</v>
      </c>
      <c r="X4">
        <f t="shared" si="3"/>
        <v>1</v>
      </c>
    </row>
    <row r="5" spans="1:24">
      <c r="A5" s="6">
        <v>1</v>
      </c>
      <c r="B5" s="6">
        <v>1</v>
      </c>
      <c r="C5" s="6" t="s">
        <v>41</v>
      </c>
      <c r="D5" s="6">
        <v>0.96551724137931039</v>
      </c>
      <c r="E5" s="6">
        <v>29</v>
      </c>
      <c r="F5">
        <f t="shared" si="0"/>
        <v>28</v>
      </c>
      <c r="G5">
        <v>5</v>
      </c>
      <c r="H5">
        <v>25.17</v>
      </c>
      <c r="I5">
        <v>19</v>
      </c>
      <c r="J5">
        <v>18</v>
      </c>
      <c r="K5">
        <v>19</v>
      </c>
      <c r="L5">
        <v>14</v>
      </c>
      <c r="M5">
        <f t="shared" si="1"/>
        <v>1</v>
      </c>
      <c r="N5">
        <f t="shared" si="1"/>
        <v>0.77777777777777779</v>
      </c>
      <c r="O5">
        <f t="shared" si="2"/>
        <v>0.22222222222222221</v>
      </c>
      <c r="Q5" s="2">
        <v>4</v>
      </c>
      <c r="R5" s="2">
        <v>51</v>
      </c>
      <c r="S5" s="2">
        <v>25</v>
      </c>
      <c r="T5" s="2">
        <v>26</v>
      </c>
      <c r="U5" s="2">
        <v>23</v>
      </c>
      <c r="V5" s="2">
        <v>26</v>
      </c>
      <c r="W5">
        <f t="shared" si="3"/>
        <v>0.92</v>
      </c>
      <c r="X5">
        <f t="shared" si="3"/>
        <v>1</v>
      </c>
    </row>
    <row r="6" spans="1:24">
      <c r="A6" s="6">
        <v>1</v>
      </c>
      <c r="B6" s="6">
        <v>1</v>
      </c>
      <c r="C6" s="6" t="s">
        <v>41</v>
      </c>
      <c r="D6" s="6">
        <v>0.97297297297297303</v>
      </c>
      <c r="E6" s="6">
        <v>37</v>
      </c>
      <c r="F6">
        <f t="shared" si="0"/>
        <v>36</v>
      </c>
      <c r="G6">
        <v>6</v>
      </c>
      <c r="H6">
        <v>25.82</v>
      </c>
      <c r="I6">
        <v>19</v>
      </c>
      <c r="J6">
        <v>19</v>
      </c>
      <c r="K6">
        <v>17</v>
      </c>
      <c r="L6">
        <v>16</v>
      </c>
      <c r="M6">
        <f t="shared" si="1"/>
        <v>0.89473684210526316</v>
      </c>
      <c r="N6">
        <f t="shared" si="1"/>
        <v>0.84210526315789469</v>
      </c>
      <c r="O6">
        <f t="shared" si="2"/>
        <v>5.2631578947368474E-2</v>
      </c>
      <c r="Q6" s="2">
        <v>5</v>
      </c>
      <c r="R6" s="2">
        <v>59</v>
      </c>
      <c r="S6" s="2">
        <v>31</v>
      </c>
      <c r="T6" s="2">
        <v>28</v>
      </c>
      <c r="U6" s="2">
        <v>28</v>
      </c>
      <c r="V6" s="7">
        <v>28</v>
      </c>
      <c r="W6">
        <f t="shared" si="3"/>
        <v>0.90322580645161288</v>
      </c>
      <c r="X6">
        <f t="shared" si="3"/>
        <v>1</v>
      </c>
    </row>
    <row r="7" spans="1:24">
      <c r="A7" s="6">
        <v>1</v>
      </c>
      <c r="B7" s="6">
        <v>1</v>
      </c>
      <c r="C7" s="6" t="s">
        <v>41</v>
      </c>
      <c r="D7" s="6">
        <v>0.80851063829787229</v>
      </c>
      <c r="E7" s="6">
        <v>47</v>
      </c>
      <c r="F7">
        <f t="shared" si="0"/>
        <v>38</v>
      </c>
      <c r="G7">
        <v>7</v>
      </c>
      <c r="H7">
        <v>25.62</v>
      </c>
      <c r="I7">
        <v>23</v>
      </c>
      <c r="J7">
        <v>21</v>
      </c>
      <c r="K7">
        <v>23</v>
      </c>
      <c r="L7">
        <v>20</v>
      </c>
      <c r="M7">
        <f t="shared" si="1"/>
        <v>1</v>
      </c>
      <c r="N7">
        <f t="shared" si="1"/>
        <v>0.95238095238095233</v>
      </c>
      <c r="O7">
        <f t="shared" si="2"/>
        <v>4.7619047619047672E-2</v>
      </c>
      <c r="Q7" s="2">
        <v>6</v>
      </c>
      <c r="R7" s="2">
        <v>36</v>
      </c>
      <c r="S7" s="2">
        <v>18</v>
      </c>
      <c r="T7" s="2">
        <v>18</v>
      </c>
      <c r="U7" s="2">
        <v>18</v>
      </c>
      <c r="V7" s="2">
        <v>18</v>
      </c>
      <c r="W7">
        <f t="shared" si="3"/>
        <v>1</v>
      </c>
      <c r="X7">
        <f t="shared" si="3"/>
        <v>1</v>
      </c>
    </row>
    <row r="8" spans="1:24">
      <c r="A8" s="6">
        <v>1</v>
      </c>
      <c r="B8" s="6">
        <v>1</v>
      </c>
      <c r="C8" s="6" t="s">
        <v>41</v>
      </c>
      <c r="D8" s="6">
        <v>1</v>
      </c>
      <c r="E8" s="6">
        <v>12</v>
      </c>
      <c r="F8">
        <f t="shared" si="0"/>
        <v>12</v>
      </c>
      <c r="G8">
        <v>9</v>
      </c>
      <c r="H8">
        <v>22.71</v>
      </c>
      <c r="I8">
        <v>19</v>
      </c>
      <c r="J8">
        <v>19</v>
      </c>
      <c r="K8">
        <v>19</v>
      </c>
      <c r="L8">
        <v>19</v>
      </c>
      <c r="M8">
        <f t="shared" si="1"/>
        <v>1</v>
      </c>
      <c r="N8">
        <f t="shared" si="1"/>
        <v>1</v>
      </c>
      <c r="O8">
        <f t="shared" si="2"/>
        <v>0</v>
      </c>
      <c r="Q8" s="4">
        <v>7</v>
      </c>
      <c r="R8" s="2">
        <v>49</v>
      </c>
      <c r="S8" s="2">
        <v>24</v>
      </c>
      <c r="T8" s="2">
        <v>25</v>
      </c>
      <c r="U8" s="2">
        <v>18</v>
      </c>
      <c r="V8" s="2">
        <v>25</v>
      </c>
      <c r="W8">
        <f t="shared" si="3"/>
        <v>0.75</v>
      </c>
      <c r="X8">
        <f t="shared" si="3"/>
        <v>1</v>
      </c>
    </row>
    <row r="9" spans="1:24">
      <c r="A9" s="6">
        <v>1</v>
      </c>
      <c r="B9" s="6">
        <v>1</v>
      </c>
      <c r="C9" s="6" t="s">
        <v>41</v>
      </c>
      <c r="D9" s="6">
        <v>0.85</v>
      </c>
      <c r="E9" s="6">
        <v>40</v>
      </c>
      <c r="F9">
        <f t="shared" si="0"/>
        <v>34</v>
      </c>
      <c r="G9">
        <v>10</v>
      </c>
      <c r="H9">
        <v>22.86</v>
      </c>
      <c r="I9">
        <v>24</v>
      </c>
      <c r="J9">
        <v>21</v>
      </c>
      <c r="K9">
        <v>24</v>
      </c>
      <c r="L9">
        <v>16</v>
      </c>
      <c r="M9">
        <f t="shared" si="1"/>
        <v>1</v>
      </c>
      <c r="N9">
        <f t="shared" si="1"/>
        <v>0.76190476190476186</v>
      </c>
      <c r="O9">
        <f t="shared" si="2"/>
        <v>0.23809523809523814</v>
      </c>
      <c r="Q9" s="2">
        <v>8</v>
      </c>
      <c r="R9" s="2">
        <v>63</v>
      </c>
      <c r="S9" s="2">
        <v>32</v>
      </c>
      <c r="T9" s="2">
        <v>31</v>
      </c>
      <c r="U9" s="2">
        <v>32</v>
      </c>
      <c r="V9" s="2">
        <v>31</v>
      </c>
      <c r="W9">
        <f t="shared" si="3"/>
        <v>1</v>
      </c>
      <c r="X9">
        <f t="shared" si="3"/>
        <v>1</v>
      </c>
    </row>
    <row r="10" spans="1:24">
      <c r="A10" s="6">
        <v>1</v>
      </c>
      <c r="B10" s="6">
        <v>1</v>
      </c>
      <c r="C10" s="6" t="s">
        <v>41</v>
      </c>
      <c r="D10" s="6">
        <v>0.8928571428571429</v>
      </c>
      <c r="E10" s="6">
        <v>28</v>
      </c>
      <c r="F10">
        <f t="shared" si="0"/>
        <v>25</v>
      </c>
      <c r="G10">
        <v>11</v>
      </c>
      <c r="H10">
        <v>22.82</v>
      </c>
      <c r="I10">
        <v>25</v>
      </c>
      <c r="J10">
        <v>25</v>
      </c>
      <c r="K10">
        <v>24</v>
      </c>
      <c r="L10">
        <v>24</v>
      </c>
      <c r="M10">
        <f t="shared" si="1"/>
        <v>0.96</v>
      </c>
      <c r="N10">
        <f t="shared" si="1"/>
        <v>0.96</v>
      </c>
      <c r="O10">
        <f t="shared" si="2"/>
        <v>0</v>
      </c>
      <c r="Q10" s="2">
        <v>9</v>
      </c>
      <c r="R10" s="2">
        <v>42</v>
      </c>
      <c r="S10" s="2">
        <v>21</v>
      </c>
      <c r="T10" s="2">
        <v>21</v>
      </c>
      <c r="U10" s="2">
        <v>20</v>
      </c>
      <c r="V10" s="2">
        <v>19</v>
      </c>
      <c r="W10">
        <f t="shared" si="3"/>
        <v>0.95238095238095233</v>
      </c>
      <c r="X10">
        <f>V10/T10</f>
        <v>0.90476190476190477</v>
      </c>
    </row>
    <row r="11" spans="1:24">
      <c r="A11" s="6">
        <v>1</v>
      </c>
      <c r="B11" s="6">
        <v>1</v>
      </c>
      <c r="C11" s="6" t="s">
        <v>41</v>
      </c>
      <c r="D11" s="6">
        <v>0.8571428571428571</v>
      </c>
      <c r="E11" s="6">
        <v>42</v>
      </c>
      <c r="F11">
        <f t="shared" si="0"/>
        <v>36</v>
      </c>
      <c r="G11">
        <v>12</v>
      </c>
      <c r="H11">
        <v>22.68</v>
      </c>
      <c r="I11">
        <v>24</v>
      </c>
      <c r="J11">
        <v>21</v>
      </c>
      <c r="K11">
        <v>23</v>
      </c>
      <c r="L11">
        <v>20</v>
      </c>
      <c r="M11">
        <f t="shared" si="1"/>
        <v>0.95833333333333337</v>
      </c>
      <c r="N11">
        <f t="shared" si="1"/>
        <v>0.95238095238095233</v>
      </c>
      <c r="O11">
        <f t="shared" si="2"/>
        <v>5.9523809523810423E-3</v>
      </c>
      <c r="Q11" s="2">
        <v>10</v>
      </c>
      <c r="R11" s="2">
        <v>33</v>
      </c>
      <c r="S11" s="2">
        <v>17</v>
      </c>
      <c r="T11" s="2">
        <v>16</v>
      </c>
      <c r="U11" s="2">
        <v>15</v>
      </c>
      <c r="V11" s="2">
        <v>16</v>
      </c>
      <c r="W11">
        <f t="shared" si="3"/>
        <v>0.88235294117647056</v>
      </c>
      <c r="X11">
        <f>V11/T11</f>
        <v>1</v>
      </c>
    </row>
    <row r="12" spans="1:24">
      <c r="A12" s="6">
        <v>1</v>
      </c>
      <c r="B12" s="6">
        <v>1</v>
      </c>
      <c r="C12" s="6" t="s">
        <v>41</v>
      </c>
      <c r="D12" s="6">
        <v>1</v>
      </c>
      <c r="E12" s="6">
        <v>40</v>
      </c>
      <c r="F12">
        <f t="shared" si="0"/>
        <v>40</v>
      </c>
      <c r="G12">
        <v>13</v>
      </c>
      <c r="H12">
        <v>23.08</v>
      </c>
      <c r="I12">
        <v>18</v>
      </c>
      <c r="J12">
        <v>18</v>
      </c>
      <c r="K12">
        <v>17</v>
      </c>
      <c r="L12">
        <v>17</v>
      </c>
      <c r="M12">
        <f t="shared" si="1"/>
        <v>0.94444444444444442</v>
      </c>
      <c r="N12">
        <f t="shared" si="1"/>
        <v>0.94444444444444442</v>
      </c>
      <c r="O12">
        <f t="shared" si="2"/>
        <v>0</v>
      </c>
      <c r="Q12" s="2">
        <v>11</v>
      </c>
      <c r="R12" s="2">
        <v>53</v>
      </c>
      <c r="S12" s="2">
        <v>27</v>
      </c>
      <c r="T12" s="2">
        <v>26</v>
      </c>
      <c r="U12" s="2">
        <v>21</v>
      </c>
      <c r="V12" s="2">
        <v>24</v>
      </c>
      <c r="W12">
        <f t="shared" si="3"/>
        <v>0.77777777777777779</v>
      </c>
      <c r="X12">
        <f>V12/T12</f>
        <v>0.92307692307692313</v>
      </c>
    </row>
    <row r="13" spans="1:24">
      <c r="A13" s="6">
        <v>1</v>
      </c>
      <c r="B13" s="6">
        <v>1</v>
      </c>
      <c r="C13" s="6" t="s">
        <v>41</v>
      </c>
      <c r="D13" s="6">
        <v>0.65454545454545454</v>
      </c>
      <c r="E13" s="6">
        <v>55</v>
      </c>
      <c r="F13">
        <f t="shared" si="0"/>
        <v>36</v>
      </c>
      <c r="G13">
        <v>14</v>
      </c>
      <c r="H13">
        <v>25.72</v>
      </c>
      <c r="I13">
        <v>17</v>
      </c>
      <c r="J13">
        <v>16</v>
      </c>
      <c r="K13">
        <v>14</v>
      </c>
      <c r="L13">
        <v>10</v>
      </c>
      <c r="M13">
        <f t="shared" si="1"/>
        <v>0.82352941176470584</v>
      </c>
      <c r="N13">
        <f t="shared" si="1"/>
        <v>0.625</v>
      </c>
      <c r="O13">
        <f t="shared" si="2"/>
        <v>0.19852941176470584</v>
      </c>
      <c r="Q13" s="2">
        <v>12</v>
      </c>
      <c r="R13" s="2">
        <v>43</v>
      </c>
      <c r="S13" s="2">
        <v>21</v>
      </c>
      <c r="T13" s="2">
        <v>22</v>
      </c>
      <c r="U13" s="2">
        <v>21</v>
      </c>
      <c r="V13" s="2">
        <v>22</v>
      </c>
      <c r="W13">
        <f t="shared" si="3"/>
        <v>1</v>
      </c>
      <c r="X13">
        <f t="shared" si="3"/>
        <v>1</v>
      </c>
    </row>
    <row r="14" spans="1:24">
      <c r="A14" s="6">
        <v>1</v>
      </c>
      <c r="B14" s="6">
        <v>1</v>
      </c>
      <c r="C14" s="6" t="s">
        <v>41</v>
      </c>
      <c r="D14" s="6">
        <v>1</v>
      </c>
      <c r="E14" s="6">
        <v>50</v>
      </c>
      <c r="F14">
        <f t="shared" si="0"/>
        <v>50</v>
      </c>
      <c r="G14">
        <v>15</v>
      </c>
      <c r="H14">
        <v>24.99</v>
      </c>
      <c r="I14">
        <v>16</v>
      </c>
      <c r="J14">
        <v>16</v>
      </c>
      <c r="K14">
        <v>16</v>
      </c>
      <c r="L14">
        <v>16</v>
      </c>
      <c r="M14">
        <f t="shared" si="1"/>
        <v>1</v>
      </c>
      <c r="N14">
        <f t="shared" si="1"/>
        <v>1</v>
      </c>
      <c r="O14">
        <f t="shared" si="2"/>
        <v>0</v>
      </c>
      <c r="Q14" s="2">
        <v>13</v>
      </c>
      <c r="R14" s="2">
        <v>46</v>
      </c>
      <c r="S14" s="2">
        <v>23</v>
      </c>
      <c r="T14" s="2">
        <v>23</v>
      </c>
      <c r="U14" s="2">
        <v>21</v>
      </c>
      <c r="V14" s="2">
        <v>23</v>
      </c>
      <c r="W14">
        <f t="shared" si="3"/>
        <v>0.91304347826086951</v>
      </c>
      <c r="X14">
        <f t="shared" si="3"/>
        <v>1</v>
      </c>
    </row>
    <row r="15" spans="1:24">
      <c r="A15" s="6">
        <v>1</v>
      </c>
      <c r="B15" s="6">
        <v>1</v>
      </c>
      <c r="C15" s="6" t="s">
        <v>41</v>
      </c>
      <c r="D15" s="6">
        <v>0.9642857142857143</v>
      </c>
      <c r="E15" s="6">
        <v>56</v>
      </c>
      <c r="F15">
        <f t="shared" si="0"/>
        <v>54</v>
      </c>
      <c r="G15">
        <v>16</v>
      </c>
      <c r="H15">
        <v>25.82</v>
      </c>
      <c r="I15">
        <v>17</v>
      </c>
      <c r="J15">
        <v>17</v>
      </c>
      <c r="K15">
        <v>17</v>
      </c>
      <c r="L15">
        <v>14</v>
      </c>
      <c r="M15">
        <f t="shared" si="1"/>
        <v>1</v>
      </c>
      <c r="N15">
        <f t="shared" si="1"/>
        <v>0.82352941176470584</v>
      </c>
      <c r="O15">
        <f t="shared" si="2"/>
        <v>0.17647058823529416</v>
      </c>
      <c r="Q15" s="4">
        <v>14</v>
      </c>
      <c r="R15" s="2">
        <v>34</v>
      </c>
      <c r="S15" s="2">
        <v>17</v>
      </c>
      <c r="T15" s="2">
        <v>17</v>
      </c>
      <c r="U15" s="2">
        <v>14</v>
      </c>
      <c r="V15" s="7">
        <v>17</v>
      </c>
      <c r="W15">
        <f t="shared" si="3"/>
        <v>0.82352941176470584</v>
      </c>
      <c r="X15">
        <f t="shared" si="3"/>
        <v>1</v>
      </c>
    </row>
    <row r="16" spans="1:24">
      <c r="A16" s="6">
        <v>1</v>
      </c>
      <c r="B16" s="6">
        <v>1</v>
      </c>
      <c r="C16" s="6" t="s">
        <v>41</v>
      </c>
      <c r="D16" s="6">
        <v>1</v>
      </c>
      <c r="E16" s="6">
        <v>50</v>
      </c>
      <c r="F16">
        <f t="shared" si="0"/>
        <v>50</v>
      </c>
      <c r="G16">
        <v>17</v>
      </c>
      <c r="H16">
        <v>25.17</v>
      </c>
      <c r="I16">
        <v>21</v>
      </c>
      <c r="J16">
        <v>21</v>
      </c>
      <c r="K16">
        <v>20</v>
      </c>
      <c r="L16">
        <v>19</v>
      </c>
      <c r="M16">
        <f t="shared" si="1"/>
        <v>0.95238095238095233</v>
      </c>
      <c r="N16">
        <f t="shared" si="1"/>
        <v>0.90476190476190477</v>
      </c>
      <c r="O16">
        <f t="shared" si="2"/>
        <v>4.7619047619047561E-2</v>
      </c>
      <c r="Q16" s="2">
        <v>15</v>
      </c>
      <c r="R16" s="2">
        <v>36</v>
      </c>
      <c r="S16" s="2">
        <v>18</v>
      </c>
      <c r="T16" s="2">
        <v>18</v>
      </c>
      <c r="U16" s="2">
        <v>18</v>
      </c>
      <c r="V16" s="2">
        <v>18</v>
      </c>
      <c r="W16">
        <f t="shared" si="3"/>
        <v>1</v>
      </c>
      <c r="X16">
        <f t="shared" si="3"/>
        <v>1</v>
      </c>
    </row>
    <row r="17" spans="1:24">
      <c r="A17" s="6">
        <v>1</v>
      </c>
      <c r="B17" s="6">
        <v>1</v>
      </c>
      <c r="C17" s="6" t="s">
        <v>41</v>
      </c>
      <c r="D17" s="6">
        <v>0.97297297297297303</v>
      </c>
      <c r="E17" s="6">
        <v>37</v>
      </c>
      <c r="F17">
        <f t="shared" si="0"/>
        <v>36</v>
      </c>
      <c r="G17">
        <v>18</v>
      </c>
      <c r="H17">
        <v>25.95</v>
      </c>
      <c r="I17">
        <v>21</v>
      </c>
      <c r="J17">
        <v>21</v>
      </c>
      <c r="K17">
        <v>20</v>
      </c>
      <c r="L17">
        <v>20</v>
      </c>
      <c r="M17">
        <f t="shared" si="1"/>
        <v>0.95238095238095233</v>
      </c>
      <c r="N17">
        <f t="shared" si="1"/>
        <v>0.95238095238095233</v>
      </c>
      <c r="O17">
        <f t="shared" si="2"/>
        <v>0</v>
      </c>
      <c r="Q17" s="2">
        <v>16</v>
      </c>
      <c r="R17" s="2">
        <v>34</v>
      </c>
      <c r="S17" s="2">
        <v>17</v>
      </c>
      <c r="T17" s="2">
        <v>17</v>
      </c>
      <c r="U17" s="2">
        <v>15</v>
      </c>
      <c r="V17" s="2">
        <v>16</v>
      </c>
      <c r="W17">
        <f t="shared" si="3"/>
        <v>0.88235294117647056</v>
      </c>
      <c r="X17">
        <f>V17/T17</f>
        <v>0.94117647058823528</v>
      </c>
    </row>
    <row r="18" spans="1:24">
      <c r="A18" s="6">
        <v>1</v>
      </c>
      <c r="B18" s="6">
        <v>1</v>
      </c>
      <c r="C18" s="6" t="s">
        <v>41</v>
      </c>
      <c r="D18" s="6">
        <v>1</v>
      </c>
      <c r="E18" s="6">
        <v>52</v>
      </c>
      <c r="F18">
        <f t="shared" si="0"/>
        <v>52</v>
      </c>
      <c r="G18">
        <v>19</v>
      </c>
      <c r="H18">
        <v>23.62</v>
      </c>
      <c r="I18">
        <v>13</v>
      </c>
      <c r="J18">
        <v>12</v>
      </c>
      <c r="K18">
        <v>13</v>
      </c>
      <c r="L18">
        <v>10</v>
      </c>
      <c r="M18">
        <f t="shared" si="1"/>
        <v>1</v>
      </c>
      <c r="N18">
        <f t="shared" si="1"/>
        <v>0.83333333333333337</v>
      </c>
      <c r="O18">
        <f t="shared" si="2"/>
        <v>0.16666666666666663</v>
      </c>
      <c r="Q18" s="2">
        <v>17</v>
      </c>
      <c r="R18" s="2">
        <v>52</v>
      </c>
      <c r="S18" s="2">
        <v>26</v>
      </c>
      <c r="T18" s="2">
        <v>26</v>
      </c>
      <c r="U18" s="2">
        <v>26</v>
      </c>
      <c r="V18" s="2">
        <v>26</v>
      </c>
      <c r="W18">
        <f t="shared" si="3"/>
        <v>1</v>
      </c>
      <c r="X18">
        <f t="shared" si="3"/>
        <v>1</v>
      </c>
    </row>
    <row r="19" spans="1:24">
      <c r="A19" s="6">
        <v>1</v>
      </c>
      <c r="B19" s="6">
        <v>2</v>
      </c>
      <c r="C19" s="6" t="s">
        <v>42</v>
      </c>
      <c r="D19" s="6">
        <v>0.90625</v>
      </c>
      <c r="E19" s="6">
        <v>32</v>
      </c>
      <c r="F19">
        <f t="shared" si="0"/>
        <v>29</v>
      </c>
      <c r="G19">
        <v>20</v>
      </c>
      <c r="H19">
        <v>25.92</v>
      </c>
      <c r="I19">
        <v>20</v>
      </c>
      <c r="J19">
        <v>19</v>
      </c>
      <c r="K19">
        <v>19</v>
      </c>
      <c r="L19">
        <v>18</v>
      </c>
      <c r="M19">
        <f t="shared" si="1"/>
        <v>0.95</v>
      </c>
      <c r="N19">
        <f t="shared" si="1"/>
        <v>0.94736842105263153</v>
      </c>
      <c r="O19">
        <f t="shared" si="2"/>
        <v>2.6315789473684292E-3</v>
      </c>
      <c r="Q19" s="2">
        <v>18</v>
      </c>
      <c r="R19" s="2">
        <v>51</v>
      </c>
      <c r="S19" s="2">
        <v>25</v>
      </c>
      <c r="T19" s="2">
        <v>26</v>
      </c>
      <c r="U19" s="2">
        <v>21</v>
      </c>
      <c r="V19" s="2">
        <v>26</v>
      </c>
      <c r="W19">
        <f t="shared" si="3"/>
        <v>0.84</v>
      </c>
      <c r="X19">
        <f t="shared" si="3"/>
        <v>1</v>
      </c>
    </row>
    <row r="20" spans="1:24">
      <c r="A20" s="6">
        <v>1</v>
      </c>
      <c r="B20" s="6">
        <v>2</v>
      </c>
      <c r="C20" s="6" t="s">
        <v>42</v>
      </c>
      <c r="D20" s="6">
        <v>0.91891891891891897</v>
      </c>
      <c r="E20" s="6">
        <v>37</v>
      </c>
      <c r="F20">
        <f t="shared" si="0"/>
        <v>34</v>
      </c>
      <c r="G20">
        <v>21</v>
      </c>
      <c r="H20">
        <v>23.69</v>
      </c>
      <c r="I20">
        <v>24</v>
      </c>
      <c r="J20">
        <v>23</v>
      </c>
      <c r="K20">
        <v>24</v>
      </c>
      <c r="L20">
        <v>21</v>
      </c>
      <c r="M20">
        <f t="shared" si="1"/>
        <v>1</v>
      </c>
      <c r="N20">
        <f t="shared" si="1"/>
        <v>0.91304347826086951</v>
      </c>
      <c r="O20">
        <f t="shared" si="2"/>
        <v>8.6956521739130488E-2</v>
      </c>
      <c r="Q20" s="2">
        <v>19</v>
      </c>
      <c r="R20" s="2">
        <v>45</v>
      </c>
      <c r="S20" s="2">
        <v>22</v>
      </c>
      <c r="T20" s="2">
        <v>23</v>
      </c>
      <c r="U20" s="2">
        <v>21</v>
      </c>
      <c r="V20" s="2">
        <v>23</v>
      </c>
      <c r="W20">
        <f t="shared" si="3"/>
        <v>0.95454545454545459</v>
      </c>
      <c r="X20">
        <f t="shared" si="3"/>
        <v>1</v>
      </c>
    </row>
    <row r="21" spans="1:24">
      <c r="A21" s="6">
        <v>1</v>
      </c>
      <c r="B21" s="6">
        <v>2</v>
      </c>
      <c r="C21" s="6" t="s">
        <v>42</v>
      </c>
      <c r="D21" s="6">
        <v>0.82608695652173914</v>
      </c>
      <c r="E21" s="6">
        <v>23</v>
      </c>
      <c r="F21">
        <f t="shared" si="0"/>
        <v>19</v>
      </c>
      <c r="G21">
        <v>22</v>
      </c>
      <c r="H21">
        <v>25.17</v>
      </c>
      <c r="I21">
        <v>20</v>
      </c>
      <c r="J21">
        <v>20</v>
      </c>
      <c r="K21">
        <v>17</v>
      </c>
      <c r="L21">
        <v>18</v>
      </c>
      <c r="M21">
        <f t="shared" si="1"/>
        <v>0.85</v>
      </c>
      <c r="N21">
        <f t="shared" si="1"/>
        <v>0.9</v>
      </c>
      <c r="O21">
        <f t="shared" si="2"/>
        <v>-5.0000000000000044E-2</v>
      </c>
      <c r="Q21" s="2">
        <v>20</v>
      </c>
      <c r="R21" s="2">
        <v>42</v>
      </c>
      <c r="S21" s="2">
        <v>21</v>
      </c>
      <c r="T21" s="2">
        <v>21</v>
      </c>
      <c r="U21" s="2">
        <v>21</v>
      </c>
      <c r="V21" s="2">
        <v>20</v>
      </c>
      <c r="W21">
        <f t="shared" si="3"/>
        <v>1</v>
      </c>
      <c r="X21">
        <f>V21/T21</f>
        <v>0.95238095238095233</v>
      </c>
    </row>
    <row r="22" spans="1:24">
      <c r="A22" s="6">
        <v>1</v>
      </c>
      <c r="B22" s="6">
        <v>2</v>
      </c>
      <c r="C22" s="6" t="s">
        <v>42</v>
      </c>
      <c r="D22" s="6">
        <v>0.86111111111111116</v>
      </c>
      <c r="E22" s="6">
        <v>36</v>
      </c>
      <c r="F22">
        <f t="shared" si="0"/>
        <v>31</v>
      </c>
      <c r="G22">
        <v>23</v>
      </c>
      <c r="H22">
        <v>25.92</v>
      </c>
      <c r="I22">
        <v>12</v>
      </c>
      <c r="J22">
        <v>11</v>
      </c>
      <c r="K22">
        <v>12</v>
      </c>
      <c r="L22">
        <v>11</v>
      </c>
      <c r="M22">
        <f t="shared" si="1"/>
        <v>1</v>
      </c>
      <c r="N22">
        <f t="shared" si="1"/>
        <v>1</v>
      </c>
      <c r="O22">
        <f t="shared" si="2"/>
        <v>0</v>
      </c>
      <c r="Q22" s="2">
        <v>21</v>
      </c>
      <c r="R22" s="2">
        <v>52</v>
      </c>
      <c r="S22" s="2">
        <v>27</v>
      </c>
      <c r="T22" s="2">
        <v>25</v>
      </c>
      <c r="U22" s="2">
        <v>22</v>
      </c>
      <c r="V22" s="2">
        <v>25</v>
      </c>
      <c r="W22">
        <f t="shared" si="3"/>
        <v>0.81481481481481477</v>
      </c>
      <c r="X22">
        <f t="shared" si="3"/>
        <v>1</v>
      </c>
    </row>
    <row r="23" spans="1:24">
      <c r="A23" s="6">
        <v>1</v>
      </c>
      <c r="B23" s="6">
        <v>2</v>
      </c>
      <c r="C23" s="6" t="s">
        <v>42</v>
      </c>
      <c r="D23" s="6">
        <v>0.8928571428571429</v>
      </c>
      <c r="E23" s="6">
        <v>28</v>
      </c>
      <c r="F23">
        <f t="shared" si="0"/>
        <v>25</v>
      </c>
      <c r="G23">
        <v>24</v>
      </c>
      <c r="H23">
        <v>24.66</v>
      </c>
      <c r="I23">
        <v>24</v>
      </c>
      <c r="J23">
        <v>23</v>
      </c>
      <c r="K23">
        <v>22</v>
      </c>
      <c r="L23">
        <v>18</v>
      </c>
      <c r="M23">
        <f t="shared" si="1"/>
        <v>0.91666666666666663</v>
      </c>
      <c r="N23">
        <f t="shared" si="1"/>
        <v>0.78260869565217395</v>
      </c>
      <c r="O23">
        <f t="shared" si="2"/>
        <v>0.13405797101449268</v>
      </c>
      <c r="Q23" s="2">
        <v>22</v>
      </c>
      <c r="R23" s="2">
        <v>47</v>
      </c>
      <c r="S23" s="2">
        <v>23</v>
      </c>
      <c r="T23" s="2">
        <v>24</v>
      </c>
      <c r="U23" s="2">
        <v>21</v>
      </c>
      <c r="V23" s="2">
        <v>24</v>
      </c>
      <c r="W23">
        <f t="shared" si="3"/>
        <v>0.91304347826086951</v>
      </c>
      <c r="X23">
        <f t="shared" si="3"/>
        <v>1</v>
      </c>
    </row>
    <row r="24" spans="1:24">
      <c r="A24" s="6">
        <v>1</v>
      </c>
      <c r="B24" s="6">
        <v>2</v>
      </c>
      <c r="C24" s="6" t="s">
        <v>42</v>
      </c>
      <c r="D24" s="6">
        <v>0.97058823529411764</v>
      </c>
      <c r="E24" s="6">
        <v>34</v>
      </c>
      <c r="F24">
        <f t="shared" si="0"/>
        <v>33</v>
      </c>
      <c r="G24">
        <v>25</v>
      </c>
      <c r="H24">
        <v>25.64</v>
      </c>
      <c r="I24">
        <v>14</v>
      </c>
      <c r="J24">
        <v>13</v>
      </c>
      <c r="K24">
        <v>14</v>
      </c>
      <c r="L24">
        <v>13</v>
      </c>
      <c r="M24">
        <f t="shared" si="1"/>
        <v>1</v>
      </c>
      <c r="N24">
        <f t="shared" si="1"/>
        <v>1</v>
      </c>
      <c r="O24">
        <f t="shared" si="2"/>
        <v>0</v>
      </c>
      <c r="Q24" s="2">
        <v>23</v>
      </c>
      <c r="R24" s="2">
        <v>51</v>
      </c>
      <c r="S24" s="2">
        <v>24</v>
      </c>
      <c r="T24" s="2">
        <v>27</v>
      </c>
      <c r="U24" s="2">
        <v>21</v>
      </c>
      <c r="V24" s="2">
        <v>26</v>
      </c>
      <c r="W24">
        <f t="shared" si="3"/>
        <v>0.875</v>
      </c>
      <c r="X24">
        <f t="shared" si="3"/>
        <v>0.96296296296296291</v>
      </c>
    </row>
    <row r="25" spans="1:24">
      <c r="A25" s="6">
        <v>1</v>
      </c>
      <c r="B25" s="6">
        <v>2</v>
      </c>
      <c r="C25" s="6" t="s">
        <v>42</v>
      </c>
      <c r="D25" s="6">
        <v>0.86</v>
      </c>
      <c r="E25" s="6">
        <v>50</v>
      </c>
      <c r="F25">
        <f t="shared" si="0"/>
        <v>43</v>
      </c>
      <c r="G25">
        <v>27</v>
      </c>
      <c r="H25">
        <v>25.99</v>
      </c>
      <c r="I25">
        <v>23</v>
      </c>
      <c r="J25">
        <v>23</v>
      </c>
      <c r="K25">
        <v>22</v>
      </c>
      <c r="L25">
        <v>20</v>
      </c>
      <c r="M25">
        <f t="shared" si="1"/>
        <v>0.95652173913043481</v>
      </c>
      <c r="N25">
        <f t="shared" si="1"/>
        <v>0.86956521739130432</v>
      </c>
      <c r="O25">
        <f t="shared" si="2"/>
        <v>8.6956521739130488E-2</v>
      </c>
      <c r="Q25" s="2">
        <v>24</v>
      </c>
      <c r="R25" s="2">
        <v>31</v>
      </c>
      <c r="S25" s="2">
        <v>15</v>
      </c>
      <c r="T25" s="2">
        <v>16</v>
      </c>
      <c r="U25" s="2">
        <v>13</v>
      </c>
      <c r="V25" s="2">
        <v>16</v>
      </c>
      <c r="W25">
        <f t="shared" si="3"/>
        <v>0.8666666666666667</v>
      </c>
      <c r="X25">
        <f t="shared" si="3"/>
        <v>1</v>
      </c>
    </row>
    <row r="26" spans="1:24">
      <c r="A26" s="6">
        <v>1</v>
      </c>
      <c r="B26" s="6">
        <v>2</v>
      </c>
      <c r="C26" s="6" t="s">
        <v>42</v>
      </c>
      <c r="D26" s="6">
        <v>0.75</v>
      </c>
      <c r="E26" s="6">
        <v>40</v>
      </c>
      <c r="F26">
        <f t="shared" si="0"/>
        <v>30</v>
      </c>
      <c r="G26">
        <v>28</v>
      </c>
      <c r="H26">
        <v>25.62</v>
      </c>
      <c r="I26">
        <v>13</v>
      </c>
      <c r="J26">
        <v>14</v>
      </c>
      <c r="K26">
        <v>13</v>
      </c>
      <c r="L26">
        <v>8</v>
      </c>
      <c r="M26">
        <f t="shared" si="1"/>
        <v>1</v>
      </c>
      <c r="N26">
        <f t="shared" si="1"/>
        <v>0.5714285714285714</v>
      </c>
      <c r="O26">
        <f t="shared" si="2"/>
        <v>0.4285714285714286</v>
      </c>
      <c r="Q26" s="2">
        <v>25</v>
      </c>
      <c r="R26" s="2">
        <v>41</v>
      </c>
      <c r="S26" s="2">
        <v>20</v>
      </c>
      <c r="T26" s="2">
        <v>21</v>
      </c>
      <c r="U26" s="2">
        <v>18</v>
      </c>
      <c r="V26" s="2">
        <v>20</v>
      </c>
      <c r="W26">
        <f t="shared" si="3"/>
        <v>0.9</v>
      </c>
      <c r="X26">
        <f t="shared" si="3"/>
        <v>0.95238095238095233</v>
      </c>
    </row>
    <row r="27" spans="1:24">
      <c r="A27" s="6">
        <v>1</v>
      </c>
      <c r="B27" s="6">
        <v>2</v>
      </c>
      <c r="C27" s="6" t="s">
        <v>42</v>
      </c>
      <c r="D27" s="6">
        <v>0</v>
      </c>
      <c r="E27" s="6">
        <v>40</v>
      </c>
      <c r="F27">
        <f t="shared" si="0"/>
        <v>0</v>
      </c>
      <c r="G27">
        <v>29</v>
      </c>
      <c r="H27">
        <v>25.91</v>
      </c>
      <c r="I27">
        <v>17</v>
      </c>
      <c r="J27">
        <v>18</v>
      </c>
      <c r="K27">
        <v>17</v>
      </c>
      <c r="L27">
        <v>18</v>
      </c>
      <c r="M27">
        <f t="shared" si="1"/>
        <v>1</v>
      </c>
      <c r="N27">
        <f t="shared" si="1"/>
        <v>1</v>
      </c>
      <c r="O27">
        <f t="shared" si="2"/>
        <v>0</v>
      </c>
      <c r="Q27" s="2">
        <v>26</v>
      </c>
      <c r="R27" s="2">
        <v>51</v>
      </c>
      <c r="S27" s="2">
        <v>24</v>
      </c>
      <c r="T27" s="2">
        <v>27</v>
      </c>
      <c r="U27" s="2">
        <v>21</v>
      </c>
      <c r="V27" s="2">
        <v>27</v>
      </c>
      <c r="W27">
        <f t="shared" si="3"/>
        <v>0.875</v>
      </c>
      <c r="X27">
        <f t="shared" si="3"/>
        <v>1</v>
      </c>
    </row>
    <row r="28" spans="1:24">
      <c r="A28" s="6">
        <v>1</v>
      </c>
      <c r="B28" s="6">
        <v>2</v>
      </c>
      <c r="C28" s="6" t="s">
        <v>42</v>
      </c>
      <c r="D28" s="6">
        <v>0.90625</v>
      </c>
      <c r="E28" s="6">
        <v>32</v>
      </c>
      <c r="F28">
        <f t="shared" si="0"/>
        <v>29</v>
      </c>
      <c r="G28">
        <v>30</v>
      </c>
      <c r="H28">
        <v>19.329999999999998</v>
      </c>
      <c r="I28">
        <v>18</v>
      </c>
      <c r="J28">
        <v>19</v>
      </c>
      <c r="K28">
        <v>13</v>
      </c>
      <c r="L28">
        <v>10</v>
      </c>
      <c r="M28">
        <f t="shared" si="1"/>
        <v>0.72222222222222221</v>
      </c>
      <c r="N28">
        <f t="shared" si="1"/>
        <v>0.52631578947368418</v>
      </c>
      <c r="O28">
        <f t="shared" si="2"/>
        <v>0.19590643274853803</v>
      </c>
      <c r="Q28" s="2">
        <v>29</v>
      </c>
      <c r="R28" s="2">
        <v>33</v>
      </c>
      <c r="S28" s="2">
        <v>17</v>
      </c>
      <c r="T28" s="2">
        <v>16</v>
      </c>
      <c r="U28" s="2">
        <v>14</v>
      </c>
      <c r="V28" s="2">
        <v>16</v>
      </c>
      <c r="W28">
        <f t="shared" si="3"/>
        <v>0.82352941176470584</v>
      </c>
      <c r="X28">
        <f t="shared" si="3"/>
        <v>1</v>
      </c>
    </row>
    <row r="29" spans="1:24">
      <c r="A29" s="6">
        <v>1</v>
      </c>
      <c r="B29" s="6">
        <v>2</v>
      </c>
      <c r="C29" s="6" t="s">
        <v>42</v>
      </c>
      <c r="D29" s="6">
        <v>0.98039215686274506</v>
      </c>
      <c r="E29" s="6">
        <v>51</v>
      </c>
      <c r="F29">
        <f t="shared" si="0"/>
        <v>50</v>
      </c>
      <c r="G29">
        <v>31</v>
      </c>
      <c r="H29">
        <v>22.82</v>
      </c>
      <c r="I29">
        <v>18</v>
      </c>
      <c r="J29">
        <v>19</v>
      </c>
      <c r="K29">
        <v>17</v>
      </c>
      <c r="L29">
        <v>16</v>
      </c>
      <c r="M29">
        <f t="shared" si="1"/>
        <v>0.94444444444444442</v>
      </c>
      <c r="N29">
        <f t="shared" si="1"/>
        <v>0.84210526315789469</v>
      </c>
      <c r="O29">
        <f t="shared" si="2"/>
        <v>0.10233918128654973</v>
      </c>
      <c r="Q29" s="2">
        <v>30</v>
      </c>
      <c r="R29" s="2">
        <v>45</v>
      </c>
      <c r="S29" s="2">
        <v>23</v>
      </c>
      <c r="T29" s="2">
        <v>22</v>
      </c>
      <c r="U29" s="2">
        <v>23</v>
      </c>
      <c r="V29" s="2">
        <v>22</v>
      </c>
      <c r="W29">
        <f t="shared" si="3"/>
        <v>1</v>
      </c>
      <c r="X29">
        <f>V29/T29</f>
        <v>1</v>
      </c>
    </row>
    <row r="30" spans="1:24">
      <c r="A30" s="6">
        <v>1</v>
      </c>
      <c r="B30" s="6">
        <v>2</v>
      </c>
      <c r="C30" s="6" t="s">
        <v>42</v>
      </c>
      <c r="D30" s="6">
        <v>0.86486486486486491</v>
      </c>
      <c r="E30" s="6">
        <v>37</v>
      </c>
      <c r="F30">
        <f t="shared" si="0"/>
        <v>32</v>
      </c>
      <c r="G30">
        <v>32</v>
      </c>
      <c r="H30">
        <v>22.13</v>
      </c>
      <c r="I30">
        <v>28</v>
      </c>
      <c r="J30">
        <v>28</v>
      </c>
      <c r="K30">
        <v>27</v>
      </c>
      <c r="L30">
        <v>24</v>
      </c>
      <c r="M30">
        <f t="shared" si="1"/>
        <v>0.9642857142857143</v>
      </c>
      <c r="N30">
        <f t="shared" si="1"/>
        <v>0.8571428571428571</v>
      </c>
      <c r="O30">
        <f t="shared" si="2"/>
        <v>0.10714285714285721</v>
      </c>
      <c r="Q30" s="2">
        <v>31</v>
      </c>
      <c r="R30" s="2">
        <v>40</v>
      </c>
      <c r="S30" s="2">
        <v>20</v>
      </c>
      <c r="T30" s="2">
        <v>20</v>
      </c>
      <c r="U30" s="2">
        <v>18</v>
      </c>
      <c r="V30" s="2">
        <v>20</v>
      </c>
      <c r="W30">
        <f t="shared" si="3"/>
        <v>0.9</v>
      </c>
      <c r="X30">
        <f>V30/T30</f>
        <v>1</v>
      </c>
    </row>
    <row r="31" spans="1:24">
      <c r="A31" s="6">
        <v>1</v>
      </c>
      <c r="B31" s="6">
        <v>2</v>
      </c>
      <c r="C31" s="6" t="s">
        <v>42</v>
      </c>
      <c r="D31" s="6">
        <v>0.96296296296296291</v>
      </c>
      <c r="E31" s="6">
        <v>27</v>
      </c>
      <c r="F31">
        <f t="shared" si="0"/>
        <v>26</v>
      </c>
      <c r="G31" t="s">
        <v>43</v>
      </c>
      <c r="M31">
        <f>AVERAGE(M2:M30)</f>
        <v>0.9567066268173996</v>
      </c>
      <c r="N31">
        <f>AVERAGE(N2:N30)</f>
        <v>0.87309647682991209</v>
      </c>
      <c r="O31">
        <f>AVERAGE(O2:O30)</f>
        <v>8.3610149987487642E-2</v>
      </c>
      <c r="Q31" s="2">
        <v>32</v>
      </c>
      <c r="R31" s="2">
        <v>52</v>
      </c>
      <c r="S31" s="2">
        <v>26</v>
      </c>
      <c r="T31" s="2">
        <v>26</v>
      </c>
      <c r="U31" s="2">
        <v>24</v>
      </c>
      <c r="V31" s="2">
        <v>26</v>
      </c>
      <c r="W31">
        <f t="shared" si="3"/>
        <v>0.92307692307692313</v>
      </c>
      <c r="X31">
        <f>V31/T31</f>
        <v>1</v>
      </c>
    </row>
    <row r="32" spans="1:24">
      <c r="A32" s="6">
        <v>1</v>
      </c>
      <c r="B32" s="6">
        <v>2</v>
      </c>
      <c r="C32" s="6" t="s">
        <v>42</v>
      </c>
      <c r="D32" s="6">
        <v>0.88</v>
      </c>
      <c r="E32" s="6">
        <v>25</v>
      </c>
      <c r="F32">
        <f t="shared" si="0"/>
        <v>22</v>
      </c>
      <c r="M32">
        <f>STDEV(M2:M30)/SQRT(29)</f>
        <v>1.1965058611578849E-2</v>
      </c>
      <c r="N32">
        <f>STDEV(N2:N30)/SQRT(29)</f>
        <v>2.349914664357548E-2</v>
      </c>
      <c r="W32">
        <f>AVERAGE(W2:W31)</f>
        <v>0.88696737922665381</v>
      </c>
      <c r="X32">
        <f>AVERAGE(X2:X31)</f>
        <v>0.96359026360291389</v>
      </c>
    </row>
    <row r="33" spans="1:24">
      <c r="A33" s="6">
        <v>1</v>
      </c>
      <c r="B33" s="6">
        <v>2</v>
      </c>
      <c r="C33" s="6" t="s">
        <v>42</v>
      </c>
      <c r="D33" s="6">
        <v>0.87804878048780488</v>
      </c>
      <c r="E33" s="6">
        <v>41</v>
      </c>
      <c r="F33">
        <f t="shared" si="0"/>
        <v>36</v>
      </c>
      <c r="W33">
        <f>STDEV(W2:W31)/SQRT(30)</f>
        <v>2.3985260417509955E-2</v>
      </c>
      <c r="X33">
        <f>STDEV(X2:X31)/SQRT(30)</f>
        <v>2.0376733637582863E-2</v>
      </c>
    </row>
    <row r="34" spans="1:24">
      <c r="A34" s="6">
        <v>1</v>
      </c>
      <c r="B34" s="6">
        <v>2</v>
      </c>
      <c r="C34" s="6" t="s">
        <v>42</v>
      </c>
      <c r="D34" s="6">
        <v>0.47826086956521741</v>
      </c>
      <c r="E34" s="6">
        <v>23</v>
      </c>
      <c r="F34">
        <f t="shared" si="0"/>
        <v>11</v>
      </c>
    </row>
    <row r="35" spans="1:24">
      <c r="A35" s="6">
        <v>2</v>
      </c>
      <c r="B35" s="6">
        <v>1</v>
      </c>
      <c r="C35" s="8" t="s">
        <v>44</v>
      </c>
      <c r="D35" s="6">
        <v>0.98</v>
      </c>
      <c r="E35" s="8">
        <v>50</v>
      </c>
      <c r="F35">
        <f t="shared" si="0"/>
        <v>49</v>
      </c>
    </row>
    <row r="36" spans="1:24">
      <c r="A36" s="6">
        <v>2</v>
      </c>
      <c r="B36" s="6">
        <v>1</v>
      </c>
      <c r="C36" s="8" t="s">
        <v>44</v>
      </c>
      <c r="D36" s="6">
        <v>9.0909090909090912E-2</v>
      </c>
      <c r="E36" s="8">
        <v>33</v>
      </c>
      <c r="F36">
        <f t="shared" si="0"/>
        <v>3</v>
      </c>
      <c r="L36" t="s">
        <v>45</v>
      </c>
      <c r="M36">
        <v>0.9567066268173996</v>
      </c>
      <c r="N36">
        <v>1.1965058611578849E-2</v>
      </c>
      <c r="U36" t="s">
        <v>46</v>
      </c>
      <c r="V36">
        <v>0.88696737922665381</v>
      </c>
      <c r="W36">
        <v>2.3985260417509955E-2</v>
      </c>
    </row>
    <row r="37" spans="1:24">
      <c r="A37" s="6">
        <v>2</v>
      </c>
      <c r="B37" s="6">
        <v>1</v>
      </c>
      <c r="C37" s="8" t="s">
        <v>44</v>
      </c>
      <c r="D37" s="6">
        <v>1</v>
      </c>
      <c r="E37" s="8">
        <v>33</v>
      </c>
      <c r="F37">
        <f t="shared" si="0"/>
        <v>33</v>
      </c>
      <c r="L37" t="s">
        <v>47</v>
      </c>
      <c r="M37">
        <v>0.87309647682991209</v>
      </c>
      <c r="N37">
        <v>2.349914664357548E-2</v>
      </c>
      <c r="U37" t="s">
        <v>47</v>
      </c>
      <c r="V37">
        <v>0.96359026360291389</v>
      </c>
      <c r="W37">
        <v>2.0376733637582863E-2</v>
      </c>
    </row>
    <row r="38" spans="1:24">
      <c r="A38" s="6">
        <v>2</v>
      </c>
      <c r="B38" s="6">
        <v>1</v>
      </c>
      <c r="C38" s="8" t="s">
        <v>44</v>
      </c>
      <c r="D38" s="6">
        <v>1</v>
      </c>
      <c r="E38" s="8">
        <v>6</v>
      </c>
      <c r="F38">
        <f t="shared" si="0"/>
        <v>6</v>
      </c>
    </row>
    <row r="39" spans="1:24">
      <c r="A39" s="6">
        <v>2</v>
      </c>
      <c r="B39" s="6">
        <v>1</v>
      </c>
      <c r="C39" s="8" t="s">
        <v>44</v>
      </c>
      <c r="D39" s="6">
        <v>0.77777777777777779</v>
      </c>
      <c r="E39" s="8">
        <v>27</v>
      </c>
      <c r="F39">
        <f t="shared" si="0"/>
        <v>21</v>
      </c>
    </row>
    <row r="40" spans="1:24">
      <c r="A40" s="6">
        <v>2</v>
      </c>
      <c r="B40" s="6">
        <v>1</v>
      </c>
      <c r="C40" s="8" t="s">
        <v>44</v>
      </c>
      <c r="D40" s="6">
        <v>1</v>
      </c>
      <c r="E40" s="8">
        <v>52</v>
      </c>
      <c r="F40">
        <f t="shared" si="0"/>
        <v>52</v>
      </c>
    </row>
    <row r="41" spans="1:24">
      <c r="A41" s="6">
        <v>2</v>
      </c>
      <c r="B41" s="6">
        <v>1</v>
      </c>
      <c r="C41" s="8" t="s">
        <v>44</v>
      </c>
      <c r="D41" s="6">
        <v>0.97959183673469385</v>
      </c>
      <c r="E41" s="8">
        <v>49</v>
      </c>
      <c r="F41">
        <f t="shared" si="0"/>
        <v>48</v>
      </c>
    </row>
    <row r="42" spans="1:24">
      <c r="A42" s="6">
        <v>2</v>
      </c>
      <c r="B42" s="6">
        <v>1</v>
      </c>
      <c r="C42" s="8" t="s">
        <v>44</v>
      </c>
      <c r="D42" s="6">
        <v>0.61290322580645162</v>
      </c>
      <c r="E42" s="8">
        <v>31</v>
      </c>
      <c r="F42">
        <f t="shared" si="0"/>
        <v>19</v>
      </c>
    </row>
    <row r="43" spans="1:24">
      <c r="A43" s="6">
        <v>2</v>
      </c>
      <c r="B43" s="6">
        <v>1</v>
      </c>
      <c r="C43" s="8" t="s">
        <v>44</v>
      </c>
      <c r="D43" s="6">
        <v>0</v>
      </c>
      <c r="E43" s="8">
        <v>14</v>
      </c>
      <c r="F43">
        <f t="shared" si="0"/>
        <v>0</v>
      </c>
    </row>
    <row r="44" spans="1:24">
      <c r="A44" s="6">
        <v>2</v>
      </c>
      <c r="B44" s="6">
        <v>1</v>
      </c>
      <c r="C44" s="8" t="s">
        <v>44</v>
      </c>
      <c r="D44" s="6">
        <v>0.91891891891891897</v>
      </c>
      <c r="E44" s="8">
        <v>37</v>
      </c>
      <c r="F44">
        <f t="shared" si="0"/>
        <v>34</v>
      </c>
    </row>
    <row r="45" spans="1:24">
      <c r="A45" s="6">
        <v>2</v>
      </c>
      <c r="B45" s="6">
        <v>1</v>
      </c>
      <c r="C45" s="8" t="s">
        <v>44</v>
      </c>
      <c r="D45" s="6">
        <v>7.8947368421052627E-2</v>
      </c>
      <c r="E45" s="8">
        <v>38</v>
      </c>
      <c r="F45">
        <f t="shared" si="0"/>
        <v>3</v>
      </c>
    </row>
    <row r="46" spans="1:24">
      <c r="A46" s="6">
        <v>2</v>
      </c>
      <c r="B46" s="6">
        <v>2</v>
      </c>
      <c r="C46" s="8" t="s">
        <v>48</v>
      </c>
      <c r="D46" s="6">
        <v>0</v>
      </c>
      <c r="E46" s="8">
        <v>28</v>
      </c>
      <c r="F46">
        <f t="shared" si="0"/>
        <v>0</v>
      </c>
    </row>
    <row r="47" spans="1:24">
      <c r="A47" s="6">
        <v>2</v>
      </c>
      <c r="B47" s="6">
        <v>2</v>
      </c>
      <c r="C47" s="8" t="s">
        <v>48</v>
      </c>
      <c r="D47" s="6">
        <v>0.35</v>
      </c>
      <c r="E47" s="8">
        <v>20</v>
      </c>
      <c r="F47">
        <f t="shared" si="0"/>
        <v>7</v>
      </c>
    </row>
    <row r="48" spans="1:24">
      <c r="A48" s="6">
        <v>2</v>
      </c>
      <c r="B48" s="6">
        <v>2</v>
      </c>
      <c r="C48" s="8" t="s">
        <v>48</v>
      </c>
      <c r="D48" s="6">
        <v>0.23809523809523808</v>
      </c>
      <c r="E48" s="8">
        <v>42</v>
      </c>
      <c r="F48">
        <f t="shared" si="0"/>
        <v>10</v>
      </c>
    </row>
    <row r="49" spans="1:9">
      <c r="A49" s="6">
        <v>2</v>
      </c>
      <c r="B49" s="6">
        <v>2</v>
      </c>
      <c r="C49" s="8" t="s">
        <v>48</v>
      </c>
      <c r="D49" s="6">
        <v>0.96969696969696972</v>
      </c>
      <c r="E49" s="8">
        <v>33</v>
      </c>
      <c r="F49">
        <f t="shared" si="0"/>
        <v>32</v>
      </c>
    </row>
    <row r="50" spans="1:9">
      <c r="A50" s="6">
        <v>2</v>
      </c>
      <c r="B50" s="6">
        <v>2</v>
      </c>
      <c r="C50" s="8" t="s">
        <v>48</v>
      </c>
      <c r="D50" s="6">
        <v>0.48484848484848486</v>
      </c>
      <c r="E50" s="8">
        <v>33</v>
      </c>
      <c r="F50">
        <f t="shared" si="0"/>
        <v>16</v>
      </c>
    </row>
    <row r="51" spans="1:9">
      <c r="A51" s="6">
        <v>2</v>
      </c>
      <c r="B51" s="6">
        <v>2</v>
      </c>
      <c r="C51" s="8" t="s">
        <v>48</v>
      </c>
      <c r="D51" s="6">
        <v>1</v>
      </c>
      <c r="E51" s="8">
        <v>27</v>
      </c>
      <c r="F51">
        <f t="shared" si="0"/>
        <v>27</v>
      </c>
    </row>
    <row r="52" spans="1:9">
      <c r="A52" s="6">
        <v>2</v>
      </c>
      <c r="B52" s="6">
        <v>2</v>
      </c>
      <c r="C52" s="8" t="s">
        <v>48</v>
      </c>
      <c r="D52" s="6">
        <v>1</v>
      </c>
      <c r="E52" s="8">
        <v>32</v>
      </c>
      <c r="F52">
        <f t="shared" si="0"/>
        <v>32</v>
      </c>
    </row>
    <row r="53" spans="1:9">
      <c r="A53" s="6">
        <v>2</v>
      </c>
      <c r="B53" s="6">
        <v>2</v>
      </c>
      <c r="C53" s="8" t="s">
        <v>48</v>
      </c>
      <c r="D53" s="6">
        <v>0</v>
      </c>
      <c r="E53" s="8">
        <v>5</v>
      </c>
      <c r="F53">
        <f t="shared" si="0"/>
        <v>0</v>
      </c>
    </row>
    <row r="54" spans="1:9">
      <c r="A54" s="6">
        <v>2</v>
      </c>
      <c r="B54" s="6">
        <v>2</v>
      </c>
      <c r="C54" s="8" t="s">
        <v>48</v>
      </c>
      <c r="D54" s="6">
        <v>0.7441860465116279</v>
      </c>
      <c r="E54" s="8">
        <v>43</v>
      </c>
      <c r="F54">
        <f t="shared" si="0"/>
        <v>32</v>
      </c>
    </row>
    <row r="55" spans="1:9">
      <c r="A55" s="6">
        <v>2</v>
      </c>
      <c r="B55" s="6">
        <v>2</v>
      </c>
      <c r="C55" s="8" t="s">
        <v>48</v>
      </c>
      <c r="D55" s="6">
        <v>0.61538461538461542</v>
      </c>
      <c r="E55" s="8">
        <v>26</v>
      </c>
      <c r="F55">
        <f t="shared" si="0"/>
        <v>16</v>
      </c>
    </row>
    <row r="56" spans="1:9">
      <c r="A56" s="6">
        <v>2</v>
      </c>
      <c r="B56" s="6">
        <v>2</v>
      </c>
      <c r="C56" s="8" t="s">
        <v>48</v>
      </c>
      <c r="D56" s="6">
        <v>0.66666666666666663</v>
      </c>
      <c r="E56" s="8">
        <v>3</v>
      </c>
      <c r="F56">
        <f t="shared" si="0"/>
        <v>2</v>
      </c>
    </row>
    <row r="57" spans="1:9">
      <c r="A57" s="6">
        <v>2</v>
      </c>
      <c r="B57" s="6">
        <v>2</v>
      </c>
      <c r="C57" s="8" t="s">
        <v>48</v>
      </c>
      <c r="D57" s="6"/>
      <c r="E57" s="8">
        <v>5</v>
      </c>
    </row>
    <row r="59" spans="1:9">
      <c r="D59" t="s">
        <v>49</v>
      </c>
      <c r="E59" t="s">
        <v>50</v>
      </c>
      <c r="F59" t="s">
        <v>23</v>
      </c>
      <c r="H59" t="s">
        <v>24</v>
      </c>
    </row>
    <row r="60" spans="1:9">
      <c r="C60" t="s">
        <v>51</v>
      </c>
      <c r="D60">
        <f>AVERAGE(D2:D18,D35:D45)</f>
        <v>0.83326219946840385</v>
      </c>
      <c r="E60">
        <f>STDEV(D2:D18,D35:D45)/SQRT(28)</f>
        <v>5.5389950661944881E-2</v>
      </c>
      <c r="F60">
        <f>AVERAGE(E2:E18,E35:E45)</f>
        <v>38</v>
      </c>
      <c r="G60">
        <f>STDEV(E2:E18,E35:E45)/SQRT(28)</f>
        <v>2.4086484387696143</v>
      </c>
      <c r="H60">
        <f>AVERAGE(F2:F18,F35:F45)</f>
        <v>32.571428571428569</v>
      </c>
      <c r="I60">
        <f>STDEV(F2:F18,F35:F45)/SQRT(28)</f>
        <v>3.0317668078736295</v>
      </c>
    </row>
    <row r="61" spans="1:9">
      <c r="C61" t="s">
        <v>52</v>
      </c>
      <c r="D61">
        <f>AVERAGE(D19:D34,D46:D56)</f>
        <v>0.70390629706111973</v>
      </c>
      <c r="E61">
        <f>STDEV(D19:D34,D46:D57)/SQRT(27)</f>
        <v>6.2204096540095878E-2</v>
      </c>
      <c r="F61">
        <f>AVERAGE(E19:E34,E46:E56)</f>
        <v>31.407407407407408</v>
      </c>
      <c r="G61">
        <f>STDEV(E19:E34,E46:E57)/SQRT(27)</f>
        <v>2.310874954017637</v>
      </c>
      <c r="H61">
        <f>AVERAGE(F19:F34,F46:F56)</f>
        <v>23.111111111111111</v>
      </c>
      <c r="I61">
        <f>STDEV(F19:F34,F46:F57)/SQRT(27)</f>
        <v>2.6063331444078912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U50"/>
  <sheetViews>
    <sheetView workbookViewId="0">
      <selection activeCell="Q2" sqref="Q2"/>
    </sheetView>
  </sheetViews>
  <sheetFormatPr baseColWidth="10" defaultRowHeight="15" x14ac:dyDescent="0"/>
  <sheetData>
    <row r="1" spans="10:21">
      <c r="J1" t="s">
        <v>0</v>
      </c>
      <c r="Q1" t="s">
        <v>19</v>
      </c>
    </row>
    <row r="2" spans="10:21">
      <c r="J2" t="s">
        <v>1</v>
      </c>
      <c r="K2" t="s">
        <v>2</v>
      </c>
      <c r="L2" t="s">
        <v>3</v>
      </c>
      <c r="M2" t="s">
        <v>4</v>
      </c>
      <c r="N2" t="s">
        <v>5</v>
      </c>
      <c r="Q2" s="1" t="s">
        <v>1</v>
      </c>
      <c r="R2" s="1" t="s">
        <v>3</v>
      </c>
      <c r="S2" s="1" t="s">
        <v>2</v>
      </c>
      <c r="T2" s="1" t="s">
        <v>17</v>
      </c>
      <c r="U2" s="1" t="s">
        <v>5</v>
      </c>
    </row>
    <row r="3" spans="10:21">
      <c r="J3" t="s">
        <v>6</v>
      </c>
      <c r="K3" t="s">
        <v>7</v>
      </c>
      <c r="L3" t="s">
        <v>8</v>
      </c>
      <c r="M3">
        <v>2.23457427614444</v>
      </c>
      <c r="N3">
        <v>1</v>
      </c>
      <c r="Q3" s="1" t="s">
        <v>18</v>
      </c>
      <c r="R3" s="1" t="s">
        <v>8</v>
      </c>
      <c r="S3" s="1" t="s">
        <v>7</v>
      </c>
      <c r="T3" s="1">
        <v>357.05437860000001</v>
      </c>
      <c r="U3" s="1">
        <v>1</v>
      </c>
    </row>
    <row r="4" spans="10:21">
      <c r="J4" t="s">
        <v>6</v>
      </c>
      <c r="K4" t="s">
        <v>7</v>
      </c>
      <c r="L4" t="s">
        <v>8</v>
      </c>
      <c r="M4">
        <v>14.469809106918678</v>
      </c>
      <c r="N4">
        <v>2</v>
      </c>
      <c r="Q4" s="1" t="s">
        <v>18</v>
      </c>
      <c r="R4" s="1" t="s">
        <v>8</v>
      </c>
      <c r="S4" s="1" t="s">
        <v>7</v>
      </c>
      <c r="T4" s="1">
        <v>27.96572621</v>
      </c>
      <c r="U4" s="1">
        <v>2</v>
      </c>
    </row>
    <row r="5" spans="10:21">
      <c r="J5" t="s">
        <v>9</v>
      </c>
      <c r="K5" t="s">
        <v>7</v>
      </c>
      <c r="L5" t="s">
        <v>8</v>
      </c>
      <c r="M5">
        <v>278.43561929420866</v>
      </c>
      <c r="N5">
        <v>1</v>
      </c>
      <c r="Q5" s="1" t="s">
        <v>18</v>
      </c>
      <c r="R5" s="1" t="s">
        <v>8</v>
      </c>
      <c r="S5" s="1" t="s">
        <v>10</v>
      </c>
      <c r="T5" s="1">
        <v>12.63864264</v>
      </c>
      <c r="U5" s="1">
        <v>1</v>
      </c>
    </row>
    <row r="6" spans="10:21">
      <c r="J6" t="s">
        <v>9</v>
      </c>
      <c r="K6" t="s">
        <v>7</v>
      </c>
      <c r="L6" t="s">
        <v>8</v>
      </c>
      <c r="M6">
        <v>129.82356337708669</v>
      </c>
      <c r="N6">
        <v>2</v>
      </c>
      <c r="Q6" s="1" t="s">
        <v>18</v>
      </c>
      <c r="R6" s="1" t="s">
        <v>8</v>
      </c>
      <c r="S6" s="1" t="s">
        <v>10</v>
      </c>
      <c r="T6" s="1">
        <v>4.6378718729999999</v>
      </c>
      <c r="U6" s="1">
        <v>2</v>
      </c>
    </row>
    <row r="7" spans="10:21">
      <c r="J7" t="s">
        <v>6</v>
      </c>
      <c r="K7" t="s">
        <v>10</v>
      </c>
      <c r="L7" t="s">
        <v>8</v>
      </c>
      <c r="M7">
        <v>10.456144324491053</v>
      </c>
      <c r="N7">
        <v>1</v>
      </c>
      <c r="Q7" s="1" t="s">
        <v>18</v>
      </c>
      <c r="R7" s="1" t="s">
        <v>8</v>
      </c>
      <c r="S7" s="1" t="s">
        <v>11</v>
      </c>
      <c r="T7" s="1">
        <v>18.142572210000001</v>
      </c>
      <c r="U7" s="1">
        <v>1</v>
      </c>
    </row>
    <row r="8" spans="10:21">
      <c r="J8" t="s">
        <v>6</v>
      </c>
      <c r="K8" t="s">
        <v>10</v>
      </c>
      <c r="L8" t="s">
        <v>8</v>
      </c>
      <c r="M8">
        <v>5.3352907845641724</v>
      </c>
      <c r="N8">
        <v>2</v>
      </c>
      <c r="Q8" s="1" t="s">
        <v>18</v>
      </c>
      <c r="R8" s="1" t="s">
        <v>8</v>
      </c>
      <c r="S8" s="1" t="s">
        <v>11</v>
      </c>
      <c r="T8" s="1">
        <v>2.8962933849999999</v>
      </c>
      <c r="U8" s="1">
        <v>2</v>
      </c>
    </row>
    <row r="9" spans="10:21">
      <c r="J9" t="s">
        <v>9</v>
      </c>
      <c r="K9" t="s">
        <v>10</v>
      </c>
      <c r="L9" t="s">
        <v>8</v>
      </c>
      <c r="M9">
        <v>44.183154227820552</v>
      </c>
      <c r="N9">
        <v>1</v>
      </c>
      <c r="Q9" s="1" t="s">
        <v>18</v>
      </c>
      <c r="R9" s="1" t="s">
        <v>8</v>
      </c>
      <c r="S9" s="1" t="s">
        <v>12</v>
      </c>
      <c r="T9" s="1">
        <v>190.0888894</v>
      </c>
      <c r="U9" s="1">
        <v>1</v>
      </c>
    </row>
    <row r="10" spans="10:21">
      <c r="J10" t="s">
        <v>9</v>
      </c>
      <c r="K10" t="s">
        <v>10</v>
      </c>
      <c r="L10" t="s">
        <v>8</v>
      </c>
      <c r="M10">
        <v>22.717020112682967</v>
      </c>
      <c r="N10">
        <v>2</v>
      </c>
      <c r="Q10" s="1" t="s">
        <v>18</v>
      </c>
      <c r="R10" s="1" t="s">
        <v>8</v>
      </c>
      <c r="S10" s="1" t="s">
        <v>12</v>
      </c>
      <c r="T10" s="1">
        <v>22.945225109999999</v>
      </c>
      <c r="U10" s="1">
        <v>2</v>
      </c>
    </row>
    <row r="11" spans="10:21">
      <c r="J11" t="s">
        <v>6</v>
      </c>
      <c r="K11" t="s">
        <v>11</v>
      </c>
      <c r="L11" t="s">
        <v>8</v>
      </c>
      <c r="M11">
        <v>5.7585344739589024</v>
      </c>
      <c r="N11">
        <v>1</v>
      </c>
      <c r="Q11" s="1" t="s">
        <v>18</v>
      </c>
      <c r="R11" s="1" t="s">
        <v>8</v>
      </c>
      <c r="S11" s="1" t="s">
        <v>13</v>
      </c>
      <c r="T11" s="1">
        <v>0.40102164499999998</v>
      </c>
      <c r="U11" s="1">
        <v>1</v>
      </c>
    </row>
    <row r="12" spans="10:21">
      <c r="J12" t="s">
        <v>6</v>
      </c>
      <c r="K12" t="s">
        <v>11</v>
      </c>
      <c r="L12" t="s">
        <v>8</v>
      </c>
      <c r="M12">
        <v>15.286534583573783</v>
      </c>
      <c r="N12">
        <v>2</v>
      </c>
      <c r="Q12" s="1" t="s">
        <v>18</v>
      </c>
      <c r="R12" s="1" t="s">
        <v>8</v>
      </c>
      <c r="S12" s="1" t="s">
        <v>13</v>
      </c>
      <c r="T12" s="1">
        <v>12.04197398</v>
      </c>
      <c r="U12" s="1">
        <v>2</v>
      </c>
    </row>
    <row r="13" spans="10:21">
      <c r="J13" t="s">
        <v>9</v>
      </c>
      <c r="K13" t="s">
        <v>11</v>
      </c>
      <c r="L13" t="s">
        <v>8</v>
      </c>
      <c r="M13">
        <v>82.718528997684061</v>
      </c>
      <c r="N13">
        <v>1</v>
      </c>
      <c r="Q13" s="1" t="s">
        <v>18</v>
      </c>
      <c r="R13" s="1" t="s">
        <v>8</v>
      </c>
      <c r="S13" s="1" t="s">
        <v>14</v>
      </c>
      <c r="T13" s="1">
        <v>0.85752854700000003</v>
      </c>
      <c r="U13" s="1">
        <v>1</v>
      </c>
    </row>
    <row r="14" spans="10:21">
      <c r="J14" t="s">
        <v>9</v>
      </c>
      <c r="K14" t="s">
        <v>11</v>
      </c>
      <c r="L14" t="s">
        <v>8</v>
      </c>
      <c r="M14">
        <v>22.555768109297937</v>
      </c>
      <c r="N14">
        <v>2</v>
      </c>
      <c r="Q14" s="1" t="s">
        <v>18</v>
      </c>
      <c r="R14" s="1" t="s">
        <v>8</v>
      </c>
      <c r="S14" s="1" t="s">
        <v>14</v>
      </c>
      <c r="T14" s="1">
        <v>2.0705196340000001</v>
      </c>
      <c r="U14" s="1">
        <v>2</v>
      </c>
    </row>
    <row r="15" spans="10:21">
      <c r="J15" t="s">
        <v>6</v>
      </c>
      <c r="K15" t="s">
        <v>12</v>
      </c>
      <c r="L15" t="s">
        <v>8</v>
      </c>
      <c r="M15">
        <v>4.6589343458738197</v>
      </c>
      <c r="N15">
        <v>1</v>
      </c>
    </row>
    <row r="16" spans="10:21">
      <c r="J16" t="s">
        <v>6</v>
      </c>
      <c r="K16" t="s">
        <v>12</v>
      </c>
      <c r="L16" t="s">
        <v>8</v>
      </c>
      <c r="M16">
        <v>9.0370979199042036</v>
      </c>
      <c r="N16">
        <v>2</v>
      </c>
    </row>
    <row r="17" spans="10:14">
      <c r="J17" t="s">
        <v>9</v>
      </c>
      <c r="K17" t="s">
        <v>12</v>
      </c>
      <c r="L17" t="s">
        <v>8</v>
      </c>
      <c r="M17">
        <v>140.65803241150741</v>
      </c>
      <c r="N17">
        <v>1</v>
      </c>
    </row>
    <row r="18" spans="10:14">
      <c r="J18" t="s">
        <v>9</v>
      </c>
      <c r="K18" t="s">
        <v>12</v>
      </c>
      <c r="L18" t="s">
        <v>8</v>
      </c>
      <c r="M18">
        <v>55.286454719016689</v>
      </c>
      <c r="N18">
        <v>2</v>
      </c>
    </row>
    <row r="19" spans="10:14">
      <c r="J19" t="s">
        <v>6</v>
      </c>
      <c r="K19" t="s">
        <v>13</v>
      </c>
      <c r="L19" t="s">
        <v>8</v>
      </c>
      <c r="M19">
        <v>2.7707690887708214</v>
      </c>
      <c r="N19">
        <v>1</v>
      </c>
    </row>
    <row r="20" spans="10:14">
      <c r="J20" t="s">
        <v>6</v>
      </c>
      <c r="K20" t="s">
        <v>13</v>
      </c>
      <c r="L20" t="s">
        <v>8</v>
      </c>
      <c r="M20">
        <v>10.338822645099997</v>
      </c>
      <c r="N20">
        <v>2</v>
      </c>
    </row>
    <row r="21" spans="10:14">
      <c r="J21" t="s">
        <v>9</v>
      </c>
      <c r="K21" t="s">
        <v>13</v>
      </c>
      <c r="L21" t="s">
        <v>8</v>
      </c>
      <c r="M21">
        <v>38.553385822188176</v>
      </c>
      <c r="N21">
        <v>1</v>
      </c>
    </row>
    <row r="22" spans="10:14">
      <c r="J22" t="s">
        <v>9</v>
      </c>
      <c r="K22" t="s">
        <v>13</v>
      </c>
      <c r="L22" t="s">
        <v>8</v>
      </c>
      <c r="M22">
        <v>10.681206236022536</v>
      </c>
      <c r="N22">
        <v>2</v>
      </c>
    </row>
    <row r="23" spans="10:14">
      <c r="J23" t="s">
        <v>6</v>
      </c>
      <c r="K23" t="s">
        <v>14</v>
      </c>
      <c r="L23" t="s">
        <v>8</v>
      </c>
      <c r="M23">
        <v>1.2852812197190358</v>
      </c>
      <c r="N23">
        <v>1</v>
      </c>
    </row>
    <row r="24" spans="10:14">
      <c r="J24" t="s">
        <v>6</v>
      </c>
      <c r="K24" t="s">
        <v>14</v>
      </c>
      <c r="L24" t="s">
        <v>8</v>
      </c>
      <c r="M24">
        <v>3.5000309533851106</v>
      </c>
      <c r="N24">
        <v>2</v>
      </c>
    </row>
    <row r="25" spans="10:14">
      <c r="J25" t="s">
        <v>9</v>
      </c>
      <c r="K25" t="s">
        <v>14</v>
      </c>
      <c r="L25" t="s">
        <v>8</v>
      </c>
      <c r="M25">
        <v>12.863668477557955</v>
      </c>
      <c r="N25">
        <v>1</v>
      </c>
    </row>
    <row r="26" spans="10:14">
      <c r="J26" t="s">
        <v>9</v>
      </c>
      <c r="K26" t="s">
        <v>14</v>
      </c>
      <c r="L26" t="s">
        <v>8</v>
      </c>
      <c r="M26">
        <v>4.8866783799474627</v>
      </c>
      <c r="N26">
        <v>2</v>
      </c>
    </row>
    <row r="27" spans="10:14">
      <c r="J27" t="s">
        <v>6</v>
      </c>
      <c r="K27" t="s">
        <v>7</v>
      </c>
      <c r="L27" t="s">
        <v>15</v>
      </c>
      <c r="M27" t="s">
        <v>16</v>
      </c>
      <c r="N27">
        <v>1</v>
      </c>
    </row>
    <row r="28" spans="10:14">
      <c r="J28" t="s">
        <v>6</v>
      </c>
      <c r="K28" t="s">
        <v>7</v>
      </c>
      <c r="L28" t="s">
        <v>15</v>
      </c>
      <c r="M28">
        <v>8.2357999340213421</v>
      </c>
      <c r="N28">
        <v>2</v>
      </c>
    </row>
    <row r="29" spans="10:14">
      <c r="J29" t="s">
        <v>9</v>
      </c>
      <c r="K29" t="s">
        <v>7</v>
      </c>
      <c r="L29" t="s">
        <v>15</v>
      </c>
      <c r="M29">
        <v>114.64021339538979</v>
      </c>
      <c r="N29">
        <v>1</v>
      </c>
    </row>
    <row r="30" spans="10:14">
      <c r="J30" t="s">
        <v>9</v>
      </c>
      <c r="K30" t="s">
        <v>7</v>
      </c>
      <c r="L30" t="s">
        <v>15</v>
      </c>
      <c r="M30">
        <v>192.67063325465199</v>
      </c>
      <c r="N30">
        <v>2</v>
      </c>
    </row>
    <row r="31" spans="10:14">
      <c r="J31" t="s">
        <v>6</v>
      </c>
      <c r="K31" t="s">
        <v>10</v>
      </c>
      <c r="L31" t="s">
        <v>15</v>
      </c>
      <c r="M31">
        <v>8.1954654912651552</v>
      </c>
      <c r="N31">
        <v>1</v>
      </c>
    </row>
    <row r="32" spans="10:14">
      <c r="J32" t="s">
        <v>6</v>
      </c>
      <c r="K32" t="s">
        <v>10</v>
      </c>
      <c r="L32" t="s">
        <v>15</v>
      </c>
      <c r="M32">
        <v>8.5469511199682913</v>
      </c>
      <c r="N32">
        <v>2</v>
      </c>
    </row>
    <row r="33" spans="10:14">
      <c r="J33" t="s">
        <v>9</v>
      </c>
      <c r="K33" t="s">
        <v>10</v>
      </c>
      <c r="L33" t="s">
        <v>15</v>
      </c>
      <c r="M33">
        <v>34.733517196019733</v>
      </c>
      <c r="N33">
        <v>1</v>
      </c>
    </row>
    <row r="34" spans="10:14">
      <c r="J34" t="s">
        <v>9</v>
      </c>
      <c r="K34" t="s">
        <v>10</v>
      </c>
      <c r="L34" t="s">
        <v>15</v>
      </c>
      <c r="M34">
        <v>24.266031133913039</v>
      </c>
      <c r="N34">
        <v>2</v>
      </c>
    </row>
    <row r="35" spans="10:14">
      <c r="J35" t="s">
        <v>6</v>
      </c>
      <c r="K35" t="s">
        <v>11</v>
      </c>
      <c r="L35" t="s">
        <v>15</v>
      </c>
      <c r="M35">
        <v>9.6745159740566109</v>
      </c>
      <c r="N35">
        <v>1</v>
      </c>
    </row>
    <row r="36" spans="10:14">
      <c r="J36" t="s">
        <v>6</v>
      </c>
      <c r="K36" t="s">
        <v>11</v>
      </c>
      <c r="L36" t="s">
        <v>15</v>
      </c>
      <c r="M36">
        <v>30.420007401773255</v>
      </c>
      <c r="N36">
        <v>2</v>
      </c>
    </row>
    <row r="37" spans="10:14">
      <c r="J37" t="s">
        <v>9</v>
      </c>
      <c r="K37" t="s">
        <v>11</v>
      </c>
      <c r="L37" t="s">
        <v>15</v>
      </c>
      <c r="M37">
        <v>36.557209772419419</v>
      </c>
      <c r="N37">
        <v>1</v>
      </c>
    </row>
    <row r="38" spans="10:14">
      <c r="J38" t="s">
        <v>9</v>
      </c>
      <c r="K38" t="s">
        <v>11</v>
      </c>
      <c r="L38" t="s">
        <v>15</v>
      </c>
      <c r="M38">
        <v>44.021567900769199</v>
      </c>
      <c r="N38">
        <v>2</v>
      </c>
    </row>
    <row r="39" spans="10:14">
      <c r="J39" t="s">
        <v>6</v>
      </c>
      <c r="K39" t="s">
        <v>12</v>
      </c>
      <c r="L39" t="s">
        <v>15</v>
      </c>
      <c r="M39">
        <v>1.5157165665103958</v>
      </c>
      <c r="N39">
        <v>1</v>
      </c>
    </row>
    <row r="40" spans="10:14">
      <c r="J40" t="s">
        <v>6</v>
      </c>
      <c r="K40" t="s">
        <v>12</v>
      </c>
      <c r="L40" t="s">
        <v>15</v>
      </c>
      <c r="M40">
        <v>5.7440257286392953</v>
      </c>
      <c r="N40">
        <v>2</v>
      </c>
    </row>
    <row r="41" spans="10:14">
      <c r="J41" t="s">
        <v>9</v>
      </c>
      <c r="K41" t="s">
        <v>12</v>
      </c>
      <c r="L41" t="s">
        <v>15</v>
      </c>
      <c r="M41">
        <v>84.071775943497101</v>
      </c>
      <c r="N41">
        <v>1</v>
      </c>
    </row>
    <row r="42" spans="10:14">
      <c r="J42" t="s">
        <v>9</v>
      </c>
      <c r="K42" t="s">
        <v>12</v>
      </c>
      <c r="L42" t="s">
        <v>15</v>
      </c>
      <c r="M42">
        <v>124.93881813876523</v>
      </c>
      <c r="N42">
        <v>2</v>
      </c>
    </row>
    <row r="43" spans="10:14">
      <c r="J43" t="s">
        <v>6</v>
      </c>
      <c r="K43" t="s">
        <v>13</v>
      </c>
      <c r="L43" t="s">
        <v>15</v>
      </c>
      <c r="M43">
        <v>1.0143668575019271</v>
      </c>
      <c r="N43">
        <v>1</v>
      </c>
    </row>
    <row r="44" spans="10:14">
      <c r="J44" t="s">
        <v>6</v>
      </c>
      <c r="K44" t="s">
        <v>13</v>
      </c>
      <c r="L44" t="s">
        <v>15</v>
      </c>
      <c r="M44">
        <v>10.852834619581385</v>
      </c>
      <c r="N44">
        <v>2</v>
      </c>
    </row>
    <row r="45" spans="10:14">
      <c r="J45" t="s">
        <v>9</v>
      </c>
      <c r="K45" t="s">
        <v>13</v>
      </c>
      <c r="L45" t="s">
        <v>15</v>
      </c>
      <c r="M45">
        <v>103.9771030882804</v>
      </c>
      <c r="N45">
        <v>1</v>
      </c>
    </row>
    <row r="46" spans="10:14">
      <c r="J46" t="s">
        <v>9</v>
      </c>
      <c r="K46" t="s">
        <v>13</v>
      </c>
      <c r="L46" t="s">
        <v>15</v>
      </c>
      <c r="M46">
        <v>27.284316536574636</v>
      </c>
      <c r="N46">
        <v>2</v>
      </c>
    </row>
    <row r="47" spans="10:14">
      <c r="J47" t="s">
        <v>6</v>
      </c>
      <c r="K47" t="s">
        <v>14</v>
      </c>
      <c r="L47" t="s">
        <v>15</v>
      </c>
      <c r="M47">
        <v>0.56733566865220153</v>
      </c>
      <c r="N47">
        <v>1</v>
      </c>
    </row>
    <row r="48" spans="10:14">
      <c r="J48" t="s">
        <v>6</v>
      </c>
      <c r="K48" t="s">
        <v>14</v>
      </c>
      <c r="L48" t="s">
        <v>15</v>
      </c>
      <c r="M48">
        <v>3.7546903470031401</v>
      </c>
      <c r="N48">
        <v>2</v>
      </c>
    </row>
    <row r="49" spans="10:14">
      <c r="J49" t="s">
        <v>9</v>
      </c>
      <c r="K49" t="s">
        <v>14</v>
      </c>
      <c r="L49" t="s">
        <v>15</v>
      </c>
      <c r="M49">
        <v>18.573861741522059</v>
      </c>
      <c r="N49">
        <v>1</v>
      </c>
    </row>
    <row r="50" spans="10:14">
      <c r="J50" t="s">
        <v>9</v>
      </c>
      <c r="K50" t="s">
        <v>14</v>
      </c>
      <c r="L50" t="s">
        <v>15</v>
      </c>
      <c r="M50">
        <v>17.637258782656737</v>
      </c>
      <c r="N50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</vt:lpstr>
      <vt:lpstr>fig 2 and som</vt:lpstr>
    </vt:vector>
  </TitlesOfParts>
  <Company>university of manchester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rozen</dc:creator>
  <cp:lastModifiedBy>daniel rozen</cp:lastModifiedBy>
  <dcterms:created xsi:type="dcterms:W3CDTF">2014-09-22T14:47:30Z</dcterms:created>
  <dcterms:modified xsi:type="dcterms:W3CDTF">2014-09-22T14:52:13Z</dcterms:modified>
</cp:coreProperties>
</file>