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18135\Desktop\"/>
    </mc:Choice>
  </mc:AlternateContent>
  <xr:revisionPtr revIDLastSave="0" documentId="13_ncr:1_{D62B7FC1-07AD-4716-893A-01563D495768}" xr6:coauthVersionLast="47" xr6:coauthVersionMax="47" xr10:uidLastSave="{00000000-0000-0000-0000-000000000000}"/>
  <bookViews>
    <workbookView xWindow="-96" yWindow="-96" windowWidth="23232" windowHeight="12552" activeTab="3" xr2:uid="{00000000-000D-0000-FFFF-FFFF00000000}"/>
  </bookViews>
  <sheets>
    <sheet name="Demographic Table" sheetId="1" r:id="rId1"/>
    <sheet name="Cut-Off Value Figure" sheetId="2" r:id="rId2"/>
    <sheet name="Possible Outcomes Graph" sheetId="3" r:id="rId3"/>
    <sheet name="Meta-Analysi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G18" i="2"/>
  <c r="H18" i="2" s="1"/>
  <c r="F18" i="2"/>
  <c r="F17" i="2"/>
  <c r="F16" i="2"/>
  <c r="F15" i="2"/>
  <c r="G15" i="2" s="1"/>
  <c r="H15" i="2" s="1"/>
  <c r="F14" i="2"/>
  <c r="F13" i="2"/>
  <c r="F12" i="2"/>
  <c r="G12" i="2" s="1"/>
  <c r="H12" i="2" s="1"/>
  <c r="F11" i="2"/>
  <c r="F10" i="2"/>
  <c r="F9" i="2"/>
  <c r="K8" i="2"/>
  <c r="G8" i="2"/>
  <c r="H8" i="2" s="1"/>
  <c r="F8" i="2"/>
  <c r="F7" i="2"/>
  <c r="F6" i="2"/>
  <c r="F5" i="2"/>
  <c r="F4" i="2"/>
  <c r="G3" i="2" s="1"/>
  <c r="H3" i="2" s="1"/>
  <c r="F3" i="2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<sst xmlns="http://schemas.openxmlformats.org/spreadsheetml/2006/main" count="176" uniqueCount="89">
  <si>
    <t>Author,
PY</t>
  </si>
  <si>
    <t>Cancer
Analyzed</t>
  </si>
  <si>
    <t>Prognostic Variable
Reduced</t>
  </si>
  <si>
    <t>Population
Size</t>
  </si>
  <si>
    <t>Cut-Off 
Value</t>
  </si>
  <si>
    <t>Hazard 
Ratio</t>
  </si>
  <si>
    <t>Confidence 
Interval</t>
  </si>
  <si>
    <t>Multivariate 
P-Value</t>
  </si>
  <si>
    <t>Atsumi, 
2021</t>
  </si>
  <si>
    <t>Esophageal</t>
  </si>
  <si>
    <t>OS</t>
  </si>
  <si>
    <t>&lt;1.48</t>
  </si>
  <si>
    <t>1.24 - 4.17</t>
  </si>
  <si>
    <t>Total Patients
Analyzed</t>
  </si>
  <si>
    <t>Zhang J, 
2023</t>
  </si>
  <si>
    <t>&lt;1.43</t>
  </si>
  <si>
    <t>1.08 - 2.25</t>
  </si>
  <si>
    <t>Total Esophageal
Analyzed</t>
  </si>
  <si>
    <t>Zhang F, 
2016</t>
  </si>
  <si>
    <t>&lt;1.30</t>
  </si>
  <si>
    <t>0.88 - 1.97</t>
  </si>
  <si>
    <t>Total Gastric
Analyzed</t>
  </si>
  <si>
    <t>DFS</t>
  </si>
  <si>
    <t>0.93 - 2.09</t>
  </si>
  <si>
    <t>Total Colon
Analyzed</t>
  </si>
  <si>
    <t>RFS</t>
  </si>
  <si>
    <t>1.00 - 2.96</t>
  </si>
  <si>
    <t>Total Colorectal
Analyzed</t>
  </si>
  <si>
    <t>Mao, 
2017</t>
  </si>
  <si>
    <t>Gastric</t>
  </si>
  <si>
    <t>&lt;1.50</t>
  </si>
  <si>
    <t>1.03 -2.85</t>
  </si>
  <si>
    <t>Total Rectal
Analyzed</t>
  </si>
  <si>
    <t>Xiao, 
2019</t>
  </si>
  <si>
    <t>&lt;1.80</t>
  </si>
  <si>
    <t>1.001 - 1.27</t>
  </si>
  <si>
    <t>Xue, 
2017</t>
  </si>
  <si>
    <t>&lt;1.36</t>
  </si>
  <si>
    <t>1.470
(OR)</t>
  </si>
  <si>
    <t>1.016 - 2.127</t>
  </si>
  <si>
    <t>Liu, 
2017</t>
  </si>
  <si>
    <t>ACM</t>
  </si>
  <si>
    <t>&lt;1.93</t>
  </si>
  <si>
    <t>1.004 - 2.208</t>
  </si>
  <si>
    <t>Fujikawa,
2017</t>
  </si>
  <si>
    <t>Colon</t>
  </si>
  <si>
    <t>&lt;1.32</t>
  </si>
  <si>
    <t>1.33 - 5.50</t>
  </si>
  <si>
    <t>Hu,
2020</t>
  </si>
  <si>
    <t>&lt;1.325</t>
  </si>
  <si>
    <t>2.30 - 8.26</t>
  </si>
  <si>
    <t>1.34 - 6.69</t>
  </si>
  <si>
    <t>Shibutani,
2015</t>
  </si>
  <si>
    <t>Colorectal</t>
  </si>
  <si>
    <t>&lt;1.25</t>
  </si>
  <si>
    <t>1.069 - 4.722</t>
  </si>
  <si>
    <t>Cho,
2023</t>
  </si>
  <si>
    <t>&lt;1.67</t>
  </si>
  <si>
    <t>0.44 - 14.3</t>
  </si>
  <si>
    <t>PFS</t>
  </si>
  <si>
    <t>1.085 - 6.531</t>
  </si>
  <si>
    <t>Rectal</t>
  </si>
  <si>
    <t>N/A</t>
  </si>
  <si>
    <t>Li,
2015</t>
  </si>
  <si>
    <t>RCSS</t>
  </si>
  <si>
    <t>&lt;1.20</t>
  </si>
  <si>
    <t>0.372 - 2.730</t>
  </si>
  <si>
    <t>RCSS= Rectal Cancer Specific Survival</t>
  </si>
  <si>
    <t xml:space="preserve">Weighted 
Adjusted Value
</t>
  </si>
  <si>
    <t>Sum of Weight
Adjusted Values</t>
  </si>
  <si>
    <t xml:space="preserve">Population Size 
Weighted Average
Cut-Off Value
</t>
  </si>
  <si>
    <t>AVG Across All Types</t>
  </si>
  <si>
    <t>LSS</t>
  </si>
  <si>
    <t>Outcome Assessed</t>
  </si>
  <si>
    <t>Pooled Adjusted HR</t>
  </si>
  <si>
    <t>95% CI</t>
  </si>
  <si>
    <t>P-Value</t>
  </si>
  <si>
    <t>Primary GI Tract Cancer OS</t>
  </si>
  <si>
    <t>1.36 - 2.53</t>
  </si>
  <si>
    <t>&lt;0.001</t>
  </si>
  <si>
    <t>Esophageal Cancer OS</t>
  </si>
  <si>
    <t>1.19 - 2.07</t>
  </si>
  <si>
    <t>Gastric Cancer OS</t>
  </si>
  <si>
    <t>0.88 - 1.88</t>
  </si>
  <si>
    <t>Colon Cancer OS</t>
  </si>
  <si>
    <t>2.16 - 5.61</t>
  </si>
  <si>
    <t>Colorectal Cancer OS</t>
  </si>
  <si>
    <t>1.15 - 4.47</t>
  </si>
  <si>
    <t>Prognostic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</si>
</sst>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Times New Roman"/>
    </font>
    <font>
      <sz val="10"/>
      <name val="Arial"/>
    </font>
    <font>
      <sz val="10"/>
      <color theme="1"/>
      <name val="Arial"/>
      <scheme val="minor"/>
    </font>
    <font>
      <b/>
      <sz val="10"/>
      <color theme="1"/>
      <name val="Times New Roman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D9D9D9"/>
        <bgColor rgb="FFD9D9D9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8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7" xfId="0" applyFont="1" applyBorder="1" applyAlignment="1">
      <alignment horizontal="center"/>
    </xf>
    <xf numFmtId="0" fontId="1" fillId="0" borderId="5" xfId="0" applyFont="1" applyBorder="1"/>
    <xf numFmtId="2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7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000000"/>
                </a:solidFill>
                <a:latin typeface="Georgia"/>
              </a:defRPr>
            </a:pPr>
            <a:r>
              <a:rPr lang="en-US" b="1" i="0">
                <a:solidFill>
                  <a:srgbClr val="000000"/>
                </a:solidFill>
                <a:latin typeface="Georgia"/>
              </a:rPr>
              <a:t>Average Cut-Off Values By Cancer Location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Cut-Off Value</c:v>
          </c:tx>
          <c:spPr>
            <a:solidFill>
              <a:srgbClr val="ED7D31"/>
            </a:solidFill>
            <a:ln cmpd="sng">
              <a:solidFill>
                <a:srgbClr val="000000">
                  <a:alpha val="100000"/>
                </a:srgbClr>
              </a:solidFill>
            </a:ln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0-0F96-41D2-BC12-12E3075662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  <a:latin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'Cut-Off Value Figure'!$J$3:$J$7</c:f>
              <c:strCache>
                <c:ptCount val="5"/>
                <c:pt idx="0">
                  <c:v>Esophageal</c:v>
                </c:pt>
                <c:pt idx="1">
                  <c:v>Gastric</c:v>
                </c:pt>
                <c:pt idx="2">
                  <c:v>Colon</c:v>
                </c:pt>
                <c:pt idx="3">
                  <c:v>Colorectal</c:v>
                </c:pt>
                <c:pt idx="4">
                  <c:v>Rectal</c:v>
                </c:pt>
              </c:strCache>
            </c:strRef>
          </c:cat>
          <c:val>
            <c:numRef>
              <c:f>'Cut-Off Value Figure'!$K$3:$K$7</c:f>
              <c:numCache>
                <c:formatCode>General</c:formatCode>
                <c:ptCount val="5"/>
                <c:pt idx="0">
                  <c:v>1.37</c:v>
                </c:pt>
                <c:pt idx="1">
                  <c:v>1.74</c:v>
                </c:pt>
                <c:pt idx="2">
                  <c:v>1.32</c:v>
                </c:pt>
                <c:pt idx="3">
                  <c:v>1.63</c:v>
                </c:pt>
                <c:pt idx="4">
                  <c:v>1.25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>
                        <a:alpha val="100000"/>
                      </a:srgbClr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F96-41D2-BC12-12E307566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821618"/>
        <c:axId val="571971292"/>
      </c:barChart>
      <c:lineChart>
        <c:grouping val="standard"/>
        <c:varyColors val="0"/>
        <c:ser>
          <c:idx val="1"/>
          <c:order val="1"/>
          <c:tx>
            <c:v>AVG Cut-Off Value Across All Locations</c:v>
          </c:tx>
          <c:spPr>
            <a:ln w="19050" cmpd="sng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cat>
            <c:strRef>
              <c:f>'Cut-Off Value Figure'!$J$3:$J$7</c:f>
              <c:strCache>
                <c:ptCount val="5"/>
                <c:pt idx="0">
                  <c:v>Esophageal</c:v>
                </c:pt>
                <c:pt idx="1">
                  <c:v>Gastric</c:v>
                </c:pt>
                <c:pt idx="2">
                  <c:v>Colon</c:v>
                </c:pt>
                <c:pt idx="3">
                  <c:v>Colorectal</c:v>
                </c:pt>
                <c:pt idx="4">
                  <c:v>Rectal</c:v>
                </c:pt>
              </c:strCache>
            </c:strRef>
          </c:cat>
          <c:val>
            <c:numRef>
              <c:f>'Cut-Off Value Figure'!$L$3:$L$7</c:f>
              <c:numCache>
                <c:formatCode>General</c:formatCode>
                <c:ptCount val="5"/>
                <c:pt idx="0">
                  <c:v>1.46</c:v>
                </c:pt>
                <c:pt idx="1">
                  <c:v>1.46</c:v>
                </c:pt>
                <c:pt idx="2">
                  <c:v>1.46</c:v>
                </c:pt>
                <c:pt idx="3">
                  <c:v>1.46</c:v>
                </c:pt>
                <c:pt idx="4">
                  <c:v>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96-41D2-BC12-12E307566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821618"/>
        <c:axId val="571971292"/>
      </c:lineChart>
      <c:catAx>
        <c:axId val="4428216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Georgia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endParaRPr lang="en-US"/>
          </a:p>
        </c:txPr>
        <c:crossAx val="571971292"/>
        <c:crosses val="autoZero"/>
        <c:auto val="1"/>
        <c:lblAlgn val="ctr"/>
        <c:lblOffset val="100"/>
        <c:noMultiLvlLbl val="1"/>
      </c:catAx>
      <c:valAx>
        <c:axId val="571971292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600" b="1">
                    <a:solidFill>
                      <a:srgbClr val="000000"/>
                    </a:solidFill>
                    <a:latin typeface="Georgia"/>
                  </a:defRPr>
                </a:pPr>
                <a:r>
                  <a:rPr lang="en-US" sz="1600" b="1">
                    <a:solidFill>
                      <a:srgbClr val="000000"/>
                    </a:solidFill>
                    <a:latin typeface="Georgia"/>
                  </a:rPr>
                  <a:t>Cut-Off Value</a:t>
                </a:r>
              </a:p>
            </c:rich>
          </c:tx>
          <c:layout>
            <c:manualLayout>
              <c:xMode val="edge"/>
              <c:yMode val="edge"/>
              <c:x val="1.2960982914012107E-2"/>
              <c:y val="0.21698022856860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endParaRPr lang="en-US"/>
          </a:p>
        </c:txPr>
        <c:crossAx val="44282161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 lvl="0">
            <a:defRPr b="1">
              <a:solidFill>
                <a:srgbClr val="1A1A1A"/>
              </a:solidFill>
              <a:latin typeface="Georgia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190500</xdr:colOff>
      <xdr:row>2</xdr:row>
      <xdr:rowOff>66675</xdr:rowOff>
    </xdr:from>
    <xdr:ext cx="8782050" cy="30384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71"/>
  <sheetViews>
    <sheetView workbookViewId="0">
      <selection activeCell="K17" sqref="K17"/>
    </sheetView>
  </sheetViews>
  <sheetFormatPr defaultColWidth="12.609375" defaultRowHeight="15.75" customHeight="1" x14ac:dyDescent="0.4"/>
  <cols>
    <col min="2" max="2" width="13.38671875" bestFit="1" customWidth="1"/>
    <col min="3" max="3" width="14.1640625" bestFit="1" customWidth="1"/>
    <col min="4" max="4" width="22.88671875" bestFit="1" customWidth="1"/>
    <col min="5" max="5" width="13.109375" bestFit="1" customWidth="1"/>
    <col min="6" max="6" width="12.609375" bestFit="1" customWidth="1"/>
    <col min="7" max="7" width="11.83203125" bestFit="1" customWidth="1"/>
    <col min="8" max="8" width="16.44140625" bestFit="1" customWidth="1"/>
    <col min="9" max="9" width="17.609375" bestFit="1" customWidth="1"/>
    <col min="10" max="10" width="27.71875" customWidth="1"/>
    <col min="11" max="11" width="21.77734375" bestFit="1" customWidth="1"/>
  </cols>
  <sheetData>
    <row r="1" spans="1:26" thickBot="1" x14ac:dyDescent="0.5">
      <c r="A1" s="1"/>
      <c r="B1" s="1"/>
      <c r="C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" thickBot="1" x14ac:dyDescent="0.5">
      <c r="A2" s="1"/>
      <c r="B2" s="28" t="s">
        <v>0</v>
      </c>
      <c r="C2" s="29" t="s">
        <v>1</v>
      </c>
      <c r="D2" s="29" t="s">
        <v>2</v>
      </c>
      <c r="E2" s="29" t="s">
        <v>3</v>
      </c>
      <c r="F2" s="29" t="s">
        <v>4</v>
      </c>
      <c r="G2" s="29" t="s">
        <v>5</v>
      </c>
      <c r="H2" s="29" t="s">
        <v>6</v>
      </c>
      <c r="I2" s="30" t="s">
        <v>7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6" x14ac:dyDescent="0.45">
      <c r="A3" s="1"/>
      <c r="B3" s="2" t="s">
        <v>8</v>
      </c>
      <c r="C3" s="2" t="s">
        <v>9</v>
      </c>
      <c r="D3" s="2" t="s">
        <v>10</v>
      </c>
      <c r="E3" s="2">
        <v>105</v>
      </c>
      <c r="F3" s="2" t="s">
        <v>11</v>
      </c>
      <c r="G3" s="2">
        <v>2.39</v>
      </c>
      <c r="H3" s="2" t="s">
        <v>12</v>
      </c>
      <c r="I3" s="2">
        <v>8.0000000000000002E-3</v>
      </c>
      <c r="J3" s="1"/>
      <c r="K3" s="3" t="s">
        <v>13</v>
      </c>
      <c r="L3" s="4">
        <f>(SUM(E3:E19))-(E6+E7+E14+E17)</f>
        <v>8384</v>
      </c>
      <c r="S3" s="1"/>
      <c r="T3" s="1"/>
      <c r="U3" s="1"/>
      <c r="V3" s="1"/>
      <c r="W3" s="1"/>
      <c r="X3" s="1"/>
      <c r="Y3" s="1"/>
      <c r="Z3" s="1"/>
    </row>
    <row r="4" spans="1:26" x14ac:dyDescent="0.45">
      <c r="A4" s="1"/>
      <c r="B4" s="2" t="s">
        <v>14</v>
      </c>
      <c r="C4" s="2" t="s">
        <v>9</v>
      </c>
      <c r="D4" s="2" t="s">
        <v>10</v>
      </c>
      <c r="E4" s="2">
        <v>571</v>
      </c>
      <c r="F4" s="2" t="s">
        <v>15</v>
      </c>
      <c r="G4" s="2">
        <v>1.56</v>
      </c>
      <c r="H4" s="2" t="s">
        <v>16</v>
      </c>
      <c r="I4" s="2">
        <v>1.7999999999999999E-2</v>
      </c>
      <c r="J4" s="1"/>
      <c r="K4" s="5" t="s">
        <v>17</v>
      </c>
      <c r="L4" s="6">
        <f>SUM(E3:E7)</f>
        <v>1697</v>
      </c>
      <c r="S4" s="1"/>
      <c r="T4" s="1"/>
      <c r="U4" s="1"/>
      <c r="V4" s="1"/>
      <c r="W4" s="1"/>
      <c r="X4" s="1"/>
      <c r="Y4" s="1"/>
      <c r="Z4" s="1"/>
    </row>
    <row r="5" spans="1:26" x14ac:dyDescent="0.45">
      <c r="A5" s="1"/>
      <c r="B5" s="2" t="s">
        <v>18</v>
      </c>
      <c r="C5" s="2" t="s">
        <v>9</v>
      </c>
      <c r="D5" s="2" t="s">
        <v>10</v>
      </c>
      <c r="E5" s="2">
        <v>458</v>
      </c>
      <c r="F5" s="2" t="s">
        <v>19</v>
      </c>
      <c r="G5" s="2">
        <v>1.32</v>
      </c>
      <c r="H5" s="2" t="s">
        <v>20</v>
      </c>
      <c r="I5" s="2">
        <v>0.18099999999999999</v>
      </c>
      <c r="J5" s="1"/>
      <c r="K5" s="5" t="s">
        <v>21</v>
      </c>
      <c r="L5" s="6">
        <f>SUM(E8:E11)</f>
        <v>4904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45">
      <c r="A6" s="1"/>
      <c r="B6" s="2" t="s">
        <v>18</v>
      </c>
      <c r="C6" s="2" t="s">
        <v>9</v>
      </c>
      <c r="D6" s="2" t="s">
        <v>22</v>
      </c>
      <c r="E6" s="2">
        <v>458</v>
      </c>
      <c r="F6" s="2" t="s">
        <v>19</v>
      </c>
      <c r="G6" s="2">
        <v>1.37</v>
      </c>
      <c r="H6" s="2" t="s">
        <v>23</v>
      </c>
      <c r="I6" s="2">
        <v>0.114</v>
      </c>
      <c r="J6" s="1"/>
      <c r="K6" s="5" t="s">
        <v>24</v>
      </c>
      <c r="L6" s="6">
        <f>SUM(E12:E14)</f>
        <v>676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45">
      <c r="A7" s="1"/>
      <c r="B7" s="2" t="s">
        <v>8</v>
      </c>
      <c r="C7" s="2" t="s">
        <v>9</v>
      </c>
      <c r="D7" s="2" t="s">
        <v>25</v>
      </c>
      <c r="E7" s="2">
        <v>105</v>
      </c>
      <c r="F7" s="2" t="s">
        <v>11</v>
      </c>
      <c r="G7" s="2">
        <v>1.72</v>
      </c>
      <c r="H7" s="2" t="s">
        <v>26</v>
      </c>
      <c r="I7" s="2">
        <v>4.9000000000000002E-2</v>
      </c>
      <c r="J7" s="1"/>
      <c r="K7" s="5" t="s">
        <v>27</v>
      </c>
      <c r="L7" s="6">
        <f>SUM(E15:E17)</f>
        <v>1510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45">
      <c r="A8" s="1"/>
      <c r="B8" s="2" t="s">
        <v>28</v>
      </c>
      <c r="C8" s="2" t="s">
        <v>29</v>
      </c>
      <c r="D8" s="2" t="s">
        <v>10</v>
      </c>
      <c r="E8" s="2">
        <v>862</v>
      </c>
      <c r="F8" s="2" t="s">
        <v>30</v>
      </c>
      <c r="G8" s="2">
        <v>1.71</v>
      </c>
      <c r="H8" s="2" t="s">
        <v>31</v>
      </c>
      <c r="I8" s="2">
        <v>3.9E-2</v>
      </c>
      <c r="J8" s="1"/>
      <c r="K8" s="7" t="s">
        <v>32</v>
      </c>
      <c r="L8" s="8">
        <f>SUM(E18:E19)</f>
        <v>474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45">
      <c r="A9" s="1"/>
      <c r="B9" s="2" t="s">
        <v>33</v>
      </c>
      <c r="C9" s="2" t="s">
        <v>29</v>
      </c>
      <c r="D9" s="2" t="s">
        <v>10</v>
      </c>
      <c r="E9" s="2">
        <v>3266</v>
      </c>
      <c r="F9" s="2" t="s">
        <v>34</v>
      </c>
      <c r="G9" s="2">
        <v>1.1299999999999999</v>
      </c>
      <c r="H9" s="2" t="s">
        <v>35</v>
      </c>
      <c r="I9" s="2">
        <v>4.8000000000000001E-2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45">
      <c r="A10" s="1"/>
      <c r="B10" s="2" t="s">
        <v>36</v>
      </c>
      <c r="C10" s="2" t="s">
        <v>29</v>
      </c>
      <c r="D10" s="2" t="s">
        <v>10</v>
      </c>
      <c r="E10" s="2">
        <v>269</v>
      </c>
      <c r="F10" s="2" t="s">
        <v>37</v>
      </c>
      <c r="G10" s="2" t="s">
        <v>38</v>
      </c>
      <c r="H10" s="2" t="s">
        <v>39</v>
      </c>
      <c r="I10" s="2">
        <v>4.1000000000000002E-2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45">
      <c r="A11" s="1"/>
      <c r="B11" s="2" t="s">
        <v>40</v>
      </c>
      <c r="C11" s="2" t="s">
        <v>29</v>
      </c>
      <c r="D11" s="2" t="s">
        <v>41</v>
      </c>
      <c r="E11" s="2">
        <v>507</v>
      </c>
      <c r="F11" s="2" t="s">
        <v>42</v>
      </c>
      <c r="G11" s="2">
        <v>1.4890000000000001</v>
      </c>
      <c r="H11" s="2" t="s">
        <v>43</v>
      </c>
      <c r="I11" s="2">
        <v>4.8000000000000001E-2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45">
      <c r="A12" s="1"/>
      <c r="B12" s="2" t="s">
        <v>44</v>
      </c>
      <c r="C12" s="2" t="s">
        <v>45</v>
      </c>
      <c r="D12" s="2" t="s">
        <v>10</v>
      </c>
      <c r="E12" s="2">
        <v>248</v>
      </c>
      <c r="F12" s="2" t="s">
        <v>46</v>
      </c>
      <c r="G12" s="2">
        <v>2.67</v>
      </c>
      <c r="H12" s="2" t="s">
        <v>47</v>
      </c>
      <c r="I12" s="2">
        <v>5.7999999999999996E-3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45">
      <c r="A13" s="1"/>
      <c r="B13" s="2" t="s">
        <v>48</v>
      </c>
      <c r="C13" s="2" t="s">
        <v>45</v>
      </c>
      <c r="D13" s="2" t="s">
        <v>10</v>
      </c>
      <c r="E13" s="2">
        <v>180</v>
      </c>
      <c r="F13" s="2" t="s">
        <v>49</v>
      </c>
      <c r="G13" s="2">
        <v>4.3499999999999996</v>
      </c>
      <c r="H13" s="2" t="s">
        <v>50</v>
      </c>
      <c r="I13" s="2">
        <v>1E-4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45">
      <c r="A14" s="1"/>
      <c r="B14" s="2" t="s">
        <v>44</v>
      </c>
      <c r="C14" s="2" t="s">
        <v>45</v>
      </c>
      <c r="D14" s="2" t="s">
        <v>22</v>
      </c>
      <c r="E14" s="2">
        <v>248</v>
      </c>
      <c r="F14" s="2" t="s">
        <v>46</v>
      </c>
      <c r="G14" s="2">
        <v>2.93</v>
      </c>
      <c r="H14" s="2" t="s">
        <v>51</v>
      </c>
      <c r="I14" s="2">
        <v>7.1999999999999998E-3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45">
      <c r="A15" s="1"/>
      <c r="B15" s="2" t="s">
        <v>52</v>
      </c>
      <c r="C15" s="2" t="s">
        <v>53</v>
      </c>
      <c r="D15" s="2" t="s">
        <v>10</v>
      </c>
      <c r="E15" s="2">
        <v>66</v>
      </c>
      <c r="F15" s="2" t="s">
        <v>54</v>
      </c>
      <c r="G15" s="2">
        <v>2.2469999999999999</v>
      </c>
      <c r="H15" s="2" t="s">
        <v>55</v>
      </c>
      <c r="I15" s="2">
        <v>3.3000000000000002E-2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45">
      <c r="A16" s="1"/>
      <c r="B16" s="2" t="s">
        <v>56</v>
      </c>
      <c r="C16" s="2" t="s">
        <v>53</v>
      </c>
      <c r="D16" s="2" t="s">
        <v>10</v>
      </c>
      <c r="E16" s="2">
        <v>1378</v>
      </c>
      <c r="F16" s="2" t="s">
        <v>57</v>
      </c>
      <c r="G16" s="2">
        <v>2.38</v>
      </c>
      <c r="H16" s="2" t="s">
        <v>58</v>
      </c>
      <c r="I16" s="2">
        <v>0.314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45">
      <c r="A17" s="1"/>
      <c r="B17" s="2" t="s">
        <v>52</v>
      </c>
      <c r="C17" s="2" t="s">
        <v>53</v>
      </c>
      <c r="D17" s="2" t="s">
        <v>59</v>
      </c>
      <c r="E17" s="2">
        <v>66</v>
      </c>
      <c r="F17" s="2" t="s">
        <v>54</v>
      </c>
      <c r="G17" s="2">
        <v>2.6619999999999999</v>
      </c>
      <c r="H17" s="2" t="s">
        <v>60</v>
      </c>
      <c r="I17" s="2">
        <v>3.3000000000000002E-2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45">
      <c r="A18" s="1"/>
      <c r="B18" s="2" t="s">
        <v>48</v>
      </c>
      <c r="C18" s="2" t="s">
        <v>61</v>
      </c>
      <c r="D18" s="2" t="s">
        <v>10</v>
      </c>
      <c r="E18" s="2">
        <v>181</v>
      </c>
      <c r="F18" s="2" t="s">
        <v>49</v>
      </c>
      <c r="G18" s="2" t="s">
        <v>62</v>
      </c>
      <c r="H18" s="2" t="s">
        <v>62</v>
      </c>
      <c r="I18" s="2">
        <v>0.36599999999999999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45">
      <c r="A19" s="1"/>
      <c r="B19" s="9" t="s">
        <v>63</v>
      </c>
      <c r="C19" s="9" t="s">
        <v>61</v>
      </c>
      <c r="D19" s="9" t="s">
        <v>64</v>
      </c>
      <c r="E19" s="9">
        <v>293</v>
      </c>
      <c r="F19" s="9" t="s">
        <v>65</v>
      </c>
      <c r="G19" s="9">
        <v>1.008</v>
      </c>
      <c r="H19" s="9" t="s">
        <v>66</v>
      </c>
      <c r="I19" s="9">
        <v>0.98799999999999999</v>
      </c>
      <c r="J19" s="1" t="s">
        <v>67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45">
      <c r="A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45">
      <c r="A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45">
      <c r="A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45">
      <c r="A23" s="1"/>
      <c r="B23" s="1"/>
      <c r="C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45">
      <c r="A24" s="1"/>
      <c r="B24" s="1"/>
      <c r="C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45">
      <c r="A25" s="1"/>
      <c r="B25" s="1"/>
      <c r="C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45">
      <c r="A26" s="1"/>
      <c r="B26" s="1"/>
      <c r="C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45">
      <c r="A27" s="1"/>
      <c r="B27" s="1"/>
      <c r="C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45">
      <c r="A28" s="1"/>
      <c r="B28" s="1"/>
      <c r="C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45">
      <c r="A29" s="1"/>
      <c r="B29" s="1"/>
      <c r="C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45">
      <c r="A30" s="1"/>
      <c r="B30" s="1"/>
      <c r="C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45">
      <c r="A31" s="1"/>
      <c r="B31" s="1"/>
      <c r="C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45">
      <c r="A32" s="1"/>
      <c r="B32" s="1"/>
      <c r="C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45">
      <c r="A33" s="1"/>
      <c r="B33" s="1"/>
      <c r="C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45">
      <c r="A34" s="1"/>
      <c r="B34" s="1"/>
      <c r="C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45">
      <c r="A35" s="1"/>
      <c r="B35" s="1"/>
      <c r="C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45">
      <c r="A36" s="1"/>
      <c r="B36" s="1"/>
      <c r="C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45">
      <c r="A37" s="1"/>
      <c r="B37" s="1"/>
      <c r="C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45">
      <c r="A38" s="1"/>
      <c r="B38" s="1"/>
      <c r="C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4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4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4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4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4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4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4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4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4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4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4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4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4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4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4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4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4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4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4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4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4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4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4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4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4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4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4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4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4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4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4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4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4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4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4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4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4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4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4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4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4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4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4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4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4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4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4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4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4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4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4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4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4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4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4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4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4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4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4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4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4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4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4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4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4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4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4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4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4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4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4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4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4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4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4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4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P28"/>
  <sheetViews>
    <sheetView topLeftCell="H1" workbookViewId="0">
      <selection activeCell="O26" sqref="O26"/>
    </sheetView>
  </sheetViews>
  <sheetFormatPr defaultColWidth="12.609375" defaultRowHeight="15.75" customHeight="1" x14ac:dyDescent="0.4"/>
  <cols>
    <col min="1" max="1" width="3" customWidth="1"/>
    <col min="2" max="2" width="14.1640625" bestFit="1" customWidth="1"/>
    <col min="3" max="3" width="22.88671875" bestFit="1" customWidth="1"/>
    <col min="4" max="4" width="13.109375" bestFit="1" customWidth="1"/>
    <col min="5" max="5" width="12.609375" bestFit="1" customWidth="1"/>
    <col min="6" max="6" width="22.38671875" bestFit="1" customWidth="1"/>
    <col min="7" max="7" width="25.21875" bestFit="1" customWidth="1"/>
    <col min="8" max="8" width="41.1640625" bestFit="1" customWidth="1"/>
    <col min="9" max="9" width="4.21875" customWidth="1"/>
    <col min="10" max="10" width="16.38671875" customWidth="1"/>
    <col min="11" max="12" width="3.88671875" customWidth="1"/>
  </cols>
  <sheetData>
    <row r="1" spans="1:16" ht="12.9" thickBot="1" x14ac:dyDescent="0.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41.25" customHeight="1" thickBot="1" x14ac:dyDescent="0.5">
      <c r="A2" s="1"/>
      <c r="B2" s="28" t="s">
        <v>1</v>
      </c>
      <c r="C2" s="31" t="s">
        <v>88</v>
      </c>
      <c r="D2" s="29" t="s">
        <v>3</v>
      </c>
      <c r="E2" s="29" t="s">
        <v>4</v>
      </c>
      <c r="F2" s="29" t="s">
        <v>68</v>
      </c>
      <c r="G2" s="29" t="s">
        <v>69</v>
      </c>
      <c r="H2" s="30" t="s">
        <v>70</v>
      </c>
      <c r="I2" s="1"/>
      <c r="J2" s="1"/>
      <c r="K2" s="1"/>
      <c r="L2" s="1"/>
      <c r="M2" s="1"/>
      <c r="N2" s="1"/>
      <c r="O2" s="1"/>
      <c r="P2" s="1"/>
    </row>
    <row r="3" spans="1:16" ht="12.6" x14ac:dyDescent="0.45">
      <c r="A3" s="1"/>
      <c r="B3" s="2" t="s">
        <v>9</v>
      </c>
      <c r="C3" s="2" t="s">
        <v>10</v>
      </c>
      <c r="D3" s="2">
        <v>105</v>
      </c>
      <c r="E3" s="2">
        <v>1.48</v>
      </c>
      <c r="F3" s="10">
        <f t="shared" ref="F3:F19" si="0">E3*D3</f>
        <v>155.4</v>
      </c>
      <c r="G3" s="25">
        <f>SUM(F3:F7)</f>
        <v>2318.13</v>
      </c>
      <c r="H3" s="25">
        <f>G3/(SUM(D3:D7))</f>
        <v>1.3660164997053625</v>
      </c>
      <c r="I3" s="1"/>
      <c r="J3" s="11" t="s">
        <v>9</v>
      </c>
      <c r="K3" s="12">
        <v>1.37</v>
      </c>
      <c r="L3" s="13">
        <v>1.46</v>
      </c>
      <c r="M3" s="1"/>
      <c r="N3" s="1"/>
      <c r="O3" s="1"/>
      <c r="P3" s="1"/>
    </row>
    <row r="4" spans="1:16" ht="12.6" x14ac:dyDescent="0.45">
      <c r="A4" s="1"/>
      <c r="B4" s="2" t="s">
        <v>9</v>
      </c>
      <c r="C4" s="2" t="s">
        <v>10</v>
      </c>
      <c r="D4" s="2">
        <v>571</v>
      </c>
      <c r="E4" s="2">
        <v>1.43</v>
      </c>
      <c r="F4" s="10">
        <f t="shared" si="0"/>
        <v>816.53</v>
      </c>
      <c r="G4" s="26"/>
      <c r="H4" s="26"/>
      <c r="I4" s="1"/>
      <c r="J4" s="14" t="s">
        <v>29</v>
      </c>
      <c r="K4" s="10">
        <v>1.74</v>
      </c>
      <c r="L4" s="15">
        <v>1.46</v>
      </c>
      <c r="M4" s="1"/>
      <c r="N4" s="1"/>
      <c r="O4" s="1"/>
      <c r="P4" s="1"/>
    </row>
    <row r="5" spans="1:16" ht="12.6" x14ac:dyDescent="0.45">
      <c r="A5" s="1"/>
      <c r="B5" s="2" t="s">
        <v>9</v>
      </c>
      <c r="C5" s="2" t="s">
        <v>10</v>
      </c>
      <c r="D5" s="2">
        <v>458</v>
      </c>
      <c r="E5" s="2">
        <v>1.3</v>
      </c>
      <c r="F5" s="10">
        <f t="shared" si="0"/>
        <v>595.4</v>
      </c>
      <c r="G5" s="26"/>
      <c r="H5" s="26"/>
      <c r="I5" s="1"/>
      <c r="J5" s="14" t="s">
        <v>45</v>
      </c>
      <c r="K5" s="10">
        <v>1.32</v>
      </c>
      <c r="L5" s="15">
        <v>1.46</v>
      </c>
      <c r="M5" s="1"/>
      <c r="N5" s="1"/>
      <c r="O5" s="1"/>
      <c r="P5" s="1"/>
    </row>
    <row r="6" spans="1:16" ht="12.6" x14ac:dyDescent="0.45">
      <c r="A6" s="1"/>
      <c r="B6" s="2" t="s">
        <v>9</v>
      </c>
      <c r="C6" s="2" t="s">
        <v>22</v>
      </c>
      <c r="D6" s="2">
        <v>458</v>
      </c>
      <c r="E6" s="2">
        <v>1.3</v>
      </c>
      <c r="F6" s="10">
        <f t="shared" si="0"/>
        <v>595.4</v>
      </c>
      <c r="G6" s="26"/>
      <c r="H6" s="26"/>
      <c r="I6" s="1"/>
      <c r="J6" s="14" t="s">
        <v>53</v>
      </c>
      <c r="K6" s="10">
        <v>1.63</v>
      </c>
      <c r="L6" s="15">
        <v>1.46</v>
      </c>
      <c r="M6" s="1"/>
      <c r="N6" s="1"/>
      <c r="O6" s="1"/>
      <c r="P6" s="1"/>
    </row>
    <row r="7" spans="1:16" ht="12.6" x14ac:dyDescent="0.45">
      <c r="A7" s="1"/>
      <c r="B7" s="9" t="s">
        <v>9</v>
      </c>
      <c r="C7" s="9" t="s">
        <v>25</v>
      </c>
      <c r="D7" s="9">
        <v>105</v>
      </c>
      <c r="E7" s="9">
        <v>1.48</v>
      </c>
      <c r="F7" s="16">
        <f t="shared" si="0"/>
        <v>155.4</v>
      </c>
      <c r="G7" s="27"/>
      <c r="H7" s="27"/>
      <c r="I7" s="1"/>
      <c r="J7" s="14" t="s">
        <v>61</v>
      </c>
      <c r="K7" s="10">
        <v>1.25</v>
      </c>
      <c r="L7" s="15">
        <v>1.46</v>
      </c>
      <c r="M7" s="1"/>
      <c r="N7" s="1"/>
      <c r="O7" s="1"/>
      <c r="P7" s="1"/>
    </row>
    <row r="8" spans="1:16" ht="12.6" x14ac:dyDescent="0.45">
      <c r="A8" s="1"/>
      <c r="B8" s="2" t="s">
        <v>29</v>
      </c>
      <c r="C8" s="2" t="s">
        <v>10</v>
      </c>
      <c r="D8" s="2">
        <v>862</v>
      </c>
      <c r="E8" s="2">
        <v>1.5</v>
      </c>
      <c r="F8" s="10">
        <f t="shared" si="0"/>
        <v>1293</v>
      </c>
      <c r="G8" s="25">
        <f>SUM(F8:F11)</f>
        <v>8516.15</v>
      </c>
      <c r="H8" s="25">
        <f>G8/(SUM(D8:D11))</f>
        <v>1.7365721859706362</v>
      </c>
      <c r="I8" s="1"/>
      <c r="J8" s="17" t="s">
        <v>71</v>
      </c>
      <c r="K8" s="18">
        <f>AVERAGE(K3:K7)</f>
        <v>1.4620000000000002</v>
      </c>
      <c r="L8" s="19"/>
      <c r="M8" s="1"/>
      <c r="N8" s="1"/>
      <c r="O8" s="1"/>
      <c r="P8" s="1"/>
    </row>
    <row r="9" spans="1:16" ht="12.6" x14ac:dyDescent="0.45">
      <c r="A9" s="1"/>
      <c r="B9" s="2" t="s">
        <v>29</v>
      </c>
      <c r="C9" s="2" t="s">
        <v>10</v>
      </c>
      <c r="D9" s="2">
        <v>3266</v>
      </c>
      <c r="E9" s="2">
        <v>1.8</v>
      </c>
      <c r="F9" s="10">
        <f t="shared" si="0"/>
        <v>5878.8</v>
      </c>
      <c r="G9" s="26"/>
      <c r="H9" s="26"/>
      <c r="I9" s="1"/>
      <c r="J9" s="1"/>
      <c r="K9" s="1"/>
      <c r="L9" s="1"/>
      <c r="M9" s="1"/>
      <c r="N9" s="1"/>
      <c r="O9" s="1"/>
      <c r="P9" s="1"/>
    </row>
    <row r="10" spans="1:16" ht="12.6" x14ac:dyDescent="0.45">
      <c r="A10" s="1"/>
      <c r="B10" s="2" t="s">
        <v>29</v>
      </c>
      <c r="C10" s="2" t="s">
        <v>10</v>
      </c>
      <c r="D10" s="2">
        <v>269</v>
      </c>
      <c r="E10" s="2">
        <v>1.36</v>
      </c>
      <c r="F10" s="10">
        <f t="shared" si="0"/>
        <v>365.84000000000003</v>
      </c>
      <c r="G10" s="26"/>
      <c r="H10" s="26"/>
      <c r="I10" s="1"/>
      <c r="J10" s="1"/>
      <c r="K10" s="1"/>
      <c r="L10" s="1"/>
      <c r="M10" s="1"/>
      <c r="N10" s="1"/>
      <c r="O10" s="1"/>
      <c r="P10" s="1"/>
    </row>
    <row r="11" spans="1:16" ht="12.6" x14ac:dyDescent="0.45">
      <c r="A11" s="1"/>
      <c r="B11" s="9" t="s">
        <v>29</v>
      </c>
      <c r="C11" s="9" t="s">
        <v>41</v>
      </c>
      <c r="D11" s="9">
        <v>507</v>
      </c>
      <c r="E11" s="9">
        <v>1.93</v>
      </c>
      <c r="F11" s="16">
        <f t="shared" si="0"/>
        <v>978.51</v>
      </c>
      <c r="G11" s="27"/>
      <c r="H11" s="27"/>
      <c r="I11" s="1"/>
      <c r="J11" s="1"/>
      <c r="K11" s="1"/>
      <c r="L11" s="1"/>
      <c r="M11" s="1"/>
      <c r="N11" s="1"/>
      <c r="O11" s="1"/>
      <c r="P11" s="1"/>
    </row>
    <row r="12" spans="1:16" ht="12.6" x14ac:dyDescent="0.45">
      <c r="A12" s="1"/>
      <c r="B12" s="2" t="s">
        <v>45</v>
      </c>
      <c r="C12" s="2" t="s">
        <v>10</v>
      </c>
      <c r="D12" s="2">
        <v>248</v>
      </c>
      <c r="E12" s="2">
        <v>1.32</v>
      </c>
      <c r="F12" s="10">
        <f t="shared" si="0"/>
        <v>327.36</v>
      </c>
      <c r="G12" s="25">
        <f>SUM(F12:F14)</f>
        <v>894.12</v>
      </c>
      <c r="H12" s="25">
        <f>G12/(SUM(D12:D14))</f>
        <v>1.3226627218934912</v>
      </c>
      <c r="I12" s="1"/>
      <c r="J12" s="1"/>
      <c r="K12" s="1"/>
      <c r="L12" s="1"/>
      <c r="M12" s="1"/>
      <c r="N12" s="1"/>
      <c r="O12" s="1"/>
      <c r="P12" s="1"/>
    </row>
    <row r="13" spans="1:16" ht="12.6" x14ac:dyDescent="0.45">
      <c r="A13" s="1"/>
      <c r="B13" s="2" t="s">
        <v>45</v>
      </c>
      <c r="C13" s="2" t="s">
        <v>10</v>
      </c>
      <c r="D13" s="2">
        <v>180</v>
      </c>
      <c r="E13" s="2">
        <v>1.33</v>
      </c>
      <c r="F13" s="10">
        <f t="shared" si="0"/>
        <v>239.4</v>
      </c>
      <c r="G13" s="26"/>
      <c r="H13" s="26"/>
      <c r="I13" s="1"/>
      <c r="J13" s="1"/>
      <c r="K13" s="1"/>
      <c r="L13" s="1"/>
      <c r="M13" s="1"/>
      <c r="N13" s="1"/>
      <c r="O13" s="1"/>
      <c r="P13" s="1"/>
    </row>
    <row r="14" spans="1:16" ht="12.6" x14ac:dyDescent="0.45">
      <c r="A14" s="1"/>
      <c r="B14" s="9" t="s">
        <v>45</v>
      </c>
      <c r="C14" s="9" t="s">
        <v>22</v>
      </c>
      <c r="D14" s="9">
        <v>248</v>
      </c>
      <c r="E14" s="9">
        <v>1.32</v>
      </c>
      <c r="F14" s="16">
        <f t="shared" si="0"/>
        <v>327.36</v>
      </c>
      <c r="G14" s="27"/>
      <c r="H14" s="27"/>
      <c r="I14" s="1"/>
      <c r="J14" s="1"/>
      <c r="K14" s="1"/>
      <c r="L14" s="1"/>
      <c r="M14" s="1"/>
      <c r="N14" s="1"/>
      <c r="O14" s="1"/>
      <c r="P14" s="1"/>
    </row>
    <row r="15" spans="1:16" ht="12.6" x14ac:dyDescent="0.45">
      <c r="A15" s="1"/>
      <c r="B15" s="2" t="s">
        <v>53</v>
      </c>
      <c r="C15" s="2" t="s">
        <v>10</v>
      </c>
      <c r="D15" s="2">
        <v>66</v>
      </c>
      <c r="E15" s="2">
        <v>1.25</v>
      </c>
      <c r="F15" s="10">
        <f t="shared" si="0"/>
        <v>82.5</v>
      </c>
      <c r="G15" s="25">
        <f>SUM(F15:F17)</f>
        <v>2466.2599999999998</v>
      </c>
      <c r="H15" s="25">
        <f>G15/(SUM(D15:D17))</f>
        <v>1.6332847682119205</v>
      </c>
      <c r="I15" s="1"/>
      <c r="J15" s="1"/>
      <c r="K15" s="1"/>
      <c r="L15" s="1"/>
      <c r="M15" s="1"/>
      <c r="N15" s="1"/>
      <c r="O15" s="1"/>
      <c r="P15" s="1"/>
    </row>
    <row r="16" spans="1:16" ht="12.6" x14ac:dyDescent="0.45">
      <c r="A16" s="1"/>
      <c r="B16" s="2" t="s">
        <v>53</v>
      </c>
      <c r="C16" s="2" t="s">
        <v>10</v>
      </c>
      <c r="D16" s="2">
        <v>1378</v>
      </c>
      <c r="E16" s="2">
        <v>1.67</v>
      </c>
      <c r="F16" s="10">
        <f t="shared" si="0"/>
        <v>2301.2599999999998</v>
      </c>
      <c r="G16" s="26"/>
      <c r="H16" s="26"/>
      <c r="I16" s="1"/>
      <c r="J16" s="1"/>
      <c r="K16" s="1"/>
      <c r="L16" s="1"/>
      <c r="M16" s="1"/>
      <c r="N16" s="1"/>
      <c r="O16" s="1"/>
      <c r="P16" s="1"/>
    </row>
    <row r="17" spans="1:16" ht="12.6" x14ac:dyDescent="0.45">
      <c r="A17" s="1"/>
      <c r="B17" s="9" t="s">
        <v>53</v>
      </c>
      <c r="C17" s="9" t="s">
        <v>59</v>
      </c>
      <c r="D17" s="9">
        <v>66</v>
      </c>
      <c r="E17" s="9">
        <v>1.25</v>
      </c>
      <c r="F17" s="16">
        <f t="shared" si="0"/>
        <v>82.5</v>
      </c>
      <c r="G17" s="27"/>
      <c r="H17" s="27"/>
      <c r="I17" s="1"/>
      <c r="J17" s="1"/>
      <c r="K17" s="1"/>
      <c r="L17" s="1"/>
      <c r="M17" s="1"/>
      <c r="N17" s="1"/>
      <c r="O17" s="1"/>
      <c r="P17" s="1"/>
    </row>
    <row r="18" spans="1:16" ht="12.6" x14ac:dyDescent="0.45">
      <c r="A18" s="1"/>
      <c r="B18" s="2" t="s">
        <v>61</v>
      </c>
      <c r="C18" s="2" t="s">
        <v>10</v>
      </c>
      <c r="D18" s="2">
        <v>181</v>
      </c>
      <c r="E18" s="2">
        <v>1.33</v>
      </c>
      <c r="F18" s="10">
        <f t="shared" si="0"/>
        <v>240.73000000000002</v>
      </c>
      <c r="G18" s="25">
        <f>SUM(F18:F19)</f>
        <v>592.32999999999993</v>
      </c>
      <c r="H18" s="25">
        <f>G18/(SUM(D18:D19))</f>
        <v>1.2496413502109702</v>
      </c>
      <c r="I18" s="1"/>
      <c r="J18" s="1"/>
      <c r="K18" s="1"/>
      <c r="L18" s="1"/>
      <c r="M18" s="1"/>
      <c r="N18" s="1"/>
      <c r="O18" s="1"/>
      <c r="P18" s="1"/>
    </row>
    <row r="19" spans="1:16" ht="12.6" x14ac:dyDescent="0.45">
      <c r="A19" s="1"/>
      <c r="B19" s="9" t="s">
        <v>61</v>
      </c>
      <c r="C19" s="9" t="s">
        <v>64</v>
      </c>
      <c r="D19" s="9">
        <v>293</v>
      </c>
      <c r="E19" s="9">
        <v>1.2</v>
      </c>
      <c r="F19" s="16">
        <f t="shared" si="0"/>
        <v>351.59999999999997</v>
      </c>
      <c r="G19" s="27"/>
      <c r="H19" s="27"/>
      <c r="I19" s="1"/>
      <c r="J19" s="1"/>
      <c r="K19" s="1"/>
      <c r="L19" s="1"/>
      <c r="M19" s="1"/>
      <c r="N19" s="1"/>
      <c r="O19" s="1"/>
      <c r="P19" s="1"/>
    </row>
    <row r="20" spans="1:16" ht="12.6" x14ac:dyDescent="0.4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2.6" x14ac:dyDescent="0.4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2.6" x14ac:dyDescent="0.4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2.6" x14ac:dyDescent="0.4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2.6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2.6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2.6" x14ac:dyDescent="0.4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2.6" x14ac:dyDescent="0.4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2.6" x14ac:dyDescent="0.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mergeCells count="10">
    <mergeCell ref="G15:G17"/>
    <mergeCell ref="G18:G19"/>
    <mergeCell ref="G3:G7"/>
    <mergeCell ref="H3:H7"/>
    <mergeCell ref="G8:G11"/>
    <mergeCell ref="H8:H11"/>
    <mergeCell ref="G12:G14"/>
    <mergeCell ref="H12:H14"/>
    <mergeCell ref="H15:H17"/>
    <mergeCell ref="H18:H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G8"/>
  <sheetViews>
    <sheetView showGridLines="0" workbookViewId="0">
      <selection activeCell="I16" sqref="I16"/>
    </sheetView>
  </sheetViews>
  <sheetFormatPr defaultColWidth="12.609375" defaultRowHeight="15.75" customHeight="1" x14ac:dyDescent="0.4"/>
  <cols>
    <col min="1" max="1" width="3.38671875" customWidth="1"/>
    <col min="2" max="2" width="4.71875" customWidth="1"/>
    <col min="3" max="3" width="16" customWidth="1"/>
    <col min="4" max="4" width="18.21875" customWidth="1"/>
    <col min="5" max="5" width="17.109375" customWidth="1"/>
    <col min="6" max="6" width="16" customWidth="1"/>
    <col min="7" max="7" width="15" customWidth="1"/>
  </cols>
  <sheetData>
    <row r="1" spans="2:7" ht="15.75" customHeight="1" thickBot="1" x14ac:dyDescent="0.45"/>
    <row r="2" spans="2:7" ht="12.6" x14ac:dyDescent="0.45">
      <c r="B2" s="32"/>
      <c r="C2" s="33" t="s">
        <v>9</v>
      </c>
      <c r="D2" s="33" t="s">
        <v>29</v>
      </c>
      <c r="E2" s="33" t="s">
        <v>45</v>
      </c>
      <c r="F2" s="33" t="s">
        <v>53</v>
      </c>
      <c r="G2" s="34" t="s">
        <v>61</v>
      </c>
    </row>
    <row r="3" spans="2:7" ht="12.6" x14ac:dyDescent="0.45">
      <c r="B3" s="35" t="s">
        <v>10</v>
      </c>
      <c r="C3" s="20"/>
      <c r="D3" s="21"/>
      <c r="E3" s="21"/>
      <c r="F3" s="21"/>
      <c r="G3" s="36"/>
    </row>
    <row r="4" spans="2:7" ht="12.6" x14ac:dyDescent="0.45">
      <c r="B4" s="35" t="s">
        <v>22</v>
      </c>
      <c r="C4" s="22"/>
      <c r="D4" s="37"/>
      <c r="E4" s="38"/>
      <c r="F4" s="37"/>
      <c r="G4" s="39"/>
    </row>
    <row r="5" spans="2:7" ht="12.6" x14ac:dyDescent="0.45">
      <c r="B5" s="35" t="s">
        <v>59</v>
      </c>
      <c r="C5" s="23"/>
      <c r="D5" s="37"/>
      <c r="E5" s="37"/>
      <c r="F5" s="38"/>
      <c r="G5" s="39"/>
    </row>
    <row r="6" spans="2:7" ht="12.6" x14ac:dyDescent="0.45">
      <c r="B6" s="35" t="s">
        <v>25</v>
      </c>
      <c r="C6" s="24"/>
      <c r="D6" s="37"/>
      <c r="E6" s="37"/>
      <c r="F6" s="37"/>
      <c r="G6" s="39"/>
    </row>
    <row r="7" spans="2:7" ht="12.6" x14ac:dyDescent="0.45">
      <c r="B7" s="35" t="s">
        <v>41</v>
      </c>
      <c r="C7" s="23"/>
      <c r="D7" s="38"/>
      <c r="E7" s="37"/>
      <c r="F7" s="37"/>
      <c r="G7" s="39"/>
    </row>
    <row r="8" spans="2:7" ht="12.9" thickBot="1" x14ac:dyDescent="0.5">
      <c r="B8" s="40" t="s">
        <v>72</v>
      </c>
      <c r="C8" s="41"/>
      <c r="D8" s="42"/>
      <c r="E8" s="42"/>
      <c r="F8" s="42"/>
      <c r="G8" s="4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B1:E7"/>
  <sheetViews>
    <sheetView showGridLines="0" tabSelected="1" workbookViewId="0">
      <selection activeCell="F11" sqref="F11"/>
    </sheetView>
  </sheetViews>
  <sheetFormatPr defaultColWidth="12.609375" defaultRowHeight="15.75" customHeight="1" x14ac:dyDescent="0.4"/>
  <cols>
    <col min="1" max="1" width="3.21875" customWidth="1"/>
    <col min="2" max="2" width="30" customWidth="1"/>
    <col min="3" max="3" width="23.109375" customWidth="1"/>
    <col min="4" max="4" width="20.71875" customWidth="1"/>
    <col min="5" max="5" width="19.88671875" customWidth="1"/>
  </cols>
  <sheetData>
    <row r="1" spans="2:5" ht="15.75" customHeight="1" thickBot="1" x14ac:dyDescent="0.45"/>
    <row r="2" spans="2:5" ht="15.75" customHeight="1" x14ac:dyDescent="0.4">
      <c r="B2" s="44" t="s">
        <v>73</v>
      </c>
      <c r="C2" s="33" t="s">
        <v>74</v>
      </c>
      <c r="D2" s="33" t="s">
        <v>75</v>
      </c>
      <c r="E2" s="34" t="s">
        <v>76</v>
      </c>
    </row>
    <row r="3" spans="2:5" ht="12.6" x14ac:dyDescent="0.45">
      <c r="B3" s="45" t="s">
        <v>77</v>
      </c>
      <c r="C3" s="12">
        <v>1.86</v>
      </c>
      <c r="D3" s="12" t="s">
        <v>78</v>
      </c>
      <c r="E3" s="46" t="s">
        <v>79</v>
      </c>
    </row>
    <row r="4" spans="2:5" ht="12.6" x14ac:dyDescent="0.45">
      <c r="B4" s="47" t="s">
        <v>80</v>
      </c>
      <c r="C4" s="48">
        <v>1.57</v>
      </c>
      <c r="D4" s="48" t="s">
        <v>81</v>
      </c>
      <c r="E4" s="49">
        <v>1E-3</v>
      </c>
    </row>
    <row r="5" spans="2:5" ht="12.6" x14ac:dyDescent="0.45">
      <c r="B5" s="47" t="s">
        <v>82</v>
      </c>
      <c r="C5" s="48">
        <v>1.29</v>
      </c>
      <c r="D5" s="48" t="s">
        <v>83</v>
      </c>
      <c r="E5" s="49">
        <v>0.19</v>
      </c>
    </row>
    <row r="6" spans="2:5" ht="12.6" x14ac:dyDescent="0.45">
      <c r="B6" s="47" t="s">
        <v>84</v>
      </c>
      <c r="C6" s="48">
        <v>3.48</v>
      </c>
      <c r="D6" s="48" t="s">
        <v>85</v>
      </c>
      <c r="E6" s="49" t="s">
        <v>79</v>
      </c>
    </row>
    <row r="7" spans="2:5" ht="12.9" thickBot="1" x14ac:dyDescent="0.5">
      <c r="B7" s="50" t="s">
        <v>86</v>
      </c>
      <c r="C7" s="51">
        <v>2.27</v>
      </c>
      <c r="D7" s="51" t="s">
        <v>87</v>
      </c>
      <c r="E7" s="52"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Demographic Table</vt:lpstr>
      <vt:lpstr>Cut-Off Value Figure</vt:lpstr>
      <vt:lpstr>Possible Outcomes Graph</vt:lpstr>
      <vt:lpstr>Meta-Analysis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Will Roberts</cp:lastModifiedBy>
  <dcterms:modified xsi:type="dcterms:W3CDTF">2024-01-24T00:53:52Z</dcterms:modified>
</cp:coreProperties>
</file>