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9390" windowHeight="12135" activeTab="1"/>
  </bookViews>
  <sheets>
    <sheet name="Cross shore profiles_raw" sheetId="1" r:id="rId1"/>
    <sheet name="Cross shore profiles" sheetId="6" r:id="rId2"/>
    <sheet name="GPS waterline_raw" sheetId="8" r:id="rId3"/>
  </sheets>
  <calcPr calcId="125725" iterate="1" iterateCount="30" iterateDelta="9.9999999999999995E-8" calcOnSave="0"/>
</workbook>
</file>

<file path=xl/calcChain.xml><?xml version="1.0" encoding="utf-8"?>
<calcChain xmlns="http://schemas.openxmlformats.org/spreadsheetml/2006/main">
  <c r="C4" i="6"/>
  <c r="B4"/>
  <c r="B5" s="1"/>
  <c r="S7" i="1"/>
  <c r="S8"/>
  <c r="S9"/>
  <c r="S10"/>
  <c r="S11"/>
  <c r="S12"/>
  <c r="S13"/>
  <c r="S14"/>
  <c r="S15"/>
  <c r="S16"/>
  <c r="S17"/>
  <c r="S18"/>
  <c r="S19"/>
  <c r="S6"/>
  <c r="G7"/>
  <c r="G8"/>
  <c r="G9"/>
  <c r="G10"/>
  <c r="G11"/>
  <c r="G12"/>
  <c r="G13"/>
  <c r="G14"/>
  <c r="G15"/>
  <c r="G16"/>
  <c r="G17"/>
  <c r="G18"/>
  <c r="G19"/>
  <c r="G20"/>
  <c r="G21"/>
  <c r="G22"/>
  <c r="G23"/>
  <c r="G6"/>
  <c r="C7"/>
  <c r="C8"/>
  <c r="C9"/>
  <c r="C10"/>
  <c r="C11"/>
  <c r="C12"/>
  <c r="C13"/>
  <c r="C14"/>
  <c r="C15"/>
  <c r="C6"/>
  <c r="O7"/>
  <c r="O8"/>
  <c r="O9"/>
  <c r="O10"/>
  <c r="O11"/>
  <c r="O12"/>
  <c r="O13"/>
  <c r="O14"/>
  <c r="O15"/>
  <c r="O6"/>
  <c r="K6"/>
  <c r="K7"/>
  <c r="K8"/>
  <c r="K9"/>
  <c r="K10"/>
  <c r="K11"/>
  <c r="K12"/>
  <c r="K13"/>
  <c r="K14"/>
  <c r="K15"/>
  <c r="K16"/>
  <c r="B7" i="6" l="1"/>
  <c r="B8" s="1"/>
  <c r="B10" l="1"/>
  <c r="B11"/>
  <c r="H6" l="1"/>
  <c r="H10"/>
  <c r="B14"/>
  <c r="H42"/>
  <c r="H44"/>
  <c r="H46"/>
  <c r="H48"/>
  <c r="H50"/>
  <c r="H52"/>
  <c r="H54"/>
  <c r="H56"/>
  <c r="H58"/>
  <c r="H60"/>
  <c r="H62"/>
  <c r="H64"/>
  <c r="H32"/>
  <c r="H34"/>
  <c r="H36"/>
  <c r="H38"/>
  <c r="H40"/>
  <c r="H12"/>
  <c r="H14"/>
  <c r="H16"/>
  <c r="H18"/>
  <c r="H20"/>
  <c r="H22"/>
  <c r="H24"/>
  <c r="H26"/>
  <c r="H28"/>
  <c r="H5"/>
  <c r="H9"/>
  <c r="B18"/>
  <c r="H4"/>
  <c r="H8"/>
  <c r="H2"/>
  <c r="B17"/>
  <c r="H41"/>
  <c r="H43"/>
  <c r="H45"/>
  <c r="H47"/>
  <c r="H49"/>
  <c r="H51"/>
  <c r="H53"/>
  <c r="H55"/>
  <c r="H57"/>
  <c r="H59"/>
  <c r="H61"/>
  <c r="H63"/>
  <c r="H31"/>
  <c r="H33"/>
  <c r="H35"/>
  <c r="H37"/>
  <c r="H39"/>
  <c r="H30"/>
  <c r="H13"/>
  <c r="H15"/>
  <c r="H17"/>
  <c r="H19"/>
  <c r="H21"/>
  <c r="H23"/>
  <c r="H25"/>
  <c r="H27"/>
  <c r="H29"/>
  <c r="H3"/>
  <c r="H7"/>
  <c r="H11"/>
  <c r="B16"/>
  <c r="B15"/>
  <c r="I42"/>
  <c r="I44"/>
  <c r="I46"/>
  <c r="I48"/>
  <c r="I50"/>
  <c r="I52"/>
  <c r="I54"/>
  <c r="I56"/>
  <c r="I58"/>
  <c r="I60"/>
  <c r="I62"/>
  <c r="I64"/>
  <c r="I32"/>
  <c r="I34"/>
  <c r="I36"/>
  <c r="I38"/>
  <c r="I40"/>
  <c r="I12"/>
  <c r="I14"/>
  <c r="I16"/>
  <c r="I18"/>
  <c r="I20"/>
  <c r="I22"/>
  <c r="I24"/>
  <c r="I26"/>
  <c r="I28"/>
  <c r="I4"/>
  <c r="I8"/>
  <c r="I2"/>
  <c r="C16"/>
  <c r="I3"/>
  <c r="I7"/>
  <c r="I11"/>
  <c r="C15"/>
  <c r="C14"/>
  <c r="I41"/>
  <c r="I43"/>
  <c r="I45"/>
  <c r="I47"/>
  <c r="I49"/>
  <c r="I51"/>
  <c r="I53"/>
  <c r="I55"/>
  <c r="I57"/>
  <c r="I59"/>
  <c r="I61"/>
  <c r="I63"/>
  <c r="I31"/>
  <c r="I33"/>
  <c r="I35"/>
  <c r="I37"/>
  <c r="I39"/>
  <c r="I30"/>
  <c r="I13"/>
  <c r="I15"/>
  <c r="I17"/>
  <c r="I19"/>
  <c r="I21"/>
  <c r="I23"/>
  <c r="I25"/>
  <c r="I27"/>
  <c r="I29"/>
  <c r="I6"/>
  <c r="I10"/>
  <c r="C18"/>
  <c r="I5"/>
  <c r="I9"/>
  <c r="C17"/>
</calcChain>
</file>

<file path=xl/sharedStrings.xml><?xml version="1.0" encoding="utf-8"?>
<sst xmlns="http://schemas.openxmlformats.org/spreadsheetml/2006/main" count="88" uniqueCount="37">
  <si>
    <t>y=</t>
  </si>
  <si>
    <t>Pole 1</t>
  </si>
  <si>
    <t>Height theodolite - Height Ref. MSL=</t>
  </si>
  <si>
    <t>ref. point</t>
  </si>
  <si>
    <t>m</t>
  </si>
  <si>
    <t>mm</t>
  </si>
  <si>
    <t>mm +MSL</t>
  </si>
  <si>
    <t>x [m]</t>
  </si>
  <si>
    <t>Pole 2</t>
  </si>
  <si>
    <t>Pole 3</t>
  </si>
  <si>
    <t>Pole 4</t>
  </si>
  <si>
    <t>Pole 5</t>
  </si>
  <si>
    <t>ref1</t>
  </si>
  <si>
    <t>pole 1</t>
  </si>
  <si>
    <t>pole 2</t>
  </si>
  <si>
    <t>pole 3</t>
  </si>
  <si>
    <t>pole 4</t>
  </si>
  <si>
    <t>pole 5</t>
  </si>
  <si>
    <t>rad</t>
  </si>
  <si>
    <t>degrees</t>
  </si>
  <si>
    <t>theta</t>
  </si>
  <si>
    <t>sin theta</t>
  </si>
  <si>
    <t>cos theta</t>
  </si>
  <si>
    <t>UTM T35</t>
  </si>
  <si>
    <t>ref2</t>
  </si>
  <si>
    <t>distance</t>
  </si>
  <si>
    <t>z (rel. to MSL) [mm]</t>
  </si>
  <si>
    <t>east [m]</t>
  </si>
  <si>
    <t>north [m]</t>
  </si>
  <si>
    <t>y [m]</t>
  </si>
  <si>
    <t>2011 3oct</t>
  </si>
  <si>
    <t>8oct</t>
  </si>
  <si>
    <t>x</t>
  </si>
  <si>
    <t>y</t>
  </si>
  <si>
    <t>difference</t>
  </si>
  <si>
    <t>z_rel. to MSL [mm]</t>
  </si>
  <si>
    <t>z_rel. to theodolite [mm]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</si>
</sst>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Fill="1"/>
    <xf numFmtId="0" fontId="3" fillId="0" borderId="0" xfId="1" applyFill="1"/>
    <xf numFmtId="0" fontId="0" fillId="0" borderId="0" xfId="0" applyFill="1"/>
    <xf numFmtId="0" fontId="0" fillId="0" borderId="0" xfId="0" applyAlignment="1">
      <alignment horizontal="center"/>
    </xf>
  </cellXfs>
  <cellStyles count="2">
    <cellStyle name="Normal" xfId="0" builtinId="0"/>
    <cellStyle name="Standaard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smoothMarker"/>
        <c:ser>
          <c:idx val="0"/>
          <c:order val="0"/>
          <c:tx>
            <c:v>Pole 1</c:v>
          </c:tx>
          <c:spPr>
            <a:ln w="12700"/>
          </c:spPr>
          <c:marker>
            <c:symbol val="circle"/>
            <c:size val="2"/>
          </c:marker>
          <c:xVal>
            <c:numRef>
              <c:f>'Cross shore profiles'!$H$2:$H$11</c:f>
              <c:numCache>
                <c:formatCode>0</c:formatCode>
                <c:ptCount val="10"/>
                <c:pt idx="0">
                  <c:v>582431.13512815104</c:v>
                </c:pt>
                <c:pt idx="1">
                  <c:v>582434.89543826389</c:v>
                </c:pt>
                <c:pt idx="2">
                  <c:v>582437.71567084861</c:v>
                </c:pt>
                <c:pt idx="3">
                  <c:v>582441.47598096158</c:v>
                </c:pt>
                <c:pt idx="4">
                  <c:v>582445.23629107454</c:v>
                </c:pt>
                <c:pt idx="5">
                  <c:v>582448.05652365927</c:v>
                </c:pt>
                <c:pt idx="6">
                  <c:v>582450.87675624387</c:v>
                </c:pt>
                <c:pt idx="7">
                  <c:v>582453.6969888286</c:v>
                </c:pt>
                <c:pt idx="8">
                  <c:v>582457.45729894156</c:v>
                </c:pt>
                <c:pt idx="9">
                  <c:v>582460.27753152628</c:v>
                </c:pt>
              </c:numCache>
            </c:numRef>
          </c:xVal>
          <c:yVal>
            <c:numRef>
              <c:f>'Cross shore profiles'!$I$2:$I$11</c:f>
              <c:numCache>
                <c:formatCode>0</c:formatCode>
                <c:ptCount val="10"/>
                <c:pt idx="0">
                  <c:v>4787309.2486301707</c:v>
                </c:pt>
                <c:pt idx="1">
                  <c:v>4787307.8847871246</c:v>
                </c:pt>
                <c:pt idx="2">
                  <c:v>4787306.86190484</c:v>
                </c:pt>
                <c:pt idx="3">
                  <c:v>4787305.4980617939</c:v>
                </c:pt>
                <c:pt idx="4">
                  <c:v>4787304.1342187477</c:v>
                </c:pt>
                <c:pt idx="5">
                  <c:v>4787303.1113364631</c:v>
                </c:pt>
                <c:pt idx="6">
                  <c:v>4787302.0884541785</c:v>
                </c:pt>
                <c:pt idx="7">
                  <c:v>4787301.0655718939</c:v>
                </c:pt>
                <c:pt idx="8">
                  <c:v>4787299.7017288478</c:v>
                </c:pt>
                <c:pt idx="9">
                  <c:v>4787298.6788465632</c:v>
                </c:pt>
              </c:numCache>
            </c:numRef>
          </c:yVal>
          <c:smooth val="1"/>
        </c:ser>
        <c:ser>
          <c:idx val="1"/>
          <c:order val="1"/>
          <c:tx>
            <c:v>Pole 2</c:v>
          </c:tx>
          <c:spPr>
            <a:ln w="12700"/>
          </c:spPr>
          <c:marker>
            <c:symbol val="circle"/>
            <c:size val="2"/>
          </c:marker>
          <c:xVal>
            <c:numRef>
              <c:f>'Cross shore profiles'!$H$12:$H$29</c:f>
              <c:numCache>
                <c:formatCode>0</c:formatCode>
                <c:ptCount val="18"/>
                <c:pt idx="0">
                  <c:v>582418.19274472981</c:v>
                </c:pt>
                <c:pt idx="1">
                  <c:v>582421.67103158438</c:v>
                </c:pt>
                <c:pt idx="2">
                  <c:v>582424.49126416899</c:v>
                </c:pt>
                <c:pt idx="3">
                  <c:v>582427.31149675371</c:v>
                </c:pt>
                <c:pt idx="4">
                  <c:v>582430.13172933843</c:v>
                </c:pt>
                <c:pt idx="5">
                  <c:v>582432.95196192316</c:v>
                </c:pt>
                <c:pt idx="6">
                  <c:v>582435.77219450788</c:v>
                </c:pt>
                <c:pt idx="7">
                  <c:v>582438.5924270926</c:v>
                </c:pt>
                <c:pt idx="8">
                  <c:v>582441.41265967733</c:v>
                </c:pt>
                <c:pt idx="9">
                  <c:v>582444.23289226193</c:v>
                </c:pt>
                <c:pt idx="10">
                  <c:v>582447.05312484666</c:v>
                </c:pt>
                <c:pt idx="11">
                  <c:v>582449.87335743138</c:v>
                </c:pt>
                <c:pt idx="12">
                  <c:v>582452.6935900161</c:v>
                </c:pt>
                <c:pt idx="13">
                  <c:v>582455.51382260083</c:v>
                </c:pt>
                <c:pt idx="14">
                  <c:v>582458.33405518555</c:v>
                </c:pt>
                <c:pt idx="15">
                  <c:v>582461.15428777016</c:v>
                </c:pt>
                <c:pt idx="16">
                  <c:v>582463.97452035488</c:v>
                </c:pt>
                <c:pt idx="17">
                  <c:v>582466.7947529396</c:v>
                </c:pt>
              </c:numCache>
            </c:numRef>
          </c:xVal>
          <c:yVal>
            <c:numRef>
              <c:f>'Cross shore profiles'!$I$12:$I$29</c:f>
              <c:numCache>
                <c:formatCode>0</c:formatCode>
                <c:ptCount val="18"/>
                <c:pt idx="0">
                  <c:v>4787287.3492075447</c:v>
                </c:pt>
                <c:pt idx="1">
                  <c:v>4787286.087652727</c:v>
                </c:pt>
                <c:pt idx="2">
                  <c:v>4787285.0647704424</c:v>
                </c:pt>
                <c:pt idx="3">
                  <c:v>4787284.0418881578</c:v>
                </c:pt>
                <c:pt idx="4">
                  <c:v>4787283.0190058732</c:v>
                </c:pt>
                <c:pt idx="5">
                  <c:v>4787281.9961235886</c:v>
                </c:pt>
                <c:pt idx="6">
                  <c:v>4787280.973241304</c:v>
                </c:pt>
                <c:pt idx="7">
                  <c:v>4787279.9503590195</c:v>
                </c:pt>
                <c:pt idx="8">
                  <c:v>4787278.9274767349</c:v>
                </c:pt>
                <c:pt idx="9">
                  <c:v>4787277.9045944503</c:v>
                </c:pt>
                <c:pt idx="10">
                  <c:v>4787276.8817121657</c:v>
                </c:pt>
                <c:pt idx="11">
                  <c:v>4787275.8588298811</c:v>
                </c:pt>
                <c:pt idx="12">
                  <c:v>4787274.8359475965</c:v>
                </c:pt>
                <c:pt idx="13">
                  <c:v>4787273.8130653119</c:v>
                </c:pt>
                <c:pt idx="14">
                  <c:v>4787272.7901830273</c:v>
                </c:pt>
                <c:pt idx="15">
                  <c:v>4787271.7673007427</c:v>
                </c:pt>
                <c:pt idx="16">
                  <c:v>4787270.7444184581</c:v>
                </c:pt>
                <c:pt idx="17">
                  <c:v>4787269.7215361735</c:v>
                </c:pt>
              </c:numCache>
            </c:numRef>
          </c:yVal>
          <c:smooth val="1"/>
        </c:ser>
        <c:ser>
          <c:idx val="2"/>
          <c:order val="2"/>
          <c:tx>
            <c:v>Pole 3</c:v>
          </c:tx>
          <c:spPr>
            <a:ln w="12700"/>
          </c:spPr>
          <c:marker>
            <c:symbol val="circle"/>
            <c:size val="2"/>
          </c:marker>
          <c:xVal>
            <c:numRef>
              <c:f>'Cross shore profiles'!$H$30:$H$40</c:f>
              <c:numCache>
                <c:formatCode>0</c:formatCode>
                <c:ptCount val="11"/>
                <c:pt idx="0">
                  <c:v>582414.55712883826</c:v>
                </c:pt>
                <c:pt idx="1">
                  <c:v>582425.83805917704</c:v>
                </c:pt>
                <c:pt idx="2">
                  <c:v>582427.71821423352</c:v>
                </c:pt>
                <c:pt idx="3">
                  <c:v>582430.94268015539</c:v>
                </c:pt>
                <c:pt idx="4">
                  <c:v>582433.67830576259</c:v>
                </c:pt>
                <c:pt idx="5">
                  <c:v>582439.37517558364</c:v>
                </c:pt>
                <c:pt idx="6">
                  <c:v>582443.60552446079</c:v>
                </c:pt>
                <c:pt idx="7">
                  <c:v>582451.50217569794</c:v>
                </c:pt>
                <c:pt idx="8">
                  <c:v>582458.27073390118</c:v>
                </c:pt>
                <c:pt idx="9">
                  <c:v>582462.03104401415</c:v>
                </c:pt>
                <c:pt idx="10">
                  <c:v>582473.02995109453</c:v>
                </c:pt>
              </c:numCache>
            </c:numRef>
          </c:xVal>
          <c:yVal>
            <c:numRef>
              <c:f>'Cross shore profiles'!$I$30:$I$40</c:f>
              <c:numCache>
                <c:formatCode>0</c:formatCode>
                <c:ptCount val="11"/>
                <c:pt idx="0">
                  <c:v>4787262.0742733786</c:v>
                </c:pt>
                <c:pt idx="1">
                  <c:v>4787257.9827442402</c:v>
                </c:pt>
                <c:pt idx="2">
                  <c:v>4787257.3008227171</c:v>
                </c:pt>
                <c:pt idx="3">
                  <c:v>4787256.131327305</c:v>
                </c:pt>
                <c:pt idx="4">
                  <c:v>4787255.1391314892</c:v>
                </c:pt>
                <c:pt idx="5">
                  <c:v>4787253.0729092741</c:v>
                </c:pt>
                <c:pt idx="6">
                  <c:v>4787251.5385858472</c:v>
                </c:pt>
                <c:pt idx="7">
                  <c:v>4787248.6745154504</c:v>
                </c:pt>
                <c:pt idx="8">
                  <c:v>4787246.2195979673</c:v>
                </c:pt>
                <c:pt idx="9">
                  <c:v>4787244.8557549212</c:v>
                </c:pt>
                <c:pt idx="10">
                  <c:v>4787240.8665140113</c:v>
                </c:pt>
              </c:numCache>
            </c:numRef>
          </c:yVal>
          <c:smooth val="1"/>
        </c:ser>
        <c:ser>
          <c:idx val="3"/>
          <c:order val="3"/>
          <c:tx>
            <c:v>Pole 4</c:v>
          </c:tx>
          <c:spPr>
            <a:ln w="12700"/>
          </c:spPr>
          <c:marker>
            <c:symbol val="circle"/>
            <c:size val="2"/>
          </c:marker>
          <c:xVal>
            <c:numRef>
              <c:f>'Cross shore profiles'!$H$41:$H$50</c:f>
              <c:numCache>
                <c:formatCode>0</c:formatCode>
                <c:ptCount val="10"/>
                <c:pt idx="0">
                  <c:v>582405.5630710359</c:v>
                </c:pt>
                <c:pt idx="1">
                  <c:v>582418.53614092548</c:v>
                </c:pt>
                <c:pt idx="2">
                  <c:v>582422.57847429696</c:v>
                </c:pt>
                <c:pt idx="3">
                  <c:v>582427.93691620789</c:v>
                </c:pt>
                <c:pt idx="4">
                  <c:v>582431.69722632074</c:v>
                </c:pt>
                <c:pt idx="5">
                  <c:v>582437.52570699586</c:v>
                </c:pt>
                <c:pt idx="6">
                  <c:v>582442.69613340113</c:v>
                </c:pt>
                <c:pt idx="7">
                  <c:v>582449.27667609882</c:v>
                </c:pt>
                <c:pt idx="8">
                  <c:v>582453.50702497584</c:v>
                </c:pt>
                <c:pt idx="9">
                  <c:v>582464.50593205623</c:v>
                </c:pt>
              </c:numCache>
            </c:numRef>
          </c:xVal>
          <c:yVal>
            <c:numRef>
              <c:f>'Cross shore profiles'!$I$41:$I$50</c:f>
              <c:numCache>
                <c:formatCode>0</c:formatCode>
                <c:ptCount val="10"/>
                <c:pt idx="0">
                  <c:v>4787238.7428155532</c:v>
                </c:pt>
                <c:pt idx="1">
                  <c:v>4787234.0375570441</c:v>
                </c:pt>
                <c:pt idx="2">
                  <c:v>4787232.5714257695</c:v>
                </c:pt>
                <c:pt idx="3">
                  <c:v>4787230.6279494287</c:v>
                </c:pt>
                <c:pt idx="4">
                  <c:v>4787229.2641063826</c:v>
                </c:pt>
                <c:pt idx="5">
                  <c:v>4787227.1501496611</c:v>
                </c:pt>
                <c:pt idx="6">
                  <c:v>4787225.2748654727</c:v>
                </c:pt>
                <c:pt idx="7">
                  <c:v>4787222.888140142</c:v>
                </c:pt>
                <c:pt idx="8">
                  <c:v>4787221.3538167151</c:v>
                </c:pt>
                <c:pt idx="9">
                  <c:v>4787217.3645758051</c:v>
                </c:pt>
              </c:numCache>
            </c:numRef>
          </c:yVal>
          <c:smooth val="1"/>
        </c:ser>
        <c:ser>
          <c:idx val="4"/>
          <c:order val="4"/>
          <c:tx>
            <c:v>Pole 5</c:v>
          </c:tx>
          <c:spPr>
            <a:ln w="12700"/>
          </c:spPr>
          <c:marker>
            <c:symbol val="circle"/>
            <c:size val="2"/>
          </c:marker>
          <c:xVal>
            <c:numRef>
              <c:f>'Cross shore profiles'!$H$51:$H$64</c:f>
              <c:numCache>
                <c:formatCode>0</c:formatCode>
                <c:ptCount val="14"/>
                <c:pt idx="0">
                  <c:v>582402.20947840274</c:v>
                </c:pt>
                <c:pt idx="1">
                  <c:v>582407.37990480801</c:v>
                </c:pt>
                <c:pt idx="2">
                  <c:v>582410.48216065124</c:v>
                </c:pt>
                <c:pt idx="3">
                  <c:v>582413.16138160671</c:v>
                </c:pt>
                <c:pt idx="4">
                  <c:v>582415.84060256218</c:v>
                </c:pt>
                <c:pt idx="5">
                  <c:v>582417.72075761855</c:v>
                </c:pt>
                <c:pt idx="6">
                  <c:v>582419.17787778738</c:v>
                </c:pt>
                <c:pt idx="7">
                  <c:v>582421.48106773151</c:v>
                </c:pt>
                <c:pt idx="8">
                  <c:v>582424.95935458597</c:v>
                </c:pt>
                <c:pt idx="9">
                  <c:v>582427.4975639123</c:v>
                </c:pt>
                <c:pt idx="10">
                  <c:v>582430.88184301392</c:v>
                </c:pt>
                <c:pt idx="11">
                  <c:v>582433.70207559865</c:v>
                </c:pt>
                <c:pt idx="12">
                  <c:v>582440.09460279054</c:v>
                </c:pt>
                <c:pt idx="13">
                  <c:v>582444.04292840918</c:v>
                </c:pt>
              </c:numCache>
            </c:numRef>
          </c:xVal>
          <c:yVal>
            <c:numRef>
              <c:f>'Cross shore profiles'!$I$51:$I$64</c:f>
              <c:numCache>
                <c:formatCode>0</c:formatCode>
                <c:ptCount val="14"/>
                <c:pt idx="0">
                  <c:v>4787213.3655931586</c:v>
                </c:pt>
                <c:pt idx="1">
                  <c:v>4787211.4903089702</c:v>
                </c:pt>
                <c:pt idx="2">
                  <c:v>4787210.3651384572</c:v>
                </c:pt>
                <c:pt idx="3">
                  <c:v>4787209.3934002863</c:v>
                </c:pt>
                <c:pt idx="4">
                  <c:v>4787208.4216621164</c:v>
                </c:pt>
                <c:pt idx="5">
                  <c:v>4787207.7397405934</c:v>
                </c:pt>
                <c:pt idx="6">
                  <c:v>4787207.2112514125</c:v>
                </c:pt>
                <c:pt idx="7">
                  <c:v>4787206.3758975472</c:v>
                </c:pt>
                <c:pt idx="8">
                  <c:v>4787205.1143427296</c:v>
                </c:pt>
                <c:pt idx="9">
                  <c:v>4787204.1937486734</c:v>
                </c:pt>
                <c:pt idx="10">
                  <c:v>4787202.9662899319</c:v>
                </c:pt>
                <c:pt idx="11">
                  <c:v>4787201.9434076473</c:v>
                </c:pt>
                <c:pt idx="12">
                  <c:v>4787199.6248744689</c:v>
                </c:pt>
                <c:pt idx="13">
                  <c:v>4787198.1928392705</c:v>
                </c:pt>
              </c:numCache>
            </c:numRef>
          </c:yVal>
          <c:smooth val="1"/>
        </c:ser>
        <c:ser>
          <c:idx val="5"/>
          <c:order val="5"/>
          <c:tx>
            <c:v>Ref. Points</c:v>
          </c:tx>
          <c:spPr>
            <a:ln w="19050"/>
          </c:spPr>
          <c:marker>
            <c:symbol val="diamond"/>
            <c:size val="5"/>
          </c:marker>
          <c:xVal>
            <c:numRef>
              <c:f>'Cross shore profiles'!$B$2:$B$3</c:f>
              <c:numCache>
                <c:formatCode>General</c:formatCode>
                <c:ptCount val="2"/>
                <c:pt idx="0">
                  <c:v>582450</c:v>
                </c:pt>
                <c:pt idx="1">
                  <c:v>582380</c:v>
                </c:pt>
              </c:numCache>
            </c:numRef>
          </c:xVal>
          <c:yVal>
            <c:numRef>
              <c:f>'Cross shore profiles'!$C$2:$C$3</c:f>
              <c:numCache>
                <c:formatCode>General</c:formatCode>
                <c:ptCount val="2"/>
                <c:pt idx="0">
                  <c:v>4787329</c:v>
                </c:pt>
                <c:pt idx="1">
                  <c:v>4787136</c:v>
                </c:pt>
              </c:numCache>
            </c:numRef>
          </c:yVal>
          <c:smooth val="1"/>
        </c:ser>
        <c:axId val="106490112"/>
        <c:axId val="106582016"/>
      </c:scatterChart>
      <c:valAx>
        <c:axId val="106490112"/>
        <c:scaling>
          <c:orientation val="minMax"/>
        </c:scaling>
        <c:axPos val="b"/>
        <c:majorGridlines>
          <c:spPr>
            <a:ln>
              <a:noFill/>
            </a:ln>
          </c:spPr>
        </c:majorGridlines>
        <c:numFmt formatCode="0" sourceLinked="1"/>
        <c:tickLblPos val="nextTo"/>
        <c:crossAx val="106582016"/>
        <c:crosses val="autoZero"/>
        <c:crossBetween val="midCat"/>
        <c:majorUnit val="50"/>
      </c:valAx>
      <c:valAx>
        <c:axId val="106582016"/>
        <c:scaling>
          <c:orientation val="minMax"/>
        </c:scaling>
        <c:axPos val="l"/>
        <c:majorGridlines>
          <c:spPr>
            <a:ln>
              <a:noFill/>
            </a:ln>
          </c:spPr>
        </c:majorGridlines>
        <c:numFmt formatCode="0" sourceLinked="1"/>
        <c:tickLblPos val="nextTo"/>
        <c:crossAx val="106490112"/>
        <c:crosses val="autoZero"/>
        <c:crossBetween val="midCat"/>
        <c:majorUnit val="50"/>
      </c:valAx>
    </c:plotArea>
    <c:legend>
      <c:legendPos val="r"/>
      <c:layout/>
    </c:legend>
    <c:plotVisOnly val="1"/>
    <c:dispBlanksAs val="gap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107674</xdr:colOff>
      <xdr:row>19</xdr:row>
      <xdr:rowOff>66262</xdr:rowOff>
    </xdr:from>
    <xdr:to>
      <xdr:col>16</xdr:col>
      <xdr:colOff>314739</xdr:colOff>
      <xdr:row>43</xdr:row>
      <xdr:rowOff>149087</xdr:rowOff>
    </xdr:to>
    <xdr:graphicFrame macro="">
      <xdr:nvGraphicFramePr>
        <xdr:cNvPr id="3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3"/>
  <sheetViews>
    <sheetView topLeftCell="H1" zoomScaleNormal="100" workbookViewId="0">
      <selection activeCell="C20" sqref="C20"/>
    </sheetView>
  </sheetViews>
  <sheetFormatPr defaultRowHeight="15"/>
  <cols>
    <col min="1" max="1" width="34" bestFit="1" customWidth="1"/>
    <col min="2" max="2" width="18.7109375" bestFit="1" customWidth="1"/>
    <col min="3" max="3" width="15.85546875" bestFit="1" customWidth="1"/>
    <col min="4" max="4" width="11" bestFit="1" customWidth="1"/>
    <col min="5" max="5" width="34" bestFit="1" customWidth="1"/>
    <col min="6" max="6" width="18.28515625" bestFit="1" customWidth="1"/>
    <col min="7" max="7" width="15.85546875" bestFit="1" customWidth="1"/>
    <col min="9" max="9" width="34" bestFit="1" customWidth="1"/>
    <col min="10" max="10" width="18.7109375" bestFit="1" customWidth="1"/>
    <col min="11" max="11" width="15.85546875" bestFit="1" customWidth="1"/>
    <col min="13" max="13" width="34" bestFit="1" customWidth="1"/>
    <col min="14" max="14" width="18.7109375" bestFit="1" customWidth="1"/>
    <col min="15" max="15" width="15.85546875" bestFit="1" customWidth="1"/>
    <col min="17" max="17" width="34" bestFit="1" customWidth="1"/>
    <col min="18" max="18" width="18.7109375" bestFit="1" customWidth="1"/>
    <col min="19" max="19" width="15.85546875" bestFit="1" customWidth="1"/>
  </cols>
  <sheetData>
    <row r="1" spans="1:19">
      <c r="A1" s="5"/>
      <c r="B1" s="1" t="s">
        <v>1</v>
      </c>
      <c r="E1" s="5"/>
      <c r="F1" s="1" t="s">
        <v>8</v>
      </c>
      <c r="I1" s="5"/>
      <c r="J1" s="1" t="s">
        <v>9</v>
      </c>
      <c r="M1" s="5"/>
      <c r="N1" s="1" t="s">
        <v>10</v>
      </c>
      <c r="Q1" s="5"/>
      <c r="R1" s="1" t="s">
        <v>11</v>
      </c>
    </row>
    <row r="2" spans="1:19">
      <c r="A2" s="6" t="s">
        <v>3</v>
      </c>
      <c r="B2" s="2">
        <v>2705</v>
      </c>
      <c r="C2" t="s">
        <v>6</v>
      </c>
      <c r="E2" s="6" t="s">
        <v>3</v>
      </c>
      <c r="F2" s="2">
        <v>2705</v>
      </c>
      <c r="G2" t="s">
        <v>6</v>
      </c>
      <c r="I2" s="6" t="s">
        <v>3</v>
      </c>
      <c r="J2" s="2">
        <v>2705</v>
      </c>
      <c r="K2" t="s">
        <v>6</v>
      </c>
      <c r="M2" s="6" t="s">
        <v>3</v>
      </c>
      <c r="N2" s="2">
        <v>2705</v>
      </c>
      <c r="O2" t="s">
        <v>6</v>
      </c>
      <c r="Q2" s="6" t="s">
        <v>3</v>
      </c>
      <c r="R2" s="2">
        <v>2705</v>
      </c>
      <c r="S2" t="s">
        <v>6</v>
      </c>
    </row>
    <row r="3" spans="1:19">
      <c r="A3" s="3" t="s">
        <v>0</v>
      </c>
      <c r="B3">
        <v>25</v>
      </c>
      <c r="C3" t="s">
        <v>4</v>
      </c>
      <c r="E3" s="3" t="s">
        <v>0</v>
      </c>
      <c r="F3">
        <v>50</v>
      </c>
      <c r="G3" t="s">
        <v>4</v>
      </c>
      <c r="I3" s="3" t="s">
        <v>0</v>
      </c>
      <c r="J3">
        <v>75</v>
      </c>
      <c r="K3" t="s">
        <v>4</v>
      </c>
      <c r="M3" s="3" t="s">
        <v>0</v>
      </c>
      <c r="N3">
        <v>100</v>
      </c>
      <c r="O3" t="s">
        <v>4</v>
      </c>
      <c r="Q3" s="3" t="s">
        <v>0</v>
      </c>
      <c r="R3">
        <v>125</v>
      </c>
      <c r="S3" t="s">
        <v>4</v>
      </c>
    </row>
    <row r="4" spans="1:19">
      <c r="A4" s="3" t="s">
        <v>2</v>
      </c>
      <c r="B4">
        <v>-120</v>
      </c>
      <c r="C4" t="s">
        <v>5</v>
      </c>
      <c r="E4" s="3" t="s">
        <v>2</v>
      </c>
      <c r="F4">
        <v>-120</v>
      </c>
      <c r="G4" t="s">
        <v>5</v>
      </c>
      <c r="I4" s="3" t="s">
        <v>2</v>
      </c>
      <c r="J4">
        <v>190</v>
      </c>
      <c r="K4" t="s">
        <v>5</v>
      </c>
      <c r="M4" s="3" t="s">
        <v>2</v>
      </c>
      <c r="N4">
        <v>190</v>
      </c>
      <c r="O4" t="s">
        <v>5</v>
      </c>
      <c r="Q4" s="3" t="s">
        <v>2</v>
      </c>
      <c r="R4">
        <v>80</v>
      </c>
      <c r="S4" t="s">
        <v>5</v>
      </c>
    </row>
    <row r="5" spans="1:19">
      <c r="A5" s="4" t="s">
        <v>7</v>
      </c>
      <c r="B5" t="s">
        <v>36</v>
      </c>
      <c r="C5" t="s">
        <v>35</v>
      </c>
      <c r="E5" s="4" t="s">
        <v>7</v>
      </c>
      <c r="F5" t="s">
        <v>36</v>
      </c>
      <c r="G5" t="s">
        <v>35</v>
      </c>
      <c r="I5" s="4" t="s">
        <v>7</v>
      </c>
      <c r="J5" t="s">
        <v>36</v>
      </c>
      <c r="K5" t="s">
        <v>35</v>
      </c>
      <c r="M5" s="4" t="s">
        <v>7</v>
      </c>
      <c r="N5" t="s">
        <v>36</v>
      </c>
      <c r="O5" t="s">
        <v>35</v>
      </c>
      <c r="Q5" s="4" t="s">
        <v>7</v>
      </c>
      <c r="R5" t="s">
        <v>36</v>
      </c>
      <c r="S5" t="s">
        <v>35</v>
      </c>
    </row>
    <row r="6" spans="1:19">
      <c r="A6">
        <v>-11</v>
      </c>
      <c r="B6">
        <v>1105</v>
      </c>
      <c r="C6">
        <f>B$2+B$4-B6</f>
        <v>1480</v>
      </c>
      <c r="E6">
        <v>-15.7</v>
      </c>
      <c r="F6">
        <v>529.99999999999989</v>
      </c>
      <c r="G6">
        <f>F$2+F$4-F6</f>
        <v>2055</v>
      </c>
      <c r="I6">
        <v>-10.5</v>
      </c>
      <c r="J6">
        <v>984</v>
      </c>
      <c r="K6">
        <f>J$2+J$4-J6</f>
        <v>1911</v>
      </c>
      <c r="M6">
        <v>-11</v>
      </c>
      <c r="N6">
        <v>520</v>
      </c>
      <c r="O6">
        <f>N$2+N$4-N6</f>
        <v>2375</v>
      </c>
      <c r="Q6">
        <v>-5.5</v>
      </c>
      <c r="R6">
        <v>260</v>
      </c>
      <c r="S6">
        <f>R$2+R$4-R6</f>
        <v>2525</v>
      </c>
    </row>
    <row r="7" spans="1:19">
      <c r="A7">
        <v>-7</v>
      </c>
      <c r="B7">
        <v>1369.9999999999998</v>
      </c>
      <c r="C7">
        <f t="shared" ref="C7:C15" si="0">B$2+B$4-B7</f>
        <v>1215.0000000000002</v>
      </c>
      <c r="E7">
        <v>-12</v>
      </c>
      <c r="F7">
        <v>1200</v>
      </c>
      <c r="G7">
        <f t="shared" ref="G7:G23" si="1">F$2+F$4-F7</f>
        <v>1385</v>
      </c>
      <c r="I7">
        <v>1.5</v>
      </c>
      <c r="J7">
        <v>1688</v>
      </c>
      <c r="K7">
        <f t="shared" ref="K7:K16" si="2">J$2+J$4-J7</f>
        <v>1207</v>
      </c>
      <c r="M7">
        <v>2.8</v>
      </c>
      <c r="N7">
        <v>1690</v>
      </c>
      <c r="O7">
        <f t="shared" ref="O7:O15" si="3">N$2+N$4-N7</f>
        <v>1205</v>
      </c>
      <c r="Q7">
        <v>0</v>
      </c>
      <c r="R7">
        <v>790</v>
      </c>
      <c r="S7">
        <f t="shared" ref="S7:S19" si="4">R$2+R$4-R7</f>
        <v>1995</v>
      </c>
    </row>
    <row r="8" spans="1:19">
      <c r="A8">
        <v>-4</v>
      </c>
      <c r="B8">
        <v>1490</v>
      </c>
      <c r="C8">
        <f t="shared" si="0"/>
        <v>1095</v>
      </c>
      <c r="E8">
        <v>-9</v>
      </c>
      <c r="F8">
        <v>1230</v>
      </c>
      <c r="G8">
        <f t="shared" si="1"/>
        <v>1355</v>
      </c>
      <c r="I8">
        <v>3.5</v>
      </c>
      <c r="J8">
        <v>2365</v>
      </c>
      <c r="K8">
        <f t="shared" si="2"/>
        <v>530</v>
      </c>
      <c r="M8">
        <v>7.1</v>
      </c>
      <c r="N8">
        <v>2250</v>
      </c>
      <c r="O8">
        <f t="shared" si="3"/>
        <v>645</v>
      </c>
      <c r="Q8">
        <v>3.3</v>
      </c>
      <c r="R8">
        <v>1070</v>
      </c>
      <c r="S8">
        <f t="shared" si="4"/>
        <v>1715</v>
      </c>
    </row>
    <row r="9" spans="1:19">
      <c r="A9">
        <v>0</v>
      </c>
      <c r="B9">
        <v>2029.9999999999998</v>
      </c>
      <c r="C9">
        <f t="shared" si="0"/>
        <v>555.00000000000023</v>
      </c>
      <c r="E9">
        <v>-6</v>
      </c>
      <c r="F9">
        <v>1299.9999999999998</v>
      </c>
      <c r="G9">
        <f t="shared" si="1"/>
        <v>1285.0000000000002</v>
      </c>
      <c r="I9">
        <v>6.93</v>
      </c>
      <c r="J9">
        <v>3220</v>
      </c>
      <c r="K9">
        <f t="shared" si="2"/>
        <v>-325</v>
      </c>
      <c r="M9">
        <v>12.8</v>
      </c>
      <c r="N9">
        <v>3180</v>
      </c>
      <c r="O9">
        <f t="shared" si="3"/>
        <v>-285</v>
      </c>
      <c r="Q9">
        <v>6.15</v>
      </c>
      <c r="R9">
        <v>1160</v>
      </c>
      <c r="S9">
        <f t="shared" si="4"/>
        <v>1625</v>
      </c>
    </row>
    <row r="10" spans="1:19">
      <c r="A10">
        <v>4</v>
      </c>
      <c r="B10">
        <v>2710</v>
      </c>
      <c r="C10">
        <f t="shared" si="0"/>
        <v>-125</v>
      </c>
      <c r="E10">
        <v>-3</v>
      </c>
      <c r="F10">
        <v>1420</v>
      </c>
      <c r="G10">
        <f t="shared" si="1"/>
        <v>1165</v>
      </c>
      <c r="I10">
        <v>9.84</v>
      </c>
      <c r="J10">
        <v>3660</v>
      </c>
      <c r="K10">
        <f t="shared" si="2"/>
        <v>-765</v>
      </c>
      <c r="M10">
        <v>16.8</v>
      </c>
      <c r="N10">
        <v>3800</v>
      </c>
      <c r="O10">
        <f t="shared" si="3"/>
        <v>-905</v>
      </c>
      <c r="Q10">
        <v>9</v>
      </c>
      <c r="R10">
        <v>1510</v>
      </c>
      <c r="S10">
        <f t="shared" si="4"/>
        <v>1275</v>
      </c>
    </row>
    <row r="11" spans="1:19">
      <c r="A11">
        <v>7</v>
      </c>
      <c r="B11">
        <v>3050</v>
      </c>
      <c r="C11">
        <f t="shared" si="0"/>
        <v>-465</v>
      </c>
      <c r="E11">
        <v>0</v>
      </c>
      <c r="F11">
        <v>2110</v>
      </c>
      <c r="G11">
        <f t="shared" si="1"/>
        <v>475</v>
      </c>
      <c r="I11">
        <v>15.9</v>
      </c>
      <c r="J11">
        <v>4080</v>
      </c>
      <c r="K11">
        <f t="shared" si="2"/>
        <v>-1185</v>
      </c>
      <c r="M11">
        <v>23</v>
      </c>
      <c r="N11">
        <v>4180</v>
      </c>
      <c r="O11">
        <f t="shared" si="3"/>
        <v>-1285</v>
      </c>
      <c r="Q11">
        <v>11</v>
      </c>
      <c r="R11">
        <v>1700</v>
      </c>
      <c r="S11">
        <f t="shared" si="4"/>
        <v>1085</v>
      </c>
    </row>
    <row r="12" spans="1:19">
      <c r="A12">
        <v>10</v>
      </c>
      <c r="B12">
        <v>3429.9999999999995</v>
      </c>
      <c r="C12">
        <f t="shared" si="0"/>
        <v>-844.99999999999955</v>
      </c>
      <c r="E12">
        <v>3</v>
      </c>
      <c r="F12">
        <v>2800</v>
      </c>
      <c r="G12">
        <f t="shared" si="1"/>
        <v>-215</v>
      </c>
      <c r="I12">
        <v>20.399999999999999</v>
      </c>
      <c r="J12">
        <v>4175</v>
      </c>
      <c r="K12">
        <f t="shared" si="2"/>
        <v>-1280</v>
      </c>
      <c r="M12">
        <v>28.5</v>
      </c>
      <c r="N12">
        <v>4380</v>
      </c>
      <c r="O12">
        <f t="shared" si="3"/>
        <v>-1485</v>
      </c>
      <c r="Q12">
        <v>12.55</v>
      </c>
      <c r="R12">
        <v>2050</v>
      </c>
      <c r="S12">
        <f t="shared" si="4"/>
        <v>735</v>
      </c>
    </row>
    <row r="13" spans="1:19">
      <c r="A13">
        <v>13</v>
      </c>
      <c r="B13">
        <v>3600</v>
      </c>
      <c r="C13">
        <f t="shared" si="0"/>
        <v>-1015</v>
      </c>
      <c r="E13">
        <v>6</v>
      </c>
      <c r="F13">
        <v>3219.9999999999995</v>
      </c>
      <c r="G13">
        <f t="shared" si="1"/>
        <v>-634.99999999999955</v>
      </c>
      <c r="I13">
        <v>28.8</v>
      </c>
      <c r="J13">
        <v>4140</v>
      </c>
      <c r="K13">
        <f t="shared" si="2"/>
        <v>-1245</v>
      </c>
      <c r="M13">
        <v>35.5</v>
      </c>
      <c r="N13">
        <v>4520</v>
      </c>
      <c r="O13">
        <f t="shared" si="3"/>
        <v>-1625</v>
      </c>
      <c r="Q13">
        <v>15</v>
      </c>
      <c r="R13">
        <v>2580</v>
      </c>
      <c r="S13">
        <f t="shared" si="4"/>
        <v>205</v>
      </c>
    </row>
    <row r="14" spans="1:19">
      <c r="A14">
        <v>17</v>
      </c>
      <c r="B14">
        <v>3770</v>
      </c>
      <c r="C14">
        <f t="shared" si="0"/>
        <v>-1185</v>
      </c>
      <c r="E14">
        <v>9</v>
      </c>
      <c r="F14">
        <v>3630</v>
      </c>
      <c r="G14">
        <f t="shared" si="1"/>
        <v>-1045</v>
      </c>
      <c r="I14">
        <v>36</v>
      </c>
      <c r="J14">
        <v>4220</v>
      </c>
      <c r="K14">
        <f t="shared" si="2"/>
        <v>-1325</v>
      </c>
      <c r="M14">
        <v>40</v>
      </c>
      <c r="N14">
        <v>4560</v>
      </c>
      <c r="O14">
        <f t="shared" si="3"/>
        <v>-1665</v>
      </c>
      <c r="Q14">
        <v>18.7</v>
      </c>
      <c r="R14">
        <v>3020</v>
      </c>
      <c r="S14">
        <f t="shared" si="4"/>
        <v>-235</v>
      </c>
    </row>
    <row r="15" spans="1:19">
      <c r="A15">
        <v>20</v>
      </c>
      <c r="B15">
        <v>3969.9999999999995</v>
      </c>
      <c r="C15">
        <f t="shared" si="0"/>
        <v>-1384.9999999999995</v>
      </c>
      <c r="E15">
        <v>12</v>
      </c>
      <c r="F15">
        <v>3810</v>
      </c>
      <c r="G15">
        <f t="shared" si="1"/>
        <v>-1225</v>
      </c>
      <c r="I15">
        <v>40</v>
      </c>
      <c r="J15">
        <v>4260</v>
      </c>
      <c r="K15">
        <f t="shared" si="2"/>
        <v>-1365</v>
      </c>
      <c r="M15">
        <v>51.7</v>
      </c>
      <c r="N15">
        <v>4590</v>
      </c>
      <c r="O15">
        <f t="shared" si="3"/>
        <v>-1695</v>
      </c>
      <c r="Q15">
        <v>21.4</v>
      </c>
      <c r="R15">
        <v>3450</v>
      </c>
      <c r="S15">
        <f t="shared" si="4"/>
        <v>-665</v>
      </c>
    </row>
    <row r="16" spans="1:19">
      <c r="E16">
        <v>15</v>
      </c>
      <c r="F16">
        <v>3920</v>
      </c>
      <c r="G16">
        <f t="shared" si="1"/>
        <v>-1335</v>
      </c>
      <c r="I16">
        <v>51.7</v>
      </c>
      <c r="J16">
        <v>4620</v>
      </c>
      <c r="K16">
        <f t="shared" si="2"/>
        <v>-1725</v>
      </c>
      <c r="Q16">
        <v>25</v>
      </c>
      <c r="R16">
        <v>3650</v>
      </c>
      <c r="S16">
        <f t="shared" si="4"/>
        <v>-865</v>
      </c>
    </row>
    <row r="17" spans="5:19">
      <c r="E17">
        <v>18</v>
      </c>
      <c r="F17">
        <v>3920</v>
      </c>
      <c r="G17">
        <f t="shared" si="1"/>
        <v>-1335</v>
      </c>
      <c r="Q17">
        <v>28</v>
      </c>
      <c r="R17">
        <v>3800</v>
      </c>
      <c r="S17">
        <f t="shared" si="4"/>
        <v>-1015</v>
      </c>
    </row>
    <row r="18" spans="5:19">
      <c r="E18">
        <v>21</v>
      </c>
      <c r="F18">
        <v>3949.9999999999995</v>
      </c>
      <c r="G18">
        <f t="shared" si="1"/>
        <v>-1364.9999999999995</v>
      </c>
      <c r="Q18">
        <v>34.799999999999997</v>
      </c>
      <c r="R18">
        <v>4000</v>
      </c>
      <c r="S18">
        <f t="shared" si="4"/>
        <v>-1215</v>
      </c>
    </row>
    <row r="19" spans="5:19">
      <c r="E19">
        <v>24</v>
      </c>
      <c r="F19">
        <v>3980</v>
      </c>
      <c r="G19">
        <f t="shared" si="1"/>
        <v>-1395</v>
      </c>
      <c r="Q19">
        <v>39</v>
      </c>
      <c r="R19">
        <v>4000</v>
      </c>
      <c r="S19">
        <f t="shared" si="4"/>
        <v>-1215</v>
      </c>
    </row>
    <row r="20" spans="5:19">
      <c r="E20">
        <v>27</v>
      </c>
      <c r="F20">
        <v>3949.9999999999995</v>
      </c>
      <c r="G20">
        <f t="shared" si="1"/>
        <v>-1364.9999999999995</v>
      </c>
    </row>
    <row r="21" spans="5:19">
      <c r="E21">
        <v>30</v>
      </c>
      <c r="F21">
        <v>3969.9999999999995</v>
      </c>
      <c r="G21">
        <f t="shared" si="1"/>
        <v>-1384.9999999999995</v>
      </c>
    </row>
    <row r="22" spans="5:19">
      <c r="E22">
        <v>33</v>
      </c>
      <c r="F22">
        <v>3989.9999999999995</v>
      </c>
      <c r="G22">
        <f t="shared" si="1"/>
        <v>-1404.9999999999995</v>
      </c>
    </row>
    <row r="23" spans="5:19">
      <c r="E23">
        <v>36</v>
      </c>
      <c r="F23">
        <v>3989.9999999999995</v>
      </c>
      <c r="G23">
        <f t="shared" si="1"/>
        <v>-1404.9999999999995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X64"/>
  <sheetViews>
    <sheetView tabSelected="1" zoomScale="70" zoomScaleNormal="70" workbookViewId="0">
      <selection activeCell="T34" sqref="T34"/>
    </sheetView>
  </sheetViews>
  <sheetFormatPr defaultRowHeight="15"/>
  <cols>
    <col min="1" max="2" width="10.140625" bestFit="1" customWidth="1"/>
    <col min="3" max="3" width="10" bestFit="1" customWidth="1"/>
    <col min="4" max="4" width="10" customWidth="1"/>
    <col min="5" max="5" width="6.7109375" bestFit="1" customWidth="1"/>
    <col min="6" max="7" width="5.7109375" bestFit="1" customWidth="1"/>
    <col min="8" max="8" width="8.7109375" bestFit="1" customWidth="1"/>
    <col min="9" max="9" width="10" bestFit="1" customWidth="1"/>
    <col min="10" max="10" width="18.85546875" customWidth="1"/>
    <col min="11" max="11" width="5.42578125" customWidth="1"/>
    <col min="12" max="12" width="17.7109375" bestFit="1" customWidth="1"/>
    <col min="14" max="14" width="8" bestFit="1" customWidth="1"/>
    <col min="15" max="15" width="15.85546875" bestFit="1" customWidth="1"/>
    <col min="17" max="17" width="9" bestFit="1" customWidth="1"/>
    <col min="18" max="18" width="15.85546875" bestFit="1" customWidth="1"/>
    <col min="20" max="20" width="9" bestFit="1" customWidth="1"/>
    <col min="21" max="21" width="15.85546875" bestFit="1" customWidth="1"/>
  </cols>
  <sheetData>
    <row r="1" spans="1:24">
      <c r="A1" t="s">
        <v>23</v>
      </c>
      <c r="B1" t="s">
        <v>27</v>
      </c>
      <c r="C1" t="s">
        <v>28</v>
      </c>
      <c r="F1" s="8" t="s">
        <v>29</v>
      </c>
      <c r="G1" s="8" t="s">
        <v>7</v>
      </c>
      <c r="H1" s="8" t="s">
        <v>27</v>
      </c>
      <c r="I1" s="8" t="s">
        <v>28</v>
      </c>
      <c r="J1" s="8" t="s">
        <v>26</v>
      </c>
      <c r="L1" s="1"/>
      <c r="O1" s="1"/>
      <c r="R1" s="1"/>
      <c r="U1" s="1"/>
      <c r="X1" s="1"/>
    </row>
    <row r="2" spans="1:24">
      <c r="A2" t="s">
        <v>12</v>
      </c>
      <c r="B2">
        <v>582450</v>
      </c>
      <c r="C2">
        <v>4787329</v>
      </c>
      <c r="E2" t="s">
        <v>13</v>
      </c>
      <c r="F2" s="8">
        <v>25</v>
      </c>
      <c r="G2" s="8">
        <v>-11</v>
      </c>
      <c r="H2" s="10">
        <f>B$2-F2*B$10+G2*B$11</f>
        <v>582431.13512815104</v>
      </c>
      <c r="I2" s="10">
        <f>C$2-F2*B$11-G2*B$10</f>
        <v>4787309.2486301707</v>
      </c>
      <c r="J2" s="8">
        <v>1480</v>
      </c>
      <c r="L2" s="3"/>
      <c r="O2" s="3"/>
      <c r="R2" s="3"/>
      <c r="U2" s="3"/>
      <c r="X2" s="3"/>
    </row>
    <row r="3" spans="1:24">
      <c r="A3" t="s">
        <v>24</v>
      </c>
      <c r="B3">
        <v>582380</v>
      </c>
      <c r="C3">
        <v>4787136</v>
      </c>
      <c r="F3" s="8">
        <v>25</v>
      </c>
      <c r="G3" s="8">
        <v>-7</v>
      </c>
      <c r="H3" s="10">
        <f t="shared" ref="H3:H5" si="0">B$2-F3*B$10+G3*B$11</f>
        <v>582434.89543826389</v>
      </c>
      <c r="I3" s="10">
        <f t="shared" ref="I3:I5" si="1">C$2-F3*B$11-G3*B$10</f>
        <v>4787307.8847871246</v>
      </c>
      <c r="J3" s="8">
        <v>1215.0000000000002</v>
      </c>
      <c r="L3" s="4"/>
      <c r="O3" s="4"/>
      <c r="R3" s="4"/>
      <c r="U3" s="4"/>
      <c r="X3" s="4"/>
    </row>
    <row r="4" spans="1:24">
      <c r="A4" t="s">
        <v>34</v>
      </c>
      <c r="B4">
        <f>B2-B3</f>
        <v>70</v>
      </c>
      <c r="C4">
        <f>C2-C3</f>
        <v>193</v>
      </c>
      <c r="F4" s="8">
        <v>25</v>
      </c>
      <c r="G4" s="8">
        <v>-4</v>
      </c>
      <c r="H4" s="10">
        <f t="shared" si="0"/>
        <v>582437.71567084861</v>
      </c>
      <c r="I4" s="10">
        <f t="shared" si="1"/>
        <v>4787306.86190484</v>
      </c>
      <c r="J4" s="8">
        <v>1095</v>
      </c>
    </row>
    <row r="5" spans="1:24">
      <c r="A5" t="s">
        <v>25</v>
      </c>
      <c r="B5">
        <f>SQRT((B4)^2+(C4)^2)</f>
        <v>205.30221625691235</v>
      </c>
      <c r="C5" t="s">
        <v>4</v>
      </c>
      <c r="F5" s="8">
        <v>25</v>
      </c>
      <c r="G5" s="8">
        <v>0</v>
      </c>
      <c r="H5" s="10">
        <f t="shared" si="0"/>
        <v>582441.47598096158</v>
      </c>
      <c r="I5" s="10">
        <f t="shared" si="1"/>
        <v>4787305.4980617939</v>
      </c>
      <c r="J5" s="8">
        <v>555.00000000000023</v>
      </c>
    </row>
    <row r="6" spans="1:24">
      <c r="F6" s="8">
        <v>25</v>
      </c>
      <c r="G6" s="8">
        <v>4</v>
      </c>
      <c r="H6" s="10">
        <f t="shared" ref="H6:H37" si="2">B$2-F6*B$10+G6*B$11</f>
        <v>582445.23629107454</v>
      </c>
      <c r="I6" s="10">
        <f t="shared" ref="I6:I37" si="3">C$2-F6*B$11-G6*B$10</f>
        <v>4787304.1342187477</v>
      </c>
      <c r="J6" s="8">
        <v>-125</v>
      </c>
    </row>
    <row r="7" spans="1:24">
      <c r="A7" t="s">
        <v>20</v>
      </c>
      <c r="B7">
        <f>ATAN(B4/C4)</f>
        <v>0.34793871080896216</v>
      </c>
      <c r="C7" t="s">
        <v>18</v>
      </c>
      <c r="F7" s="8">
        <v>25</v>
      </c>
      <c r="G7" s="8">
        <v>7</v>
      </c>
      <c r="H7" s="10">
        <f t="shared" si="2"/>
        <v>582448.05652365927</v>
      </c>
      <c r="I7" s="10">
        <f t="shared" si="3"/>
        <v>4787303.1113364631</v>
      </c>
      <c r="J7" s="8">
        <v>-465</v>
      </c>
    </row>
    <row r="8" spans="1:24">
      <c r="B8">
        <f>B7*360/(2*PI())</f>
        <v>19.935419658576411</v>
      </c>
      <c r="C8" s="7" t="s">
        <v>19</v>
      </c>
      <c r="F8" s="8">
        <v>25</v>
      </c>
      <c r="G8" s="8">
        <v>10</v>
      </c>
      <c r="H8" s="10">
        <f t="shared" si="2"/>
        <v>582450.87675624387</v>
      </c>
      <c r="I8" s="10">
        <f t="shared" si="3"/>
        <v>4787302.0884541785</v>
      </c>
      <c r="J8" s="8">
        <v>-844.99999999999955</v>
      </c>
    </row>
    <row r="9" spans="1:24">
      <c r="F9" s="8">
        <v>25</v>
      </c>
      <c r="G9" s="8">
        <v>13</v>
      </c>
      <c r="H9" s="10">
        <f t="shared" si="2"/>
        <v>582453.6969888286</v>
      </c>
      <c r="I9" s="10">
        <f t="shared" si="3"/>
        <v>4787301.0655718939</v>
      </c>
      <c r="J9" s="8">
        <v>-1015</v>
      </c>
    </row>
    <row r="10" spans="1:24">
      <c r="A10" t="s">
        <v>21</v>
      </c>
      <c r="B10">
        <f>SIN(B7)</f>
        <v>0.34096076153607119</v>
      </c>
      <c r="F10" s="8">
        <v>25</v>
      </c>
      <c r="G10" s="8">
        <v>17</v>
      </c>
      <c r="H10" s="10">
        <f t="shared" si="2"/>
        <v>582457.45729894156</v>
      </c>
      <c r="I10" s="10">
        <f t="shared" si="3"/>
        <v>4787299.7017288478</v>
      </c>
      <c r="J10" s="8">
        <v>-1185</v>
      </c>
    </row>
    <row r="11" spans="1:24">
      <c r="A11" t="s">
        <v>22</v>
      </c>
      <c r="B11">
        <f>COS(B7)</f>
        <v>0.94007752823516766</v>
      </c>
      <c r="F11" s="8">
        <v>25</v>
      </c>
      <c r="G11" s="8">
        <v>20</v>
      </c>
      <c r="H11" s="10">
        <f t="shared" si="2"/>
        <v>582460.27753152628</v>
      </c>
      <c r="I11" s="10">
        <f t="shared" si="3"/>
        <v>4787298.6788465632</v>
      </c>
      <c r="J11" s="8">
        <v>-1384.9999999999995</v>
      </c>
    </row>
    <row r="12" spans="1:24">
      <c r="E12" t="s">
        <v>14</v>
      </c>
      <c r="F12" s="8">
        <v>50</v>
      </c>
      <c r="G12">
        <v>-15.7</v>
      </c>
      <c r="H12" s="10">
        <f t="shared" si="2"/>
        <v>582418.19274472981</v>
      </c>
      <c r="I12" s="10">
        <f t="shared" si="3"/>
        <v>4787287.3492075447</v>
      </c>
      <c r="J12" s="8">
        <v>2055</v>
      </c>
    </row>
    <row r="13" spans="1:24">
      <c r="A13" t="s">
        <v>23</v>
      </c>
      <c r="B13" s="8" t="s">
        <v>27</v>
      </c>
      <c r="C13" s="8" t="s">
        <v>28</v>
      </c>
      <c r="D13" s="8" t="s">
        <v>29</v>
      </c>
      <c r="F13" s="8">
        <v>50</v>
      </c>
      <c r="G13">
        <v>-12</v>
      </c>
      <c r="H13" s="10">
        <f t="shared" si="2"/>
        <v>582421.67103158438</v>
      </c>
      <c r="I13" s="10">
        <f t="shared" si="3"/>
        <v>4787286.087652727</v>
      </c>
      <c r="J13" s="8">
        <v>1385</v>
      </c>
    </row>
    <row r="14" spans="1:24">
      <c r="A14" t="s">
        <v>13</v>
      </c>
      <c r="B14" s="8">
        <f>B$2-D14*B$10</f>
        <v>582441.47598096158</v>
      </c>
      <c r="C14" s="8">
        <f>C$2-D14*B$11</f>
        <v>4787305.4980617939</v>
      </c>
      <c r="D14" s="8">
        <v>25</v>
      </c>
      <c r="F14" s="8">
        <v>50</v>
      </c>
      <c r="G14">
        <v>-9</v>
      </c>
      <c r="H14" s="10">
        <f t="shared" si="2"/>
        <v>582424.49126416899</v>
      </c>
      <c r="I14" s="10">
        <f t="shared" si="3"/>
        <v>4787285.0647704424</v>
      </c>
      <c r="J14" s="8">
        <v>1355</v>
      </c>
    </row>
    <row r="15" spans="1:24">
      <c r="A15" t="s">
        <v>14</v>
      </c>
      <c r="B15" s="8">
        <f t="shared" ref="B15:B18" si="4">B$2-D15*B$10</f>
        <v>582432.95196192316</v>
      </c>
      <c r="C15" s="8">
        <f t="shared" ref="C15:C18" si="5">C$2-D15*B$11</f>
        <v>4787281.9961235886</v>
      </c>
      <c r="D15" s="9">
        <v>50</v>
      </c>
      <c r="F15" s="8">
        <v>50</v>
      </c>
      <c r="G15">
        <v>-6</v>
      </c>
      <c r="H15" s="10">
        <f t="shared" si="2"/>
        <v>582427.31149675371</v>
      </c>
      <c r="I15" s="10">
        <f t="shared" si="3"/>
        <v>4787284.0418881578</v>
      </c>
      <c r="J15" s="8">
        <v>1285.0000000000002</v>
      </c>
    </row>
    <row r="16" spans="1:24">
      <c r="A16" t="s">
        <v>15</v>
      </c>
      <c r="B16" s="8">
        <f t="shared" si="4"/>
        <v>582424.42794288474</v>
      </c>
      <c r="C16" s="8">
        <f t="shared" si="5"/>
        <v>4787258.4941853825</v>
      </c>
      <c r="D16" s="8">
        <v>75</v>
      </c>
      <c r="F16" s="8">
        <v>50</v>
      </c>
      <c r="G16">
        <v>-3</v>
      </c>
      <c r="H16" s="10">
        <f t="shared" si="2"/>
        <v>582430.13172933843</v>
      </c>
      <c r="I16" s="10">
        <f t="shared" si="3"/>
        <v>4787283.0190058732</v>
      </c>
      <c r="J16" s="8">
        <v>1165</v>
      </c>
    </row>
    <row r="17" spans="1:10">
      <c r="A17" t="s">
        <v>16</v>
      </c>
      <c r="B17" s="8">
        <f t="shared" si="4"/>
        <v>582415.90392384643</v>
      </c>
      <c r="C17" s="8">
        <f t="shared" si="5"/>
        <v>4787234.9922471764</v>
      </c>
      <c r="D17" s="8">
        <v>100</v>
      </c>
      <c r="F17" s="8">
        <v>50</v>
      </c>
      <c r="G17">
        <v>0</v>
      </c>
      <c r="H17" s="10">
        <f t="shared" si="2"/>
        <v>582432.95196192316</v>
      </c>
      <c r="I17" s="10">
        <f t="shared" si="3"/>
        <v>4787281.9961235886</v>
      </c>
      <c r="J17" s="8">
        <v>475</v>
      </c>
    </row>
    <row r="18" spans="1:10">
      <c r="A18" t="s">
        <v>17</v>
      </c>
      <c r="B18" s="8">
        <f t="shared" si="4"/>
        <v>582407.37990480801</v>
      </c>
      <c r="C18" s="8">
        <f t="shared" si="5"/>
        <v>4787211.4903089702</v>
      </c>
      <c r="D18" s="8">
        <v>125</v>
      </c>
      <c r="F18" s="8">
        <v>50</v>
      </c>
      <c r="G18">
        <v>3</v>
      </c>
      <c r="H18" s="10">
        <f t="shared" si="2"/>
        <v>582435.77219450788</v>
      </c>
      <c r="I18" s="10">
        <f t="shared" si="3"/>
        <v>4787280.973241304</v>
      </c>
      <c r="J18" s="8">
        <v>-215</v>
      </c>
    </row>
    <row r="19" spans="1:10">
      <c r="F19" s="8">
        <v>50</v>
      </c>
      <c r="G19">
        <v>6</v>
      </c>
      <c r="H19" s="10">
        <f t="shared" si="2"/>
        <v>582438.5924270926</v>
      </c>
      <c r="I19" s="10">
        <f t="shared" si="3"/>
        <v>4787279.9503590195</v>
      </c>
      <c r="J19" s="8">
        <v>-634.99999999999955</v>
      </c>
    </row>
    <row r="20" spans="1:10">
      <c r="F20" s="8">
        <v>50</v>
      </c>
      <c r="G20">
        <v>9</v>
      </c>
      <c r="H20" s="10">
        <f t="shared" si="2"/>
        <v>582441.41265967733</v>
      </c>
      <c r="I20" s="10">
        <f t="shared" si="3"/>
        <v>4787278.9274767349</v>
      </c>
      <c r="J20" s="8">
        <v>-1045</v>
      </c>
    </row>
    <row r="21" spans="1:10">
      <c r="F21" s="8">
        <v>50</v>
      </c>
      <c r="G21">
        <v>12</v>
      </c>
      <c r="H21" s="10">
        <f t="shared" si="2"/>
        <v>582444.23289226193</v>
      </c>
      <c r="I21" s="10">
        <f t="shared" si="3"/>
        <v>4787277.9045944503</v>
      </c>
      <c r="J21" s="8">
        <v>-1225</v>
      </c>
    </row>
    <row r="22" spans="1:10">
      <c r="F22" s="8">
        <v>50</v>
      </c>
      <c r="G22">
        <v>15</v>
      </c>
      <c r="H22" s="10">
        <f t="shared" si="2"/>
        <v>582447.05312484666</v>
      </c>
      <c r="I22" s="10">
        <f t="shared" si="3"/>
        <v>4787276.8817121657</v>
      </c>
      <c r="J22" s="8">
        <v>-1335</v>
      </c>
    </row>
    <row r="23" spans="1:10">
      <c r="F23" s="8">
        <v>50</v>
      </c>
      <c r="G23">
        <v>18</v>
      </c>
      <c r="H23" s="10">
        <f t="shared" si="2"/>
        <v>582449.87335743138</v>
      </c>
      <c r="I23" s="10">
        <f t="shared" si="3"/>
        <v>4787275.8588298811</v>
      </c>
      <c r="J23" s="8">
        <v>-1335</v>
      </c>
    </row>
    <row r="24" spans="1:10">
      <c r="F24" s="8">
        <v>50</v>
      </c>
      <c r="G24">
        <v>21</v>
      </c>
      <c r="H24" s="10">
        <f t="shared" si="2"/>
        <v>582452.6935900161</v>
      </c>
      <c r="I24" s="10">
        <f t="shared" si="3"/>
        <v>4787274.8359475965</v>
      </c>
      <c r="J24" s="8">
        <v>-1364.9999999999995</v>
      </c>
    </row>
    <row r="25" spans="1:10">
      <c r="F25" s="8">
        <v>50</v>
      </c>
      <c r="G25">
        <v>24</v>
      </c>
      <c r="H25" s="10">
        <f t="shared" si="2"/>
        <v>582455.51382260083</v>
      </c>
      <c r="I25" s="10">
        <f t="shared" si="3"/>
        <v>4787273.8130653119</v>
      </c>
      <c r="J25" s="8">
        <v>-1395</v>
      </c>
    </row>
    <row r="26" spans="1:10">
      <c r="F26" s="8">
        <v>50</v>
      </c>
      <c r="G26">
        <v>27</v>
      </c>
      <c r="H26" s="10">
        <f t="shared" si="2"/>
        <v>582458.33405518555</v>
      </c>
      <c r="I26" s="10">
        <f t="shared" si="3"/>
        <v>4787272.7901830273</v>
      </c>
      <c r="J26" s="8">
        <v>-1364.9999999999995</v>
      </c>
    </row>
    <row r="27" spans="1:10">
      <c r="F27" s="8">
        <v>50</v>
      </c>
      <c r="G27">
        <v>30</v>
      </c>
      <c r="H27" s="10">
        <f t="shared" si="2"/>
        <v>582461.15428777016</v>
      </c>
      <c r="I27" s="10">
        <f t="shared" si="3"/>
        <v>4787271.7673007427</v>
      </c>
      <c r="J27" s="8">
        <v>-1384.9999999999995</v>
      </c>
    </row>
    <row r="28" spans="1:10">
      <c r="F28" s="8">
        <v>50</v>
      </c>
      <c r="G28">
        <v>33</v>
      </c>
      <c r="H28" s="10">
        <f t="shared" si="2"/>
        <v>582463.97452035488</v>
      </c>
      <c r="I28" s="10">
        <f t="shared" si="3"/>
        <v>4787270.7444184581</v>
      </c>
      <c r="J28" s="8">
        <v>-1404.9999999999995</v>
      </c>
    </row>
    <row r="29" spans="1:10">
      <c r="F29" s="8">
        <v>50</v>
      </c>
      <c r="G29">
        <v>36</v>
      </c>
      <c r="H29" s="10">
        <f t="shared" si="2"/>
        <v>582466.7947529396</v>
      </c>
      <c r="I29" s="10">
        <f t="shared" si="3"/>
        <v>4787269.7215361735</v>
      </c>
      <c r="J29" s="8">
        <v>-1404.9999999999995</v>
      </c>
    </row>
    <row r="30" spans="1:10">
      <c r="E30" t="s">
        <v>15</v>
      </c>
      <c r="F30" s="8">
        <v>75</v>
      </c>
      <c r="G30">
        <v>-10.5</v>
      </c>
      <c r="H30" s="10">
        <f t="shared" si="2"/>
        <v>582414.55712883826</v>
      </c>
      <c r="I30" s="10">
        <f t="shared" si="3"/>
        <v>4787262.0742733786</v>
      </c>
      <c r="J30" s="8">
        <v>1911</v>
      </c>
    </row>
    <row r="31" spans="1:10">
      <c r="F31" s="8">
        <v>75</v>
      </c>
      <c r="G31">
        <v>1.5</v>
      </c>
      <c r="H31" s="10">
        <f t="shared" si="2"/>
        <v>582425.83805917704</v>
      </c>
      <c r="I31" s="10">
        <f t="shared" si="3"/>
        <v>4787257.9827442402</v>
      </c>
      <c r="J31" s="8">
        <v>1207</v>
      </c>
    </row>
    <row r="32" spans="1:10">
      <c r="F32" s="8">
        <v>75</v>
      </c>
      <c r="G32">
        <v>3.5</v>
      </c>
      <c r="H32" s="10">
        <f t="shared" si="2"/>
        <v>582427.71821423352</v>
      </c>
      <c r="I32" s="10">
        <f t="shared" si="3"/>
        <v>4787257.3008227171</v>
      </c>
      <c r="J32" s="8">
        <v>530</v>
      </c>
    </row>
    <row r="33" spans="5:10">
      <c r="F33" s="8">
        <v>75</v>
      </c>
      <c r="G33">
        <v>6.93</v>
      </c>
      <c r="H33" s="10">
        <f t="shared" si="2"/>
        <v>582430.94268015539</v>
      </c>
      <c r="I33" s="10">
        <f t="shared" si="3"/>
        <v>4787256.131327305</v>
      </c>
      <c r="J33" s="8">
        <v>-325</v>
      </c>
    </row>
    <row r="34" spans="5:10">
      <c r="F34" s="8">
        <v>75</v>
      </c>
      <c r="G34">
        <v>9.84</v>
      </c>
      <c r="H34" s="10">
        <f t="shared" si="2"/>
        <v>582433.67830576259</v>
      </c>
      <c r="I34" s="10">
        <f t="shared" si="3"/>
        <v>4787255.1391314892</v>
      </c>
      <c r="J34" s="8">
        <v>-765</v>
      </c>
    </row>
    <row r="35" spans="5:10">
      <c r="F35" s="8">
        <v>75</v>
      </c>
      <c r="G35">
        <v>15.9</v>
      </c>
      <c r="H35" s="10">
        <f t="shared" si="2"/>
        <v>582439.37517558364</v>
      </c>
      <c r="I35" s="10">
        <f t="shared" si="3"/>
        <v>4787253.0729092741</v>
      </c>
      <c r="J35" s="8">
        <v>-1185</v>
      </c>
    </row>
    <row r="36" spans="5:10">
      <c r="F36" s="8">
        <v>75</v>
      </c>
      <c r="G36">
        <v>20.399999999999999</v>
      </c>
      <c r="H36" s="10">
        <f t="shared" si="2"/>
        <v>582443.60552446079</v>
      </c>
      <c r="I36" s="10">
        <f t="shared" si="3"/>
        <v>4787251.5385858472</v>
      </c>
      <c r="J36" s="8">
        <v>-1280</v>
      </c>
    </row>
    <row r="37" spans="5:10">
      <c r="F37" s="8">
        <v>75</v>
      </c>
      <c r="G37">
        <v>28.8</v>
      </c>
      <c r="H37" s="10">
        <f t="shared" si="2"/>
        <v>582451.50217569794</v>
      </c>
      <c r="I37" s="10">
        <f t="shared" si="3"/>
        <v>4787248.6745154504</v>
      </c>
      <c r="J37" s="8">
        <v>-1245</v>
      </c>
    </row>
    <row r="38" spans="5:10">
      <c r="F38" s="8">
        <v>75</v>
      </c>
      <c r="G38">
        <v>36</v>
      </c>
      <c r="H38" s="10">
        <f t="shared" ref="H38:H64" si="6">B$2-F38*B$10+G38*B$11</f>
        <v>582458.27073390118</v>
      </c>
      <c r="I38" s="10">
        <f t="shared" ref="I38:I64" si="7">C$2-F38*B$11-G38*B$10</f>
        <v>4787246.2195979673</v>
      </c>
      <c r="J38" s="8">
        <v>-1325</v>
      </c>
    </row>
    <row r="39" spans="5:10">
      <c r="F39" s="8">
        <v>75</v>
      </c>
      <c r="G39">
        <v>40</v>
      </c>
      <c r="H39" s="10">
        <f t="shared" si="6"/>
        <v>582462.03104401415</v>
      </c>
      <c r="I39" s="10">
        <f t="shared" si="7"/>
        <v>4787244.8557549212</v>
      </c>
      <c r="J39" s="8">
        <v>-1365</v>
      </c>
    </row>
    <row r="40" spans="5:10">
      <c r="F40" s="8">
        <v>75</v>
      </c>
      <c r="G40">
        <v>51.7</v>
      </c>
      <c r="H40" s="10">
        <f t="shared" si="6"/>
        <v>582473.02995109453</v>
      </c>
      <c r="I40" s="10">
        <f t="shared" si="7"/>
        <v>4787240.8665140113</v>
      </c>
      <c r="J40" s="8">
        <v>-1725</v>
      </c>
    </row>
    <row r="41" spans="5:10">
      <c r="E41" t="s">
        <v>16</v>
      </c>
      <c r="F41" s="8">
        <v>100</v>
      </c>
      <c r="G41">
        <v>-11</v>
      </c>
      <c r="H41" s="10">
        <f t="shared" si="6"/>
        <v>582405.5630710359</v>
      </c>
      <c r="I41" s="10">
        <f t="shared" si="7"/>
        <v>4787238.7428155532</v>
      </c>
      <c r="J41" s="8">
        <v>2375</v>
      </c>
    </row>
    <row r="42" spans="5:10">
      <c r="F42" s="8">
        <v>100</v>
      </c>
      <c r="G42">
        <v>2.8</v>
      </c>
      <c r="H42" s="10">
        <f t="shared" si="6"/>
        <v>582418.53614092548</v>
      </c>
      <c r="I42" s="10">
        <f t="shared" si="7"/>
        <v>4787234.0375570441</v>
      </c>
      <c r="J42" s="8">
        <v>1205</v>
      </c>
    </row>
    <row r="43" spans="5:10">
      <c r="F43" s="8">
        <v>100</v>
      </c>
      <c r="G43">
        <v>7.1</v>
      </c>
      <c r="H43" s="10">
        <f t="shared" si="6"/>
        <v>582422.57847429696</v>
      </c>
      <c r="I43" s="10">
        <f t="shared" si="7"/>
        <v>4787232.5714257695</v>
      </c>
      <c r="J43" s="8">
        <v>645</v>
      </c>
    </row>
    <row r="44" spans="5:10">
      <c r="F44" s="8">
        <v>100</v>
      </c>
      <c r="G44">
        <v>12.8</v>
      </c>
      <c r="H44" s="10">
        <f t="shared" si="6"/>
        <v>582427.93691620789</v>
      </c>
      <c r="I44" s="10">
        <f t="shared" si="7"/>
        <v>4787230.6279494287</v>
      </c>
      <c r="J44" s="8">
        <v>-285</v>
      </c>
    </row>
    <row r="45" spans="5:10">
      <c r="F45" s="8">
        <v>100</v>
      </c>
      <c r="G45">
        <v>16.8</v>
      </c>
      <c r="H45" s="10">
        <f t="shared" si="6"/>
        <v>582431.69722632074</v>
      </c>
      <c r="I45" s="10">
        <f t="shared" si="7"/>
        <v>4787229.2641063826</v>
      </c>
      <c r="J45" s="8">
        <v>-905</v>
      </c>
    </row>
    <row r="46" spans="5:10">
      <c r="F46" s="8">
        <v>100</v>
      </c>
      <c r="G46">
        <v>23</v>
      </c>
      <c r="H46" s="10">
        <f t="shared" si="6"/>
        <v>582437.52570699586</v>
      </c>
      <c r="I46" s="10">
        <f t="shared" si="7"/>
        <v>4787227.1501496611</v>
      </c>
      <c r="J46" s="8">
        <v>-1285</v>
      </c>
    </row>
    <row r="47" spans="5:10">
      <c r="F47" s="8">
        <v>100</v>
      </c>
      <c r="G47">
        <v>28.5</v>
      </c>
      <c r="H47" s="10">
        <f t="shared" si="6"/>
        <v>582442.69613340113</v>
      </c>
      <c r="I47" s="10">
        <f t="shared" si="7"/>
        <v>4787225.2748654727</v>
      </c>
      <c r="J47" s="8">
        <v>-1485</v>
      </c>
    </row>
    <row r="48" spans="5:10">
      <c r="F48" s="8">
        <v>100</v>
      </c>
      <c r="G48">
        <v>35.5</v>
      </c>
      <c r="H48" s="10">
        <f t="shared" si="6"/>
        <v>582449.27667609882</v>
      </c>
      <c r="I48" s="10">
        <f t="shared" si="7"/>
        <v>4787222.888140142</v>
      </c>
      <c r="J48" s="8">
        <v>-1625</v>
      </c>
    </row>
    <row r="49" spans="5:10">
      <c r="F49" s="8">
        <v>100</v>
      </c>
      <c r="G49">
        <v>40</v>
      </c>
      <c r="H49" s="10">
        <f t="shared" si="6"/>
        <v>582453.50702497584</v>
      </c>
      <c r="I49" s="10">
        <f t="shared" si="7"/>
        <v>4787221.3538167151</v>
      </c>
      <c r="J49" s="8">
        <v>-1665</v>
      </c>
    </row>
    <row r="50" spans="5:10">
      <c r="F50" s="8">
        <v>100</v>
      </c>
      <c r="G50">
        <v>51.7</v>
      </c>
      <c r="H50" s="10">
        <f t="shared" si="6"/>
        <v>582464.50593205623</v>
      </c>
      <c r="I50" s="10">
        <f t="shared" si="7"/>
        <v>4787217.3645758051</v>
      </c>
      <c r="J50" s="8">
        <v>-1695</v>
      </c>
    </row>
    <row r="51" spans="5:10">
      <c r="E51" t="s">
        <v>17</v>
      </c>
      <c r="F51" s="8">
        <v>125</v>
      </c>
      <c r="G51">
        <v>-5.5</v>
      </c>
      <c r="H51" s="10">
        <f t="shared" si="6"/>
        <v>582402.20947840274</v>
      </c>
      <c r="I51" s="10">
        <f t="shared" si="7"/>
        <v>4787213.3655931586</v>
      </c>
      <c r="J51" s="8">
        <v>2525</v>
      </c>
    </row>
    <row r="52" spans="5:10">
      <c r="F52" s="8">
        <v>125</v>
      </c>
      <c r="G52">
        <v>0</v>
      </c>
      <c r="H52" s="10">
        <f t="shared" si="6"/>
        <v>582407.37990480801</v>
      </c>
      <c r="I52" s="10">
        <f t="shared" si="7"/>
        <v>4787211.4903089702</v>
      </c>
      <c r="J52" s="8">
        <v>1995</v>
      </c>
    </row>
    <row r="53" spans="5:10">
      <c r="F53" s="8">
        <v>125</v>
      </c>
      <c r="G53">
        <v>3.3</v>
      </c>
      <c r="H53" s="10">
        <f t="shared" si="6"/>
        <v>582410.48216065124</v>
      </c>
      <c r="I53" s="10">
        <f t="shared" si="7"/>
        <v>4787210.3651384572</v>
      </c>
      <c r="J53" s="8">
        <v>1715</v>
      </c>
    </row>
    <row r="54" spans="5:10">
      <c r="F54" s="8">
        <v>125</v>
      </c>
      <c r="G54">
        <v>6.15</v>
      </c>
      <c r="H54" s="10">
        <f t="shared" si="6"/>
        <v>582413.16138160671</v>
      </c>
      <c r="I54" s="10">
        <f t="shared" si="7"/>
        <v>4787209.3934002863</v>
      </c>
      <c r="J54" s="8">
        <v>1625</v>
      </c>
    </row>
    <row r="55" spans="5:10">
      <c r="F55" s="8">
        <v>125</v>
      </c>
      <c r="G55">
        <v>9</v>
      </c>
      <c r="H55" s="10">
        <f t="shared" si="6"/>
        <v>582415.84060256218</v>
      </c>
      <c r="I55" s="10">
        <f t="shared" si="7"/>
        <v>4787208.4216621164</v>
      </c>
      <c r="J55" s="8">
        <v>1275</v>
      </c>
    </row>
    <row r="56" spans="5:10">
      <c r="F56" s="8">
        <v>125</v>
      </c>
      <c r="G56">
        <v>11</v>
      </c>
      <c r="H56" s="10">
        <f t="shared" si="6"/>
        <v>582417.72075761855</v>
      </c>
      <c r="I56" s="10">
        <f t="shared" si="7"/>
        <v>4787207.7397405934</v>
      </c>
      <c r="J56" s="8">
        <v>1085</v>
      </c>
    </row>
    <row r="57" spans="5:10">
      <c r="F57" s="8">
        <v>125</v>
      </c>
      <c r="G57">
        <v>12.55</v>
      </c>
      <c r="H57" s="10">
        <f t="shared" si="6"/>
        <v>582419.17787778738</v>
      </c>
      <c r="I57" s="10">
        <f t="shared" si="7"/>
        <v>4787207.2112514125</v>
      </c>
      <c r="J57" s="8">
        <v>735</v>
      </c>
    </row>
    <row r="58" spans="5:10">
      <c r="F58" s="8">
        <v>125</v>
      </c>
      <c r="G58">
        <v>15</v>
      </c>
      <c r="H58" s="10">
        <f t="shared" si="6"/>
        <v>582421.48106773151</v>
      </c>
      <c r="I58" s="10">
        <f t="shared" si="7"/>
        <v>4787206.3758975472</v>
      </c>
      <c r="J58" s="8">
        <v>205</v>
      </c>
    </row>
    <row r="59" spans="5:10">
      <c r="F59" s="8">
        <v>125</v>
      </c>
      <c r="G59">
        <v>18.7</v>
      </c>
      <c r="H59" s="10">
        <f t="shared" si="6"/>
        <v>582424.95935458597</v>
      </c>
      <c r="I59" s="10">
        <f t="shared" si="7"/>
        <v>4787205.1143427296</v>
      </c>
      <c r="J59" s="8">
        <v>-235</v>
      </c>
    </row>
    <row r="60" spans="5:10">
      <c r="F60" s="8">
        <v>125</v>
      </c>
      <c r="G60">
        <v>21.4</v>
      </c>
      <c r="H60" s="10">
        <f t="shared" si="6"/>
        <v>582427.4975639123</v>
      </c>
      <c r="I60" s="10">
        <f t="shared" si="7"/>
        <v>4787204.1937486734</v>
      </c>
      <c r="J60" s="8">
        <v>-665</v>
      </c>
    </row>
    <row r="61" spans="5:10">
      <c r="F61" s="8">
        <v>125</v>
      </c>
      <c r="G61">
        <v>25</v>
      </c>
      <c r="H61" s="10">
        <f t="shared" si="6"/>
        <v>582430.88184301392</v>
      </c>
      <c r="I61" s="10">
        <f t="shared" si="7"/>
        <v>4787202.9662899319</v>
      </c>
      <c r="J61" s="8">
        <v>-865</v>
      </c>
    </row>
    <row r="62" spans="5:10">
      <c r="F62" s="8">
        <v>125</v>
      </c>
      <c r="G62">
        <v>28</v>
      </c>
      <c r="H62" s="10">
        <f t="shared" si="6"/>
        <v>582433.70207559865</v>
      </c>
      <c r="I62" s="10">
        <f t="shared" si="7"/>
        <v>4787201.9434076473</v>
      </c>
      <c r="J62" s="8">
        <v>-1015</v>
      </c>
    </row>
    <row r="63" spans="5:10">
      <c r="F63" s="8">
        <v>125</v>
      </c>
      <c r="G63">
        <v>34.799999999999997</v>
      </c>
      <c r="H63" s="10">
        <f t="shared" si="6"/>
        <v>582440.09460279054</v>
      </c>
      <c r="I63" s="10">
        <f t="shared" si="7"/>
        <v>4787199.6248744689</v>
      </c>
      <c r="J63" s="8">
        <v>-1215</v>
      </c>
    </row>
    <row r="64" spans="5:10">
      <c r="F64" s="8">
        <v>125</v>
      </c>
      <c r="G64">
        <v>39</v>
      </c>
      <c r="H64" s="10">
        <f t="shared" si="6"/>
        <v>582444.04292840918</v>
      </c>
      <c r="I64" s="10">
        <f t="shared" si="7"/>
        <v>4787198.1928392705</v>
      </c>
      <c r="J64" s="8">
        <v>-1215</v>
      </c>
    </row>
  </sheetData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0"/>
  <sheetViews>
    <sheetView workbookViewId="0">
      <selection activeCell="B40" sqref="B40"/>
    </sheetView>
  </sheetViews>
  <sheetFormatPr defaultRowHeight="15"/>
  <sheetData>
    <row r="1" spans="1:4">
      <c r="A1" s="14" t="s">
        <v>30</v>
      </c>
      <c r="B1" s="14"/>
      <c r="C1" s="14" t="s">
        <v>31</v>
      </c>
      <c r="D1" s="14"/>
    </row>
    <row r="2" spans="1:4">
      <c r="A2" s="11" t="s">
        <v>32</v>
      </c>
      <c r="B2" s="11" t="s">
        <v>33</v>
      </c>
      <c r="C2" s="11" t="s">
        <v>32</v>
      </c>
      <c r="D2" s="11" t="s">
        <v>33</v>
      </c>
    </row>
    <row r="3" spans="1:4">
      <c r="A3" s="12">
        <v>582492.40093099035</v>
      </c>
      <c r="B3" s="12">
        <v>4787319.4483204866</v>
      </c>
      <c r="C3" s="13">
        <v>582484.69999999995</v>
      </c>
      <c r="D3" s="13">
        <v>4787319.7</v>
      </c>
    </row>
    <row r="4" spans="1:4">
      <c r="A4" s="12">
        <v>582476.96098954219</v>
      </c>
      <c r="B4" s="12">
        <v>4787320.2603475135</v>
      </c>
      <c r="C4" s="13">
        <v>582475.4</v>
      </c>
      <c r="D4" s="13">
        <v>4787316.3</v>
      </c>
    </row>
    <row r="5" spans="1:4">
      <c r="A5" s="12">
        <v>582466.05307272112</v>
      </c>
      <c r="B5" s="12">
        <v>4787315.685015779</v>
      </c>
      <c r="C5" s="13">
        <v>582466.6</v>
      </c>
      <c r="D5" s="13">
        <v>4787311.0999999996</v>
      </c>
    </row>
    <row r="6" spans="1:4">
      <c r="A6" s="12">
        <v>582458.79909910192</v>
      </c>
      <c r="B6" s="12">
        <v>4787311.1540849376</v>
      </c>
      <c r="C6" s="13">
        <v>582458.69999999995</v>
      </c>
      <c r="D6" s="13">
        <v>4787303.9000000004</v>
      </c>
    </row>
    <row r="7" spans="1:4">
      <c r="A7" s="12">
        <v>582451.80489283265</v>
      </c>
      <c r="B7" s="12">
        <v>4787305.293473104</v>
      </c>
      <c r="C7" s="13">
        <v>582451.69999999995</v>
      </c>
      <c r="D7" s="13">
        <v>4787296.3</v>
      </c>
    </row>
    <row r="8" spans="1:4">
      <c r="A8" s="12">
        <v>582447.75676543568</v>
      </c>
      <c r="B8" s="12">
        <v>4787297.5804531351</v>
      </c>
      <c r="C8" s="13">
        <v>582446</v>
      </c>
      <c r="D8" s="13">
        <v>4787288.5999999996</v>
      </c>
    </row>
    <row r="9" spans="1:4">
      <c r="A9" s="12">
        <v>582445.25950456585</v>
      </c>
      <c r="B9" s="12">
        <v>4787289.2198486608</v>
      </c>
      <c r="C9" s="13">
        <v>582442.69999999995</v>
      </c>
      <c r="D9" s="13">
        <v>4787278</v>
      </c>
    </row>
    <row r="10" spans="1:4">
      <c r="A10" s="12">
        <v>582442.54020914366</v>
      </c>
      <c r="B10" s="12">
        <v>4787279.0794235794</v>
      </c>
      <c r="C10" s="13">
        <v>582438.5</v>
      </c>
      <c r="D10" s="13">
        <v>4787270</v>
      </c>
    </row>
    <row r="11" spans="1:4">
      <c r="A11" s="12">
        <v>582439.60831233382</v>
      </c>
      <c r="B11" s="12">
        <v>4787266.381800577</v>
      </c>
      <c r="C11" s="13">
        <v>582434.6</v>
      </c>
      <c r="D11" s="13">
        <v>4787260.4000000004</v>
      </c>
    </row>
    <row r="12" spans="1:4">
      <c r="A12" s="12">
        <v>582438.13395485282</v>
      </c>
      <c r="B12" s="12">
        <v>4787254.0350899789</v>
      </c>
      <c r="C12" s="13">
        <v>582431.4</v>
      </c>
      <c r="D12" s="13">
        <v>4787251.3</v>
      </c>
    </row>
    <row r="13" spans="1:4">
      <c r="A13" s="12">
        <v>582436.23876353086</v>
      </c>
      <c r="B13" s="12">
        <v>4787242.9050433347</v>
      </c>
      <c r="C13" s="13">
        <v>582429.9</v>
      </c>
      <c r="D13" s="13">
        <v>4787241.3</v>
      </c>
    </row>
    <row r="14" spans="1:4">
      <c r="A14" s="12">
        <v>582433.62354907417</v>
      </c>
      <c r="B14" s="12">
        <v>4787230.8776918454</v>
      </c>
      <c r="C14" s="13">
        <v>582428.1</v>
      </c>
      <c r="D14" s="13">
        <v>4787230.8</v>
      </c>
    </row>
    <row r="15" spans="1:4">
      <c r="A15" s="12">
        <v>582431.55246286199</v>
      </c>
      <c r="B15" s="12">
        <v>4787220.8562146034</v>
      </c>
      <c r="C15" s="13">
        <v>582428.9</v>
      </c>
      <c r="D15" s="13">
        <v>4787220</v>
      </c>
    </row>
    <row r="16" spans="1:4">
      <c r="A16" s="12">
        <v>582429.95104875439</v>
      </c>
      <c r="B16" s="12">
        <v>4787212.284355266</v>
      </c>
      <c r="C16" s="13">
        <v>582429</v>
      </c>
      <c r="D16" s="13">
        <v>4787209.5</v>
      </c>
    </row>
    <row r="17" spans="1:4">
      <c r="A17" s="12">
        <v>582428.27247348404</v>
      </c>
      <c r="B17" s="12">
        <v>4787203.3783487035</v>
      </c>
      <c r="C17" s="13">
        <v>582425.9</v>
      </c>
      <c r="D17" s="13">
        <v>4787199.8</v>
      </c>
    </row>
    <row r="18" spans="1:4">
      <c r="A18" s="12">
        <v>582426.51808429055</v>
      </c>
      <c r="B18" s="12">
        <v>4787194.0271410458</v>
      </c>
      <c r="C18" s="13">
        <v>582423.19999999995</v>
      </c>
      <c r="D18" s="13">
        <v>4787189.3</v>
      </c>
    </row>
    <row r="19" spans="1:4">
      <c r="A19" s="12">
        <v>582422.87687390193</v>
      </c>
      <c r="B19" s="12">
        <v>4787179.543791661</v>
      </c>
      <c r="C19" s="13">
        <v>582420.80000000005</v>
      </c>
      <c r="D19" s="13">
        <v>4787180</v>
      </c>
    </row>
    <row r="20" spans="1:4">
      <c r="A20" s="12">
        <v>582420.89099733939</v>
      </c>
      <c r="B20" s="12">
        <v>4787169.1901429426</v>
      </c>
      <c r="C20" s="13">
        <v>582418.4</v>
      </c>
      <c r="D20" s="13">
        <v>4787169.3</v>
      </c>
    </row>
    <row r="21" spans="1:4">
      <c r="A21" s="12">
        <v>582418.27841788752</v>
      </c>
      <c r="B21" s="12">
        <v>4787156.9406916276</v>
      </c>
      <c r="C21" s="13">
        <v>582415.80000000005</v>
      </c>
      <c r="D21" s="13">
        <v>4787159.5999999996</v>
      </c>
    </row>
    <row r="22" spans="1:4">
      <c r="A22" s="12">
        <v>582416.39124694548</v>
      </c>
      <c r="B22" s="12">
        <v>4787145.1443293989</v>
      </c>
      <c r="C22" s="13">
        <v>582411.6</v>
      </c>
      <c r="D22" s="13">
        <v>4787151.2</v>
      </c>
    </row>
    <row r="23" spans="1:4">
      <c r="A23" s="12">
        <v>582416.03745751805</v>
      </c>
      <c r="B23" s="12">
        <v>4787134.1440750575</v>
      </c>
      <c r="C23" s="13">
        <v>582410</v>
      </c>
      <c r="D23" s="13">
        <v>4787140.9000000004</v>
      </c>
    </row>
    <row r="24" spans="1:4">
      <c r="A24" s="12">
        <v>582416.57822818845</v>
      </c>
      <c r="B24" s="12">
        <v>4787123.043610503</v>
      </c>
      <c r="C24" s="13">
        <v>582410</v>
      </c>
      <c r="D24" s="13">
        <v>4787130.4000000004</v>
      </c>
    </row>
    <row r="25" spans="1:4">
      <c r="A25" s="12">
        <v>582415.91041187383</v>
      </c>
      <c r="B25" s="12">
        <v>4787111.150982013</v>
      </c>
      <c r="C25" s="13">
        <v>582411.4</v>
      </c>
      <c r="D25" s="13">
        <v>4787120.2</v>
      </c>
    </row>
    <row r="26" spans="1:4">
      <c r="A26" s="12">
        <v>582416.69748273224</v>
      </c>
      <c r="B26" s="12">
        <v>4787099.8313672831</v>
      </c>
      <c r="C26" s="13">
        <v>582411.5</v>
      </c>
      <c r="D26" s="13">
        <v>4787115.2</v>
      </c>
    </row>
    <row r="27" spans="1:4">
      <c r="A27" s="12">
        <v>582412.04269322555</v>
      </c>
      <c r="B27" s="12">
        <v>4787088.5567614725</v>
      </c>
      <c r="C27" s="12"/>
      <c r="D27" s="12"/>
    </row>
    <row r="28" spans="1:4">
      <c r="A28" s="12">
        <v>582408.19721110538</v>
      </c>
      <c r="B28" s="12">
        <v>4787077.5141237611</v>
      </c>
      <c r="C28" s="12"/>
      <c r="D28" s="12"/>
    </row>
    <row r="29" spans="1:4">
      <c r="A29" s="12">
        <v>582405.1610407196</v>
      </c>
      <c r="B29" s="12">
        <v>4787066.7034527073</v>
      </c>
      <c r="C29" s="12"/>
      <c r="D29" s="12"/>
    </row>
    <row r="30" spans="1:4">
      <c r="A30" s="12">
        <v>582403.50664314942</v>
      </c>
      <c r="B30" s="12">
        <v>4787055.7984846337</v>
      </c>
      <c r="C30" s="12"/>
      <c r="D30" s="12"/>
    </row>
  </sheetData>
  <mergeCells count="2">
    <mergeCell ref="A1:B1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Cross shore profiles_raw</vt:lpstr>
      <vt:lpstr>Cross shore profiles</vt:lpstr>
      <vt:lpstr>GPS waterline_raw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Jan Kees Krom</cp:lastModifiedBy>
  <dcterms:created xsi:type="dcterms:W3CDTF">2011-10-03T15:36:56Z</dcterms:created>
  <dcterms:modified xsi:type="dcterms:W3CDTF">2011-12-23T06:23:58Z</dcterms:modified>
</cp:coreProperties>
</file>