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7050"/>
  </bookViews>
  <sheets>
    <sheet name="NHL 3.5" sheetId="2" r:id="rId1"/>
    <sheet name="CEM I 42.5 N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0" i="1"/>
  <c r="L11" i="1"/>
  <c r="L10" i="1"/>
  <c r="C11" i="1"/>
  <c r="D11" i="1" s="1"/>
  <c r="C10" i="1"/>
  <c r="D10" i="1" s="1"/>
  <c r="M11" i="2"/>
  <c r="M10" i="2"/>
  <c r="L11" i="2"/>
  <c r="L10" i="2"/>
  <c r="D11" i="2"/>
  <c r="D10" i="2"/>
  <c r="C11" i="2"/>
  <c r="C10" i="2"/>
  <c r="L7" i="2" l="1"/>
  <c r="B30" i="1" l="1"/>
  <c r="C30" i="1"/>
  <c r="D30" i="1"/>
  <c r="B31" i="1"/>
  <c r="C31" i="1"/>
  <c r="D31" i="1"/>
  <c r="C29" i="1"/>
  <c r="D29" i="1"/>
  <c r="B29" i="1"/>
  <c r="B27" i="1"/>
  <c r="C27" i="1"/>
  <c r="D27" i="1"/>
  <c r="B28" i="1"/>
  <c r="C28" i="1"/>
  <c r="D28" i="1"/>
  <c r="C26" i="1"/>
  <c r="D26" i="1"/>
  <c r="B26" i="1"/>
  <c r="D25" i="1"/>
  <c r="C25" i="1"/>
  <c r="C33" i="2"/>
  <c r="D33" i="2"/>
  <c r="B33" i="2"/>
  <c r="C32" i="2"/>
  <c r="D32" i="2"/>
  <c r="B32" i="2"/>
  <c r="D29" i="2"/>
  <c r="D30" i="2"/>
  <c r="D28" i="2"/>
  <c r="D26" i="2"/>
  <c r="D27" i="2"/>
  <c r="D25" i="2"/>
  <c r="C29" i="2"/>
  <c r="C30" i="2"/>
  <c r="C28" i="2"/>
  <c r="C26" i="2"/>
  <c r="C27" i="2"/>
  <c r="C25" i="2"/>
  <c r="B29" i="2"/>
  <c r="B30" i="2"/>
  <c r="B28" i="2"/>
  <c r="B26" i="2"/>
  <c r="B27" i="2"/>
  <c r="B25" i="2"/>
  <c r="B34" i="1" l="1"/>
  <c r="C34" i="1"/>
  <c r="D34" i="1"/>
  <c r="B33" i="1"/>
  <c r="D33" i="1"/>
  <c r="C33" i="1"/>
  <c r="M18" i="2"/>
  <c r="L18" i="2"/>
  <c r="K18" i="2"/>
  <c r="E18" i="2"/>
  <c r="D18" i="2"/>
  <c r="C18" i="2"/>
  <c r="M17" i="2"/>
  <c r="L17" i="2"/>
  <c r="K17" i="2"/>
  <c r="E17" i="2"/>
  <c r="D17" i="2"/>
  <c r="C17" i="2"/>
  <c r="M19" i="1"/>
  <c r="L19" i="1"/>
  <c r="K19" i="1"/>
  <c r="M18" i="1"/>
  <c r="L18" i="1"/>
  <c r="K18" i="1"/>
  <c r="D19" i="1" l="1"/>
  <c r="E19" i="1"/>
  <c r="C19" i="1"/>
  <c r="D18" i="1"/>
  <c r="E18" i="1"/>
  <c r="C18" i="1"/>
</calcChain>
</file>

<file path=xl/sharedStrings.xml><?xml version="1.0" encoding="utf-8"?>
<sst xmlns="http://schemas.openxmlformats.org/spreadsheetml/2006/main" count="71" uniqueCount="24">
  <si>
    <t>Composition</t>
  </si>
  <si>
    <t>Sand</t>
  </si>
  <si>
    <t>w/b</t>
  </si>
  <si>
    <t>Water</t>
  </si>
  <si>
    <t>For 9 prisms</t>
  </si>
  <si>
    <t>Binder</t>
  </si>
  <si>
    <t>Casting date</t>
  </si>
  <si>
    <t>Prisms</t>
  </si>
  <si>
    <t>Slabs</t>
  </si>
  <si>
    <t>Flow table test</t>
  </si>
  <si>
    <t>Control</t>
  </si>
  <si>
    <t>Mean</t>
  </si>
  <si>
    <t>SD</t>
  </si>
  <si>
    <t>stats</t>
  </si>
  <si>
    <t>control</t>
  </si>
  <si>
    <t>mean</t>
  </si>
  <si>
    <t>std</t>
  </si>
  <si>
    <t>stas</t>
  </si>
  <si>
    <t>7 slabs</t>
  </si>
  <si>
    <t>3 bags</t>
  </si>
  <si>
    <t>4 bags</t>
  </si>
  <si>
    <t>Inhibitor</t>
  </si>
  <si>
    <t>wt in g</t>
  </si>
  <si>
    <t>concentration solute/solution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</si>
</sst>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0" fontId="0" fillId="0" borderId="0" xfId="0" applyNumberFormat="1"/>
    <xf numFmtId="9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14" fontId="1" fillId="0" borderId="0" xfId="0" applyNumberFormat="1" applyFont="1"/>
    <xf numFmtId="0" fontId="0" fillId="0" borderId="0" xfId="0" applyBorder="1"/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Flow table test (NHL)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'NHL 3.5'!$B$33:$E$33</c:f>
                <c:numCache>
                  <c:formatCode>General</c:formatCode>
                  <c:ptCount val="4"/>
                  <c:pt idx="0">
                    <c:v>1.7716909687891083</c:v>
                  </c:pt>
                  <c:pt idx="1">
                    <c:v>3.6514837167011076</c:v>
                  </c:pt>
                  <c:pt idx="2">
                    <c:v>2.1408720964441881</c:v>
                  </c:pt>
                </c:numCache>
              </c:numRef>
            </c:plus>
            <c:minus>
              <c:numRef>
                <c:f>'NHL 3.5'!$B$33:$D$33</c:f>
                <c:numCache>
                  <c:formatCode>General</c:formatCode>
                  <c:ptCount val="3"/>
                  <c:pt idx="0">
                    <c:v>1.7716909687891083</c:v>
                  </c:pt>
                  <c:pt idx="1">
                    <c:v>3.6514837167011076</c:v>
                  </c:pt>
                  <c:pt idx="2">
                    <c:v>2.1408720964441881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'NHL 3.5'!$B$24:$D$24</c:f>
              <c:strCache>
                <c:ptCount val="3"/>
                <c:pt idx="0">
                  <c:v>control</c:v>
                </c:pt>
                <c:pt idx="1">
                  <c:v>0.10%</c:v>
                </c:pt>
                <c:pt idx="2">
                  <c:v>1%</c:v>
                </c:pt>
              </c:strCache>
            </c:strRef>
          </c:cat>
          <c:val>
            <c:numRef>
              <c:f>'NHL 3.5'!$B$32:$D$32</c:f>
              <c:numCache>
                <c:formatCode>0.00</c:formatCode>
                <c:ptCount val="3"/>
                <c:pt idx="0">
                  <c:v>143.16666666666666</c:v>
                </c:pt>
                <c:pt idx="1">
                  <c:v>139</c:v>
                </c:pt>
                <c:pt idx="2">
                  <c:v>136.5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B7-4CDA-A9AC-1D2882E5B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4254480"/>
        <c:axId val="334248576"/>
      </c:barChart>
      <c:catAx>
        <c:axId val="33425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248576"/>
        <c:crosses val="autoZero"/>
        <c:auto val="1"/>
        <c:lblAlgn val="ctr"/>
        <c:lblOffset val="100"/>
        <c:noMultiLvlLbl val="0"/>
      </c:catAx>
      <c:valAx>
        <c:axId val="33424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Flow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254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Flow table test (CEM I)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'CEM I 42.5 N'!$B$34:$D$34</c:f>
                <c:numCache>
                  <c:formatCode>General</c:formatCode>
                  <c:ptCount val="3"/>
                  <c:pt idx="0">
                    <c:v>5.6174331821175718</c:v>
                  </c:pt>
                  <c:pt idx="1">
                    <c:v>4.5825756949558398</c:v>
                  </c:pt>
                  <c:pt idx="2">
                    <c:v>6.2893207547044021</c:v>
                  </c:pt>
                </c:numCache>
              </c:numRef>
            </c:plus>
            <c:minus>
              <c:numRef>
                <c:f>'CEM I 42.5 N'!$B$34:$D$34</c:f>
                <c:numCache>
                  <c:formatCode>General</c:formatCode>
                  <c:ptCount val="3"/>
                  <c:pt idx="0">
                    <c:v>5.6174331821175718</c:v>
                  </c:pt>
                  <c:pt idx="1">
                    <c:v>4.5825756949558398</c:v>
                  </c:pt>
                  <c:pt idx="2">
                    <c:v>6.2893207547044021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'NHL 3.5'!$B$24:$D$24</c:f>
              <c:strCache>
                <c:ptCount val="3"/>
                <c:pt idx="0">
                  <c:v>control</c:v>
                </c:pt>
                <c:pt idx="1">
                  <c:v>0.10%</c:v>
                </c:pt>
                <c:pt idx="2">
                  <c:v>1%</c:v>
                </c:pt>
              </c:strCache>
            </c:strRef>
          </c:cat>
          <c:val>
            <c:numRef>
              <c:f>'CEM I 42.5 N'!$B$33:$D$33</c:f>
              <c:numCache>
                <c:formatCode>0.00</c:formatCode>
                <c:ptCount val="3"/>
                <c:pt idx="0">
                  <c:v>151.66666666666666</c:v>
                </c:pt>
                <c:pt idx="1">
                  <c:v>164</c:v>
                </c:pt>
                <c:pt idx="2">
                  <c:v>165.66666666666666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7F-465D-A7B8-BC14F4728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4254480"/>
        <c:axId val="334248576"/>
      </c:barChart>
      <c:catAx>
        <c:axId val="33425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248576"/>
        <c:crosses val="autoZero"/>
        <c:auto val="1"/>
        <c:lblAlgn val="ctr"/>
        <c:lblOffset val="100"/>
        <c:noMultiLvlLbl val="0"/>
      </c:catAx>
      <c:valAx>
        <c:axId val="33424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Flow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254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314325</xdr:colOff>
      <xdr:row>23</xdr:row>
      <xdr:rowOff>85725</xdr:rowOff>
    </xdr:from>
    <xdr:to>
      <xdr:col>14</xdr:col>
      <xdr:colOff>117475</xdr:colOff>
      <xdr:row>38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819150</xdr:colOff>
      <xdr:row>38</xdr:row>
      <xdr:rowOff>6350</xdr:rowOff>
    </xdr:from>
    <xdr:to>
      <xdr:col>10</xdr:col>
      <xdr:colOff>457200</xdr:colOff>
      <xdr:row>52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tabSelected="1" workbookViewId="0">
      <selection activeCell="B9" sqref="B9:E11"/>
    </sheetView>
  </sheetViews>
  <sheetFormatPr defaultRowHeight="15" x14ac:dyDescent="0.25"/>
  <cols>
    <col min="2" max="2" width="13.7109375" customWidth="1"/>
    <col min="4" max="4" width="18.28515625" customWidth="1"/>
    <col min="11" max="11" width="9.140625" bestFit="1" customWidth="1"/>
    <col min="13" max="13" width="15.5703125" customWidth="1"/>
  </cols>
  <sheetData>
    <row r="2" spans="2:14" x14ac:dyDescent="0.25">
      <c r="B2" t="s">
        <v>0</v>
      </c>
    </row>
    <row r="3" spans="2:14" x14ac:dyDescent="0.25">
      <c r="B3" t="s">
        <v>7</v>
      </c>
      <c r="C3" t="s">
        <v>22</v>
      </c>
      <c r="K3" t="s">
        <v>8</v>
      </c>
    </row>
    <row r="4" spans="2:14" x14ac:dyDescent="0.25">
      <c r="B4" s="1" t="s">
        <v>5</v>
      </c>
      <c r="C4" s="1">
        <v>1350</v>
      </c>
      <c r="D4" s="8" t="s">
        <v>4</v>
      </c>
      <c r="K4" s="1" t="s">
        <v>5</v>
      </c>
      <c r="L4" s="1">
        <v>1800</v>
      </c>
      <c r="M4" s="8" t="s">
        <v>18</v>
      </c>
    </row>
    <row r="5" spans="2:14" x14ac:dyDescent="0.25">
      <c r="B5" s="1" t="s">
        <v>1</v>
      </c>
      <c r="C5" s="1">
        <v>4050</v>
      </c>
      <c r="D5" s="8"/>
      <c r="E5" t="s">
        <v>19</v>
      </c>
      <c r="K5" s="1" t="s">
        <v>1</v>
      </c>
      <c r="L5" s="1">
        <v>5400</v>
      </c>
      <c r="M5" s="8"/>
      <c r="N5" t="s">
        <v>20</v>
      </c>
    </row>
    <row r="6" spans="2:14" x14ac:dyDescent="0.25">
      <c r="B6" s="1" t="s">
        <v>3</v>
      </c>
      <c r="C6" s="1">
        <v>810</v>
      </c>
      <c r="D6" s="8"/>
      <c r="K6" s="1" t="s">
        <v>3</v>
      </c>
      <c r="L6" s="1">
        <v>1080</v>
      </c>
      <c r="M6" s="8"/>
    </row>
    <row r="7" spans="2:14" x14ac:dyDescent="0.25">
      <c r="B7" s="1" t="s">
        <v>2</v>
      </c>
      <c r="C7" s="1">
        <v>0.6</v>
      </c>
      <c r="D7" s="1"/>
      <c r="K7" s="1" t="s">
        <v>2</v>
      </c>
      <c r="L7" s="1">
        <f>L6/L4</f>
        <v>0.6</v>
      </c>
      <c r="M7" s="1"/>
    </row>
    <row r="9" spans="2:14" x14ac:dyDescent="0.25">
      <c r="B9" t="s">
        <v>21</v>
      </c>
      <c r="C9" t="s">
        <v>22</v>
      </c>
      <c r="D9" t="s">
        <v>23</v>
      </c>
      <c r="K9" t="s">
        <v>21</v>
      </c>
      <c r="L9" t="s">
        <v>22</v>
      </c>
      <c r="M9" t="s">
        <v>23</v>
      </c>
    </row>
    <row r="10" spans="2:14" x14ac:dyDescent="0.25">
      <c r="B10" s="2">
        <v>1E-3</v>
      </c>
      <c r="C10">
        <f>0.1/100*C4</f>
        <v>1.35</v>
      </c>
      <c r="D10">
        <f>C10/($C$6+C10)*100</f>
        <v>0.16638935108153077</v>
      </c>
      <c r="K10" s="2">
        <v>1E-3</v>
      </c>
      <c r="L10">
        <f>0.1/100*L4</f>
        <v>1.8</v>
      </c>
      <c r="M10">
        <f>L10/($L$6+L10)*100</f>
        <v>0.16638935108153077</v>
      </c>
    </row>
    <row r="11" spans="2:14" x14ac:dyDescent="0.25">
      <c r="B11" s="3">
        <v>0.01</v>
      </c>
      <c r="C11">
        <f>1/100*C4</f>
        <v>13.5</v>
      </c>
      <c r="D11">
        <f>C11/($C$6+C11)*100</f>
        <v>1.639344262295082</v>
      </c>
      <c r="K11" s="3">
        <v>0.01</v>
      </c>
      <c r="L11">
        <f>1/100*L4</f>
        <v>18</v>
      </c>
      <c r="M11">
        <f>L11/($L$6+L11)*100</f>
        <v>1.639344262295082</v>
      </c>
    </row>
    <row r="12" spans="2:14" x14ac:dyDescent="0.25">
      <c r="B12" t="s">
        <v>9</v>
      </c>
      <c r="K12" t="s">
        <v>9</v>
      </c>
    </row>
    <row r="13" spans="2:14" x14ac:dyDescent="0.25">
      <c r="C13" t="s">
        <v>10</v>
      </c>
      <c r="D13" s="2">
        <v>1E-3</v>
      </c>
      <c r="E13" s="3">
        <v>0.01</v>
      </c>
      <c r="F13" s="3"/>
      <c r="G13" s="3"/>
      <c r="H13" s="3"/>
      <c r="I13" s="3"/>
      <c r="K13" t="s">
        <v>10</v>
      </c>
      <c r="L13" s="2">
        <v>1E-3</v>
      </c>
      <c r="M13" s="3">
        <v>0.01</v>
      </c>
    </row>
    <row r="14" spans="2:14" x14ac:dyDescent="0.25">
      <c r="B14">
        <v>1</v>
      </c>
      <c r="C14" s="4">
        <v>145</v>
      </c>
      <c r="D14" s="4">
        <v>138</v>
      </c>
      <c r="E14" s="4">
        <v>136</v>
      </c>
      <c r="F14" s="4"/>
      <c r="G14" s="4"/>
      <c r="H14" s="4"/>
      <c r="I14" s="4"/>
      <c r="J14">
        <v>1</v>
      </c>
      <c r="K14">
        <v>145</v>
      </c>
      <c r="L14">
        <v>136</v>
      </c>
      <c r="M14">
        <v>136</v>
      </c>
    </row>
    <row r="15" spans="2:14" x14ac:dyDescent="0.25">
      <c r="B15">
        <v>2</v>
      </c>
      <c r="C15" s="4">
        <v>143</v>
      </c>
      <c r="D15" s="4">
        <v>142</v>
      </c>
      <c r="E15" s="4">
        <v>133</v>
      </c>
      <c r="F15" s="4"/>
      <c r="G15" s="4"/>
      <c r="H15" s="4"/>
      <c r="I15" s="4"/>
      <c r="J15">
        <v>2</v>
      </c>
      <c r="K15">
        <v>142</v>
      </c>
      <c r="L15">
        <v>139</v>
      </c>
      <c r="M15">
        <v>138</v>
      </c>
    </row>
    <row r="16" spans="2:14" x14ac:dyDescent="0.25">
      <c r="B16">
        <v>3</v>
      </c>
      <c r="C16" s="4">
        <v>140</v>
      </c>
      <c r="D16" s="4">
        <v>145</v>
      </c>
      <c r="E16" s="4">
        <v>136</v>
      </c>
      <c r="F16" s="4"/>
      <c r="G16" s="4"/>
      <c r="H16" s="4"/>
      <c r="I16" s="4"/>
      <c r="J16">
        <v>3</v>
      </c>
      <c r="K16">
        <v>144</v>
      </c>
      <c r="L16">
        <v>134</v>
      </c>
      <c r="M16">
        <v>140</v>
      </c>
    </row>
    <row r="17" spans="1:13" x14ac:dyDescent="0.25">
      <c r="B17" s="5" t="s">
        <v>11</v>
      </c>
      <c r="C17" s="4">
        <f>AVERAGE(C14:C16)</f>
        <v>142.66666666666666</v>
      </c>
      <c r="D17" s="4">
        <f t="shared" ref="D17:E17" si="0">AVERAGE(D14:D16)</f>
        <v>141.66666666666666</v>
      </c>
      <c r="E17" s="4">
        <f t="shared" si="0"/>
        <v>135</v>
      </c>
      <c r="F17" s="4"/>
      <c r="G17" s="4"/>
      <c r="H17" s="4"/>
      <c r="I17" s="4"/>
      <c r="J17" s="5" t="s">
        <v>11</v>
      </c>
      <c r="K17" s="4">
        <f>AVERAGE(K14:K16)</f>
        <v>143.66666666666666</v>
      </c>
      <c r="L17" s="4">
        <f t="shared" ref="L17:M17" si="1">AVERAGE(L14:L16)</f>
        <v>136.33333333333334</v>
      </c>
      <c r="M17" s="4">
        <f t="shared" si="1"/>
        <v>138</v>
      </c>
    </row>
    <row r="18" spans="1:13" x14ac:dyDescent="0.25">
      <c r="B18" s="5" t="s">
        <v>12</v>
      </c>
      <c r="C18" s="4">
        <f>_xlfn.STDEV.P(C14:C16)</f>
        <v>2.0548046676563256</v>
      </c>
      <c r="D18" s="4">
        <f t="shared" ref="D18:E18" si="2">_xlfn.STDEV.P(D14:D16)</f>
        <v>2.8674417556808756</v>
      </c>
      <c r="E18" s="4">
        <f t="shared" si="2"/>
        <v>1.4142135623730951</v>
      </c>
      <c r="F18" s="4"/>
      <c r="G18" s="4"/>
      <c r="H18" s="4"/>
      <c r="I18" s="4"/>
      <c r="J18" s="5" t="s">
        <v>12</v>
      </c>
      <c r="K18" s="4">
        <f>_xlfn.STDEV.P(K14:K16)</f>
        <v>1.247219128924647</v>
      </c>
      <c r="L18" s="4">
        <f t="shared" ref="L18:M18" si="3">_xlfn.STDEV.P(L14:L16)</f>
        <v>2.0548046676563256</v>
      </c>
      <c r="M18" s="4">
        <f t="shared" si="3"/>
        <v>1.6329931618554521</v>
      </c>
    </row>
    <row r="20" spans="1:13" x14ac:dyDescent="0.25">
      <c r="B20" t="s">
        <v>6</v>
      </c>
      <c r="K20" t="s">
        <v>6</v>
      </c>
    </row>
    <row r="21" spans="1:13" x14ac:dyDescent="0.25">
      <c r="B21" s="6">
        <v>44361</v>
      </c>
      <c r="K21" s="6">
        <v>44376</v>
      </c>
    </row>
    <row r="23" spans="1:13" x14ac:dyDescent="0.25">
      <c r="B23" t="s">
        <v>13</v>
      </c>
    </row>
    <row r="24" spans="1:13" x14ac:dyDescent="0.25">
      <c r="B24" t="s">
        <v>14</v>
      </c>
      <c r="C24" s="2">
        <v>1E-3</v>
      </c>
      <c r="D24" s="3">
        <v>0.01</v>
      </c>
    </row>
    <row r="25" spans="1:13" x14ac:dyDescent="0.25">
      <c r="B25" s="4">
        <f>C14</f>
        <v>145</v>
      </c>
      <c r="C25" s="4">
        <f>D14</f>
        <v>138</v>
      </c>
      <c r="D25" s="4">
        <f>E14</f>
        <v>136</v>
      </c>
    </row>
    <row r="26" spans="1:13" x14ac:dyDescent="0.25">
      <c r="B26" s="4">
        <f t="shared" ref="B26:D27" si="4">C15</f>
        <v>143</v>
      </c>
      <c r="C26" s="4">
        <f t="shared" si="4"/>
        <v>142</v>
      </c>
      <c r="D26" s="4">
        <f t="shared" si="4"/>
        <v>133</v>
      </c>
    </row>
    <row r="27" spans="1:13" x14ac:dyDescent="0.25">
      <c r="B27" s="4">
        <f t="shared" si="4"/>
        <v>140</v>
      </c>
      <c r="C27" s="4">
        <f t="shared" si="4"/>
        <v>145</v>
      </c>
      <c r="D27" s="4">
        <f t="shared" si="4"/>
        <v>136</v>
      </c>
    </row>
    <row r="28" spans="1:13" x14ac:dyDescent="0.25">
      <c r="B28">
        <f>K14</f>
        <v>145</v>
      </c>
      <c r="C28">
        <f>L14</f>
        <v>136</v>
      </c>
      <c r="D28">
        <f>M14</f>
        <v>136</v>
      </c>
    </row>
    <row r="29" spans="1:13" x14ac:dyDescent="0.25">
      <c r="B29">
        <f t="shared" ref="B29:B30" si="5">K15</f>
        <v>142</v>
      </c>
      <c r="C29">
        <f t="shared" ref="C29:C30" si="6">L15</f>
        <v>139</v>
      </c>
      <c r="D29">
        <f t="shared" ref="D29:D30" si="7">M15</f>
        <v>138</v>
      </c>
    </row>
    <row r="30" spans="1:13" x14ac:dyDescent="0.25">
      <c r="B30">
        <f t="shared" si="5"/>
        <v>144</v>
      </c>
      <c r="C30">
        <f t="shared" si="6"/>
        <v>134</v>
      </c>
      <c r="D30">
        <f t="shared" si="7"/>
        <v>140</v>
      </c>
    </row>
    <row r="32" spans="1:13" x14ac:dyDescent="0.25">
      <c r="A32" t="s">
        <v>15</v>
      </c>
      <c r="B32" s="4">
        <f>AVERAGE(B25:B30)</f>
        <v>143.16666666666666</v>
      </c>
      <c r="C32" s="4">
        <f t="shared" ref="C32:D32" si="8">AVERAGE(C25:C30)</f>
        <v>139</v>
      </c>
      <c r="D32" s="4">
        <f t="shared" si="8"/>
        <v>136.5</v>
      </c>
    </row>
    <row r="33" spans="1:4" x14ac:dyDescent="0.25">
      <c r="A33" t="s">
        <v>16</v>
      </c>
      <c r="B33">
        <f>_xlfn.STDEV.P(B25:B30)</f>
        <v>1.7716909687891083</v>
      </c>
      <c r="C33">
        <f t="shared" ref="C33:D33" si="9">_xlfn.STDEV.P(C25:C30)</f>
        <v>3.6514837167011076</v>
      </c>
      <c r="D33">
        <f t="shared" si="9"/>
        <v>2.1408720964441881</v>
      </c>
    </row>
  </sheetData>
  <mergeCells count="2">
    <mergeCell ref="D4:D6"/>
    <mergeCell ref="M4:M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topLeftCell="A10" workbookViewId="0">
      <selection activeCell="M7" sqref="M7"/>
    </sheetView>
  </sheetViews>
  <sheetFormatPr defaultRowHeight="15" x14ac:dyDescent="0.25"/>
  <cols>
    <col min="2" max="2" width="13.7109375" customWidth="1"/>
    <col min="4" max="4" width="18.28515625" customWidth="1"/>
    <col min="11" max="11" width="9.140625" bestFit="1" customWidth="1"/>
    <col min="13" max="13" width="15.5703125" customWidth="1"/>
  </cols>
  <sheetData>
    <row r="2" spans="2:14" x14ac:dyDescent="0.25">
      <c r="B2" t="s">
        <v>0</v>
      </c>
    </row>
    <row r="3" spans="2:14" x14ac:dyDescent="0.25">
      <c r="B3" t="s">
        <v>7</v>
      </c>
      <c r="K3" t="s">
        <v>8</v>
      </c>
    </row>
    <row r="4" spans="2:14" x14ac:dyDescent="0.25">
      <c r="B4" s="1" t="s">
        <v>5</v>
      </c>
      <c r="C4" s="1">
        <v>1350</v>
      </c>
      <c r="D4" s="8" t="s">
        <v>4</v>
      </c>
      <c r="K4" s="1" t="s">
        <v>5</v>
      </c>
      <c r="L4" s="1">
        <v>1800</v>
      </c>
      <c r="M4" s="8" t="s">
        <v>18</v>
      </c>
    </row>
    <row r="5" spans="2:14" x14ac:dyDescent="0.25">
      <c r="B5" s="1" t="s">
        <v>1</v>
      </c>
      <c r="C5" s="1">
        <v>4050</v>
      </c>
      <c r="D5" s="8"/>
      <c r="E5" t="s">
        <v>19</v>
      </c>
      <c r="K5" s="1" t="s">
        <v>1</v>
      </c>
      <c r="L5" s="1">
        <v>5400</v>
      </c>
      <c r="M5" s="8"/>
      <c r="N5" t="s">
        <v>20</v>
      </c>
    </row>
    <row r="6" spans="2:14" x14ac:dyDescent="0.25">
      <c r="B6" s="1" t="s">
        <v>3</v>
      </c>
      <c r="C6" s="1">
        <v>675</v>
      </c>
      <c r="D6" s="8"/>
      <c r="K6" s="1" t="s">
        <v>3</v>
      </c>
      <c r="L6" s="1">
        <v>900</v>
      </c>
      <c r="M6" s="8"/>
    </row>
    <row r="7" spans="2:14" x14ac:dyDescent="0.25">
      <c r="B7" s="1" t="s">
        <v>2</v>
      </c>
      <c r="C7" s="1">
        <v>0.5</v>
      </c>
      <c r="D7" s="1"/>
      <c r="K7" s="1" t="s">
        <v>2</v>
      </c>
      <c r="L7" s="1">
        <v>0.5</v>
      </c>
      <c r="M7" s="1"/>
    </row>
    <row r="8" spans="2:14" x14ac:dyDescent="0.25">
      <c r="B8" s="7"/>
      <c r="C8" s="7"/>
      <c r="D8" s="7"/>
      <c r="K8" s="7"/>
      <c r="L8" s="7"/>
      <c r="M8" s="7"/>
    </row>
    <row r="9" spans="2:14" x14ac:dyDescent="0.25">
      <c r="B9" t="s">
        <v>21</v>
      </c>
      <c r="C9" t="s">
        <v>22</v>
      </c>
      <c r="D9" t="s">
        <v>23</v>
      </c>
      <c r="K9" t="s">
        <v>21</v>
      </c>
      <c r="L9" t="s">
        <v>22</v>
      </c>
      <c r="M9" t="s">
        <v>23</v>
      </c>
    </row>
    <row r="10" spans="2:14" x14ac:dyDescent="0.25">
      <c r="B10" s="2">
        <v>1E-3</v>
      </c>
      <c r="C10">
        <f>0.1/100*C4</f>
        <v>1.35</v>
      </c>
      <c r="D10">
        <f>C10/($C$6+C10)*100</f>
        <v>0.19960079840319364</v>
      </c>
      <c r="K10" s="2">
        <v>1E-3</v>
      </c>
      <c r="L10">
        <f>0.1/100*L4</f>
        <v>1.8</v>
      </c>
      <c r="M10">
        <f>L10/($L$6+L10)*100</f>
        <v>0.19960079840319364</v>
      </c>
    </row>
    <row r="11" spans="2:14" x14ac:dyDescent="0.25">
      <c r="B11" s="3">
        <v>0.01</v>
      </c>
      <c r="C11">
        <f>1/100*C4</f>
        <v>13.5</v>
      </c>
      <c r="D11">
        <f>C11/($C$6+C11)*100</f>
        <v>1.9607843137254901</v>
      </c>
      <c r="K11" s="3">
        <v>0.01</v>
      </c>
      <c r="L11">
        <f>1/100*L4</f>
        <v>18</v>
      </c>
      <c r="M11">
        <f>L11/($L$6+L11)*100</f>
        <v>1.9607843137254901</v>
      </c>
    </row>
    <row r="13" spans="2:14" x14ac:dyDescent="0.25">
      <c r="B13" t="s">
        <v>9</v>
      </c>
      <c r="K13" t="s">
        <v>9</v>
      </c>
    </row>
    <row r="14" spans="2:14" x14ac:dyDescent="0.25">
      <c r="C14" t="s">
        <v>10</v>
      </c>
      <c r="D14" s="2">
        <v>1E-3</v>
      </c>
      <c r="E14" s="3">
        <v>0.01</v>
      </c>
      <c r="F14" s="3"/>
      <c r="G14" s="3"/>
      <c r="H14" s="3"/>
      <c r="I14" s="3"/>
      <c r="K14" t="s">
        <v>10</v>
      </c>
      <c r="L14" s="2">
        <v>1E-3</v>
      </c>
      <c r="M14" s="3">
        <v>0.01</v>
      </c>
    </row>
    <row r="15" spans="2:14" x14ac:dyDescent="0.25">
      <c r="B15">
        <v>1</v>
      </c>
      <c r="C15" s="4">
        <v>155</v>
      </c>
      <c r="D15" s="4">
        <v>170</v>
      </c>
      <c r="E15" s="4">
        <v>157</v>
      </c>
      <c r="F15" s="4"/>
      <c r="G15" s="4"/>
      <c r="H15" s="4"/>
      <c r="I15" s="4"/>
      <c r="J15">
        <v>1</v>
      </c>
      <c r="K15">
        <v>148</v>
      </c>
      <c r="L15">
        <v>161</v>
      </c>
      <c r="M15">
        <v>170</v>
      </c>
    </row>
    <row r="16" spans="2:14" x14ac:dyDescent="0.25">
      <c r="B16">
        <v>2</v>
      </c>
      <c r="C16" s="4">
        <v>156</v>
      </c>
      <c r="D16" s="4">
        <v>164</v>
      </c>
      <c r="E16" s="4">
        <v>162</v>
      </c>
      <c r="F16" s="4"/>
      <c r="G16" s="4"/>
      <c r="H16" s="4"/>
      <c r="I16" s="4"/>
      <c r="J16">
        <v>2</v>
      </c>
      <c r="K16">
        <v>145</v>
      </c>
      <c r="L16">
        <v>158</v>
      </c>
      <c r="M16">
        <v>171</v>
      </c>
    </row>
    <row r="17" spans="2:13" x14ac:dyDescent="0.25">
      <c r="B17">
        <v>3</v>
      </c>
      <c r="C17" s="4">
        <v>160</v>
      </c>
      <c r="D17" s="4">
        <v>170</v>
      </c>
      <c r="E17" s="4">
        <v>160</v>
      </c>
      <c r="F17" s="4"/>
      <c r="G17" s="4"/>
      <c r="H17" s="4"/>
      <c r="I17" s="4"/>
      <c r="J17">
        <v>3</v>
      </c>
      <c r="K17">
        <v>146</v>
      </c>
      <c r="L17">
        <v>161</v>
      </c>
      <c r="M17">
        <v>174</v>
      </c>
    </row>
    <row r="18" spans="2:13" x14ac:dyDescent="0.25">
      <c r="B18" s="5" t="s">
        <v>11</v>
      </c>
      <c r="C18" s="4">
        <f>AVERAGE(C15:C17)</f>
        <v>157</v>
      </c>
      <c r="D18" s="4">
        <f t="shared" ref="D18:E18" si="0">AVERAGE(D15:D17)</f>
        <v>168</v>
      </c>
      <c r="E18" s="4">
        <f t="shared" si="0"/>
        <v>159.66666666666666</v>
      </c>
      <c r="F18" s="4"/>
      <c r="G18" s="4"/>
      <c r="H18" s="4"/>
      <c r="I18" s="4"/>
      <c r="J18" s="5" t="s">
        <v>11</v>
      </c>
      <c r="K18" s="4">
        <f>AVERAGE(K15:K17)</f>
        <v>146.33333333333334</v>
      </c>
      <c r="L18" s="4">
        <f t="shared" ref="L18:M18" si="1">AVERAGE(L15:L17)</f>
        <v>160</v>
      </c>
      <c r="M18" s="4">
        <f t="shared" si="1"/>
        <v>171.66666666666666</v>
      </c>
    </row>
    <row r="19" spans="2:13" x14ac:dyDescent="0.25">
      <c r="B19" s="5" t="s">
        <v>12</v>
      </c>
      <c r="C19" s="4">
        <f>_xlfn.STDEV.P(C15:C17)</f>
        <v>2.1602468994692869</v>
      </c>
      <c r="D19" s="4">
        <f t="shared" ref="D19:E19" si="2">_xlfn.STDEV.P(D15:D17)</f>
        <v>2.8284271247461903</v>
      </c>
      <c r="E19" s="4">
        <f t="shared" si="2"/>
        <v>2.0548046676563256</v>
      </c>
      <c r="F19" s="4"/>
      <c r="G19" s="4"/>
      <c r="H19" s="4"/>
      <c r="I19" s="4"/>
      <c r="J19" s="5" t="s">
        <v>12</v>
      </c>
      <c r="K19" s="4">
        <f>_xlfn.STDEV.P(K15:K17)</f>
        <v>1.247219128924647</v>
      </c>
      <c r="L19" s="4">
        <f t="shared" ref="L19:M19" si="3">_xlfn.STDEV.P(L15:L17)</f>
        <v>1.4142135623730951</v>
      </c>
      <c r="M19" s="4">
        <f t="shared" si="3"/>
        <v>1.699673171197595</v>
      </c>
    </row>
    <row r="21" spans="2:13" x14ac:dyDescent="0.25">
      <c r="B21" t="s">
        <v>6</v>
      </c>
      <c r="K21" t="s">
        <v>6</v>
      </c>
    </row>
    <row r="22" spans="2:13" x14ac:dyDescent="0.25">
      <c r="B22" s="6">
        <v>44342</v>
      </c>
      <c r="K22" s="6">
        <v>44362</v>
      </c>
    </row>
    <row r="24" spans="2:13" x14ac:dyDescent="0.25">
      <c r="B24" t="s">
        <v>17</v>
      </c>
    </row>
    <row r="25" spans="2:13" x14ac:dyDescent="0.25">
      <c r="B25" s="4" t="s">
        <v>10</v>
      </c>
      <c r="C25" s="2">
        <f t="shared" ref="C25:D28" si="4">D14</f>
        <v>1E-3</v>
      </c>
      <c r="D25" s="3">
        <f t="shared" si="4"/>
        <v>0.01</v>
      </c>
    </row>
    <row r="26" spans="2:13" x14ac:dyDescent="0.25">
      <c r="B26" s="4">
        <f>C15</f>
        <v>155</v>
      </c>
      <c r="C26" s="4">
        <f t="shared" si="4"/>
        <v>170</v>
      </c>
      <c r="D26" s="4">
        <f t="shared" si="4"/>
        <v>157</v>
      </c>
    </row>
    <row r="27" spans="2:13" x14ac:dyDescent="0.25">
      <c r="B27" s="4">
        <f>C16</f>
        <v>156</v>
      </c>
      <c r="C27" s="4">
        <f t="shared" si="4"/>
        <v>164</v>
      </c>
      <c r="D27" s="4">
        <f t="shared" si="4"/>
        <v>162</v>
      </c>
    </row>
    <row r="28" spans="2:13" x14ac:dyDescent="0.25">
      <c r="B28" s="4">
        <f>C17</f>
        <v>160</v>
      </c>
      <c r="C28" s="4">
        <f t="shared" si="4"/>
        <v>170</v>
      </c>
      <c r="D28" s="4">
        <f t="shared" si="4"/>
        <v>160</v>
      </c>
    </row>
    <row r="29" spans="2:13" x14ac:dyDescent="0.25">
      <c r="B29">
        <f t="shared" ref="B29:D31" si="5">K15</f>
        <v>148</v>
      </c>
      <c r="C29">
        <f t="shared" si="5"/>
        <v>161</v>
      </c>
      <c r="D29">
        <f t="shared" si="5"/>
        <v>170</v>
      </c>
    </row>
    <row r="30" spans="2:13" x14ac:dyDescent="0.25">
      <c r="B30">
        <f t="shared" si="5"/>
        <v>145</v>
      </c>
      <c r="C30">
        <f t="shared" si="5"/>
        <v>158</v>
      </c>
      <c r="D30">
        <f t="shared" si="5"/>
        <v>171</v>
      </c>
    </row>
    <row r="31" spans="2:13" x14ac:dyDescent="0.25">
      <c r="B31">
        <f t="shared" si="5"/>
        <v>146</v>
      </c>
      <c r="C31">
        <f t="shared" si="5"/>
        <v>161</v>
      </c>
      <c r="D31">
        <f t="shared" si="5"/>
        <v>174</v>
      </c>
    </row>
    <row r="33" spans="1:4" x14ac:dyDescent="0.25">
      <c r="A33" t="s">
        <v>11</v>
      </c>
      <c r="B33" s="4">
        <f>AVERAGE(B26:B31)</f>
        <v>151.66666666666666</v>
      </c>
      <c r="C33" s="4">
        <f t="shared" ref="C33:D33" si="6">AVERAGE(C26:C31)</f>
        <v>164</v>
      </c>
      <c r="D33" s="4">
        <f t="shared" si="6"/>
        <v>165.66666666666666</v>
      </c>
    </row>
    <row r="34" spans="1:4" x14ac:dyDescent="0.25">
      <c r="A34" t="s">
        <v>12</v>
      </c>
      <c r="B34">
        <f>_xlfn.STDEV.P(B26:B31)</f>
        <v>5.6174331821175718</v>
      </c>
      <c r="C34">
        <f t="shared" ref="C34:D34" si="7">_xlfn.STDEV.P(C26:C31)</f>
        <v>4.5825756949558398</v>
      </c>
      <c r="D34">
        <f t="shared" si="7"/>
        <v>6.2893207547044021</v>
      </c>
    </row>
  </sheetData>
  <mergeCells count="2">
    <mergeCell ref="D4:D6"/>
    <mergeCell ref="M4:M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NHL 3.5</vt:lpstr>
      <vt:lpstr>CEM I 42.5 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2021-10-25T08:23:51Z</dcterms:modified>
</cp:coreProperties>
</file>