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Ex3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harts/chartEx4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harts/chart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Ex5.xml" ContentType="application/vnd.ms-office.chartex+xml"/>
  <Override PartName="/xl/charts/style9.xml" ContentType="application/vnd.ms-office.chartstyle+xml"/>
  <Override PartName="/xl/charts/colors9.xml" ContentType="application/vnd.ms-office.chartcolorstyle+xml"/>
  <Override PartName="/xl/charts/chartEx6.xml" ContentType="application/vnd.ms-office.chartex+xml"/>
  <Override PartName="/xl/charts/style10.xml" ContentType="application/vnd.ms-office.chartstyle+xml"/>
  <Override PartName="/xl/charts/colors10.xml" ContentType="application/vnd.ms-office.chartcolorstyle+xml"/>
  <Override PartName="/xl/charts/chart5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6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Ex7.xml" ContentType="application/vnd.ms-office.chartex+xml"/>
  <Override PartName="/xl/charts/style13.xml" ContentType="application/vnd.ms-office.chartstyle+xml"/>
  <Override PartName="/xl/charts/colors13.xml" ContentType="application/vnd.ms-office.chartcolorstyle+xml"/>
  <Override PartName="/xl/charts/chartEx8.xml" ContentType="application/vnd.ms-office.chartex+xml"/>
  <Override PartName="/xl/charts/style14.xml" ContentType="application/vnd.ms-office.chartstyle+xml"/>
  <Override PartName="/xl/charts/colors14.xml" ContentType="application/vnd.ms-office.chartcolorstyle+xml"/>
  <Override PartName="/xl/charts/chart7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28072CA7-50E7-4A4D-BCEC-BF6A642E64D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EM I 28 days" sheetId="1" r:id="rId1"/>
    <sheet name="CEM I 90 days" sheetId="3" r:id="rId2"/>
    <sheet name="NHL 28 days" sheetId="2" r:id="rId3"/>
    <sheet name="NHL 90 days" sheetId="4" r:id="rId4"/>
  </sheets>
  <definedNames>
    <definedName name="_xlchart.v1.0" hidden="1">'CEM I 28 days'!$A$13:$A$15</definedName>
    <definedName name="_xlchart.v1.1" hidden="1">'CEM I 28 days'!$A$16:$A$18</definedName>
    <definedName name="_xlchart.v1.10" hidden="1">'CEM I 28 days'!$E$16:$E$18</definedName>
    <definedName name="_xlchart.v1.11" hidden="1">'CEM I 28 days'!$E$19:$E$21</definedName>
    <definedName name="_xlchart.v1.12" hidden="1">'CEM I 90 days'!$A$13:$A$15</definedName>
    <definedName name="_xlchart.v1.13" hidden="1">'CEM I 90 days'!$A$16:$A$18</definedName>
    <definedName name="_xlchart.v1.14" hidden="1">'CEM I 90 days'!$A$19:$A$21</definedName>
    <definedName name="_xlchart.v1.15" hidden="1">'CEM I 90 days'!$E$13:$E$15</definedName>
    <definedName name="_xlchart.v1.16" hidden="1">'CEM I 90 days'!$E$16:$E$18</definedName>
    <definedName name="_xlchart.v1.17" hidden="1">'CEM I 90 days'!$E$19:$E$21</definedName>
    <definedName name="_xlchart.v1.18" hidden="1">'CEM I 90 days'!$A$13:$A$15</definedName>
    <definedName name="_xlchart.v1.19" hidden="1">'CEM I 90 days'!$A$16:$A$18</definedName>
    <definedName name="_xlchart.v1.2" hidden="1">'CEM I 28 days'!$A$19:$A$21</definedName>
    <definedName name="_xlchart.v1.20" hidden="1">'CEM I 90 days'!$A$19:$A$21</definedName>
    <definedName name="_xlchart.v1.21" hidden="1">'CEM I 90 days'!$P$13:$P$15</definedName>
    <definedName name="_xlchart.v1.22" hidden="1">'CEM I 90 days'!$P$16:$P$18</definedName>
    <definedName name="_xlchart.v1.23" hidden="1">'CEM I 90 days'!$P$19:$P$21</definedName>
    <definedName name="_xlchart.v1.24" hidden="1">'NHL 28 days'!$A$15:$A$17</definedName>
    <definedName name="_xlchart.v1.25" hidden="1">'NHL 28 days'!$A$18:$A$20</definedName>
    <definedName name="_xlchart.v1.26" hidden="1">'NHL 28 days'!$A$21:$A$23</definedName>
    <definedName name="_xlchart.v1.27" hidden="1">'NHL 28 days'!$E$15:$E$17</definedName>
    <definedName name="_xlchart.v1.28" hidden="1">'NHL 28 days'!$E$18:$E$20</definedName>
    <definedName name="_xlchart.v1.29" hidden="1">'NHL 28 days'!$E$21:$E$23</definedName>
    <definedName name="_xlchart.v1.3" hidden="1">'CEM I 28 days'!$P$13:$P$15</definedName>
    <definedName name="_xlchart.v1.30" hidden="1">'NHL 28 days'!$A$15:$A$17</definedName>
    <definedName name="_xlchart.v1.31" hidden="1">'NHL 28 days'!$A$18:$A$20</definedName>
    <definedName name="_xlchart.v1.32" hidden="1">'NHL 28 days'!$A$21:$A$23</definedName>
    <definedName name="_xlchart.v1.33" hidden="1">'NHL 28 days'!$P$15:$P$17</definedName>
    <definedName name="_xlchart.v1.34" hidden="1">'NHL 28 days'!$P$18:$P$20</definedName>
    <definedName name="_xlchart.v1.35" hidden="1">'NHL 28 days'!$P$21:$P$23</definedName>
    <definedName name="_xlchart.v1.36" hidden="1">'NHL 90 days'!$A$13:$A$15</definedName>
    <definedName name="_xlchart.v1.37" hidden="1">'NHL 90 days'!$A$16:$A$18</definedName>
    <definedName name="_xlchart.v1.38" hidden="1">'NHL 90 days'!$A$19:$A$21</definedName>
    <definedName name="_xlchart.v1.39" hidden="1">'NHL 90 days'!$E$13:$E$15</definedName>
    <definedName name="_xlchart.v1.4" hidden="1">'CEM I 28 days'!$P$16:$P$18</definedName>
    <definedName name="_xlchart.v1.40" hidden="1">'NHL 90 days'!$E$16:$E$18</definedName>
    <definedName name="_xlchart.v1.41" hidden="1">'NHL 90 days'!$E$19:$E$21</definedName>
    <definedName name="_xlchart.v1.42" hidden="1">'NHL 90 days'!$A$13:$A$15</definedName>
    <definedName name="_xlchart.v1.43" hidden="1">'NHL 90 days'!$A$16:$A$18</definedName>
    <definedName name="_xlchart.v1.44" hidden="1">'NHL 90 days'!$A$19:$A$21</definedName>
    <definedName name="_xlchart.v1.45" hidden="1">'NHL 90 days'!$P$13:$P$15</definedName>
    <definedName name="_xlchart.v1.46" hidden="1">'NHL 90 days'!$P$16:$P$18</definedName>
    <definedName name="_xlchart.v1.47" hidden="1">'NHL 90 days'!$P$19:$P$21</definedName>
    <definedName name="_xlchart.v1.5" hidden="1">'CEM I 28 days'!$P$19:$P$21</definedName>
    <definedName name="_xlchart.v1.6" hidden="1">'CEM I 28 days'!$A$13:$A$15</definedName>
    <definedName name="_xlchart.v1.7" hidden="1">'CEM I 28 days'!$A$16:$A$18</definedName>
    <definedName name="_xlchart.v1.8" hidden="1">'CEM I 28 days'!$A$19:$A$21</definedName>
    <definedName name="_xlchart.v1.9" hidden="1">'CEM I 28 days'!$E$13:$E$15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1" i="4" l="1"/>
  <c r="O21" i="4"/>
  <c r="P20" i="4"/>
  <c r="R19" i="4" s="1"/>
  <c r="E31" i="4" s="1"/>
  <c r="O20" i="4"/>
  <c r="P19" i="4"/>
  <c r="O19" i="4"/>
  <c r="P18" i="4"/>
  <c r="O18" i="4"/>
  <c r="P17" i="4"/>
  <c r="O17" i="4"/>
  <c r="P16" i="4"/>
  <c r="O16" i="4"/>
  <c r="P15" i="4"/>
  <c r="O15" i="4"/>
  <c r="P14" i="4"/>
  <c r="R13" i="4" s="1"/>
  <c r="O14" i="4"/>
  <c r="P13" i="4"/>
  <c r="O13" i="4"/>
  <c r="G13" i="4"/>
  <c r="C29" i="4" s="1"/>
  <c r="F13" i="4"/>
  <c r="B29" i="4" s="1"/>
  <c r="G19" i="4"/>
  <c r="C31" i="4" s="1"/>
  <c r="F19" i="4"/>
  <c r="B31" i="4" s="1"/>
  <c r="G16" i="4"/>
  <c r="C30" i="4" s="1"/>
  <c r="F16" i="4"/>
  <c r="B30" i="4" s="1"/>
  <c r="B3" i="4"/>
  <c r="R16" i="4" l="1"/>
  <c r="E30" i="4" s="1"/>
  <c r="Q13" i="4"/>
  <c r="D29" i="4" s="1"/>
  <c r="Q16" i="4"/>
  <c r="D30" i="4" s="1"/>
  <c r="Q19" i="4"/>
  <c r="D31" i="4" s="1"/>
  <c r="E29" i="4"/>
  <c r="A31" i="3"/>
  <c r="A30" i="3"/>
  <c r="A29" i="3"/>
  <c r="P21" i="3"/>
  <c r="O21" i="3"/>
  <c r="P20" i="3"/>
  <c r="O20" i="3"/>
  <c r="P19" i="3"/>
  <c r="O19" i="3"/>
  <c r="G19" i="3"/>
  <c r="C31" i="3" s="1"/>
  <c r="F19" i="3"/>
  <c r="B31" i="3" s="1"/>
  <c r="P18" i="3"/>
  <c r="O18" i="3"/>
  <c r="P17" i="3"/>
  <c r="O17" i="3"/>
  <c r="P16" i="3"/>
  <c r="O16" i="3"/>
  <c r="G16" i="3"/>
  <c r="C30" i="3" s="1"/>
  <c r="F16" i="3"/>
  <c r="B30" i="3" s="1"/>
  <c r="P15" i="3"/>
  <c r="O15" i="3"/>
  <c r="P14" i="3"/>
  <c r="O14" i="3"/>
  <c r="P13" i="3"/>
  <c r="O13" i="3"/>
  <c r="G13" i="3"/>
  <c r="C29" i="3" s="1"/>
  <c r="F13" i="3"/>
  <c r="B29" i="3" s="1"/>
  <c r="B3" i="3"/>
  <c r="Q19" i="3" l="1"/>
  <c r="D31" i="3" s="1"/>
  <c r="R19" i="3"/>
  <c r="E31" i="3" s="1"/>
  <c r="Q16" i="3"/>
  <c r="D30" i="3" s="1"/>
  <c r="R13" i="3"/>
  <c r="E29" i="3" s="1"/>
  <c r="Q13" i="3"/>
  <c r="D29" i="3" s="1"/>
  <c r="R16" i="3"/>
  <c r="E30" i="3" s="1"/>
  <c r="B3" i="2"/>
  <c r="B3" i="1"/>
  <c r="D17" i="2" l="1"/>
  <c r="D18" i="2"/>
  <c r="D19" i="2"/>
  <c r="D20" i="2"/>
  <c r="D21" i="2"/>
  <c r="D22" i="2"/>
  <c r="D23" i="2"/>
  <c r="D16" i="2"/>
  <c r="F15" i="2" l="1"/>
  <c r="A33" i="2"/>
  <c r="A32" i="2"/>
  <c r="A31" i="2" l="1"/>
  <c r="P23" i="2"/>
  <c r="P22" i="2"/>
  <c r="P21" i="2"/>
  <c r="G21" i="2"/>
  <c r="C33" i="2" s="1"/>
  <c r="F21" i="2"/>
  <c r="B33" i="2" s="1"/>
  <c r="P20" i="2"/>
  <c r="P19" i="2"/>
  <c r="P18" i="2"/>
  <c r="G18" i="2"/>
  <c r="C32" i="2" s="1"/>
  <c r="F18" i="2"/>
  <c r="B32" i="2" s="1"/>
  <c r="P17" i="2"/>
  <c r="P16" i="2"/>
  <c r="P15" i="2"/>
  <c r="G15" i="2"/>
  <c r="C31" i="2" s="1"/>
  <c r="B31" i="2"/>
  <c r="D2" i="2"/>
  <c r="R21" i="2" l="1"/>
  <c r="E33" i="2" s="1"/>
  <c r="Q18" i="2"/>
  <c r="D32" i="2" s="1"/>
  <c r="Q15" i="2"/>
  <c r="D31" i="2" s="1"/>
  <c r="R15" i="2"/>
  <c r="E31" i="2" s="1"/>
  <c r="Q21" i="2"/>
  <c r="D33" i="2" s="1"/>
  <c r="R18" i="2"/>
  <c r="E32" i="2" s="1"/>
  <c r="A31" i="1"/>
  <c r="A30" i="1"/>
  <c r="A29" i="1"/>
  <c r="P19" i="1" l="1"/>
  <c r="P14" i="1" l="1"/>
  <c r="P15" i="1"/>
  <c r="P16" i="1"/>
  <c r="P17" i="1"/>
  <c r="P18" i="1"/>
  <c r="P20" i="1"/>
  <c r="R19" i="1" s="1"/>
  <c r="E31" i="1" s="1"/>
  <c r="P21" i="1"/>
  <c r="P13" i="1"/>
  <c r="O14" i="1"/>
  <c r="O15" i="1"/>
  <c r="O16" i="1"/>
  <c r="O17" i="1"/>
  <c r="O18" i="1"/>
  <c r="O19" i="1"/>
  <c r="O20" i="1"/>
  <c r="O21" i="1"/>
  <c r="O13" i="1"/>
  <c r="F16" i="1"/>
  <c r="B30" i="1" s="1"/>
  <c r="G16" i="1"/>
  <c r="C30" i="1" s="1"/>
  <c r="F19" i="1"/>
  <c r="B31" i="1" s="1"/>
  <c r="G19" i="1"/>
  <c r="C31" i="1" s="1"/>
  <c r="G13" i="1"/>
  <c r="C29" i="1" s="1"/>
  <c r="F13" i="1"/>
  <c r="B29" i="1" s="1"/>
  <c r="D2" i="1"/>
  <c r="R16" i="1" l="1"/>
  <c r="E30" i="1" s="1"/>
  <c r="Q16" i="1"/>
  <c r="D30" i="1" s="1"/>
  <c r="Q19" i="1"/>
  <c r="D31" i="1" s="1"/>
  <c r="Q13" i="1"/>
  <c r="D29" i="1" s="1"/>
  <c r="R13" i="1"/>
  <c r="E29" i="1" s="1"/>
</calcChain>
</file>

<file path=xl/sharedStrings.xml><?xml version="1.0" encoding="utf-8"?>
<sst xmlns="http://schemas.openxmlformats.org/spreadsheetml/2006/main" count="227" uniqueCount="44">
  <si>
    <t>Casting date</t>
  </si>
  <si>
    <t>Testing date</t>
  </si>
  <si>
    <t>days</t>
  </si>
  <si>
    <t>Control</t>
  </si>
  <si>
    <t>C1</t>
  </si>
  <si>
    <t>C2</t>
  </si>
  <si>
    <t>C3</t>
  </si>
  <si>
    <t>Flexure</t>
  </si>
  <si>
    <t>Compression</t>
  </si>
  <si>
    <t>F (kN)</t>
  </si>
  <si>
    <t>Area</t>
  </si>
  <si>
    <t>Test conditions</t>
  </si>
  <si>
    <t>load rate</t>
  </si>
  <si>
    <t>kN/s</t>
  </si>
  <si>
    <t>start load</t>
  </si>
  <si>
    <t>kN</t>
  </si>
  <si>
    <t xml:space="preserve">Stop load </t>
  </si>
  <si>
    <t>%</t>
  </si>
  <si>
    <t>CEM I +1% FeCN</t>
  </si>
  <si>
    <t>σb (Mpa)</t>
  </si>
  <si>
    <t>μ</t>
  </si>
  <si>
    <t>σ</t>
  </si>
  <si>
    <t>CEM I +0.1% FeCN</t>
  </si>
  <si>
    <t>F 1(kN)</t>
  </si>
  <si>
    <t>σ1 (Mpa)</t>
  </si>
  <si>
    <t>F2(kN)</t>
  </si>
  <si>
    <t>F</t>
  </si>
  <si>
    <t>σ2 (Mpa)</t>
  </si>
  <si>
    <t>mean</t>
  </si>
  <si>
    <t>sd</t>
  </si>
  <si>
    <t>NHL + 0.1% FeCN</t>
  </si>
  <si>
    <t>0,1</t>
  </si>
  <si>
    <t>Area factor</t>
  </si>
  <si>
    <t>l</t>
  </si>
  <si>
    <t>mm</t>
  </si>
  <si>
    <t>b</t>
  </si>
  <si>
    <t>d</t>
  </si>
  <si>
    <t>NHL + 1% FeCN</t>
  </si>
  <si>
    <t>90 days</t>
  </si>
  <si>
    <t>0.1% FeCN</t>
  </si>
  <si>
    <t>1% FeCN</t>
  </si>
  <si>
    <t>Reference</t>
  </si>
  <si>
    <t>0.1% Inhibitor</t>
  </si>
  <si>
    <t>1% Inhibitior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</si>
</sst>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left"/>
    </xf>
    <xf numFmtId="3" fontId="0" fillId="0" borderId="1" xfId="0" applyNumberFormat="1" applyBorder="1"/>
    <xf numFmtId="2" fontId="0" fillId="0" borderId="0" xfId="0" applyNumberForma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7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Ex8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000"/>
              <a:t>CEM I 42.5N : Flexural strength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28 days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'CEM I 28 days'!$C$29:$C$31</c:f>
                <c:numCache>
                  <c:formatCode>General</c:formatCode>
                  <c:ptCount val="3"/>
                  <c:pt idx="0">
                    <c:v>0.79629789233259485</c:v>
                  </c:pt>
                  <c:pt idx="1">
                    <c:v>0.61047112953849059</c:v>
                  </c:pt>
                  <c:pt idx="2">
                    <c:v>0.28800057870312207</c:v>
                  </c:pt>
                </c:numCache>
              </c:numRef>
            </c:plus>
            <c:minus>
              <c:numRef>
                <c:f>'CEM I 28 days'!$C$29:$C$31</c:f>
                <c:numCache>
                  <c:formatCode>General</c:formatCode>
                  <c:ptCount val="3"/>
                  <c:pt idx="0">
                    <c:v>0.79629789233259485</c:v>
                  </c:pt>
                  <c:pt idx="1">
                    <c:v>0.61047112953849059</c:v>
                  </c:pt>
                  <c:pt idx="2">
                    <c:v>0.28800057870312207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'CEM I 28 days'!$A$29:$A$31</c:f>
              <c:strCache>
                <c:ptCount val="3"/>
                <c:pt idx="0">
                  <c:v>Control</c:v>
                </c:pt>
                <c:pt idx="1">
                  <c:v>0.1% FeCN</c:v>
                </c:pt>
                <c:pt idx="2">
                  <c:v>1% FeCN</c:v>
                </c:pt>
              </c:strCache>
            </c:strRef>
          </c:cat>
          <c:val>
            <c:numRef>
              <c:f>'CEM I 28 days'!$B$29:$B$31</c:f>
              <c:numCache>
                <c:formatCode>0.00</c:formatCode>
                <c:ptCount val="3"/>
                <c:pt idx="0">
                  <c:v>7.1186666666666669</c:v>
                </c:pt>
                <c:pt idx="1">
                  <c:v>8.14</c:v>
                </c:pt>
                <c:pt idx="2">
                  <c:v>8.2263333333333328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61-43F8-9B02-4FC67B938296}"/>
            </c:ext>
          </c:extLst>
        </c:ser>
        <c:ser>
          <c:idx val="1"/>
          <c:order val="1"/>
          <c:tx>
            <c:v>90 days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'CEM I 90 days'!$C$29:$C$31</c:f>
                <c:numCache>
                  <c:formatCode>General</c:formatCode>
                  <c:ptCount val="3"/>
                  <c:pt idx="0">
                    <c:v>0.75175816146772489</c:v>
                  </c:pt>
                  <c:pt idx="1">
                    <c:v>7.4343795975185381E-2</c:v>
                  </c:pt>
                  <c:pt idx="2">
                    <c:v>0.39980120059849777</c:v>
                  </c:pt>
                </c:numCache>
              </c:numRef>
            </c:plus>
            <c:minus>
              <c:numRef>
                <c:f>'CEM I 90 days'!$C$29:$C$31</c:f>
                <c:numCache>
                  <c:formatCode>General</c:formatCode>
                  <c:ptCount val="3"/>
                  <c:pt idx="0">
                    <c:v>0.75175816146772489</c:v>
                  </c:pt>
                  <c:pt idx="1">
                    <c:v>7.4343795975185381E-2</c:v>
                  </c:pt>
                  <c:pt idx="2">
                    <c:v>0.39980120059849777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'CEM I 28 days'!$A$29:$A$31</c:f>
              <c:strCache>
                <c:ptCount val="3"/>
                <c:pt idx="0">
                  <c:v>Control</c:v>
                </c:pt>
                <c:pt idx="1">
                  <c:v>0.1% FeCN</c:v>
                </c:pt>
                <c:pt idx="2">
                  <c:v>1% FeCN</c:v>
                </c:pt>
              </c:strCache>
            </c:strRef>
          </c:cat>
          <c:val>
            <c:numRef>
              <c:f>'CEM I 90 days'!$B$29:$B$31</c:f>
              <c:numCache>
                <c:formatCode>0.00</c:formatCode>
                <c:ptCount val="3"/>
                <c:pt idx="0">
                  <c:v>8.1303333333333327</c:v>
                </c:pt>
                <c:pt idx="1">
                  <c:v>8.0630000000000006</c:v>
                </c:pt>
                <c:pt idx="2">
                  <c:v>7.556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FB-403D-AB4A-4F55B0248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7665400"/>
        <c:axId val="384252248"/>
      </c:barChart>
      <c:catAx>
        <c:axId val="557665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84252248"/>
        <c:crosses val="autoZero"/>
        <c:auto val="1"/>
        <c:lblAlgn val="ctr"/>
        <c:lblOffset val="100"/>
        <c:noMultiLvlLbl val="0"/>
      </c:catAx>
      <c:valAx>
        <c:axId val="384252248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Fb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57665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000"/>
              <a:t>CEM I 42.5N </a:t>
            </a:r>
          </a:p>
        </c:rich>
      </c:tx>
      <c:layout>
        <c:manualLayout>
          <c:xMode val="edge"/>
          <c:yMode val="edge"/>
          <c:x val="0.43951567231590821"/>
          <c:y val="4.54854147737999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6269235269614382"/>
          <c:y val="0.16281342816974687"/>
          <c:w val="0.59393776005466703"/>
          <c:h val="0.74065429942505068"/>
        </c:manualLayout>
      </c:layout>
      <c:barChart>
        <c:barDir val="col"/>
        <c:grouping val="clustered"/>
        <c:varyColors val="0"/>
        <c:ser>
          <c:idx val="0"/>
          <c:order val="0"/>
          <c:tx>
            <c:v>28 days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'CEM I 28 days'!$E$29:$E$31</c:f>
                <c:numCache>
                  <c:formatCode>General</c:formatCode>
                  <c:ptCount val="3"/>
                  <c:pt idx="0">
                    <c:v>1.6938606790406319</c:v>
                  </c:pt>
                  <c:pt idx="1">
                    <c:v>1.299950992666006</c:v>
                  </c:pt>
                  <c:pt idx="2">
                    <c:v>2.8009977240262085</c:v>
                  </c:pt>
                </c:numCache>
              </c:numRef>
            </c:plus>
            <c:minus>
              <c:numRef>
                <c:f>'CEM I 28 days'!$E$29:$E$31</c:f>
                <c:numCache>
                  <c:formatCode>General</c:formatCode>
                  <c:ptCount val="3"/>
                  <c:pt idx="0">
                    <c:v>1.6938606790406319</c:v>
                  </c:pt>
                  <c:pt idx="1">
                    <c:v>1.299950992666006</c:v>
                  </c:pt>
                  <c:pt idx="2">
                    <c:v>2.8009977240262085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'CEM I 28 days'!$A$29:$A$31</c:f>
              <c:strCache>
                <c:ptCount val="3"/>
                <c:pt idx="0">
                  <c:v>Control</c:v>
                </c:pt>
                <c:pt idx="1">
                  <c:v>0.1% FeCN</c:v>
                </c:pt>
                <c:pt idx="2">
                  <c:v>1% FeCN</c:v>
                </c:pt>
              </c:strCache>
            </c:strRef>
          </c:cat>
          <c:val>
            <c:numRef>
              <c:f>'CEM I 28 days'!$D$29:$D$31</c:f>
              <c:numCache>
                <c:formatCode>0.00</c:formatCode>
                <c:ptCount val="3"/>
                <c:pt idx="0">
                  <c:v>38.8735</c:v>
                </c:pt>
                <c:pt idx="1">
                  <c:v>37.289666666666669</c:v>
                </c:pt>
                <c:pt idx="2">
                  <c:v>36.828499999999998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89-4B45-B40E-C24CA91AABF0}"/>
            </c:ext>
          </c:extLst>
        </c:ser>
        <c:ser>
          <c:idx val="1"/>
          <c:order val="1"/>
          <c:tx>
            <c:v>90 days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'CEM I 90 days'!$E$29:$E$31</c:f>
                <c:numCache>
                  <c:formatCode>General</c:formatCode>
                  <c:ptCount val="3"/>
                  <c:pt idx="0">
                    <c:v>4.0868610917589727</c:v>
                  </c:pt>
                  <c:pt idx="1">
                    <c:v>2.8835593601195986</c:v>
                  </c:pt>
                  <c:pt idx="2">
                    <c:v>2.5453589792666409</c:v>
                  </c:pt>
                </c:numCache>
              </c:numRef>
            </c:plus>
            <c:minus>
              <c:numRef>
                <c:f>'CEM I 90 days'!$E$29:$E$31</c:f>
                <c:numCache>
                  <c:formatCode>General</c:formatCode>
                  <c:ptCount val="3"/>
                  <c:pt idx="0">
                    <c:v>4.0868610917589727</c:v>
                  </c:pt>
                  <c:pt idx="1">
                    <c:v>2.8835593601195986</c:v>
                  </c:pt>
                  <c:pt idx="2">
                    <c:v>2.5453589792666409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'CEM I 28 days'!$A$29:$A$31</c:f>
              <c:strCache>
                <c:ptCount val="3"/>
                <c:pt idx="0">
                  <c:v>Control</c:v>
                </c:pt>
                <c:pt idx="1">
                  <c:v>0.1% FeCN</c:v>
                </c:pt>
                <c:pt idx="2">
                  <c:v>1% FeCN</c:v>
                </c:pt>
              </c:strCache>
            </c:strRef>
          </c:cat>
          <c:val>
            <c:numRef>
              <c:f>'CEM I 90 days'!$D$29:$D$31</c:f>
              <c:numCache>
                <c:formatCode>0.00</c:formatCode>
                <c:ptCount val="3"/>
                <c:pt idx="0">
                  <c:v>41.027166666666666</c:v>
                </c:pt>
                <c:pt idx="1">
                  <c:v>39.615333333333332</c:v>
                </c:pt>
                <c:pt idx="2">
                  <c:v>37.719166666666666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98-4A59-97F0-F3B710153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7665400"/>
        <c:axId val="384252248"/>
      </c:barChart>
      <c:catAx>
        <c:axId val="557665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84252248"/>
        <c:crosses val="autoZero"/>
        <c:auto val="1"/>
        <c:lblAlgn val="ctr"/>
        <c:lblOffset val="100"/>
        <c:noMultiLvlLbl val="0"/>
      </c:catAx>
      <c:valAx>
        <c:axId val="38425224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Fc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57665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Flexural strength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'CEM I 90 days'!$C$29:$C$31</c:f>
                <c:numCache>
                  <c:formatCode>General</c:formatCode>
                  <c:ptCount val="3"/>
                  <c:pt idx="0">
                    <c:v>0.75175816146772489</c:v>
                  </c:pt>
                  <c:pt idx="1">
                    <c:v>7.4343795975185381E-2</c:v>
                  </c:pt>
                  <c:pt idx="2">
                    <c:v>0.39980120059849777</c:v>
                  </c:pt>
                </c:numCache>
              </c:numRef>
            </c:plus>
            <c:minus>
              <c:numRef>
                <c:f>'CEM I 90 days'!$C$29:$C$31</c:f>
                <c:numCache>
                  <c:formatCode>General</c:formatCode>
                  <c:ptCount val="3"/>
                  <c:pt idx="0">
                    <c:v>0.75175816146772489</c:v>
                  </c:pt>
                  <c:pt idx="1">
                    <c:v>7.4343795975185381E-2</c:v>
                  </c:pt>
                  <c:pt idx="2">
                    <c:v>0.39980120059849777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'CEM I 90 days'!$A$29:$A$31</c:f>
              <c:strCache>
                <c:ptCount val="3"/>
                <c:pt idx="0">
                  <c:v>Control</c:v>
                </c:pt>
                <c:pt idx="1">
                  <c:v>CEM I +0.1% FeCN</c:v>
                </c:pt>
                <c:pt idx="2">
                  <c:v>CEM I +1% FeCN</c:v>
                </c:pt>
              </c:strCache>
            </c:strRef>
          </c:cat>
          <c:val>
            <c:numRef>
              <c:f>'CEM I 90 days'!$B$29:$B$31</c:f>
              <c:numCache>
                <c:formatCode>0.00</c:formatCode>
                <c:ptCount val="3"/>
                <c:pt idx="0">
                  <c:v>8.1303333333333327</c:v>
                </c:pt>
                <c:pt idx="1">
                  <c:v>8.0630000000000006</c:v>
                </c:pt>
                <c:pt idx="2">
                  <c:v>7.556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4-464A-BFAE-EF7FBA726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7665400"/>
        <c:axId val="384252248"/>
      </c:barChart>
      <c:catAx>
        <c:axId val="557665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84252248"/>
        <c:crosses val="autoZero"/>
        <c:auto val="1"/>
        <c:lblAlgn val="ctr"/>
        <c:lblOffset val="100"/>
        <c:noMultiLvlLbl val="0"/>
      </c:catAx>
      <c:valAx>
        <c:axId val="384252248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Fb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57665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Compression strength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'CEM I 90 days'!$E$29:$E$31</c:f>
                <c:numCache>
                  <c:formatCode>General</c:formatCode>
                  <c:ptCount val="3"/>
                  <c:pt idx="0">
                    <c:v>4.0868610917589727</c:v>
                  </c:pt>
                  <c:pt idx="1">
                    <c:v>2.8835593601195986</c:v>
                  </c:pt>
                  <c:pt idx="2">
                    <c:v>2.5453589792666409</c:v>
                  </c:pt>
                </c:numCache>
              </c:numRef>
            </c:plus>
            <c:minus>
              <c:numRef>
                <c:f>'CEM I 90 days'!$E$29:$E$31</c:f>
                <c:numCache>
                  <c:formatCode>General</c:formatCode>
                  <c:ptCount val="3"/>
                  <c:pt idx="0">
                    <c:v>4.0868610917589727</c:v>
                  </c:pt>
                  <c:pt idx="1">
                    <c:v>2.8835593601195986</c:v>
                  </c:pt>
                  <c:pt idx="2">
                    <c:v>2.5453589792666409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'CEM I 90 days'!$A$29:$A$31</c:f>
              <c:strCache>
                <c:ptCount val="3"/>
                <c:pt idx="0">
                  <c:v>Control</c:v>
                </c:pt>
                <c:pt idx="1">
                  <c:v>CEM I +0.1% FeCN</c:v>
                </c:pt>
                <c:pt idx="2">
                  <c:v>CEM I +1% FeCN</c:v>
                </c:pt>
              </c:strCache>
            </c:strRef>
          </c:cat>
          <c:val>
            <c:numRef>
              <c:f>'CEM I 90 days'!$D$29:$D$31</c:f>
              <c:numCache>
                <c:formatCode>0.00</c:formatCode>
                <c:ptCount val="3"/>
                <c:pt idx="0">
                  <c:v>41.027166666666666</c:v>
                </c:pt>
                <c:pt idx="1">
                  <c:v>39.615333333333332</c:v>
                </c:pt>
                <c:pt idx="2">
                  <c:v>37.719166666666666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4C-40D2-A007-352465076E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7665400"/>
        <c:axId val="384252248"/>
      </c:barChart>
      <c:catAx>
        <c:axId val="557665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84252248"/>
        <c:crosses val="autoZero"/>
        <c:auto val="1"/>
        <c:lblAlgn val="ctr"/>
        <c:lblOffset val="100"/>
        <c:noMultiLvlLbl val="0"/>
      </c:catAx>
      <c:valAx>
        <c:axId val="384252248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Fc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57665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Flexural strength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'NHL 28 days'!$C$31:$C$33</c:f>
                <c:numCache>
                  <c:formatCode>General</c:formatCode>
                  <c:ptCount val="3"/>
                  <c:pt idx="0">
                    <c:v>1.6263455967290685E-2</c:v>
                  </c:pt>
                  <c:pt idx="1">
                    <c:v>0.13107377057723385</c:v>
                  </c:pt>
                  <c:pt idx="2">
                    <c:v>4.429823171790654E-2</c:v>
                  </c:pt>
                </c:numCache>
              </c:numRef>
            </c:plus>
            <c:minus>
              <c:numRef>
                <c:f>'NHL 28 days'!$C$31:$C$33</c:f>
                <c:numCache>
                  <c:formatCode>General</c:formatCode>
                  <c:ptCount val="3"/>
                  <c:pt idx="0">
                    <c:v>1.6263455967290685E-2</c:v>
                  </c:pt>
                  <c:pt idx="1">
                    <c:v>0.13107377057723385</c:v>
                  </c:pt>
                  <c:pt idx="2">
                    <c:v>4.429823171790654E-2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'NHL 28 days'!$A$31:$A$33</c:f>
              <c:strCache>
                <c:ptCount val="3"/>
                <c:pt idx="0">
                  <c:v>Control</c:v>
                </c:pt>
                <c:pt idx="1">
                  <c:v>NHL + 0.1% FeCN</c:v>
                </c:pt>
                <c:pt idx="2">
                  <c:v>NHL + 1% FeCN</c:v>
                </c:pt>
              </c:strCache>
            </c:strRef>
          </c:cat>
          <c:val>
            <c:numRef>
              <c:f>'NHL 28 days'!$B$31:$B$33</c:f>
              <c:numCache>
                <c:formatCode>0.00</c:formatCode>
                <c:ptCount val="3"/>
                <c:pt idx="0">
                  <c:v>1.2985</c:v>
                </c:pt>
                <c:pt idx="1">
                  <c:v>1.4363333333333335</c:v>
                </c:pt>
                <c:pt idx="2">
                  <c:v>1.4363333333333335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9D-4DCC-9B03-600B86C4B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7665400"/>
        <c:axId val="384252248"/>
      </c:barChart>
      <c:catAx>
        <c:axId val="557665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84252248"/>
        <c:crosses val="autoZero"/>
        <c:auto val="1"/>
        <c:lblAlgn val="ctr"/>
        <c:lblOffset val="100"/>
        <c:noMultiLvlLbl val="0"/>
      </c:catAx>
      <c:valAx>
        <c:axId val="38425224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Fb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57665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Compression strength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'NHL 28 days'!$E$31:$E$33</c:f>
                <c:numCache>
                  <c:formatCode>General</c:formatCode>
                  <c:ptCount val="3"/>
                  <c:pt idx="0">
                    <c:v>0.23820002099076301</c:v>
                  </c:pt>
                  <c:pt idx="1">
                    <c:v>6.275414992917476E-2</c:v>
                  </c:pt>
                  <c:pt idx="2">
                    <c:v>9.0924419162290951E-2</c:v>
                  </c:pt>
                </c:numCache>
              </c:numRef>
            </c:plus>
            <c:minus>
              <c:numRef>
                <c:f>'NHL 28 days'!$E$31:$E$33</c:f>
                <c:numCache>
                  <c:formatCode>General</c:formatCode>
                  <c:ptCount val="3"/>
                  <c:pt idx="0">
                    <c:v>0.23820002099076301</c:v>
                  </c:pt>
                  <c:pt idx="1">
                    <c:v>6.275414992917476E-2</c:v>
                  </c:pt>
                  <c:pt idx="2">
                    <c:v>9.0924419162290951E-2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'NHL 28 days'!$A$31:$A$33</c:f>
              <c:strCache>
                <c:ptCount val="3"/>
                <c:pt idx="0">
                  <c:v>Control</c:v>
                </c:pt>
                <c:pt idx="1">
                  <c:v>NHL + 0.1% FeCN</c:v>
                </c:pt>
                <c:pt idx="2">
                  <c:v>NHL + 1% FeCN</c:v>
                </c:pt>
              </c:strCache>
            </c:strRef>
          </c:cat>
          <c:val>
            <c:numRef>
              <c:f>'NHL 28 days'!$D$31:$D$33</c:f>
              <c:numCache>
                <c:formatCode>0.00</c:formatCode>
                <c:ptCount val="3"/>
                <c:pt idx="0">
                  <c:v>3.2235</c:v>
                </c:pt>
                <c:pt idx="1">
                  <c:v>3.5176666666666669</c:v>
                </c:pt>
                <c:pt idx="2">
                  <c:v>3.7509999999999999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3B-4A4F-BA4A-7EB580F13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7665400"/>
        <c:axId val="384252248"/>
      </c:barChart>
      <c:catAx>
        <c:axId val="557665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84252248"/>
        <c:crosses val="autoZero"/>
        <c:auto val="1"/>
        <c:lblAlgn val="ctr"/>
        <c:lblOffset val="100"/>
        <c:noMultiLvlLbl val="0"/>
      </c:catAx>
      <c:valAx>
        <c:axId val="384252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Fc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57665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000"/>
              <a:t>Flexural strength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608914180409825"/>
          <c:y val="0.1538100602211008"/>
          <c:w val="0.74138444414572979"/>
          <c:h val="0.69186898692982701"/>
        </c:manualLayout>
      </c:layout>
      <c:barChart>
        <c:barDir val="col"/>
        <c:grouping val="clustered"/>
        <c:varyColors val="0"/>
        <c:ser>
          <c:idx val="1"/>
          <c:order val="0"/>
          <c:tx>
            <c:v>28 days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'NHL 28 days'!$C$31:$C$33</c:f>
                <c:numCache>
                  <c:formatCode>General</c:formatCode>
                  <c:ptCount val="3"/>
                  <c:pt idx="0">
                    <c:v>1.6263455967290685E-2</c:v>
                  </c:pt>
                  <c:pt idx="1">
                    <c:v>0.13107377057723385</c:v>
                  </c:pt>
                  <c:pt idx="2">
                    <c:v>4.429823171790654E-2</c:v>
                  </c:pt>
                </c:numCache>
              </c:numRef>
            </c:plus>
            <c:minus>
              <c:numRef>
                <c:f>'NHL 28 days'!$C$31:$C$33</c:f>
                <c:numCache>
                  <c:formatCode>General</c:formatCode>
                  <c:ptCount val="3"/>
                  <c:pt idx="0">
                    <c:v>1.6263455967290685E-2</c:v>
                  </c:pt>
                  <c:pt idx="1">
                    <c:v>0.13107377057723385</c:v>
                  </c:pt>
                  <c:pt idx="2">
                    <c:v>4.429823171790654E-2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'NHL 28 days'!$B$31:$B$33</c:f>
              <c:numCache>
                <c:formatCode>0.00</c:formatCode>
                <c:ptCount val="3"/>
                <c:pt idx="0">
                  <c:v>1.2985</c:v>
                </c:pt>
                <c:pt idx="1">
                  <c:v>1.4363333333333335</c:v>
                </c:pt>
                <c:pt idx="2">
                  <c:v>1.4363333333333335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F5-421D-A923-04FBF1E47325}"/>
            </c:ext>
          </c:extLst>
        </c:ser>
        <c:ser>
          <c:idx val="0"/>
          <c:order val="1"/>
          <c:tx>
            <c:v>90 days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'NHL 90 days'!$C$29:$C$31</c:f>
                <c:numCache>
                  <c:formatCode>General</c:formatCode>
                  <c:ptCount val="3"/>
                  <c:pt idx="0">
                    <c:v>0.86903423407826697</c:v>
                  </c:pt>
                  <c:pt idx="1">
                    <c:v>6.5125519831578507E-2</c:v>
                  </c:pt>
                  <c:pt idx="2">
                    <c:v>0.12983194265408399</c:v>
                  </c:pt>
                </c:numCache>
              </c:numRef>
            </c:plus>
            <c:minus>
              <c:numRef>
                <c:f>'NHL 90 days'!$C$29:$C$31</c:f>
                <c:numCache>
                  <c:formatCode>General</c:formatCode>
                  <c:ptCount val="3"/>
                  <c:pt idx="0">
                    <c:v>0.86903423407826697</c:v>
                  </c:pt>
                  <c:pt idx="1">
                    <c:v>6.5125519831578507E-2</c:v>
                  </c:pt>
                  <c:pt idx="2">
                    <c:v>0.12983194265408399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'NHL 90 days'!$A$29:$A$31</c:f>
              <c:strCache>
                <c:ptCount val="3"/>
                <c:pt idx="0">
                  <c:v>Reference</c:v>
                </c:pt>
                <c:pt idx="1">
                  <c:v>0.1% Inhibitor</c:v>
                </c:pt>
                <c:pt idx="2">
                  <c:v>1% Inhibitior</c:v>
                </c:pt>
              </c:strCache>
            </c:strRef>
          </c:cat>
          <c:val>
            <c:numRef>
              <c:f>'NHL 90 days'!$B$29:$B$31</c:f>
              <c:numCache>
                <c:formatCode>0.00</c:formatCode>
                <c:ptCount val="3"/>
                <c:pt idx="0">
                  <c:v>2.2334999999999998</c:v>
                </c:pt>
                <c:pt idx="1">
                  <c:v>2.6216666666666666</c:v>
                </c:pt>
                <c:pt idx="2">
                  <c:v>2.6506666666666665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F5-421D-A923-04FBF1E473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7665400"/>
        <c:axId val="384252248"/>
      </c:barChart>
      <c:catAx>
        <c:axId val="557665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84252248"/>
        <c:crosses val="autoZero"/>
        <c:auto val="1"/>
        <c:lblAlgn val="ctr"/>
        <c:lblOffset val="100"/>
        <c:noMultiLvlLbl val="0"/>
      </c:catAx>
      <c:valAx>
        <c:axId val="384252248"/>
        <c:scaling>
          <c:orientation val="minMax"/>
          <c:max val="8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Fb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5766540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4912455097145447"/>
          <c:y val="9.822229467767063E-2"/>
          <c:w val="0.57281504904810421"/>
          <c:h val="0.172826346762242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000"/>
              <a:t>Compressive strength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6030805302091727"/>
          <c:y val="0.16772833768730733"/>
          <c:w val="0.75653802867561437"/>
          <c:h val="0.66398620130651298"/>
        </c:manualLayout>
      </c:layout>
      <c:barChart>
        <c:barDir val="col"/>
        <c:grouping val="clustered"/>
        <c:varyColors val="0"/>
        <c:ser>
          <c:idx val="1"/>
          <c:order val="0"/>
          <c:tx>
            <c:v>28 days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'NHL 28 days'!$E$31:$E$33</c:f>
                <c:numCache>
                  <c:formatCode>General</c:formatCode>
                  <c:ptCount val="3"/>
                  <c:pt idx="0">
                    <c:v>0.23820002099076301</c:v>
                  </c:pt>
                  <c:pt idx="1">
                    <c:v>6.275414992917476E-2</c:v>
                  </c:pt>
                  <c:pt idx="2">
                    <c:v>9.0924419162290951E-2</c:v>
                  </c:pt>
                </c:numCache>
              </c:numRef>
            </c:plus>
            <c:minus>
              <c:numRef>
                <c:f>'NHL 28 days'!$E$31:$E$33</c:f>
                <c:numCache>
                  <c:formatCode>General</c:formatCode>
                  <c:ptCount val="3"/>
                  <c:pt idx="0">
                    <c:v>0.23820002099076301</c:v>
                  </c:pt>
                  <c:pt idx="1">
                    <c:v>6.275414992917476E-2</c:v>
                  </c:pt>
                  <c:pt idx="2">
                    <c:v>9.0924419162290951E-2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'NHL 28 days'!$D$31:$D$33</c:f>
              <c:numCache>
                <c:formatCode>0.00</c:formatCode>
                <c:ptCount val="3"/>
                <c:pt idx="0">
                  <c:v>3.2235</c:v>
                </c:pt>
                <c:pt idx="1">
                  <c:v>3.5176666666666669</c:v>
                </c:pt>
                <c:pt idx="2">
                  <c:v>3.7509999999999999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10-4503-B6E6-90BE8E2B7F66}"/>
            </c:ext>
          </c:extLst>
        </c:ser>
        <c:ser>
          <c:idx val="0"/>
          <c:order val="1"/>
          <c:tx>
            <c:v>90 days</c:v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'NHL 90 days'!$E$29:$E$31</c:f>
                <c:numCache>
                  <c:formatCode>General</c:formatCode>
                  <c:ptCount val="3"/>
                  <c:pt idx="0">
                    <c:v>0.7907515939492914</c:v>
                  </c:pt>
                  <c:pt idx="1">
                    <c:v>0.20436018040052026</c:v>
                  </c:pt>
                  <c:pt idx="2">
                    <c:v>0.48480468575843394</c:v>
                  </c:pt>
                </c:numCache>
              </c:numRef>
            </c:plus>
            <c:minus>
              <c:numRef>
                <c:f>'NHL 90 days'!$E$29:$E$31</c:f>
                <c:numCache>
                  <c:formatCode>General</c:formatCode>
                  <c:ptCount val="3"/>
                  <c:pt idx="0">
                    <c:v>0.7907515939492914</c:v>
                  </c:pt>
                  <c:pt idx="1">
                    <c:v>0.20436018040052026</c:v>
                  </c:pt>
                  <c:pt idx="2">
                    <c:v>0.48480468575843394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'NHL 90 days'!$A$29:$A$31</c:f>
              <c:strCache>
                <c:ptCount val="3"/>
                <c:pt idx="0">
                  <c:v>Reference</c:v>
                </c:pt>
                <c:pt idx="1">
                  <c:v>0.1% Inhibitor</c:v>
                </c:pt>
                <c:pt idx="2">
                  <c:v>1% Inhibitior</c:v>
                </c:pt>
              </c:strCache>
            </c:strRef>
          </c:cat>
          <c:val>
            <c:numRef>
              <c:f>'NHL 90 days'!$D$29:$D$31</c:f>
              <c:numCache>
                <c:formatCode>0.00</c:formatCode>
                <c:ptCount val="3"/>
                <c:pt idx="0">
                  <c:v>5.6433333333333335</c:v>
                </c:pt>
                <c:pt idx="1">
                  <c:v>5.8773333333333326</c:v>
                </c:pt>
                <c:pt idx="2">
                  <c:v>6.2753333333333332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10-4503-B6E6-90BE8E2B7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7665400"/>
        <c:axId val="384252248"/>
      </c:barChart>
      <c:catAx>
        <c:axId val="557665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84252248"/>
        <c:crosses val="autoZero"/>
        <c:auto val="1"/>
        <c:lblAlgn val="ctr"/>
        <c:lblOffset val="100"/>
        <c:noMultiLvlLbl val="0"/>
      </c:catAx>
      <c:valAx>
        <c:axId val="384252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Fc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5766540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9028839182031313"/>
          <c:y val="0.14672592193059103"/>
          <c:w val="0.50508109621279751"/>
          <c:h val="0.110970007620572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_xlchart.v1.9</cx:f>
      </cx:numDim>
    </cx:data>
    <cx:data id="1">
      <cx:numDim type="val">
        <cx:f>_xlchart.v1.10</cx:f>
      </cx:numDim>
    </cx:data>
    <cx:data id="2">
      <cx:numDim type="val">
        <cx:f>_xlchart.v1.11</cx:f>
      </cx:numDim>
    </cx:data>
  </cx:chartData>
  <cx:chart>
    <cx:title pos="t" align="ctr" overlay="0">
      <cx:tx>
        <cx:txData>
          <cx:v>Flexure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en-US"/>
            <a:t>Flexure</a:t>
          </a:r>
        </a:p>
      </cx:txPr>
    </cx:title>
    <cx:plotArea>
      <cx:plotAreaRegion>
        <cx:series layoutId="boxWhisker" uniqueId="{00000001-6EC0-4777-8FC3-F935DCE1C9CE}">
          <cx:tx>
            <cx:txData>
              <cx:f>_xlchart.v1.6</cx:f>
              <cx:v>Control</cx:v>
            </cx:txData>
          </cx:tx>
          <cx:dataId val="0"/>
          <cx:layoutPr>
            <cx:visibility meanLine="1" meanMarker="1" nonoutliers="1" outliers="1"/>
            <cx:statistics quartileMethod="exclusive"/>
          </cx:layoutPr>
        </cx:series>
        <cx:series layoutId="boxWhisker" uniqueId="{00000002-6EC0-4777-8FC3-F935DCE1C9CE}">
          <cx:tx>
            <cx:txData>
              <cx:f>_xlchart.v1.7</cx:f>
              <cx:v>0.1% FeCN</cx:v>
            </cx:txData>
          </cx:tx>
          <cx:dataId val="1"/>
          <cx:layoutPr>
            <cx:visibility meanLine="1" meanMarker="1"/>
            <cx:statistics quartileMethod="exclusive"/>
          </cx:layoutPr>
        </cx:series>
        <cx:series layoutId="boxWhisker" uniqueId="{00000003-6EC0-4777-8FC3-F935DCE1C9CE}">
          <cx:tx>
            <cx:txData>
              <cx:f>_xlchart.v1.8</cx:f>
              <cx:v>1% FeCN</cx:v>
            </cx:txData>
          </cx:tx>
          <cx:dataId val="2"/>
          <cx:layoutPr>
            <cx:visibility meanLine="1" meanMarker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title>
          <cx:tx>
            <cx:txData>
              <cx:v>Fb (MPa)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 sz="1400"/>
              </a:pPr>
              <a:r>
                <a:rPr lang="en-US" sz="1400"/>
                <a:t>Fb (MPa)</a:t>
              </a:r>
            </a:p>
          </cx:txPr>
        </cx:title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/>
            </a:pPr>
            <a:endParaRPr lang="en-US" sz="1200"/>
          </a:p>
        </cx:txPr>
      </cx:axis>
    </cx:plotArea>
    <cx:legend pos="b" align="ctr" overlay="0">
      <cx:txPr>
        <a:bodyPr spcFirstLastPara="1" vertOverflow="ellipsis" wrap="square" lIns="0" tIns="0" rIns="0" bIns="0" anchor="ctr" anchorCtr="1"/>
        <a:lstStyle/>
        <a:p>
          <a:pPr>
            <a:defRPr sz="1200"/>
          </a:pPr>
          <a:endParaRPr lang="en-US" sz="1200"/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</cx:f>
      </cx:numDim>
    </cx:data>
    <cx:data id="1">
      <cx:numDim type="val">
        <cx:f>_xlchart.v1.4</cx:f>
      </cx:numDim>
    </cx:data>
    <cx:data id="2">
      <cx:numDim type="val">
        <cx:f>_xlchart.v1.5</cx:f>
      </cx:numDim>
    </cx:data>
  </cx:chartData>
  <cx:chart>
    <cx:title pos="t" align="ctr" overlay="0">
      <cx:tx>
        <cx:txData>
          <cx:v>Compression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en-US"/>
            <a:t>Compression</a:t>
          </a:r>
        </a:p>
      </cx:txPr>
    </cx:title>
    <cx:plotArea>
      <cx:plotAreaRegion>
        <cx:series layoutId="boxWhisker" uniqueId="{00000001-6EC0-4777-8FC3-F935DCE1C9CE}">
          <cx:tx>
            <cx:txData>
              <cx:f>_xlchart.v1.0</cx:f>
              <cx:v>Control</cx:v>
            </cx:txData>
          </cx:tx>
          <cx:dataId val="0"/>
          <cx:layoutPr>
            <cx:visibility meanLine="1" meanMarker="1" nonoutliers="1" outliers="1"/>
            <cx:statistics quartileMethod="exclusive"/>
          </cx:layoutPr>
        </cx:series>
        <cx:series layoutId="boxWhisker" uniqueId="{00000002-6EC0-4777-8FC3-F935DCE1C9CE}">
          <cx:tx>
            <cx:txData>
              <cx:f>_xlchart.v1.1</cx:f>
              <cx:v>0.1% FeCN</cx:v>
            </cx:txData>
          </cx:tx>
          <cx:dataId val="1"/>
          <cx:layoutPr>
            <cx:visibility meanLine="1" meanMarker="1"/>
            <cx:statistics quartileMethod="exclusive"/>
          </cx:layoutPr>
        </cx:series>
        <cx:series layoutId="boxWhisker" uniqueId="{00000003-6EC0-4777-8FC3-F935DCE1C9CE}">
          <cx:tx>
            <cx:txData>
              <cx:f>_xlchart.v1.2</cx:f>
              <cx:v>1% FeCN</cx:v>
            </cx:txData>
          </cx:tx>
          <cx:dataId val="2"/>
          <cx:layoutPr>
            <cx:visibility meanLine="1" meanMarker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title>
          <cx:tx>
            <cx:txData>
              <cx:v>Fc (MPa)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 sz="1400"/>
              </a:pPr>
              <a:r>
                <a:rPr lang="en-US" sz="1400"/>
                <a:t>Fc (MPa)</a:t>
              </a:r>
            </a:p>
          </cx:txPr>
        </cx:title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/>
            </a:pPr>
            <a:endParaRPr lang="en-US" sz="1200"/>
          </a:p>
        </cx:txPr>
      </cx:axis>
    </cx:plotArea>
    <cx:legend pos="b" align="ctr" overlay="0">
      <cx:txPr>
        <a:bodyPr spcFirstLastPara="1" vertOverflow="ellipsis" wrap="square" lIns="0" tIns="0" rIns="0" bIns="0" anchor="ctr" anchorCtr="1"/>
        <a:lstStyle/>
        <a:p>
          <a:pPr>
            <a:defRPr sz="1200"/>
          </a:pPr>
          <a:endParaRPr lang="en-US" sz="1200"/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_xlchart.v1.15</cx:f>
      </cx:numDim>
    </cx:data>
    <cx:data id="1">
      <cx:numDim type="val">
        <cx:f>_xlchart.v1.16</cx:f>
      </cx:numDim>
    </cx:data>
    <cx:data id="2">
      <cx:numDim type="val">
        <cx:f>_xlchart.v1.17</cx:f>
      </cx:numDim>
    </cx:data>
  </cx:chartData>
  <cx:chart>
    <cx:title pos="t" align="ctr" overlay="0">
      <cx:tx>
        <cx:txData>
          <cx:v>Flexure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en-US"/>
            <a:t>Flexure</a:t>
          </a:r>
        </a:p>
      </cx:txPr>
    </cx:title>
    <cx:plotArea>
      <cx:plotAreaRegion>
        <cx:series layoutId="boxWhisker" uniqueId="{00000001-6EC0-4777-8FC3-F935DCE1C9CE}">
          <cx:tx>
            <cx:txData>
              <cx:f>_xlchart.v1.12</cx:f>
              <cx:v>Control</cx:v>
            </cx:txData>
          </cx:tx>
          <cx:dataId val="0"/>
          <cx:layoutPr>
            <cx:visibility meanLine="1" meanMarker="1" nonoutliers="1" outliers="1"/>
            <cx:statistics quartileMethod="exclusive"/>
          </cx:layoutPr>
        </cx:series>
        <cx:series layoutId="boxWhisker" uniqueId="{00000002-6EC0-4777-8FC3-F935DCE1C9CE}">
          <cx:tx>
            <cx:txData>
              <cx:f>_xlchart.v1.13</cx:f>
              <cx:v>CEM I +0.1% FeCN</cx:v>
            </cx:txData>
          </cx:tx>
          <cx:dataId val="1"/>
          <cx:layoutPr>
            <cx:visibility meanLine="1" meanMarker="1"/>
            <cx:statistics quartileMethod="exclusive"/>
          </cx:layoutPr>
        </cx:series>
        <cx:series layoutId="boxWhisker" uniqueId="{00000003-6EC0-4777-8FC3-F935DCE1C9CE}">
          <cx:tx>
            <cx:txData>
              <cx:f>_xlchart.v1.14</cx:f>
              <cx:v>CEM I +1% FeCN</cx:v>
            </cx:txData>
          </cx:tx>
          <cx:dataId val="2"/>
          <cx:layoutPr>
            <cx:visibility meanLine="1" meanMarker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title>
          <cx:tx>
            <cx:txData>
              <cx:v>Fb (MPa)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 sz="1400"/>
              </a:pPr>
              <a:r>
                <a:rPr lang="en-US" sz="1400"/>
                <a:t>Fb (MPa)</a:t>
              </a:r>
            </a:p>
          </cx:txPr>
        </cx:title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/>
            </a:pPr>
            <a:endParaRPr lang="en-US" sz="1200"/>
          </a:p>
        </cx:txPr>
      </cx:axis>
    </cx:plotArea>
    <cx:legend pos="b" align="ctr" overlay="0">
      <cx:txPr>
        <a:bodyPr spcFirstLastPara="1" vertOverflow="ellipsis" wrap="square" lIns="0" tIns="0" rIns="0" bIns="0" anchor="ctr" anchorCtr="1"/>
        <a:lstStyle/>
        <a:p>
          <a:pPr>
            <a:defRPr sz="1200"/>
          </a:pPr>
          <a:endParaRPr lang="en-US" sz="1200"/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_xlchart.v1.21</cx:f>
      </cx:numDim>
    </cx:data>
    <cx:data id="1">
      <cx:numDim type="val">
        <cx:f>_xlchart.v1.22</cx:f>
      </cx:numDim>
    </cx:data>
    <cx:data id="2">
      <cx:numDim type="val">
        <cx:f>_xlchart.v1.23</cx:f>
      </cx:numDim>
    </cx:data>
  </cx:chartData>
  <cx:chart>
    <cx:title pos="t" align="ctr" overlay="0">
      <cx:tx>
        <cx:txData>
          <cx:v>Compression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en-US"/>
            <a:t>Compression</a:t>
          </a:r>
        </a:p>
      </cx:txPr>
    </cx:title>
    <cx:plotArea>
      <cx:plotAreaRegion>
        <cx:series layoutId="boxWhisker" uniqueId="{00000001-6EC0-4777-8FC3-F935DCE1C9CE}">
          <cx:tx>
            <cx:txData>
              <cx:f>_xlchart.v1.18</cx:f>
              <cx:v>Control</cx:v>
            </cx:txData>
          </cx:tx>
          <cx:dataId val="0"/>
          <cx:layoutPr>
            <cx:visibility meanLine="1" meanMarker="1" nonoutliers="1" outliers="1"/>
            <cx:statistics quartileMethod="exclusive"/>
          </cx:layoutPr>
        </cx:series>
        <cx:series layoutId="boxWhisker" uniqueId="{00000002-6EC0-4777-8FC3-F935DCE1C9CE}">
          <cx:tx>
            <cx:txData>
              <cx:f>_xlchart.v1.19</cx:f>
              <cx:v>CEM I +0.1% FeCN</cx:v>
            </cx:txData>
          </cx:tx>
          <cx:dataId val="1"/>
          <cx:layoutPr>
            <cx:visibility meanLine="1" meanMarker="1"/>
            <cx:statistics quartileMethod="exclusive"/>
          </cx:layoutPr>
        </cx:series>
        <cx:series layoutId="boxWhisker" uniqueId="{00000003-6EC0-4777-8FC3-F935DCE1C9CE}">
          <cx:tx>
            <cx:txData>
              <cx:f>_xlchart.v1.20</cx:f>
              <cx:v>CEM I +1% FeCN</cx:v>
            </cx:txData>
          </cx:tx>
          <cx:dataId val="2"/>
          <cx:layoutPr>
            <cx:visibility meanLine="1" meanMarker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title>
          <cx:tx>
            <cx:txData>
              <cx:v>Fc (MPa)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 sz="1400"/>
              </a:pPr>
              <a:r>
                <a:rPr lang="en-US" sz="1400"/>
                <a:t>Fc (MPa)</a:t>
              </a:r>
            </a:p>
          </cx:txPr>
        </cx:title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/>
            </a:pPr>
            <a:endParaRPr lang="en-US" sz="1200"/>
          </a:p>
        </cx:txPr>
      </cx:axis>
    </cx:plotArea>
    <cx:legend pos="b" align="ctr" overlay="0">
      <cx:txPr>
        <a:bodyPr spcFirstLastPara="1" vertOverflow="ellipsis" wrap="square" lIns="0" tIns="0" rIns="0" bIns="0" anchor="ctr" anchorCtr="1"/>
        <a:lstStyle/>
        <a:p>
          <a:pPr>
            <a:defRPr sz="1200"/>
          </a:pPr>
          <a:endParaRPr lang="en-US" sz="1200"/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_xlchart.v1.27</cx:f>
      </cx:numDim>
    </cx:data>
    <cx:data id="1">
      <cx:numDim type="val">
        <cx:f>_xlchart.v1.28</cx:f>
      </cx:numDim>
    </cx:data>
    <cx:data id="2">
      <cx:numDim type="val">
        <cx:f>_xlchart.v1.29</cx:f>
      </cx:numDim>
    </cx:data>
  </cx:chartData>
  <cx:chart>
    <cx:title pos="t" align="ctr" overlay="0">
      <cx:tx>
        <cx:txData>
          <cx:v>Flexure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en-US"/>
            <a:t>Flexure</a:t>
          </a:r>
        </a:p>
      </cx:txPr>
    </cx:title>
    <cx:plotArea>
      <cx:plotAreaRegion>
        <cx:series layoutId="boxWhisker" uniqueId="{00000001-6EC0-4777-8FC3-F935DCE1C9CE}">
          <cx:tx>
            <cx:txData>
              <cx:f>_xlchart.v1.24</cx:f>
              <cx:v>Control</cx:v>
            </cx:txData>
          </cx:tx>
          <cx:dataId val="0"/>
          <cx:layoutPr>
            <cx:visibility meanLine="1" meanMarker="1" nonoutliers="1" outliers="1"/>
            <cx:statistics quartileMethod="exclusive"/>
          </cx:layoutPr>
        </cx:series>
        <cx:series layoutId="boxWhisker" uniqueId="{00000002-6EC0-4777-8FC3-F935DCE1C9CE}">
          <cx:tx>
            <cx:txData>
              <cx:f>_xlchart.v1.25</cx:f>
              <cx:v>NHL + 0.1% FeCN</cx:v>
            </cx:txData>
          </cx:tx>
          <cx:dataId val="1"/>
          <cx:layoutPr>
            <cx:visibility meanLine="1" meanMarker="1"/>
            <cx:statistics quartileMethod="exclusive"/>
          </cx:layoutPr>
        </cx:series>
        <cx:series layoutId="boxWhisker" uniqueId="{00000003-6EC0-4777-8FC3-F935DCE1C9CE}">
          <cx:tx>
            <cx:txData>
              <cx:f>_xlchart.v1.26</cx:f>
              <cx:v>NHL + 1% FeCN</cx:v>
            </cx:txData>
          </cx:tx>
          <cx:dataId val="2"/>
          <cx:layoutPr>
            <cx:visibility meanLine="1" meanMarker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title>
          <cx:tx>
            <cx:txData>
              <cx:v>Fb (MPa)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 sz="1400"/>
              </a:pPr>
              <a:r>
                <a:rPr lang="en-US" sz="1400"/>
                <a:t>Fb (MPa)</a:t>
              </a:r>
            </a:p>
          </cx:txPr>
        </cx:title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/>
            </a:pPr>
            <a:endParaRPr lang="en-US" sz="1200"/>
          </a:p>
        </cx:txPr>
      </cx:axis>
    </cx:plotArea>
    <cx:legend pos="b" align="ctr" overlay="0">
      <cx:txPr>
        <a:bodyPr spcFirstLastPara="1" vertOverflow="ellipsis" wrap="square" lIns="0" tIns="0" rIns="0" bIns="0" anchor="ctr" anchorCtr="1"/>
        <a:lstStyle/>
        <a:p>
          <a:pPr>
            <a:defRPr sz="1200"/>
          </a:pPr>
          <a:endParaRPr lang="en-US" sz="1200"/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_xlchart.v1.33</cx:f>
      </cx:numDim>
    </cx:data>
    <cx:data id="1">
      <cx:numDim type="val">
        <cx:f>_xlchart.v1.34</cx:f>
      </cx:numDim>
    </cx:data>
    <cx:data id="2">
      <cx:numDim type="val">
        <cx:f>_xlchart.v1.35</cx:f>
      </cx:numDim>
    </cx:data>
  </cx:chartData>
  <cx:chart>
    <cx:title pos="t" align="ctr" overlay="0">
      <cx:tx>
        <cx:txData>
          <cx:v>Compression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en-US"/>
            <a:t>Compression</a:t>
          </a:r>
        </a:p>
      </cx:txPr>
    </cx:title>
    <cx:plotArea>
      <cx:plotAreaRegion>
        <cx:series layoutId="boxWhisker" uniqueId="{00000001-6EC0-4777-8FC3-F935DCE1C9CE}">
          <cx:tx>
            <cx:txData>
              <cx:f>_xlchart.v1.30</cx:f>
              <cx:v>Control</cx:v>
            </cx:txData>
          </cx:tx>
          <cx:dataId val="0"/>
          <cx:layoutPr>
            <cx:visibility meanLine="1" meanMarker="1" nonoutliers="1" outliers="1"/>
            <cx:statistics quartileMethod="exclusive"/>
          </cx:layoutPr>
        </cx:series>
        <cx:series layoutId="boxWhisker" uniqueId="{00000002-6EC0-4777-8FC3-F935DCE1C9CE}">
          <cx:tx>
            <cx:txData>
              <cx:f>_xlchart.v1.31</cx:f>
              <cx:v>NHL + 0.1% FeCN</cx:v>
            </cx:txData>
          </cx:tx>
          <cx:dataId val="1"/>
          <cx:layoutPr>
            <cx:visibility meanLine="1" meanMarker="1"/>
            <cx:statistics quartileMethod="exclusive"/>
          </cx:layoutPr>
        </cx:series>
        <cx:series layoutId="boxWhisker" uniqueId="{00000003-6EC0-4777-8FC3-F935DCE1C9CE}">
          <cx:tx>
            <cx:txData>
              <cx:f>_xlchart.v1.32</cx:f>
              <cx:v>NHL + 1% FeCN</cx:v>
            </cx:txData>
          </cx:tx>
          <cx:dataId val="2"/>
          <cx:layoutPr>
            <cx:visibility meanLine="1" meanMarker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title>
          <cx:tx>
            <cx:txData>
              <cx:v>Fc (MPa)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 sz="1400"/>
              </a:pPr>
              <a:r>
                <a:rPr lang="en-US" sz="1400"/>
                <a:t>Fc (MPa)</a:t>
              </a:r>
            </a:p>
          </cx:txPr>
        </cx:title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/>
            </a:pPr>
            <a:endParaRPr lang="en-US" sz="1200"/>
          </a:p>
        </cx:txPr>
      </cx:axis>
    </cx:plotArea>
    <cx:legend pos="b" align="ctr" overlay="0">
      <cx:txPr>
        <a:bodyPr spcFirstLastPara="1" vertOverflow="ellipsis" wrap="square" lIns="0" tIns="0" rIns="0" bIns="0" anchor="ctr" anchorCtr="1"/>
        <a:lstStyle/>
        <a:p>
          <a:pPr>
            <a:defRPr sz="1200"/>
          </a:pPr>
          <a:endParaRPr lang="en-US" sz="1200"/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hartEx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_xlchart.v1.39</cx:f>
      </cx:numDim>
    </cx:data>
    <cx:data id="1">
      <cx:numDim type="val">
        <cx:f>_xlchart.v1.40</cx:f>
      </cx:numDim>
    </cx:data>
    <cx:data id="2">
      <cx:numDim type="val">
        <cx:f>_xlchart.v1.41</cx:f>
      </cx:numDim>
    </cx:data>
  </cx:chartData>
  <cx:chart>
    <cx:title pos="t" align="ctr" overlay="0">
      <cx:tx>
        <cx:txData>
          <cx:v>Flexure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en-US"/>
            <a:t>Flexure</a:t>
          </a:r>
        </a:p>
      </cx:txPr>
    </cx:title>
    <cx:plotArea>
      <cx:plotAreaRegion>
        <cx:series layoutId="boxWhisker" uniqueId="{00000001-6EC0-4777-8FC3-F935DCE1C9CE}">
          <cx:tx>
            <cx:txData>
              <cx:f>_xlchart.v1.36</cx:f>
              <cx:v>Control</cx:v>
            </cx:txData>
          </cx:tx>
          <cx:dataId val="0"/>
          <cx:layoutPr>
            <cx:visibility meanLine="1" meanMarker="1" nonoutliers="1" outliers="1"/>
            <cx:statistics quartileMethod="exclusive"/>
          </cx:layoutPr>
        </cx:series>
        <cx:series layoutId="boxWhisker" uniqueId="{00000002-6EC0-4777-8FC3-F935DCE1C9CE}">
          <cx:tx>
            <cx:txData>
              <cx:f>_xlchart.v1.37</cx:f>
              <cx:v>0.1% FeCN</cx:v>
            </cx:txData>
          </cx:tx>
          <cx:dataId val="1"/>
          <cx:layoutPr>
            <cx:visibility meanLine="1" meanMarker="1"/>
            <cx:statistics quartileMethod="exclusive"/>
          </cx:layoutPr>
        </cx:series>
        <cx:series layoutId="boxWhisker" uniqueId="{00000003-6EC0-4777-8FC3-F935DCE1C9CE}">
          <cx:tx>
            <cx:txData>
              <cx:f>_xlchart.v1.38</cx:f>
              <cx:v>1% FeCN</cx:v>
            </cx:txData>
          </cx:tx>
          <cx:dataId val="2"/>
          <cx:layoutPr>
            <cx:visibility meanLine="1" meanMarker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title>
          <cx:tx>
            <cx:txData>
              <cx:v>Fb (MPa)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 sz="1400"/>
              </a:pPr>
              <a:r>
                <a:rPr lang="en-US" sz="1400"/>
                <a:t>Fb (MPa)</a:t>
              </a:r>
            </a:p>
          </cx:txPr>
        </cx:title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/>
            </a:pPr>
            <a:endParaRPr lang="en-US" sz="1200"/>
          </a:p>
        </cx:txPr>
      </cx:axis>
    </cx:plotArea>
    <cx:legend pos="b" align="ctr" overlay="0">
      <cx:txPr>
        <a:bodyPr spcFirstLastPara="1" vertOverflow="ellipsis" wrap="square" lIns="0" tIns="0" rIns="0" bIns="0" anchor="ctr" anchorCtr="1"/>
        <a:lstStyle/>
        <a:p>
          <a:pPr>
            <a:defRPr sz="1200"/>
          </a:pPr>
          <a:endParaRPr lang="en-US" sz="1200"/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hartEx8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_xlchart.v1.45</cx:f>
      </cx:numDim>
    </cx:data>
    <cx:data id="1">
      <cx:numDim type="val">
        <cx:f>_xlchart.v1.46</cx:f>
      </cx:numDim>
    </cx:data>
    <cx:data id="2">
      <cx:numDim type="val">
        <cx:f>_xlchart.v1.47</cx:f>
      </cx:numDim>
    </cx:data>
  </cx:chartData>
  <cx:chart>
    <cx:title pos="t" align="ctr" overlay="0">
      <cx:tx>
        <cx:txData>
          <cx:v>Compression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en-US"/>
            <a:t>Compression</a:t>
          </a:r>
        </a:p>
      </cx:txPr>
    </cx:title>
    <cx:plotArea>
      <cx:plotAreaRegion>
        <cx:series layoutId="boxWhisker" uniqueId="{00000001-6EC0-4777-8FC3-F935DCE1C9CE}">
          <cx:tx>
            <cx:txData>
              <cx:f>_xlchart.v1.42</cx:f>
              <cx:v>Control</cx:v>
            </cx:txData>
          </cx:tx>
          <cx:dataId val="0"/>
          <cx:layoutPr>
            <cx:visibility meanLine="1" meanMarker="1" nonoutliers="1" outliers="1"/>
            <cx:statistics quartileMethod="exclusive"/>
          </cx:layoutPr>
        </cx:series>
        <cx:series layoutId="boxWhisker" uniqueId="{00000002-6EC0-4777-8FC3-F935DCE1C9CE}">
          <cx:tx>
            <cx:txData>
              <cx:f>_xlchart.v1.43</cx:f>
              <cx:v>0.1% FeCN</cx:v>
            </cx:txData>
          </cx:tx>
          <cx:dataId val="1"/>
          <cx:layoutPr>
            <cx:visibility meanLine="1" meanMarker="1"/>
            <cx:statistics quartileMethod="exclusive"/>
          </cx:layoutPr>
        </cx:series>
        <cx:series layoutId="boxWhisker" uniqueId="{00000003-6EC0-4777-8FC3-F935DCE1C9CE}">
          <cx:tx>
            <cx:txData>
              <cx:f>_xlchart.v1.44</cx:f>
              <cx:v>1% FeCN</cx:v>
            </cx:txData>
          </cx:tx>
          <cx:dataId val="2"/>
          <cx:layoutPr>
            <cx:visibility meanLine="1" meanMarker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title>
          <cx:tx>
            <cx:txData>
              <cx:v>Fc (MPa)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 sz="1400"/>
              </a:pPr>
              <a:r>
                <a:rPr lang="en-US" sz="1400"/>
                <a:t>Fc (MPa)</a:t>
              </a:r>
            </a:p>
          </cx:txPr>
        </cx:title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/>
            </a:pPr>
            <a:endParaRPr lang="en-US" sz="1200"/>
          </a:p>
        </cx:txPr>
      </cx:axis>
    </cx:plotArea>
    <cx:legend pos="b" align="ctr" overlay="0">
      <cx:txPr>
        <a:bodyPr spcFirstLastPara="1" vertOverflow="ellipsis" wrap="square" lIns="0" tIns="0" rIns="0" bIns="0" anchor="ctr" anchorCtr="1"/>
        <a:lstStyle/>
        <a:p>
          <a:pPr>
            <a:defRPr sz="1200"/>
          </a:pPr>
          <a:endParaRPr lang="en-US" sz="1200"/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7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baseline="0"/>
    <cs:bodyPr rot="-60000000" vert="horz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/>
    <cs:fillRef idx="0"/>
    <cs:effectRef idx="0"/>
    <cs:fontRef idx="minor">
      <a:schemeClr val="dk1"/>
    </cs:fontRef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lumMod val="60000"/>
        </a:schemeClr>
      </a:solidFill>
      <a:ln w="9525" cap="flat" cmpd="sng" algn="ctr">
        <a:solidFill>
          <a:schemeClr val="phClr">
            <a:lumMod val="6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25000"/>
            <a:lumOff val="7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</cs:dropLine>
  <cs:errorBar>
    <cs:lnRef idx="0"/>
    <cs:fillRef idx="0"/>
    <cs:effectRef idx="0"/>
    <cs:fontRef idx="minor">
      <a:schemeClr val="dk1"/>
    </cs:fontRef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25400" cap="sq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ajor">
      <a:schemeClr val="tx1">
        <a:lumMod val="50000"/>
        <a:lumOff val="50000"/>
      </a:schemeClr>
    </cs:fontRef>
    <cs:defRPr sz="1400" b="1" i="0" kern="1200" spc="20" baseline="0"/>
    <cs:bodyPr rot="0" vert="horz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  <cs:bodyPr rot="-60000000" vert="horz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7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baseline="0"/>
    <cs:bodyPr rot="-60000000" vert="horz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/>
    <cs:fillRef idx="0"/>
    <cs:effectRef idx="0"/>
    <cs:fontRef idx="minor">
      <a:schemeClr val="dk1"/>
    </cs:fontRef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lumMod val="60000"/>
        </a:schemeClr>
      </a:solidFill>
      <a:ln w="9525" cap="flat" cmpd="sng" algn="ctr">
        <a:solidFill>
          <a:schemeClr val="phClr">
            <a:lumMod val="6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25000"/>
            <a:lumOff val="7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</cs:dropLine>
  <cs:errorBar>
    <cs:lnRef idx="0"/>
    <cs:fillRef idx="0"/>
    <cs:effectRef idx="0"/>
    <cs:fontRef idx="minor">
      <a:schemeClr val="dk1"/>
    </cs:fontRef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25400" cap="sq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ajor">
      <a:schemeClr val="tx1">
        <a:lumMod val="50000"/>
        <a:lumOff val="50000"/>
      </a:schemeClr>
    </cs:fontRef>
    <cs:defRPr sz="1400" b="1" i="0" kern="1200" spc="20" baseline="0"/>
    <cs:bodyPr rot="0" vert="horz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  <cs:bodyPr rot="-60000000" vert="horz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7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baseline="0"/>
    <cs:bodyPr rot="-60000000" vert="horz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/>
    <cs:fillRef idx="0"/>
    <cs:effectRef idx="0"/>
    <cs:fontRef idx="minor">
      <a:schemeClr val="dk1"/>
    </cs:fontRef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lumMod val="60000"/>
        </a:schemeClr>
      </a:solidFill>
      <a:ln w="9525" cap="flat" cmpd="sng" algn="ctr">
        <a:solidFill>
          <a:schemeClr val="phClr">
            <a:lumMod val="6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25000"/>
            <a:lumOff val="7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</cs:dropLine>
  <cs:errorBar>
    <cs:lnRef idx="0"/>
    <cs:fillRef idx="0"/>
    <cs:effectRef idx="0"/>
    <cs:fontRef idx="minor">
      <a:schemeClr val="dk1"/>
    </cs:fontRef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25400" cap="sq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ajor">
      <a:schemeClr val="tx1">
        <a:lumMod val="50000"/>
        <a:lumOff val="50000"/>
      </a:schemeClr>
    </cs:fontRef>
    <cs:defRPr sz="1400" b="1" i="0" kern="1200" spc="20" baseline="0"/>
    <cs:bodyPr rot="0" vert="horz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  <cs:bodyPr rot="-60000000" vert="horz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7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baseline="0"/>
    <cs:bodyPr rot="-60000000" vert="horz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/>
    <cs:fillRef idx="0"/>
    <cs:effectRef idx="0"/>
    <cs:fontRef idx="minor">
      <a:schemeClr val="dk1"/>
    </cs:fontRef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lumMod val="60000"/>
        </a:schemeClr>
      </a:solidFill>
      <a:ln w="9525" cap="flat" cmpd="sng" algn="ctr">
        <a:solidFill>
          <a:schemeClr val="phClr">
            <a:lumMod val="6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25000"/>
            <a:lumOff val="7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</cs:dropLine>
  <cs:errorBar>
    <cs:lnRef idx="0"/>
    <cs:fillRef idx="0"/>
    <cs:effectRef idx="0"/>
    <cs:fontRef idx="minor">
      <a:schemeClr val="dk1"/>
    </cs:fontRef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25400" cap="sq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ajor">
      <a:schemeClr val="tx1">
        <a:lumMod val="50000"/>
        <a:lumOff val="50000"/>
      </a:schemeClr>
    </cs:fontRef>
    <cs:defRPr sz="1400" b="1" i="0" kern="1200" spc="20" baseline="0"/>
    <cs:bodyPr rot="0" vert="horz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  <cs:bodyPr rot="-60000000" vert="horz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7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baseline="0"/>
    <cs:bodyPr rot="-60000000" vert="horz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/>
    <cs:fillRef idx="0"/>
    <cs:effectRef idx="0"/>
    <cs:fontRef idx="minor">
      <a:schemeClr val="dk1"/>
    </cs:fontRef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lumMod val="60000"/>
        </a:schemeClr>
      </a:solidFill>
      <a:ln w="9525" cap="flat" cmpd="sng" algn="ctr">
        <a:solidFill>
          <a:schemeClr val="phClr">
            <a:lumMod val="6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25000"/>
            <a:lumOff val="7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</cs:dropLine>
  <cs:errorBar>
    <cs:lnRef idx="0"/>
    <cs:fillRef idx="0"/>
    <cs:effectRef idx="0"/>
    <cs:fontRef idx="minor">
      <a:schemeClr val="dk1"/>
    </cs:fontRef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25400" cap="sq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ajor">
      <a:schemeClr val="tx1">
        <a:lumMod val="50000"/>
        <a:lumOff val="50000"/>
      </a:schemeClr>
    </cs:fontRef>
    <cs:defRPr sz="1400" b="1" i="0" kern="1200" spc="20" baseline="0"/>
    <cs:bodyPr rot="0" vert="horz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  <cs:bodyPr rot="-60000000" vert="horz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7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baseline="0"/>
    <cs:bodyPr rot="-60000000" vert="horz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/>
    <cs:fillRef idx="0"/>
    <cs:effectRef idx="0"/>
    <cs:fontRef idx="minor">
      <a:schemeClr val="dk1"/>
    </cs:fontRef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lumMod val="60000"/>
        </a:schemeClr>
      </a:solidFill>
      <a:ln w="9525" cap="flat" cmpd="sng" algn="ctr">
        <a:solidFill>
          <a:schemeClr val="phClr">
            <a:lumMod val="6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25000"/>
            <a:lumOff val="7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</cs:dropLine>
  <cs:errorBar>
    <cs:lnRef idx="0"/>
    <cs:fillRef idx="0"/>
    <cs:effectRef idx="0"/>
    <cs:fontRef idx="minor">
      <a:schemeClr val="dk1"/>
    </cs:fontRef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25400" cap="sq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ajor">
      <a:schemeClr val="tx1">
        <a:lumMod val="50000"/>
        <a:lumOff val="50000"/>
      </a:schemeClr>
    </cs:fontRef>
    <cs:defRPr sz="1400" b="1" i="0" kern="1200" spc="20" baseline="0"/>
    <cs:bodyPr rot="0" vert="horz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  <cs:bodyPr rot="-60000000" vert="horz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7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baseline="0"/>
    <cs:bodyPr rot="-60000000" vert="horz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/>
    <cs:fillRef idx="0"/>
    <cs:effectRef idx="0"/>
    <cs:fontRef idx="minor">
      <a:schemeClr val="dk1"/>
    </cs:fontRef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lumMod val="60000"/>
        </a:schemeClr>
      </a:solidFill>
      <a:ln w="9525" cap="flat" cmpd="sng" algn="ctr">
        <a:solidFill>
          <a:schemeClr val="phClr">
            <a:lumMod val="6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25000"/>
            <a:lumOff val="7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</cs:dropLine>
  <cs:errorBar>
    <cs:lnRef idx="0"/>
    <cs:fillRef idx="0"/>
    <cs:effectRef idx="0"/>
    <cs:fontRef idx="minor">
      <a:schemeClr val="dk1"/>
    </cs:fontRef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25400" cap="sq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ajor">
      <a:schemeClr val="tx1">
        <a:lumMod val="50000"/>
        <a:lumOff val="50000"/>
      </a:schemeClr>
    </cs:fontRef>
    <cs:defRPr sz="1400" b="1" i="0" kern="1200" spc="20" baseline="0"/>
    <cs:bodyPr rot="0" vert="horz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  <cs:bodyPr rot="-60000000" vert="horz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7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baseline="0"/>
    <cs:bodyPr rot="-60000000" vert="horz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/>
    <cs:fillRef idx="0"/>
    <cs:effectRef idx="0"/>
    <cs:fontRef idx="minor">
      <a:schemeClr val="dk1"/>
    </cs:fontRef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lumMod val="60000"/>
        </a:schemeClr>
      </a:solidFill>
      <a:ln w="9525" cap="flat" cmpd="sng" algn="ctr">
        <a:solidFill>
          <a:schemeClr val="phClr">
            <a:lumMod val="6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25000"/>
            <a:lumOff val="7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</cs:dropLine>
  <cs:errorBar>
    <cs:lnRef idx="0"/>
    <cs:fillRef idx="0"/>
    <cs:effectRef idx="0"/>
    <cs:fontRef idx="minor">
      <a:schemeClr val="dk1"/>
    </cs:fontRef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25400" cap="sq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ajor">
      <a:schemeClr val="tx1">
        <a:lumMod val="50000"/>
        <a:lumOff val="50000"/>
      </a:schemeClr>
    </cs:fontRef>
    <cs:defRPr sz="1400" b="1" i="0" kern="1200" spc="20" baseline="0"/>
    <cs:bodyPr rot="0" vert="horz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  <cs:bodyPr rot="-60000000" vert="horz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microsoft.com/office/2014/relationships/chartEx" Target="../charts/chartEx2.xml"/><Relationship Id="rId1" Type="http://schemas.microsoft.com/office/2014/relationships/chartEx" Target="../charts/chartEx1.xml"/><Relationship Id="rId4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microsoft.com/office/2014/relationships/chartEx" Target="../charts/chartEx4.xml"/><Relationship Id="rId1" Type="http://schemas.microsoft.com/office/2014/relationships/chartEx" Target="../charts/chartEx3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microsoft.com/office/2014/relationships/chartEx" Target="../charts/chartEx6.xml"/><Relationship Id="rId1" Type="http://schemas.microsoft.com/office/2014/relationships/chartEx" Target="../charts/chartEx5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microsoft.com/office/2014/relationships/chartEx" Target="../charts/chartEx8.xml"/><Relationship Id="rId1" Type="http://schemas.microsoft.com/office/2014/relationships/chartEx" Target="../charts/chartEx7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573520</xdr:colOff>
      <xdr:row>24</xdr:row>
      <xdr:rowOff>56284</xdr:rowOff>
    </xdr:from>
    <xdr:to>
      <xdr:col>34</xdr:col>
      <xdr:colOff>266988</xdr:colOff>
      <xdr:row>41</xdr:row>
      <xdr:rowOff>37234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547070" y="4475884"/>
              <a:ext cx="4570268" cy="3111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nl-NL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26</xdr:col>
      <xdr:colOff>310861</xdr:colOff>
      <xdr:row>4</xdr:row>
      <xdr:rowOff>128443</xdr:rowOff>
    </xdr:from>
    <xdr:to>
      <xdr:col>34</xdr:col>
      <xdr:colOff>3751</xdr:colOff>
      <xdr:row>21</xdr:row>
      <xdr:rowOff>109394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Chart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284411" y="865043"/>
              <a:ext cx="4569690" cy="31115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nl-NL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</xdr:col>
      <xdr:colOff>308428</xdr:colOff>
      <xdr:row>33</xdr:row>
      <xdr:rowOff>154215</xdr:rowOff>
    </xdr:from>
    <xdr:to>
      <xdr:col>8</xdr:col>
      <xdr:colOff>1005239</xdr:colOff>
      <xdr:row>55</xdr:row>
      <xdr:rowOff>42350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155860</xdr:colOff>
      <xdr:row>25</xdr:row>
      <xdr:rowOff>145143</xdr:rowOff>
    </xdr:from>
    <xdr:to>
      <xdr:col>21</xdr:col>
      <xdr:colOff>27213</xdr:colOff>
      <xdr:row>47</xdr:row>
      <xdr:rowOff>163285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573520</xdr:colOff>
      <xdr:row>24</xdr:row>
      <xdr:rowOff>56284</xdr:rowOff>
    </xdr:from>
    <xdr:to>
      <xdr:col>34</xdr:col>
      <xdr:colOff>266988</xdr:colOff>
      <xdr:row>41</xdr:row>
      <xdr:rowOff>37234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067770" y="4475884"/>
              <a:ext cx="4570268" cy="3111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nl-NL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26</xdr:col>
      <xdr:colOff>310861</xdr:colOff>
      <xdr:row>4</xdr:row>
      <xdr:rowOff>128443</xdr:rowOff>
    </xdr:from>
    <xdr:to>
      <xdr:col>34</xdr:col>
      <xdr:colOff>3751</xdr:colOff>
      <xdr:row>21</xdr:row>
      <xdr:rowOff>109394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805111" y="865043"/>
              <a:ext cx="4569690" cy="31115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nl-NL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6</xdr:col>
      <xdr:colOff>362858</xdr:colOff>
      <xdr:row>27</xdr:row>
      <xdr:rowOff>108857</xdr:rowOff>
    </xdr:from>
    <xdr:to>
      <xdr:col>13</xdr:col>
      <xdr:colOff>515383</xdr:colOff>
      <xdr:row>48</xdr:row>
      <xdr:rowOff>178420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128648</xdr:colOff>
      <xdr:row>18</xdr:row>
      <xdr:rowOff>145143</xdr:rowOff>
    </xdr:from>
    <xdr:to>
      <xdr:col>24</xdr:col>
      <xdr:colOff>244928</xdr:colOff>
      <xdr:row>38</xdr:row>
      <xdr:rowOff>84858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573520</xdr:colOff>
      <xdr:row>26</xdr:row>
      <xdr:rowOff>56284</xdr:rowOff>
    </xdr:from>
    <xdr:to>
      <xdr:col>34</xdr:col>
      <xdr:colOff>266988</xdr:colOff>
      <xdr:row>43</xdr:row>
      <xdr:rowOff>37234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00000000-0008-0000-02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547070" y="4844184"/>
              <a:ext cx="4570268" cy="3111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nl-NL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26</xdr:col>
      <xdr:colOff>310861</xdr:colOff>
      <xdr:row>2</xdr:row>
      <xdr:rowOff>128443</xdr:rowOff>
    </xdr:from>
    <xdr:to>
      <xdr:col>34</xdr:col>
      <xdr:colOff>3751</xdr:colOff>
      <xdr:row>23</xdr:row>
      <xdr:rowOff>109394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284411" y="496743"/>
              <a:ext cx="4569690" cy="38481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nl-NL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10</xdr:col>
      <xdr:colOff>417285</xdr:colOff>
      <xdr:row>10</xdr:row>
      <xdr:rowOff>36285</xdr:rowOff>
    </xdr:from>
    <xdr:to>
      <xdr:col>19</xdr:col>
      <xdr:colOff>27214</xdr:colOff>
      <xdr:row>32</xdr:row>
      <xdr:rowOff>36284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201219</xdr:colOff>
      <xdr:row>35</xdr:row>
      <xdr:rowOff>154215</xdr:rowOff>
    </xdr:from>
    <xdr:to>
      <xdr:col>18</xdr:col>
      <xdr:colOff>208643</xdr:colOff>
      <xdr:row>58</xdr:row>
      <xdr:rowOff>99786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573520</xdr:colOff>
      <xdr:row>24</xdr:row>
      <xdr:rowOff>56284</xdr:rowOff>
    </xdr:from>
    <xdr:to>
      <xdr:col>34</xdr:col>
      <xdr:colOff>266988</xdr:colOff>
      <xdr:row>41</xdr:row>
      <xdr:rowOff>37234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718520" y="4475884"/>
              <a:ext cx="4570268" cy="3111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nl-NL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26</xdr:col>
      <xdr:colOff>310861</xdr:colOff>
      <xdr:row>4</xdr:row>
      <xdr:rowOff>128443</xdr:rowOff>
    </xdr:from>
    <xdr:to>
      <xdr:col>34</xdr:col>
      <xdr:colOff>3751</xdr:colOff>
      <xdr:row>21</xdr:row>
      <xdr:rowOff>109394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455861" y="865043"/>
              <a:ext cx="4569690" cy="31115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nl-NL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</xdr:col>
      <xdr:colOff>131534</xdr:colOff>
      <xdr:row>35</xdr:row>
      <xdr:rowOff>163285</xdr:rowOff>
    </xdr:from>
    <xdr:to>
      <xdr:col>10</xdr:col>
      <xdr:colOff>408213</xdr:colOff>
      <xdr:row>57</xdr:row>
      <xdr:rowOff>51420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251112</xdr:colOff>
      <xdr:row>36</xdr:row>
      <xdr:rowOff>4535</xdr:rowOff>
    </xdr:from>
    <xdr:to>
      <xdr:col>21</xdr:col>
      <xdr:colOff>272142</xdr:colOff>
      <xdr:row>57</xdr:row>
      <xdr:rowOff>68034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1"/>
  <sheetViews>
    <sheetView tabSelected="1" topLeftCell="A25" zoomScale="70" zoomScaleNormal="70" workbookViewId="0">
      <selection activeCell="U35" sqref="U35"/>
    </sheetView>
  </sheetViews>
  <sheetFormatPr defaultRowHeight="14.5" x14ac:dyDescent="0.35"/>
  <cols>
    <col min="1" max="1" width="16.26953125" customWidth="1"/>
    <col min="2" max="2" width="9.1796875" bestFit="1" customWidth="1"/>
    <col min="9" max="9" width="16.81640625" customWidth="1"/>
    <col min="10" max="10" width="8.7265625" customWidth="1"/>
  </cols>
  <sheetData>
    <row r="1" spans="1:18" x14ac:dyDescent="0.35">
      <c r="A1" t="s">
        <v>0</v>
      </c>
      <c r="B1" s="1">
        <v>44342</v>
      </c>
    </row>
    <row r="2" spans="1:18" x14ac:dyDescent="0.35">
      <c r="A2" t="s">
        <v>1</v>
      </c>
      <c r="B2" s="1">
        <v>44372</v>
      </c>
      <c r="D2">
        <f>B2-B1</f>
        <v>30</v>
      </c>
      <c r="E2" t="s">
        <v>2</v>
      </c>
    </row>
    <row r="3" spans="1:18" x14ac:dyDescent="0.35">
      <c r="B3" s="1">
        <f>B1+90</f>
        <v>44432</v>
      </c>
      <c r="D3">
        <v>90</v>
      </c>
      <c r="E3" t="s">
        <v>2</v>
      </c>
    </row>
    <row r="4" spans="1:18" x14ac:dyDescent="0.35">
      <c r="B4" s="1"/>
    </row>
    <row r="6" spans="1:18" x14ac:dyDescent="0.35">
      <c r="A6" t="s">
        <v>11</v>
      </c>
      <c r="I6" t="s">
        <v>11</v>
      </c>
    </row>
    <row r="7" spans="1:18" x14ac:dyDescent="0.35">
      <c r="A7" t="s">
        <v>12</v>
      </c>
      <c r="B7">
        <v>0.1</v>
      </c>
      <c r="C7" t="s">
        <v>13</v>
      </c>
      <c r="I7" t="s">
        <v>12</v>
      </c>
      <c r="J7">
        <v>2.4</v>
      </c>
      <c r="K7" t="s">
        <v>13</v>
      </c>
    </row>
    <row r="8" spans="1:18" x14ac:dyDescent="0.35">
      <c r="A8" t="s">
        <v>14</v>
      </c>
      <c r="B8">
        <v>0.1</v>
      </c>
      <c r="C8" t="s">
        <v>15</v>
      </c>
      <c r="I8" t="s">
        <v>14</v>
      </c>
      <c r="J8">
        <v>1</v>
      </c>
      <c r="K8" t="s">
        <v>15</v>
      </c>
    </row>
    <row r="9" spans="1:18" x14ac:dyDescent="0.35">
      <c r="A9" t="s">
        <v>16</v>
      </c>
      <c r="B9">
        <v>20</v>
      </c>
      <c r="C9" t="s">
        <v>17</v>
      </c>
      <c r="I9" t="s">
        <v>16</v>
      </c>
      <c r="J9">
        <v>20</v>
      </c>
      <c r="K9" t="s">
        <v>17</v>
      </c>
    </row>
    <row r="11" spans="1:18" x14ac:dyDescent="0.35">
      <c r="A11" s="2" t="s">
        <v>7</v>
      </c>
      <c r="B11" s="2"/>
      <c r="C11" s="2" t="s">
        <v>9</v>
      </c>
      <c r="D11" s="2" t="s">
        <v>10</v>
      </c>
      <c r="E11" s="3" t="s">
        <v>19</v>
      </c>
      <c r="F11" s="3" t="s">
        <v>20</v>
      </c>
      <c r="G11" s="3" t="s">
        <v>21</v>
      </c>
      <c r="I11" s="2" t="s">
        <v>8</v>
      </c>
      <c r="J11" s="2"/>
      <c r="K11" s="2" t="s">
        <v>23</v>
      </c>
      <c r="L11" s="2" t="s">
        <v>24</v>
      </c>
      <c r="M11" s="2" t="s">
        <v>25</v>
      </c>
      <c r="N11" s="3" t="s">
        <v>27</v>
      </c>
      <c r="O11" s="3" t="s">
        <v>26</v>
      </c>
      <c r="P11" s="3" t="s">
        <v>21</v>
      </c>
      <c r="Q11" s="3" t="s">
        <v>20</v>
      </c>
      <c r="R11" s="3" t="s">
        <v>21</v>
      </c>
    </row>
    <row r="12" spans="1:18" x14ac:dyDescent="0.35">
      <c r="A12" s="2"/>
      <c r="B12" s="2"/>
      <c r="C12" s="2"/>
      <c r="D12" s="2"/>
      <c r="E12" s="3" t="s">
        <v>7</v>
      </c>
      <c r="F12" s="3"/>
      <c r="G12" s="3"/>
      <c r="I12" s="2"/>
      <c r="J12" s="2"/>
      <c r="K12" s="2"/>
      <c r="L12" s="2"/>
      <c r="M12" s="2"/>
      <c r="N12" s="3"/>
      <c r="O12" s="3" t="s">
        <v>8</v>
      </c>
      <c r="P12" s="3"/>
      <c r="Q12" s="3"/>
      <c r="R12" s="3"/>
    </row>
    <row r="13" spans="1:18" x14ac:dyDescent="0.35">
      <c r="A13" s="10" t="s">
        <v>3</v>
      </c>
      <c r="B13" s="2" t="s">
        <v>4</v>
      </c>
      <c r="C13" s="2">
        <v>7.649</v>
      </c>
      <c r="D13" s="2"/>
      <c r="E13" s="2">
        <v>7.649</v>
      </c>
      <c r="F13" s="10">
        <f>AVERAGE(E13:E15)</f>
        <v>7.1186666666666669</v>
      </c>
      <c r="G13" s="10">
        <f>_xlfn.STDEV.S(E13:E15)</f>
        <v>0.79629789233259485</v>
      </c>
      <c r="I13" s="10" t="s">
        <v>3</v>
      </c>
      <c r="J13" s="2" t="s">
        <v>4</v>
      </c>
      <c r="K13" s="2">
        <v>62.363</v>
      </c>
      <c r="L13" s="2">
        <v>38.976999999999997</v>
      </c>
      <c r="M13" s="2">
        <v>59.784999999999997</v>
      </c>
      <c r="N13" s="2">
        <v>37.366</v>
      </c>
      <c r="O13" s="2">
        <f>AVERAGE(K13,M13)</f>
        <v>61.073999999999998</v>
      </c>
      <c r="P13" s="2">
        <f>AVERAGE(L13,N13)</f>
        <v>38.171499999999995</v>
      </c>
      <c r="Q13" s="10">
        <f>AVERAGE(P13:P15)</f>
        <v>38.8735</v>
      </c>
      <c r="R13" s="10">
        <f>_xlfn.STDEV.S(P13:P15)</f>
        <v>1.6938606790406319</v>
      </c>
    </row>
    <row r="14" spans="1:18" x14ac:dyDescent="0.35">
      <c r="A14" s="10"/>
      <c r="B14" s="2" t="s">
        <v>5</v>
      </c>
      <c r="C14" s="2">
        <v>2.649</v>
      </c>
      <c r="D14" s="2"/>
      <c r="E14" s="2">
        <v>6.2030000000000003</v>
      </c>
      <c r="F14" s="10"/>
      <c r="G14" s="10"/>
      <c r="I14" s="10"/>
      <c r="J14" s="2" t="s">
        <v>5</v>
      </c>
      <c r="K14" s="2">
        <v>55.87</v>
      </c>
      <c r="L14" s="2">
        <v>34.918999999999997</v>
      </c>
      <c r="M14" s="2">
        <v>64.603999999999999</v>
      </c>
      <c r="N14" s="2">
        <v>40.368000000000002</v>
      </c>
      <c r="O14" s="2">
        <f t="shared" ref="O14:O21" si="0">AVERAGE(K14,M14)</f>
        <v>60.236999999999995</v>
      </c>
      <c r="P14" s="2">
        <f t="shared" ref="P14:P21" si="1">AVERAGE(L14,N14)</f>
        <v>37.643500000000003</v>
      </c>
      <c r="Q14" s="10"/>
      <c r="R14" s="10"/>
    </row>
    <row r="15" spans="1:18" x14ac:dyDescent="0.35">
      <c r="A15" s="10"/>
      <c r="B15" s="2" t="s">
        <v>6</v>
      </c>
      <c r="C15" s="2">
        <v>3.202</v>
      </c>
      <c r="D15" s="2"/>
      <c r="E15" s="2">
        <v>7.5039999999999996</v>
      </c>
      <c r="F15" s="10"/>
      <c r="G15" s="10"/>
      <c r="I15" s="10"/>
      <c r="J15" s="2" t="s">
        <v>6</v>
      </c>
      <c r="K15" s="2">
        <v>60.567999999999998</v>
      </c>
      <c r="L15" s="2">
        <v>37.854999999999997</v>
      </c>
      <c r="M15" s="2">
        <v>70.010000000000005</v>
      </c>
      <c r="N15" s="2">
        <v>43.756</v>
      </c>
      <c r="O15" s="2">
        <f t="shared" si="0"/>
        <v>65.289000000000001</v>
      </c>
      <c r="P15" s="2">
        <f t="shared" si="1"/>
        <v>40.805499999999995</v>
      </c>
      <c r="Q15" s="10"/>
      <c r="R15" s="10"/>
    </row>
    <row r="16" spans="1:18" x14ac:dyDescent="0.35">
      <c r="A16" s="7" t="s">
        <v>39</v>
      </c>
      <c r="B16" s="4">
        <v>1</v>
      </c>
      <c r="C16" s="2">
        <v>3.5289999999999999</v>
      </c>
      <c r="D16" s="2"/>
      <c r="E16" s="2">
        <v>8.27</v>
      </c>
      <c r="F16" s="10">
        <f>AVERAGE(E16:E18)</f>
        <v>8.14</v>
      </c>
      <c r="G16" s="10">
        <f>_xlfn.STDEV.S(E16:E18)</f>
        <v>0.61047112953849059</v>
      </c>
      <c r="I16" s="7" t="s">
        <v>39</v>
      </c>
      <c r="J16" s="4">
        <v>1</v>
      </c>
      <c r="K16" s="2">
        <v>56.914999999999999</v>
      </c>
      <c r="L16" s="2">
        <v>35.570999999999998</v>
      </c>
      <c r="M16" s="2">
        <v>64.349000000000004</v>
      </c>
      <c r="N16" s="2">
        <v>40.218000000000004</v>
      </c>
      <c r="O16" s="2">
        <f t="shared" si="0"/>
        <v>60.632000000000005</v>
      </c>
      <c r="P16" s="2">
        <f t="shared" si="1"/>
        <v>37.894500000000001</v>
      </c>
      <c r="Q16" s="10">
        <f t="shared" ref="Q16" si="2">AVERAGE(P16:P18)</f>
        <v>37.289666666666669</v>
      </c>
      <c r="R16" s="10">
        <f t="shared" ref="R16" si="3">_xlfn.STDEV.S(P16:P18)</f>
        <v>1.299950992666006</v>
      </c>
    </row>
    <row r="17" spans="1:18" x14ac:dyDescent="0.35">
      <c r="A17" s="8"/>
      <c r="B17" s="4">
        <v>2</v>
      </c>
      <c r="C17" s="2">
        <v>3.1890000000000001</v>
      </c>
      <c r="D17" s="2"/>
      <c r="E17" s="2">
        <v>7.4749999999999996</v>
      </c>
      <c r="F17" s="10"/>
      <c r="G17" s="10"/>
      <c r="I17" s="8"/>
      <c r="J17" s="4">
        <v>2</v>
      </c>
      <c r="K17" s="2">
        <v>59.771999999999998</v>
      </c>
      <c r="L17" s="2">
        <v>37.356999999999999</v>
      </c>
      <c r="M17" s="2">
        <v>62.395000000000003</v>
      </c>
      <c r="N17" s="2">
        <v>38.997</v>
      </c>
      <c r="O17" s="2">
        <f t="shared" si="0"/>
        <v>61.083500000000001</v>
      </c>
      <c r="P17" s="2">
        <f t="shared" si="1"/>
        <v>38.177</v>
      </c>
      <c r="Q17" s="10"/>
      <c r="R17" s="10"/>
    </row>
    <row r="18" spans="1:18" x14ac:dyDescent="0.35">
      <c r="A18" s="9"/>
      <c r="B18" s="4">
        <v>3</v>
      </c>
      <c r="C18" s="2">
        <v>3.7010000000000001</v>
      </c>
      <c r="D18" s="2"/>
      <c r="E18" s="2">
        <v>8.6750000000000007</v>
      </c>
      <c r="F18" s="10"/>
      <c r="G18" s="10"/>
      <c r="I18" s="9"/>
      <c r="J18" s="4">
        <v>3</v>
      </c>
      <c r="K18" s="2">
        <v>59.045999999999999</v>
      </c>
      <c r="L18" s="2">
        <v>36.904000000000003</v>
      </c>
      <c r="M18" s="2">
        <v>55.506</v>
      </c>
      <c r="N18" s="2">
        <v>34.691000000000003</v>
      </c>
      <c r="O18" s="2">
        <f t="shared" si="0"/>
        <v>57.275999999999996</v>
      </c>
      <c r="P18" s="2">
        <f t="shared" si="1"/>
        <v>35.797499999999999</v>
      </c>
      <c r="Q18" s="10"/>
      <c r="R18" s="10"/>
    </row>
    <row r="19" spans="1:18" x14ac:dyDescent="0.35">
      <c r="A19" s="10" t="s">
        <v>40</v>
      </c>
      <c r="B19" s="4">
        <v>1</v>
      </c>
      <c r="C19" s="2">
        <v>3.6339999999999999</v>
      </c>
      <c r="D19" s="2"/>
      <c r="E19" s="2">
        <v>8.5139999999999993</v>
      </c>
      <c r="F19" s="10">
        <f>AVERAGE(E19:E21)</f>
        <v>8.2263333333333328</v>
      </c>
      <c r="G19" s="10">
        <f>_xlfn.STDEV.S(E19:E21)</f>
        <v>0.28800057870312207</v>
      </c>
      <c r="I19" s="10" t="s">
        <v>40</v>
      </c>
      <c r="J19" s="4">
        <v>1</v>
      </c>
      <c r="K19" s="2">
        <v>61.04</v>
      </c>
      <c r="L19" s="2">
        <v>38.15</v>
      </c>
      <c r="M19" s="2">
        <v>66.521000000000001</v>
      </c>
      <c r="N19" s="2">
        <v>41.576000000000001</v>
      </c>
      <c r="O19" s="2">
        <f t="shared" si="0"/>
        <v>63.780500000000004</v>
      </c>
      <c r="P19" s="2">
        <f>AVERAGE(L19,N19)</f>
        <v>39.863</v>
      </c>
      <c r="Q19" s="10">
        <f t="shared" ref="Q19" si="4">AVERAGE(P19:P21)</f>
        <v>36.828499999999998</v>
      </c>
      <c r="R19" s="10">
        <f t="shared" ref="R19" si="5">_xlfn.STDEV.S(P19:P21)</f>
        <v>2.8009977240262085</v>
      </c>
    </row>
    <row r="20" spans="1:18" x14ac:dyDescent="0.35">
      <c r="A20" s="10"/>
      <c r="B20" s="4">
        <v>2</v>
      </c>
      <c r="C20" s="2">
        <v>3.387</v>
      </c>
      <c r="D20" s="2"/>
      <c r="E20" s="2">
        <v>7.9379999999999997</v>
      </c>
      <c r="F20" s="10"/>
      <c r="G20" s="10"/>
      <c r="I20" s="10"/>
      <c r="J20" s="4">
        <v>2</v>
      </c>
      <c r="K20" s="2">
        <v>57.621000000000002</v>
      </c>
      <c r="L20" s="2">
        <v>36.012999999999998</v>
      </c>
      <c r="M20" s="2">
        <v>56.875999999999998</v>
      </c>
      <c r="N20" s="2">
        <v>36.548000000000002</v>
      </c>
      <c r="O20" s="2">
        <f t="shared" si="0"/>
        <v>57.2485</v>
      </c>
      <c r="P20" s="2">
        <f t="shared" si="1"/>
        <v>36.280500000000004</v>
      </c>
      <c r="Q20" s="10"/>
      <c r="R20" s="10"/>
    </row>
    <row r="21" spans="1:18" x14ac:dyDescent="0.35">
      <c r="A21" s="10"/>
      <c r="B21" s="4">
        <v>3</v>
      </c>
      <c r="C21" s="2">
        <v>3.51</v>
      </c>
      <c r="D21" s="2"/>
      <c r="E21" s="2">
        <v>8.2270000000000003</v>
      </c>
      <c r="F21" s="10"/>
      <c r="G21" s="10"/>
      <c r="I21" s="10"/>
      <c r="J21" s="4">
        <v>3</v>
      </c>
      <c r="K21" s="2">
        <v>54.68</v>
      </c>
      <c r="L21" s="2">
        <v>34.174999999999997</v>
      </c>
      <c r="M21" s="2">
        <v>55.213999999999999</v>
      </c>
      <c r="N21" s="2">
        <v>34.509</v>
      </c>
      <c r="O21" s="2">
        <f t="shared" si="0"/>
        <v>54.947000000000003</v>
      </c>
      <c r="P21" s="2">
        <f t="shared" si="1"/>
        <v>34.341999999999999</v>
      </c>
      <c r="Q21" s="10"/>
      <c r="R21" s="10"/>
    </row>
    <row r="24" spans="1:18" x14ac:dyDescent="0.35">
      <c r="B24" t="s">
        <v>7</v>
      </c>
    </row>
    <row r="25" spans="1:18" x14ac:dyDescent="0.35">
      <c r="B25" t="s">
        <v>8</v>
      </c>
    </row>
    <row r="27" spans="1:18" x14ac:dyDescent="0.35">
      <c r="B27" s="11" t="s">
        <v>7</v>
      </c>
      <c r="C27" s="11"/>
      <c r="D27" s="11" t="s">
        <v>8</v>
      </c>
      <c r="E27" s="11"/>
    </row>
    <row r="28" spans="1:18" x14ac:dyDescent="0.35">
      <c r="B28" t="s">
        <v>28</v>
      </c>
      <c r="C28" t="s">
        <v>29</v>
      </c>
      <c r="D28" t="s">
        <v>28</v>
      </c>
      <c r="E28" t="s">
        <v>29</v>
      </c>
    </row>
    <row r="29" spans="1:18" x14ac:dyDescent="0.35">
      <c r="A29" t="str">
        <f>A13</f>
        <v>Control</v>
      </c>
      <c r="B29" s="6">
        <f>F13</f>
        <v>7.1186666666666669</v>
      </c>
      <c r="C29" s="6">
        <f>G13</f>
        <v>0.79629789233259485</v>
      </c>
      <c r="D29" s="6">
        <f>Q13</f>
        <v>38.8735</v>
      </c>
      <c r="E29" s="6">
        <f>R13</f>
        <v>1.6938606790406319</v>
      </c>
    </row>
    <row r="30" spans="1:18" x14ac:dyDescent="0.35">
      <c r="A30" t="str">
        <f>A16</f>
        <v>0.1% FeCN</v>
      </c>
      <c r="B30" s="6">
        <f>F16</f>
        <v>8.14</v>
      </c>
      <c r="C30" s="6">
        <f>G16</f>
        <v>0.61047112953849059</v>
      </c>
      <c r="D30" s="6">
        <f>Q16</f>
        <v>37.289666666666669</v>
      </c>
      <c r="E30" s="6">
        <f>R16</f>
        <v>1.299950992666006</v>
      </c>
    </row>
    <row r="31" spans="1:18" x14ac:dyDescent="0.35">
      <c r="A31" t="str">
        <f>A19</f>
        <v>1% FeCN</v>
      </c>
      <c r="B31" s="6">
        <f>F19</f>
        <v>8.2263333333333328</v>
      </c>
      <c r="C31" s="6">
        <f>G19</f>
        <v>0.28800057870312207</v>
      </c>
      <c r="D31" s="6">
        <f>Q19</f>
        <v>36.828499999999998</v>
      </c>
      <c r="E31" s="6">
        <f>R19</f>
        <v>2.8009977240262085</v>
      </c>
    </row>
  </sheetData>
  <mergeCells count="20">
    <mergeCell ref="B27:C27"/>
    <mergeCell ref="D27:E27"/>
    <mergeCell ref="R19:R21"/>
    <mergeCell ref="I13:I15"/>
    <mergeCell ref="Q13:Q15"/>
    <mergeCell ref="R13:R15"/>
    <mergeCell ref="I16:I18"/>
    <mergeCell ref="Q16:Q18"/>
    <mergeCell ref="R16:R18"/>
    <mergeCell ref="I19:I21"/>
    <mergeCell ref="F16:F18"/>
    <mergeCell ref="G16:G18"/>
    <mergeCell ref="A16:A18"/>
    <mergeCell ref="Q19:Q21"/>
    <mergeCell ref="F13:F15"/>
    <mergeCell ref="G13:G15"/>
    <mergeCell ref="F19:F21"/>
    <mergeCell ref="G19:G21"/>
    <mergeCell ref="A13:A15"/>
    <mergeCell ref="A19:A2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1"/>
  <sheetViews>
    <sheetView topLeftCell="A22" zoomScale="70" zoomScaleNormal="70" workbookViewId="0">
      <selection activeCell="L22" sqref="L1:L1048576"/>
    </sheetView>
  </sheetViews>
  <sheetFormatPr defaultRowHeight="14.5" x14ac:dyDescent="0.35"/>
  <cols>
    <col min="1" max="1" width="16.26953125" customWidth="1"/>
    <col min="2" max="3" width="10.453125" bestFit="1" customWidth="1"/>
    <col min="4" max="4" width="11.453125" bestFit="1" customWidth="1"/>
    <col min="5" max="5" width="10.453125" bestFit="1" customWidth="1"/>
    <col min="9" max="9" width="16.81640625" customWidth="1"/>
    <col min="10" max="10" width="8.7265625" customWidth="1"/>
  </cols>
  <sheetData>
    <row r="1" spans="1:18" x14ac:dyDescent="0.35">
      <c r="A1" t="s">
        <v>0</v>
      </c>
      <c r="B1" s="1">
        <v>44342</v>
      </c>
    </row>
    <row r="2" spans="1:18" x14ac:dyDescent="0.35">
      <c r="B2" s="1"/>
    </row>
    <row r="3" spans="1:18" x14ac:dyDescent="0.35">
      <c r="A3" t="s">
        <v>1</v>
      </c>
      <c r="B3" s="1">
        <f>B1+90</f>
        <v>44432</v>
      </c>
      <c r="D3">
        <v>90</v>
      </c>
      <c r="E3" t="s">
        <v>2</v>
      </c>
    </row>
    <row r="4" spans="1:18" x14ac:dyDescent="0.35">
      <c r="B4" s="1"/>
    </row>
    <row r="6" spans="1:18" x14ac:dyDescent="0.35">
      <c r="A6" t="s">
        <v>11</v>
      </c>
      <c r="I6" t="s">
        <v>11</v>
      </c>
    </row>
    <row r="7" spans="1:18" x14ac:dyDescent="0.35">
      <c r="A7" t="s">
        <v>12</v>
      </c>
      <c r="B7">
        <v>0.1</v>
      </c>
      <c r="C7" t="s">
        <v>13</v>
      </c>
      <c r="I7" t="s">
        <v>12</v>
      </c>
      <c r="J7">
        <v>2.4</v>
      </c>
      <c r="K7" t="s">
        <v>13</v>
      </c>
    </row>
    <row r="8" spans="1:18" x14ac:dyDescent="0.35">
      <c r="A8" t="s">
        <v>14</v>
      </c>
      <c r="B8">
        <v>0.1</v>
      </c>
      <c r="C8" t="s">
        <v>15</v>
      </c>
      <c r="I8" t="s">
        <v>14</v>
      </c>
      <c r="J8">
        <v>1</v>
      </c>
      <c r="K8" t="s">
        <v>15</v>
      </c>
    </row>
    <row r="9" spans="1:18" x14ac:dyDescent="0.35">
      <c r="A9" t="s">
        <v>16</v>
      </c>
      <c r="B9">
        <v>20</v>
      </c>
      <c r="C9" t="s">
        <v>17</v>
      </c>
      <c r="I9" t="s">
        <v>16</v>
      </c>
      <c r="J9">
        <v>20</v>
      </c>
      <c r="K9" t="s">
        <v>17</v>
      </c>
    </row>
    <row r="11" spans="1:18" x14ac:dyDescent="0.35">
      <c r="A11" s="2" t="s">
        <v>7</v>
      </c>
      <c r="B11" s="2"/>
      <c r="C11" s="2" t="s">
        <v>9</v>
      </c>
      <c r="D11" s="2" t="s">
        <v>10</v>
      </c>
      <c r="E11" s="3" t="s">
        <v>19</v>
      </c>
      <c r="F11" s="3" t="s">
        <v>20</v>
      </c>
      <c r="G11" s="3" t="s">
        <v>21</v>
      </c>
      <c r="I11" s="2" t="s">
        <v>8</v>
      </c>
      <c r="J11" s="2"/>
      <c r="K11" s="2" t="s">
        <v>23</v>
      </c>
      <c r="L11" s="2" t="s">
        <v>24</v>
      </c>
      <c r="M11" s="2" t="s">
        <v>25</v>
      </c>
      <c r="N11" s="3" t="s">
        <v>27</v>
      </c>
      <c r="O11" s="3" t="s">
        <v>26</v>
      </c>
      <c r="P11" s="3" t="s">
        <v>21</v>
      </c>
      <c r="Q11" s="3" t="s">
        <v>20</v>
      </c>
      <c r="R11" s="3" t="s">
        <v>21</v>
      </c>
    </row>
    <row r="12" spans="1:18" x14ac:dyDescent="0.35">
      <c r="A12" s="2"/>
      <c r="B12" s="2"/>
      <c r="C12" s="2"/>
      <c r="D12" s="2"/>
      <c r="E12" s="3" t="s">
        <v>7</v>
      </c>
      <c r="F12" s="3"/>
      <c r="G12" s="3"/>
      <c r="I12" s="2"/>
      <c r="J12" s="2"/>
      <c r="K12" s="2"/>
      <c r="L12" s="2"/>
      <c r="M12" s="2"/>
      <c r="N12" s="3"/>
      <c r="O12" s="3" t="s">
        <v>8</v>
      </c>
      <c r="P12" s="3"/>
      <c r="Q12" s="3"/>
      <c r="R12" s="3"/>
    </row>
    <row r="13" spans="1:18" x14ac:dyDescent="0.35">
      <c r="A13" s="10" t="s">
        <v>3</v>
      </c>
      <c r="B13" s="2" t="s">
        <v>4</v>
      </c>
      <c r="C13" s="2">
        <v>3.4180000000000001</v>
      </c>
      <c r="D13" s="2"/>
      <c r="E13" s="2">
        <v>8.01</v>
      </c>
      <c r="F13" s="10">
        <f>AVERAGE(E13:E15)</f>
        <v>8.1303333333333327</v>
      </c>
      <c r="G13" s="10">
        <f>_xlfn.STDEV.S(E13:E15)</f>
        <v>0.75175816146772489</v>
      </c>
      <c r="I13" s="10" t="s">
        <v>3</v>
      </c>
      <c r="J13" s="2" t="s">
        <v>4</v>
      </c>
      <c r="K13" s="2">
        <v>51.863999999999997</v>
      </c>
      <c r="L13" s="2">
        <v>32.414999999999999</v>
      </c>
      <c r="M13" s="2">
        <v>73.641000000000005</v>
      </c>
      <c r="N13" s="2">
        <v>46.026000000000003</v>
      </c>
      <c r="O13" s="2">
        <f>AVERAGE(K13,M13)</f>
        <v>62.752499999999998</v>
      </c>
      <c r="P13" s="2">
        <f>AVERAGE(L13,N13)</f>
        <v>39.220500000000001</v>
      </c>
      <c r="Q13" s="10">
        <f>AVERAGE(P13:P15)</f>
        <v>41.027166666666666</v>
      </c>
      <c r="R13" s="10">
        <f>_xlfn.STDEV.S(P13:P15)</f>
        <v>4.0868610917589727</v>
      </c>
    </row>
    <row r="14" spans="1:18" x14ac:dyDescent="0.35">
      <c r="A14" s="10"/>
      <c r="B14" s="2" t="s">
        <v>5</v>
      </c>
      <c r="C14" s="2">
        <v>3.177</v>
      </c>
      <c r="D14" s="2"/>
      <c r="E14" s="2">
        <v>7.4459999999999997</v>
      </c>
      <c r="F14" s="10"/>
      <c r="G14" s="10"/>
      <c r="I14" s="10"/>
      <c r="J14" s="2" t="s">
        <v>5</v>
      </c>
      <c r="K14" s="2">
        <v>67.385999999999996</v>
      </c>
      <c r="L14" s="2">
        <v>42.116</v>
      </c>
      <c r="M14" s="2">
        <v>54.710999999999999</v>
      </c>
      <c r="N14" s="2">
        <v>34.194000000000003</v>
      </c>
      <c r="O14" s="2">
        <f t="shared" ref="O14:P21" si="0">AVERAGE(K14,M14)</f>
        <v>61.048499999999997</v>
      </c>
      <c r="P14" s="2">
        <f t="shared" si="0"/>
        <v>38.155000000000001</v>
      </c>
      <c r="Q14" s="10"/>
      <c r="R14" s="10"/>
    </row>
    <row r="15" spans="1:18" x14ac:dyDescent="0.35">
      <c r="A15" s="10"/>
      <c r="B15" s="2" t="s">
        <v>6</v>
      </c>
      <c r="C15" s="2">
        <v>3.8119999999999998</v>
      </c>
      <c r="D15" s="2"/>
      <c r="E15" s="2">
        <v>8.9350000000000005</v>
      </c>
      <c r="F15" s="10"/>
      <c r="G15" s="10"/>
      <c r="I15" s="10"/>
      <c r="J15" s="2" t="s">
        <v>6</v>
      </c>
      <c r="K15" s="2">
        <v>71.885999999999996</v>
      </c>
      <c r="L15" s="2">
        <v>44.927999999999997</v>
      </c>
      <c r="M15" s="2">
        <v>74.375</v>
      </c>
      <c r="N15" s="2">
        <v>46.484000000000002</v>
      </c>
      <c r="O15" s="2">
        <f t="shared" si="0"/>
        <v>73.130499999999998</v>
      </c>
      <c r="P15" s="2">
        <f t="shared" si="0"/>
        <v>45.706000000000003</v>
      </c>
      <c r="Q15" s="10"/>
      <c r="R15" s="10"/>
    </row>
    <row r="16" spans="1:18" x14ac:dyDescent="0.35">
      <c r="A16" s="7" t="s">
        <v>22</v>
      </c>
      <c r="B16" s="4">
        <v>1</v>
      </c>
      <c r="C16" s="2">
        <v>3.448</v>
      </c>
      <c r="D16" s="2"/>
      <c r="E16" s="2">
        <v>8.0820000000000007</v>
      </c>
      <c r="F16" s="10">
        <f>AVERAGE(E16:E18)</f>
        <v>8.0630000000000006</v>
      </c>
      <c r="G16" s="10">
        <f>_xlfn.STDEV.S(E16:E18)</f>
        <v>7.4343795975185381E-2</v>
      </c>
      <c r="I16" s="7" t="s">
        <v>22</v>
      </c>
      <c r="J16" s="4">
        <v>1</v>
      </c>
      <c r="K16" s="2">
        <v>61.323</v>
      </c>
      <c r="L16" s="2">
        <v>38.326999999999998</v>
      </c>
      <c r="M16" s="2">
        <v>57.691000000000003</v>
      </c>
      <c r="N16" s="2">
        <v>36.057000000000002</v>
      </c>
      <c r="O16" s="2">
        <f t="shared" si="0"/>
        <v>59.507000000000005</v>
      </c>
      <c r="P16" s="2">
        <f t="shared" si="0"/>
        <v>37.192</v>
      </c>
      <c r="Q16" s="10">
        <f t="shared" ref="Q16" si="1">AVERAGE(P16:P18)</f>
        <v>39.615333333333332</v>
      </c>
      <c r="R16" s="10">
        <f t="shared" ref="R16" si="2">_xlfn.STDEV.S(P16:P18)</f>
        <v>2.8835593601195986</v>
      </c>
    </row>
    <row r="17" spans="1:18" x14ac:dyDescent="0.35">
      <c r="A17" s="8"/>
      <c r="B17" s="4">
        <v>2</v>
      </c>
      <c r="C17" s="2">
        <v>3.4049999999999998</v>
      </c>
      <c r="D17" s="2"/>
      <c r="E17" s="2">
        <v>7.9809999999999999</v>
      </c>
      <c r="F17" s="10"/>
      <c r="G17" s="10"/>
      <c r="I17" s="8"/>
      <c r="J17" s="4">
        <v>2</v>
      </c>
      <c r="K17" s="2">
        <v>68.605000000000004</v>
      </c>
      <c r="L17" s="2">
        <v>42.878</v>
      </c>
      <c r="M17" s="2">
        <v>68.369</v>
      </c>
      <c r="N17" s="2">
        <v>42.731000000000002</v>
      </c>
      <c r="O17" s="2">
        <f t="shared" si="0"/>
        <v>68.486999999999995</v>
      </c>
      <c r="P17" s="2">
        <f t="shared" si="0"/>
        <v>42.804500000000004</v>
      </c>
      <c r="Q17" s="10"/>
      <c r="R17" s="10"/>
    </row>
    <row r="18" spans="1:18" x14ac:dyDescent="0.35">
      <c r="A18" s="9"/>
      <c r="B18" s="4">
        <v>3</v>
      </c>
      <c r="C18" s="2">
        <v>3.4670000000000001</v>
      </c>
      <c r="D18" s="2"/>
      <c r="E18" s="2">
        <v>8.1259999999999994</v>
      </c>
      <c r="F18" s="10"/>
      <c r="G18" s="10"/>
      <c r="I18" s="9"/>
      <c r="J18" s="4">
        <v>3</v>
      </c>
      <c r="K18" s="2">
        <v>67.099000000000004</v>
      </c>
      <c r="L18" s="2">
        <v>41.936999999999998</v>
      </c>
      <c r="M18" s="2">
        <v>57.219000000000001</v>
      </c>
      <c r="N18" s="2">
        <v>35.762</v>
      </c>
      <c r="O18" s="2">
        <f t="shared" si="0"/>
        <v>62.159000000000006</v>
      </c>
      <c r="P18" s="2">
        <f t="shared" si="0"/>
        <v>38.849499999999999</v>
      </c>
      <c r="Q18" s="10"/>
      <c r="R18" s="10"/>
    </row>
    <row r="19" spans="1:18" x14ac:dyDescent="0.35">
      <c r="A19" s="10" t="s">
        <v>18</v>
      </c>
      <c r="B19" s="4">
        <v>1</v>
      </c>
      <c r="C19" s="2">
        <v>3.411</v>
      </c>
      <c r="D19" s="2"/>
      <c r="E19" s="2">
        <v>7.9960000000000004</v>
      </c>
      <c r="F19" s="10">
        <f>AVERAGE(E19:E21)</f>
        <v>7.556</v>
      </c>
      <c r="G19" s="10">
        <f>_xlfn.STDEV.S(E19:E21)</f>
        <v>0.39980120059849777</v>
      </c>
      <c r="I19" s="10" t="s">
        <v>18</v>
      </c>
      <c r="J19" s="4">
        <v>1</v>
      </c>
      <c r="K19" s="2">
        <v>64.257999999999996</v>
      </c>
      <c r="L19" s="2">
        <v>40.161000000000001</v>
      </c>
      <c r="M19" s="2">
        <v>64.206999999999994</v>
      </c>
      <c r="N19" s="2">
        <v>40.130000000000003</v>
      </c>
      <c r="O19" s="2">
        <f t="shared" si="0"/>
        <v>64.232499999999987</v>
      </c>
      <c r="P19" s="2">
        <f>AVERAGE(L19,N19)</f>
        <v>40.145499999999998</v>
      </c>
      <c r="Q19" s="10">
        <f t="shared" ref="Q19" si="3">AVERAGE(P19:P21)</f>
        <v>37.719166666666666</v>
      </c>
      <c r="R19" s="10">
        <f t="shared" ref="R19" si="4">_xlfn.STDEV.S(P19:P21)</f>
        <v>2.5453589792666409</v>
      </c>
    </row>
    <row r="20" spans="1:18" x14ac:dyDescent="0.35">
      <c r="A20" s="10"/>
      <c r="B20" s="4">
        <v>2</v>
      </c>
      <c r="C20" s="2">
        <v>3.22</v>
      </c>
      <c r="D20" s="2"/>
      <c r="E20" s="2">
        <v>7.4569999999999999</v>
      </c>
      <c r="F20" s="10"/>
      <c r="G20" s="10"/>
      <c r="I20" s="10"/>
      <c r="J20" s="4">
        <v>2</v>
      </c>
      <c r="K20" s="2">
        <v>52.84</v>
      </c>
      <c r="L20" s="2">
        <v>33.024999999999999</v>
      </c>
      <c r="M20" s="2">
        <v>68.578999999999994</v>
      </c>
      <c r="N20" s="2">
        <v>42.86</v>
      </c>
      <c r="O20" s="2">
        <f t="shared" si="0"/>
        <v>60.709499999999998</v>
      </c>
      <c r="P20" s="2">
        <f t="shared" si="0"/>
        <v>37.942499999999995</v>
      </c>
      <c r="Q20" s="10"/>
      <c r="R20" s="10"/>
    </row>
    <row r="21" spans="1:18" x14ac:dyDescent="0.35">
      <c r="A21" s="10"/>
      <c r="B21" s="4">
        <v>3</v>
      </c>
      <c r="C21" s="2">
        <v>3.0779999999999998</v>
      </c>
      <c r="D21" s="2"/>
      <c r="E21" s="2">
        <v>7.2149999999999999</v>
      </c>
      <c r="F21" s="10"/>
      <c r="G21" s="10"/>
      <c r="I21" s="10"/>
      <c r="J21" s="4">
        <v>3</v>
      </c>
      <c r="K21" s="2">
        <v>53.101999999999997</v>
      </c>
      <c r="L21" s="2">
        <v>33.189</v>
      </c>
      <c r="M21" s="2">
        <v>59.121000000000002</v>
      </c>
      <c r="N21" s="2">
        <v>36.950000000000003</v>
      </c>
      <c r="O21" s="2">
        <f t="shared" si="0"/>
        <v>56.111499999999999</v>
      </c>
      <c r="P21" s="2">
        <f t="shared" si="0"/>
        <v>35.069500000000005</v>
      </c>
      <c r="Q21" s="10"/>
      <c r="R21" s="10"/>
    </row>
    <row r="24" spans="1:18" x14ac:dyDescent="0.35">
      <c r="B24" t="s">
        <v>7</v>
      </c>
    </row>
    <row r="25" spans="1:18" x14ac:dyDescent="0.35">
      <c r="B25" t="s">
        <v>8</v>
      </c>
    </row>
    <row r="27" spans="1:18" x14ac:dyDescent="0.35">
      <c r="B27" s="11" t="s">
        <v>7</v>
      </c>
      <c r="C27" s="11"/>
      <c r="D27" s="11" t="s">
        <v>8</v>
      </c>
      <c r="E27" s="11"/>
    </row>
    <row r="28" spans="1:18" x14ac:dyDescent="0.35">
      <c r="B28" t="s">
        <v>28</v>
      </c>
      <c r="C28" t="s">
        <v>29</v>
      </c>
      <c r="D28" t="s">
        <v>28</v>
      </c>
      <c r="E28" t="s">
        <v>29</v>
      </c>
    </row>
    <row r="29" spans="1:18" x14ac:dyDescent="0.35">
      <c r="A29" t="str">
        <f>A13</f>
        <v>Control</v>
      </c>
      <c r="B29" s="6">
        <f>F13</f>
        <v>8.1303333333333327</v>
      </c>
      <c r="C29" s="6">
        <f>G13</f>
        <v>0.75175816146772489</v>
      </c>
      <c r="D29" s="6">
        <f>Q13</f>
        <v>41.027166666666666</v>
      </c>
      <c r="E29" s="6">
        <f>R13</f>
        <v>4.0868610917589727</v>
      </c>
    </row>
    <row r="30" spans="1:18" x14ac:dyDescent="0.35">
      <c r="A30" t="str">
        <f>A16</f>
        <v>CEM I +0.1% FeCN</v>
      </c>
      <c r="B30" s="6">
        <f>F16</f>
        <v>8.0630000000000006</v>
      </c>
      <c r="C30" s="6">
        <f>G16</f>
        <v>7.4343795975185381E-2</v>
      </c>
      <c r="D30" s="6">
        <f>Q16</f>
        <v>39.615333333333332</v>
      </c>
      <c r="E30" s="6">
        <f>R16</f>
        <v>2.8835593601195986</v>
      </c>
    </row>
    <row r="31" spans="1:18" x14ac:dyDescent="0.35">
      <c r="A31" t="str">
        <f>A19</f>
        <v>CEM I +1% FeCN</v>
      </c>
      <c r="B31" s="6">
        <f>F19</f>
        <v>7.556</v>
      </c>
      <c r="C31" s="6">
        <f>G19</f>
        <v>0.39980120059849777</v>
      </c>
      <c r="D31" s="6">
        <f>Q19</f>
        <v>37.719166666666666</v>
      </c>
      <c r="E31" s="6">
        <f>R19</f>
        <v>2.5453589792666409</v>
      </c>
    </row>
  </sheetData>
  <mergeCells count="20">
    <mergeCell ref="R13:R15"/>
    <mergeCell ref="A13:A15"/>
    <mergeCell ref="F13:F15"/>
    <mergeCell ref="G13:G15"/>
    <mergeCell ref="I13:I15"/>
    <mergeCell ref="Q13:Q15"/>
    <mergeCell ref="I19:I21"/>
    <mergeCell ref="Q19:Q21"/>
    <mergeCell ref="R19:R21"/>
    <mergeCell ref="A16:A18"/>
    <mergeCell ref="F16:F18"/>
    <mergeCell ref="G16:G18"/>
    <mergeCell ref="I16:I18"/>
    <mergeCell ref="Q16:Q18"/>
    <mergeCell ref="R16:R18"/>
    <mergeCell ref="B27:C27"/>
    <mergeCell ref="D27:E27"/>
    <mergeCell ref="A19:A21"/>
    <mergeCell ref="F19:F21"/>
    <mergeCell ref="G19:G2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3"/>
  <sheetViews>
    <sheetView zoomScale="70" zoomScaleNormal="70" workbookViewId="0">
      <selection activeCell="V13" sqref="V13"/>
    </sheetView>
  </sheetViews>
  <sheetFormatPr defaultRowHeight="14.5" x14ac:dyDescent="0.35"/>
  <cols>
    <col min="1" max="1" width="16.26953125" customWidth="1"/>
    <col min="2" max="2" width="9.1796875" bestFit="1" customWidth="1"/>
    <col min="9" max="9" width="16.81640625" customWidth="1"/>
    <col min="10" max="10" width="8.7265625" customWidth="1"/>
  </cols>
  <sheetData>
    <row r="1" spans="1:18" x14ac:dyDescent="0.35">
      <c r="A1" t="s">
        <v>0</v>
      </c>
      <c r="B1" s="1">
        <v>44361</v>
      </c>
    </row>
    <row r="2" spans="1:18" x14ac:dyDescent="0.35">
      <c r="A2" t="s">
        <v>1</v>
      </c>
      <c r="B2" s="1">
        <v>44393</v>
      </c>
      <c r="D2">
        <f>B2-B1</f>
        <v>32</v>
      </c>
      <c r="E2" t="s">
        <v>2</v>
      </c>
    </row>
    <row r="3" spans="1:18" x14ac:dyDescent="0.35">
      <c r="B3" s="1">
        <f>B1+90</f>
        <v>44451</v>
      </c>
      <c r="D3" t="s">
        <v>38</v>
      </c>
    </row>
    <row r="4" spans="1:18" x14ac:dyDescent="0.35">
      <c r="A4" t="s">
        <v>11</v>
      </c>
      <c r="I4" t="s">
        <v>11</v>
      </c>
    </row>
    <row r="5" spans="1:18" x14ac:dyDescent="0.35">
      <c r="A5" t="s">
        <v>12</v>
      </c>
      <c r="B5">
        <v>5.0000000000000001E-3</v>
      </c>
      <c r="C5" t="s">
        <v>13</v>
      </c>
      <c r="I5" t="s">
        <v>12</v>
      </c>
      <c r="J5" t="s">
        <v>31</v>
      </c>
      <c r="K5" t="s">
        <v>13</v>
      </c>
    </row>
    <row r="6" spans="1:18" x14ac:dyDescent="0.35">
      <c r="A6" t="s">
        <v>14</v>
      </c>
      <c r="B6">
        <v>0.01</v>
      </c>
      <c r="C6" t="s">
        <v>15</v>
      </c>
      <c r="I6" t="s">
        <v>14</v>
      </c>
      <c r="J6">
        <v>0.1</v>
      </c>
      <c r="K6" t="s">
        <v>15</v>
      </c>
    </row>
    <row r="7" spans="1:18" x14ac:dyDescent="0.35">
      <c r="A7" t="s">
        <v>16</v>
      </c>
      <c r="B7">
        <v>20</v>
      </c>
      <c r="C7" t="s">
        <v>17</v>
      </c>
      <c r="I7" t="s">
        <v>16</v>
      </c>
      <c r="J7">
        <v>20</v>
      </c>
      <c r="K7" t="s">
        <v>17</v>
      </c>
    </row>
    <row r="10" spans="1:18" x14ac:dyDescent="0.35">
      <c r="A10" t="s">
        <v>33</v>
      </c>
      <c r="B10">
        <v>100</v>
      </c>
      <c r="C10" t="s">
        <v>34</v>
      </c>
    </row>
    <row r="11" spans="1:18" x14ac:dyDescent="0.35">
      <c r="A11" t="s">
        <v>35</v>
      </c>
      <c r="B11">
        <v>40</v>
      </c>
    </row>
    <row r="12" spans="1:18" x14ac:dyDescent="0.35">
      <c r="A12" t="s">
        <v>36</v>
      </c>
      <c r="B12">
        <v>40</v>
      </c>
    </row>
    <row r="13" spans="1:18" x14ac:dyDescent="0.35">
      <c r="A13" s="2" t="s">
        <v>7</v>
      </c>
      <c r="B13" s="2"/>
      <c r="C13" s="2" t="s">
        <v>9</v>
      </c>
      <c r="D13" s="2" t="s">
        <v>32</v>
      </c>
      <c r="E13" s="3" t="s">
        <v>19</v>
      </c>
      <c r="F13" s="3" t="s">
        <v>20</v>
      </c>
      <c r="G13" s="3" t="s">
        <v>21</v>
      </c>
      <c r="I13" s="2" t="s">
        <v>8</v>
      </c>
      <c r="J13" s="2"/>
      <c r="K13" s="2" t="s">
        <v>23</v>
      </c>
      <c r="L13" s="2" t="s">
        <v>24</v>
      </c>
      <c r="M13" s="2" t="s">
        <v>25</v>
      </c>
      <c r="N13" s="3" t="s">
        <v>27</v>
      </c>
      <c r="O13" s="3" t="s">
        <v>26</v>
      </c>
      <c r="P13" s="3" t="s">
        <v>21</v>
      </c>
      <c r="Q13" s="3" t="s">
        <v>20</v>
      </c>
      <c r="R13" s="3" t="s">
        <v>21</v>
      </c>
    </row>
    <row r="14" spans="1:18" x14ac:dyDescent="0.35">
      <c r="A14" s="2"/>
      <c r="B14" s="2"/>
      <c r="C14" s="2"/>
      <c r="D14" s="2"/>
      <c r="E14" s="3" t="s">
        <v>7</v>
      </c>
      <c r="F14" s="3"/>
      <c r="G14" s="3"/>
      <c r="I14" s="2"/>
      <c r="J14" s="2"/>
      <c r="K14" s="2"/>
      <c r="L14" s="2"/>
      <c r="M14" s="2"/>
      <c r="N14" s="3"/>
      <c r="O14" s="3" t="s">
        <v>8</v>
      </c>
      <c r="P14" s="3"/>
      <c r="Q14" s="3"/>
      <c r="R14" s="3"/>
    </row>
    <row r="15" spans="1:18" x14ac:dyDescent="0.35">
      <c r="A15" s="10" t="s">
        <v>3</v>
      </c>
      <c r="B15" s="2" t="s">
        <v>4</v>
      </c>
      <c r="C15" s="2"/>
      <c r="D15" s="2"/>
      <c r="E15" s="2"/>
      <c r="F15" s="10">
        <f>AVERAGE(E15:E17)</f>
        <v>1.2985</v>
      </c>
      <c r="G15" s="10">
        <f>_xlfn.STDEV.S(E15:E17)</f>
        <v>1.6263455967290685E-2</v>
      </c>
      <c r="I15" s="10" t="s">
        <v>3</v>
      </c>
      <c r="J15" s="2" t="s">
        <v>4</v>
      </c>
      <c r="K15" s="2">
        <v>5.5339999999999998</v>
      </c>
      <c r="L15" s="2">
        <v>3.4590000000000001</v>
      </c>
      <c r="M15" s="2">
        <v>5.2990000000000004</v>
      </c>
      <c r="N15" s="2">
        <v>3.3119999999999998</v>
      </c>
      <c r="O15" s="2"/>
      <c r="P15" s="2">
        <f>AVERAGE(L15,N15)</f>
        <v>3.3855</v>
      </c>
      <c r="Q15" s="10">
        <f>AVERAGE(P15:P17)</f>
        <v>3.2235</v>
      </c>
      <c r="R15" s="10">
        <f>_xlfn.STDEV.S(P15:P17)</f>
        <v>0.23820002099076301</v>
      </c>
    </row>
    <row r="16" spans="1:18" x14ac:dyDescent="0.35">
      <c r="A16" s="10"/>
      <c r="B16" s="2" t="s">
        <v>5</v>
      </c>
      <c r="C16" s="2">
        <v>0.56100000000000005</v>
      </c>
      <c r="D16" s="2">
        <f>1.5*$B$10/($B$11*$B$12^2)</f>
        <v>2.3437499999999999E-3</v>
      </c>
      <c r="E16" s="2">
        <v>1.31</v>
      </c>
      <c r="F16" s="10"/>
      <c r="G16" s="10"/>
      <c r="I16" s="10"/>
      <c r="J16" s="2" t="s">
        <v>5</v>
      </c>
      <c r="K16" s="2">
        <v>4.7869999999999999</v>
      </c>
      <c r="L16" s="2">
        <v>2.992</v>
      </c>
      <c r="M16" s="2">
        <v>5.8849999999999998</v>
      </c>
      <c r="N16" s="2">
        <v>3.6779999999999999</v>
      </c>
      <c r="O16" s="2"/>
      <c r="P16" s="2">
        <f t="shared" ref="P16:P23" si="0">AVERAGE(L16,N16)</f>
        <v>3.335</v>
      </c>
      <c r="Q16" s="10"/>
      <c r="R16" s="10"/>
    </row>
    <row r="17" spans="1:18" x14ac:dyDescent="0.35">
      <c r="A17" s="10"/>
      <c r="B17" s="2" t="s">
        <v>6</v>
      </c>
      <c r="C17" s="2">
        <v>0.54900000000000004</v>
      </c>
      <c r="D17" s="2">
        <f t="shared" ref="D17:D23" si="1">1.5*$B$10/($B$11*$B$12^2)</f>
        <v>2.3437499999999999E-3</v>
      </c>
      <c r="E17" s="2">
        <v>1.2869999999999999</v>
      </c>
      <c r="F17" s="10"/>
      <c r="G17" s="10"/>
      <c r="I17" s="10"/>
      <c r="J17" s="2" t="s">
        <v>6</v>
      </c>
      <c r="K17" s="2">
        <v>5.1020000000000003</v>
      </c>
      <c r="L17" s="2">
        <v>3.1890000000000001</v>
      </c>
      <c r="M17" s="2">
        <v>4.3369999999999997</v>
      </c>
      <c r="N17" s="2">
        <v>2.7109999999999999</v>
      </c>
      <c r="O17" s="2"/>
      <c r="P17" s="2">
        <f t="shared" si="0"/>
        <v>2.95</v>
      </c>
      <c r="Q17" s="10"/>
      <c r="R17" s="10"/>
    </row>
    <row r="18" spans="1:18" x14ac:dyDescent="0.35">
      <c r="A18" s="7" t="s">
        <v>30</v>
      </c>
      <c r="B18" s="4">
        <v>1</v>
      </c>
      <c r="C18" s="2">
        <v>0.56100000000000005</v>
      </c>
      <c r="D18" s="2">
        <f t="shared" si="1"/>
        <v>2.3437499999999999E-3</v>
      </c>
      <c r="E18" s="2">
        <v>1.3160000000000001</v>
      </c>
      <c r="F18" s="10">
        <f>AVERAGE(E18:E20)</f>
        <v>1.4363333333333335</v>
      </c>
      <c r="G18" s="10">
        <f>_xlfn.STDEV.S(E18:E20)</f>
        <v>0.13107377057723385</v>
      </c>
      <c r="I18" s="7" t="s">
        <v>30</v>
      </c>
      <c r="J18" s="4">
        <v>1</v>
      </c>
      <c r="K18" s="2">
        <v>5.194</v>
      </c>
      <c r="L18" s="2">
        <v>3.246</v>
      </c>
      <c r="M18" s="2">
        <v>5.8609999999999998</v>
      </c>
      <c r="N18" s="2">
        <v>3.6629999999999998</v>
      </c>
      <c r="O18" s="2"/>
      <c r="P18" s="2">
        <f t="shared" si="0"/>
        <v>3.4544999999999999</v>
      </c>
      <c r="Q18" s="10">
        <f t="shared" ref="Q18" si="2">AVERAGE(P18:P20)</f>
        <v>3.5176666666666669</v>
      </c>
      <c r="R18" s="10">
        <f t="shared" ref="R18" si="3">_xlfn.STDEV.S(P18:P20)</f>
        <v>6.275414992917476E-2</v>
      </c>
    </row>
    <row r="19" spans="1:18" x14ac:dyDescent="0.35">
      <c r="A19" s="8"/>
      <c r="B19" s="4">
        <v>2</v>
      </c>
      <c r="C19" s="2">
        <v>0.67200000000000004</v>
      </c>
      <c r="D19" s="2">
        <f t="shared" si="1"/>
        <v>2.3437499999999999E-3</v>
      </c>
      <c r="E19" s="2">
        <v>1.5760000000000001</v>
      </c>
      <c r="F19" s="10"/>
      <c r="G19" s="10"/>
      <c r="I19" s="8"/>
      <c r="J19" s="4">
        <v>2</v>
      </c>
      <c r="K19" s="2">
        <v>5.4349999999999996</v>
      </c>
      <c r="L19" s="2">
        <v>3.3969999999999998</v>
      </c>
      <c r="M19" s="2">
        <v>5.8239999999999998</v>
      </c>
      <c r="N19" s="5">
        <v>3.64</v>
      </c>
      <c r="O19" s="2"/>
      <c r="P19" s="2">
        <f t="shared" si="0"/>
        <v>3.5185</v>
      </c>
      <c r="Q19" s="10"/>
      <c r="R19" s="10"/>
    </row>
    <row r="20" spans="1:18" x14ac:dyDescent="0.35">
      <c r="A20" s="9"/>
      <c r="B20" s="4">
        <v>3</v>
      </c>
      <c r="C20" s="2">
        <v>0.60499999999999998</v>
      </c>
      <c r="D20" s="2">
        <f t="shared" si="1"/>
        <v>2.3437499999999999E-3</v>
      </c>
      <c r="E20" s="2">
        <v>1.417</v>
      </c>
      <c r="F20" s="10"/>
      <c r="G20" s="10"/>
      <c r="I20" s="9"/>
      <c r="J20" s="4">
        <v>3</v>
      </c>
      <c r="K20" s="2">
        <v>5.5949999999999998</v>
      </c>
      <c r="L20" s="2">
        <v>3.4969999999999999</v>
      </c>
      <c r="M20" s="2">
        <v>5.8609999999999998</v>
      </c>
      <c r="N20" s="2">
        <v>3.6629999999999998</v>
      </c>
      <c r="O20" s="2"/>
      <c r="P20" s="2">
        <f t="shared" si="0"/>
        <v>3.58</v>
      </c>
      <c r="Q20" s="10"/>
      <c r="R20" s="10"/>
    </row>
    <row r="21" spans="1:18" x14ac:dyDescent="0.35">
      <c r="A21" s="10" t="s">
        <v>37</v>
      </c>
      <c r="B21" s="4">
        <v>1</v>
      </c>
      <c r="C21" s="2">
        <v>0.629</v>
      </c>
      <c r="D21" s="2">
        <f t="shared" si="1"/>
        <v>2.3437499999999999E-3</v>
      </c>
      <c r="E21" s="2">
        <v>1.4750000000000001</v>
      </c>
      <c r="F21" s="10">
        <f>AVERAGE(E21:E23)</f>
        <v>1.4363333333333335</v>
      </c>
      <c r="G21" s="10">
        <f>_xlfn.STDEV.S(E21:E23)</f>
        <v>4.429823171790654E-2</v>
      </c>
      <c r="I21" s="10" t="s">
        <v>37</v>
      </c>
      <c r="J21" s="4">
        <v>1</v>
      </c>
      <c r="K21" s="2">
        <v>6.2430000000000003</v>
      </c>
      <c r="L21" s="2">
        <v>3.9020000000000001</v>
      </c>
      <c r="M21" s="2">
        <v>6.0389999999999997</v>
      </c>
      <c r="N21" s="2">
        <v>3.7749999999999999</v>
      </c>
      <c r="O21" s="2"/>
      <c r="P21" s="2">
        <f>AVERAGE(L21,N21)</f>
        <v>3.8384999999999998</v>
      </c>
      <c r="Q21" s="10">
        <f t="shared" ref="Q21" si="4">AVERAGE(P21:P23)</f>
        <v>3.7509999999999999</v>
      </c>
      <c r="R21" s="10">
        <f t="shared" ref="R21" si="5">_xlfn.STDEV.S(P21:P23)</f>
        <v>9.0924419162290951E-2</v>
      </c>
    </row>
    <row r="22" spans="1:18" x14ac:dyDescent="0.35">
      <c r="A22" s="10"/>
      <c r="B22" s="4">
        <v>2</v>
      </c>
      <c r="C22" s="2">
        <v>0.61699999999999999</v>
      </c>
      <c r="D22" s="2">
        <f t="shared" si="1"/>
        <v>2.3437499999999999E-3</v>
      </c>
      <c r="E22" s="2">
        <v>1.446</v>
      </c>
      <c r="F22" s="10"/>
      <c r="G22" s="10"/>
      <c r="I22" s="10"/>
      <c r="J22" s="4">
        <v>2</v>
      </c>
      <c r="K22" s="2">
        <v>5.9470000000000001</v>
      </c>
      <c r="L22" s="2">
        <v>3.7170000000000001</v>
      </c>
      <c r="M22" s="2">
        <v>6.0759999999999996</v>
      </c>
      <c r="N22" s="2">
        <v>3.798</v>
      </c>
      <c r="O22" s="2"/>
      <c r="P22" s="2">
        <f t="shared" si="0"/>
        <v>3.7575000000000003</v>
      </c>
      <c r="Q22" s="10"/>
      <c r="R22" s="10"/>
    </row>
    <row r="23" spans="1:18" x14ac:dyDescent="0.35">
      <c r="A23" s="10"/>
      <c r="B23" s="4">
        <v>3</v>
      </c>
      <c r="C23" s="2">
        <v>0.59199999999999997</v>
      </c>
      <c r="D23" s="2">
        <f t="shared" si="1"/>
        <v>2.3437499999999999E-3</v>
      </c>
      <c r="E23" s="2">
        <v>1.3879999999999999</v>
      </c>
      <c r="F23" s="10"/>
      <c r="G23" s="10"/>
      <c r="I23" s="10"/>
      <c r="J23" s="4">
        <v>3</v>
      </c>
      <c r="K23" s="2">
        <v>6.5019999999999998</v>
      </c>
      <c r="L23" s="2">
        <v>4.0640000000000001</v>
      </c>
      <c r="M23" s="2">
        <v>5.2</v>
      </c>
      <c r="N23" s="2">
        <v>3.25</v>
      </c>
      <c r="O23" s="2"/>
      <c r="P23" s="2">
        <f t="shared" si="0"/>
        <v>3.657</v>
      </c>
      <c r="Q23" s="10"/>
      <c r="R23" s="10"/>
    </row>
    <row r="26" spans="1:18" x14ac:dyDescent="0.35">
      <c r="B26" t="s">
        <v>7</v>
      </c>
    </row>
    <row r="27" spans="1:18" x14ac:dyDescent="0.35">
      <c r="B27" t="s">
        <v>8</v>
      </c>
    </row>
    <row r="29" spans="1:18" x14ac:dyDescent="0.35">
      <c r="B29" s="11" t="s">
        <v>7</v>
      </c>
      <c r="C29" s="11"/>
      <c r="D29" s="11" t="s">
        <v>8</v>
      </c>
      <c r="E29" s="11"/>
    </row>
    <row r="30" spans="1:18" x14ac:dyDescent="0.35">
      <c r="B30" t="s">
        <v>28</v>
      </c>
      <c r="C30" t="s">
        <v>29</v>
      </c>
      <c r="D30" t="s">
        <v>28</v>
      </c>
      <c r="E30" t="s">
        <v>29</v>
      </c>
    </row>
    <row r="31" spans="1:18" x14ac:dyDescent="0.35">
      <c r="A31" t="str">
        <f>A15</f>
        <v>Control</v>
      </c>
      <c r="B31" s="6">
        <f>F15</f>
        <v>1.2985</v>
      </c>
      <c r="C31" s="6">
        <f>G15</f>
        <v>1.6263455967290685E-2</v>
      </c>
      <c r="D31" s="6">
        <f>Q15</f>
        <v>3.2235</v>
      </c>
      <c r="E31" s="6">
        <f>R15</f>
        <v>0.23820002099076301</v>
      </c>
    </row>
    <row r="32" spans="1:18" x14ac:dyDescent="0.35">
      <c r="A32" t="str">
        <f>A18</f>
        <v>NHL + 0.1% FeCN</v>
      </c>
      <c r="B32" s="6">
        <f>F18</f>
        <v>1.4363333333333335</v>
      </c>
      <c r="C32" s="6">
        <f>G18</f>
        <v>0.13107377057723385</v>
      </c>
      <c r="D32" s="6">
        <f>Q18</f>
        <v>3.5176666666666669</v>
      </c>
      <c r="E32" s="6">
        <f>R18</f>
        <v>6.275414992917476E-2</v>
      </c>
    </row>
    <row r="33" spans="1:5" x14ac:dyDescent="0.35">
      <c r="A33" t="str">
        <f>A21</f>
        <v>NHL + 1% FeCN</v>
      </c>
      <c r="B33" s="6">
        <f>F21</f>
        <v>1.4363333333333335</v>
      </c>
      <c r="C33" s="6">
        <f>G21</f>
        <v>4.429823171790654E-2</v>
      </c>
      <c r="D33" s="6">
        <f>Q21</f>
        <v>3.7509999999999999</v>
      </c>
      <c r="E33" s="6">
        <f>R21</f>
        <v>9.0924419162290951E-2</v>
      </c>
    </row>
  </sheetData>
  <mergeCells count="20">
    <mergeCell ref="R15:R17"/>
    <mergeCell ref="A15:A17"/>
    <mergeCell ref="F15:F17"/>
    <mergeCell ref="G15:G17"/>
    <mergeCell ref="I15:I17"/>
    <mergeCell ref="Q15:Q17"/>
    <mergeCell ref="I21:I23"/>
    <mergeCell ref="Q21:Q23"/>
    <mergeCell ref="R21:R23"/>
    <mergeCell ref="A18:A20"/>
    <mergeCell ref="F18:F20"/>
    <mergeCell ref="G18:G20"/>
    <mergeCell ref="I18:I20"/>
    <mergeCell ref="Q18:Q20"/>
    <mergeCell ref="R18:R20"/>
    <mergeCell ref="B29:C29"/>
    <mergeCell ref="D29:E29"/>
    <mergeCell ref="A21:A23"/>
    <mergeCell ref="F21:F23"/>
    <mergeCell ref="G21:G23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1"/>
  <sheetViews>
    <sheetView topLeftCell="A31" zoomScale="70" zoomScaleNormal="70" workbookViewId="0">
      <selection activeCell="W43" sqref="W43"/>
    </sheetView>
  </sheetViews>
  <sheetFormatPr defaultRowHeight="14.5" x14ac:dyDescent="0.35"/>
  <cols>
    <col min="1" max="1" width="16.26953125" customWidth="1"/>
    <col min="2" max="5" width="9.453125" bestFit="1" customWidth="1"/>
    <col min="9" max="9" width="16.81640625" customWidth="1"/>
    <col min="10" max="10" width="8.7265625" customWidth="1"/>
  </cols>
  <sheetData>
    <row r="1" spans="1:18" x14ac:dyDescent="0.35">
      <c r="A1" t="s">
        <v>0</v>
      </c>
      <c r="B1" s="1">
        <v>44342</v>
      </c>
    </row>
    <row r="2" spans="1:18" x14ac:dyDescent="0.35">
      <c r="B2" s="1"/>
    </row>
    <row r="3" spans="1:18" x14ac:dyDescent="0.35">
      <c r="A3" t="s">
        <v>1</v>
      </c>
      <c r="B3" s="1">
        <f>B1+90</f>
        <v>44432</v>
      </c>
      <c r="D3">
        <v>90</v>
      </c>
      <c r="E3" t="s">
        <v>2</v>
      </c>
    </row>
    <row r="4" spans="1:18" x14ac:dyDescent="0.35">
      <c r="B4" s="1"/>
    </row>
    <row r="6" spans="1:18" x14ac:dyDescent="0.35">
      <c r="A6" t="s">
        <v>11</v>
      </c>
      <c r="I6" t="s">
        <v>11</v>
      </c>
    </row>
    <row r="7" spans="1:18" x14ac:dyDescent="0.35">
      <c r="A7" t="s">
        <v>12</v>
      </c>
      <c r="B7">
        <v>5.0000000000000001E-3</v>
      </c>
      <c r="C7" t="s">
        <v>13</v>
      </c>
      <c r="I7" t="s">
        <v>12</v>
      </c>
      <c r="J7" t="s">
        <v>31</v>
      </c>
      <c r="K7" t="s">
        <v>13</v>
      </c>
    </row>
    <row r="8" spans="1:18" x14ac:dyDescent="0.35">
      <c r="A8" t="s">
        <v>14</v>
      </c>
      <c r="B8">
        <v>0.01</v>
      </c>
      <c r="C8" t="s">
        <v>15</v>
      </c>
      <c r="I8" t="s">
        <v>14</v>
      </c>
      <c r="J8">
        <v>0.1</v>
      </c>
      <c r="K8" t="s">
        <v>15</v>
      </c>
    </row>
    <row r="9" spans="1:18" x14ac:dyDescent="0.35">
      <c r="A9" t="s">
        <v>16</v>
      </c>
      <c r="B9">
        <v>20</v>
      </c>
      <c r="C9" t="s">
        <v>17</v>
      </c>
      <c r="I9" t="s">
        <v>16</v>
      </c>
      <c r="J9">
        <v>20</v>
      </c>
      <c r="K9" t="s">
        <v>17</v>
      </c>
    </row>
    <row r="11" spans="1:18" x14ac:dyDescent="0.35">
      <c r="A11" s="2" t="s">
        <v>7</v>
      </c>
      <c r="B11" s="2"/>
      <c r="C11" s="2" t="s">
        <v>9</v>
      </c>
      <c r="D11" s="2" t="s">
        <v>10</v>
      </c>
      <c r="E11" s="3" t="s">
        <v>19</v>
      </c>
      <c r="F11" s="3" t="s">
        <v>20</v>
      </c>
      <c r="G11" s="3" t="s">
        <v>21</v>
      </c>
      <c r="I11" s="2" t="s">
        <v>8</v>
      </c>
      <c r="J11" s="2"/>
      <c r="K11" s="2" t="s">
        <v>23</v>
      </c>
      <c r="L11" s="2" t="s">
        <v>24</v>
      </c>
      <c r="M11" s="2" t="s">
        <v>25</v>
      </c>
      <c r="N11" s="3" t="s">
        <v>27</v>
      </c>
      <c r="O11" s="3" t="s">
        <v>26</v>
      </c>
      <c r="P11" s="3" t="s">
        <v>21</v>
      </c>
      <c r="Q11" s="3" t="s">
        <v>20</v>
      </c>
      <c r="R11" s="3" t="s">
        <v>21</v>
      </c>
    </row>
    <row r="12" spans="1:18" x14ac:dyDescent="0.35">
      <c r="A12" s="2"/>
      <c r="B12" s="2"/>
      <c r="C12" s="2"/>
      <c r="D12" s="2"/>
      <c r="E12" s="3" t="s">
        <v>7</v>
      </c>
      <c r="F12" s="3"/>
      <c r="G12" s="3"/>
      <c r="I12" s="2"/>
      <c r="J12" s="2"/>
      <c r="K12" s="2"/>
      <c r="L12" s="2"/>
      <c r="M12" s="2"/>
      <c r="N12" s="3"/>
      <c r="O12" s="3" t="s">
        <v>8</v>
      </c>
      <c r="P12" s="3"/>
      <c r="Q12" s="3"/>
      <c r="R12" s="3"/>
    </row>
    <row r="13" spans="1:18" x14ac:dyDescent="0.35">
      <c r="A13" s="10" t="s">
        <v>3</v>
      </c>
      <c r="B13" s="2" t="s">
        <v>4</v>
      </c>
      <c r="C13" s="2">
        <v>0.69099999999999995</v>
      </c>
      <c r="D13" s="2"/>
      <c r="E13" s="2">
        <v>1.619</v>
      </c>
      <c r="F13" s="10">
        <f>AVERAGE(E13:E14)</f>
        <v>2.2334999999999998</v>
      </c>
      <c r="G13" s="10">
        <f>_xlfn.STDEV.S(E13:E14)</f>
        <v>0.86903423407826697</v>
      </c>
      <c r="I13" s="10" t="s">
        <v>3</v>
      </c>
      <c r="J13" s="2" t="s">
        <v>4</v>
      </c>
      <c r="K13" s="2">
        <v>10.068</v>
      </c>
      <c r="L13" s="2">
        <v>6.2930000000000001</v>
      </c>
      <c r="M13" s="2">
        <v>10.236000000000001</v>
      </c>
      <c r="N13" s="2">
        <v>6.3970000000000002</v>
      </c>
      <c r="O13" s="2">
        <f>AVERAGE(K13,M13)</f>
        <v>10.152000000000001</v>
      </c>
      <c r="P13" s="2">
        <f>AVERAGE(L13,N13)</f>
        <v>6.3450000000000006</v>
      </c>
      <c r="Q13" s="10">
        <f>AVERAGE(P13:P15)</f>
        <v>5.6433333333333335</v>
      </c>
      <c r="R13" s="10">
        <f>_xlfn.STDEV.S(P13:P15)</f>
        <v>0.7907515939492914</v>
      </c>
    </row>
    <row r="14" spans="1:18" x14ac:dyDescent="0.35">
      <c r="A14" s="10"/>
      <c r="B14" s="2" t="s">
        <v>5</v>
      </c>
      <c r="C14" s="2">
        <v>1.2150000000000001</v>
      </c>
      <c r="D14" s="2"/>
      <c r="E14" s="2">
        <v>2.8479999999999999</v>
      </c>
      <c r="F14" s="10"/>
      <c r="G14" s="10"/>
      <c r="I14" s="10"/>
      <c r="J14" s="2" t="s">
        <v>5</v>
      </c>
      <c r="K14" s="2">
        <v>9.9819999999999993</v>
      </c>
      <c r="L14" s="2">
        <v>6.2380000000000004</v>
      </c>
      <c r="M14" s="2">
        <v>8.5749999999999993</v>
      </c>
      <c r="N14" s="2">
        <v>5.359</v>
      </c>
      <c r="O14" s="2">
        <f t="shared" ref="O14:P21" si="0">AVERAGE(K14,M14)</f>
        <v>9.2784999999999993</v>
      </c>
      <c r="P14" s="2">
        <f t="shared" si="0"/>
        <v>5.7985000000000007</v>
      </c>
      <c r="Q14" s="10"/>
      <c r="R14" s="10"/>
    </row>
    <row r="15" spans="1:18" x14ac:dyDescent="0.35">
      <c r="A15" s="10"/>
      <c r="B15" s="2" t="s">
        <v>6</v>
      </c>
      <c r="C15" s="2"/>
      <c r="D15" s="2"/>
      <c r="E15" s="2"/>
      <c r="F15" s="10"/>
      <c r="G15" s="10"/>
      <c r="I15" s="10"/>
      <c r="J15" s="2" t="s">
        <v>6</v>
      </c>
      <c r="K15" s="2">
        <v>6.7060000000000004</v>
      </c>
      <c r="L15" s="2">
        <v>4.1909999999999998</v>
      </c>
      <c r="M15" s="2">
        <v>8.6120000000000001</v>
      </c>
      <c r="N15" s="2">
        <v>5.3819999999999997</v>
      </c>
      <c r="O15" s="2">
        <f t="shared" si="0"/>
        <v>7.6590000000000007</v>
      </c>
      <c r="P15" s="2">
        <f t="shared" si="0"/>
        <v>4.7865000000000002</v>
      </c>
      <c r="Q15" s="10"/>
      <c r="R15" s="10"/>
    </row>
    <row r="16" spans="1:18" x14ac:dyDescent="0.35">
      <c r="A16" s="7" t="s">
        <v>39</v>
      </c>
      <c r="B16" s="4">
        <v>1</v>
      </c>
      <c r="C16" s="2">
        <v>1.147</v>
      </c>
      <c r="D16" s="2"/>
      <c r="E16" s="2">
        <v>2.6890000000000001</v>
      </c>
      <c r="F16" s="10">
        <f>AVERAGE(E16:E18)</f>
        <v>2.6216666666666666</v>
      </c>
      <c r="G16" s="10">
        <f>_xlfn.STDEV.S(E16:E18)</f>
        <v>6.5125519831578507E-2</v>
      </c>
      <c r="I16" s="7" t="s">
        <v>39</v>
      </c>
      <c r="J16" s="4">
        <v>1</v>
      </c>
      <c r="K16" s="2">
        <v>8.7850000000000001</v>
      </c>
      <c r="L16" s="2">
        <v>5.49</v>
      </c>
      <c r="M16" s="2">
        <v>9.5679999999999996</v>
      </c>
      <c r="N16" s="2">
        <v>5.98</v>
      </c>
      <c r="O16" s="2">
        <f t="shared" si="0"/>
        <v>9.1765000000000008</v>
      </c>
      <c r="P16" s="2">
        <f t="shared" si="0"/>
        <v>5.7350000000000003</v>
      </c>
      <c r="Q16" s="10">
        <f t="shared" ref="Q16" si="1">AVERAGE(P16:P18)</f>
        <v>5.8773333333333326</v>
      </c>
      <c r="R16" s="10">
        <f t="shared" ref="R16" si="2">_xlfn.STDEV.S(P16:P18)</f>
        <v>0.20436018040052026</v>
      </c>
    </row>
    <row r="17" spans="1:18" x14ac:dyDescent="0.35">
      <c r="A17" s="8"/>
      <c r="B17" s="4">
        <v>2</v>
      </c>
      <c r="C17" s="2">
        <v>1.117</v>
      </c>
      <c r="D17" s="2"/>
      <c r="E17" s="2">
        <v>2.617</v>
      </c>
      <c r="F17" s="10"/>
      <c r="G17" s="10"/>
      <c r="I17" s="8"/>
      <c r="J17" s="4">
        <v>2</v>
      </c>
      <c r="K17" s="2">
        <v>9.5</v>
      </c>
      <c r="L17" s="2">
        <v>5.9379999999999997</v>
      </c>
      <c r="M17" s="2">
        <v>9.0129999999999999</v>
      </c>
      <c r="N17" s="2">
        <v>5.633</v>
      </c>
      <c r="O17" s="2">
        <f t="shared" si="0"/>
        <v>9.2564999999999991</v>
      </c>
      <c r="P17" s="2">
        <f t="shared" si="0"/>
        <v>5.7854999999999999</v>
      </c>
      <c r="Q17" s="10"/>
      <c r="R17" s="10"/>
    </row>
    <row r="18" spans="1:18" x14ac:dyDescent="0.35">
      <c r="A18" s="9"/>
      <c r="B18" s="4">
        <v>3</v>
      </c>
      <c r="C18" s="2">
        <v>1.0920000000000001</v>
      </c>
      <c r="D18" s="2"/>
      <c r="E18" s="2">
        <v>2.5590000000000002</v>
      </c>
      <c r="F18" s="10"/>
      <c r="G18" s="10"/>
      <c r="I18" s="9"/>
      <c r="J18" s="4">
        <v>3</v>
      </c>
      <c r="K18" s="2">
        <v>9.7590000000000003</v>
      </c>
      <c r="L18" s="2">
        <v>6.1</v>
      </c>
      <c r="M18" s="2">
        <v>9.7959999999999994</v>
      </c>
      <c r="N18" s="2">
        <v>6.1230000000000002</v>
      </c>
      <c r="O18" s="2">
        <f t="shared" si="0"/>
        <v>9.7774999999999999</v>
      </c>
      <c r="P18" s="2">
        <f t="shared" si="0"/>
        <v>6.1114999999999995</v>
      </c>
      <c r="Q18" s="10"/>
      <c r="R18" s="10"/>
    </row>
    <row r="19" spans="1:18" x14ac:dyDescent="0.35">
      <c r="A19" s="10" t="s">
        <v>40</v>
      </c>
      <c r="B19" s="4">
        <v>1</v>
      </c>
      <c r="C19" s="2">
        <v>1.0669999999999999</v>
      </c>
      <c r="D19" s="2"/>
      <c r="E19" s="2">
        <v>2.5009999999999999</v>
      </c>
      <c r="F19" s="10">
        <f>AVERAGE(E19:E21)</f>
        <v>2.6506666666666665</v>
      </c>
      <c r="G19" s="10">
        <f>_xlfn.STDEV.S(E19:E21)</f>
        <v>0.12983194265408399</v>
      </c>
      <c r="I19" s="10" t="s">
        <v>40</v>
      </c>
      <c r="J19" s="4">
        <v>1</v>
      </c>
      <c r="K19" s="2">
        <v>9.9809999999999999</v>
      </c>
      <c r="L19" s="2">
        <v>6.2380000000000004</v>
      </c>
      <c r="M19" s="2">
        <v>10.75</v>
      </c>
      <c r="N19" s="2">
        <v>6.7190000000000003</v>
      </c>
      <c r="O19" s="2">
        <f t="shared" si="0"/>
        <v>10.365500000000001</v>
      </c>
      <c r="P19" s="2">
        <f>AVERAGE(L19,N19)</f>
        <v>6.4785000000000004</v>
      </c>
      <c r="Q19" s="10">
        <f t="shared" ref="Q19" si="3">AVERAGE(P19:P21)</f>
        <v>6.2753333333333332</v>
      </c>
      <c r="R19" s="10">
        <f t="shared" ref="R19" si="4">_xlfn.STDEV.S(P19:P21)</f>
        <v>0.48480468575843394</v>
      </c>
    </row>
    <row r="20" spans="1:18" x14ac:dyDescent="0.35">
      <c r="A20" s="10"/>
      <c r="B20" s="4">
        <v>2</v>
      </c>
      <c r="C20" s="2">
        <v>1.1659999999999999</v>
      </c>
      <c r="D20" s="2"/>
      <c r="E20" s="2">
        <v>2.7330000000000001</v>
      </c>
      <c r="F20" s="10"/>
      <c r="G20" s="10"/>
      <c r="I20" s="10"/>
      <c r="J20" s="4">
        <v>2</v>
      </c>
      <c r="K20" s="2">
        <v>10.173999999999999</v>
      </c>
      <c r="L20" s="2">
        <v>6.3579999999999997</v>
      </c>
      <c r="M20" s="2">
        <v>8.1370000000000005</v>
      </c>
      <c r="N20" s="2">
        <v>5.0860000000000003</v>
      </c>
      <c r="O20" s="2">
        <f t="shared" si="0"/>
        <v>9.1555</v>
      </c>
      <c r="P20" s="2">
        <f t="shared" si="0"/>
        <v>5.7219999999999995</v>
      </c>
      <c r="Q20" s="10"/>
      <c r="R20" s="10"/>
    </row>
    <row r="21" spans="1:18" x14ac:dyDescent="0.35">
      <c r="A21" s="10"/>
      <c r="B21" s="4">
        <v>3</v>
      </c>
      <c r="C21" s="2">
        <v>1.1599999999999999</v>
      </c>
      <c r="D21" s="2"/>
      <c r="E21" s="2">
        <v>2.718</v>
      </c>
      <c r="F21" s="10"/>
      <c r="G21" s="10"/>
      <c r="I21" s="10"/>
      <c r="J21" s="4">
        <v>3</v>
      </c>
      <c r="K21" s="2">
        <v>10.49</v>
      </c>
      <c r="L21" s="2">
        <v>6.556</v>
      </c>
      <c r="M21" s="2">
        <v>10.712999999999999</v>
      </c>
      <c r="N21" s="2">
        <v>6.6950000000000003</v>
      </c>
      <c r="O21" s="2">
        <f t="shared" si="0"/>
        <v>10.6015</v>
      </c>
      <c r="P21" s="2">
        <f t="shared" si="0"/>
        <v>6.6255000000000006</v>
      </c>
      <c r="Q21" s="10"/>
      <c r="R21" s="10"/>
    </row>
    <row r="24" spans="1:18" x14ac:dyDescent="0.35">
      <c r="B24" t="s">
        <v>7</v>
      </c>
    </row>
    <row r="25" spans="1:18" x14ac:dyDescent="0.35">
      <c r="B25" t="s">
        <v>8</v>
      </c>
    </row>
    <row r="27" spans="1:18" x14ac:dyDescent="0.35">
      <c r="B27" s="11" t="s">
        <v>7</v>
      </c>
      <c r="C27" s="11"/>
      <c r="D27" s="11" t="s">
        <v>8</v>
      </c>
      <c r="E27" s="11"/>
    </row>
    <row r="28" spans="1:18" x14ac:dyDescent="0.35">
      <c r="B28" t="s">
        <v>28</v>
      </c>
      <c r="C28" t="s">
        <v>29</v>
      </c>
      <c r="D28" t="s">
        <v>28</v>
      </c>
      <c r="E28" t="s">
        <v>29</v>
      </c>
    </row>
    <row r="29" spans="1:18" x14ac:dyDescent="0.35">
      <c r="A29" t="s">
        <v>41</v>
      </c>
      <c r="B29" s="6">
        <f>F13</f>
        <v>2.2334999999999998</v>
      </c>
      <c r="C29" s="6">
        <f>G13</f>
        <v>0.86903423407826697</v>
      </c>
      <c r="D29" s="6">
        <f>Q13</f>
        <v>5.6433333333333335</v>
      </c>
      <c r="E29" s="6">
        <f>R13</f>
        <v>0.7907515939492914</v>
      </c>
    </row>
    <row r="30" spans="1:18" x14ac:dyDescent="0.35">
      <c r="A30" t="s">
        <v>42</v>
      </c>
      <c r="B30" s="6">
        <f>F16</f>
        <v>2.6216666666666666</v>
      </c>
      <c r="C30" s="6">
        <f>G16</f>
        <v>6.5125519831578507E-2</v>
      </c>
      <c r="D30" s="6">
        <f>Q16</f>
        <v>5.8773333333333326</v>
      </c>
      <c r="E30" s="6">
        <f>R16</f>
        <v>0.20436018040052026</v>
      </c>
    </row>
    <row r="31" spans="1:18" x14ac:dyDescent="0.35">
      <c r="A31" t="s">
        <v>43</v>
      </c>
      <c r="B31" s="6">
        <f>F19</f>
        <v>2.6506666666666665</v>
      </c>
      <c r="C31" s="6">
        <f>G19</f>
        <v>0.12983194265408399</v>
      </c>
      <c r="D31" s="6">
        <f>Q19</f>
        <v>6.2753333333333332</v>
      </c>
      <c r="E31" s="6">
        <f>R19</f>
        <v>0.48480468575843394</v>
      </c>
    </row>
  </sheetData>
  <mergeCells count="20">
    <mergeCell ref="R13:R15"/>
    <mergeCell ref="A13:A15"/>
    <mergeCell ref="F13:F15"/>
    <mergeCell ref="G13:G15"/>
    <mergeCell ref="I13:I15"/>
    <mergeCell ref="Q13:Q15"/>
    <mergeCell ref="I19:I21"/>
    <mergeCell ref="Q19:Q21"/>
    <mergeCell ref="R19:R21"/>
    <mergeCell ref="A16:A18"/>
    <mergeCell ref="F16:F18"/>
    <mergeCell ref="G16:G18"/>
    <mergeCell ref="I16:I18"/>
    <mergeCell ref="Q16:Q18"/>
    <mergeCell ref="R16:R18"/>
    <mergeCell ref="B27:C27"/>
    <mergeCell ref="D27:E27"/>
    <mergeCell ref="A19:A21"/>
    <mergeCell ref="F19:F21"/>
    <mergeCell ref="G19:G2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CEM I 28 days</vt:lpstr>
      <vt:lpstr>CEM I 90 days</vt:lpstr>
      <vt:lpstr>NHL 28 days</vt:lpstr>
      <vt:lpstr>NHL 90 days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2024-05-02T10:32:22Z</dcterms:modified>
</cp:coreProperties>
</file>