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versiteittwente-my.sharepoint.com/personal/m_r_boot_utwente_nl/Documents/Various docs/RQ2a - shared flow/dataset to be published/Processed data/"/>
    </mc:Choice>
  </mc:AlternateContent>
  <xr:revisionPtr revIDLastSave="1800" documentId="8_{0D74423F-2EFB-40AA-996B-94225D521123}" xr6:coauthVersionLast="47" xr6:coauthVersionMax="47" xr10:uidLastSave="{7035DEC6-DC70-4AB6-A26E-785151DB3E0C}"/>
  <bookViews>
    <workbookView xWindow="43095" yWindow="0" windowWidth="14610" windowHeight="15585" xr2:uid="{F4FD33E9-F89B-45CF-9B9E-E636E573A25A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6" i="1" l="1"/>
  <c r="AA6" i="1"/>
  <c r="M26" i="1"/>
  <c r="M27" i="1"/>
  <c r="Q24" i="1" l="1"/>
  <c r="BE24" i="1" l="1"/>
  <c r="AQ24" i="1"/>
  <c r="AC24" i="1"/>
  <c r="BC19" i="1" l="1"/>
  <c r="BC18" i="1"/>
  <c r="AO17" i="1"/>
  <c r="AO18" i="1"/>
  <c r="AO19" i="1"/>
  <c r="AA5" i="1"/>
  <c r="AA7" i="1"/>
  <c r="AA16" i="1"/>
  <c r="AA19" i="1"/>
  <c r="AA18" i="1"/>
  <c r="BC6" i="1"/>
  <c r="AO6" i="1"/>
  <c r="AO7" i="1"/>
  <c r="BC7" i="1"/>
  <c r="BC11" i="1"/>
  <c r="BC10" i="1"/>
  <c r="BC9" i="1"/>
  <c r="BC8" i="1"/>
  <c r="AO12" i="1"/>
  <c r="AO11" i="1"/>
  <c r="AO10" i="1"/>
  <c r="AO9" i="1"/>
  <c r="AO8" i="1"/>
  <c r="AA11" i="1"/>
  <c r="AA10" i="1"/>
  <c r="AA9" i="1"/>
  <c r="AA8" i="1"/>
  <c r="AO16" i="1"/>
  <c r="BC17" i="1"/>
  <c r="BC16" i="1"/>
  <c r="BC15" i="1"/>
  <c r="AA17" i="1"/>
  <c r="BC23" i="1"/>
  <c r="BC22" i="1"/>
  <c r="AO23" i="1"/>
  <c r="AO22" i="1"/>
  <c r="AP22" i="1" s="1"/>
  <c r="AA23" i="1"/>
  <c r="AA22" i="1"/>
  <c r="Q23" i="1"/>
  <c r="Q22" i="1"/>
  <c r="BC21" i="1"/>
  <c r="BC20" i="1"/>
  <c r="BC14" i="1"/>
  <c r="BC13" i="1"/>
  <c r="BC12" i="1"/>
  <c r="AO21" i="1"/>
  <c r="AO20" i="1"/>
  <c r="AO15" i="1"/>
  <c r="AO14" i="1"/>
  <c r="AO13" i="1"/>
  <c r="AA21" i="1"/>
  <c r="AA20" i="1"/>
  <c r="AA15" i="1"/>
  <c r="AA14" i="1"/>
  <c r="AA13" i="1"/>
  <c r="AA12" i="1"/>
  <c r="Q20" i="1"/>
  <c r="Q21" i="1"/>
  <c r="Q13" i="1"/>
  <c r="Q12" i="1"/>
  <c r="Q11" i="1"/>
  <c r="Q10" i="1"/>
  <c r="Q14" i="1"/>
  <c r="Q15" i="1"/>
  <c r="Q16" i="1"/>
  <c r="Q17" i="1"/>
  <c r="Q18" i="1"/>
  <c r="Q19" i="1"/>
  <c r="Q9" i="1"/>
  <c r="Q8" i="1"/>
  <c r="BC5" i="1"/>
  <c r="BC4" i="1"/>
  <c r="AO5" i="1"/>
  <c r="AO4" i="1"/>
  <c r="AA4" i="1"/>
  <c r="Q5" i="1"/>
  <c r="Q4" i="1"/>
  <c r="Q6" i="1"/>
  <c r="Q7" i="1"/>
  <c r="Q26" i="1" l="1"/>
  <c r="Q27" i="1"/>
  <c r="BD22" i="1"/>
  <c r="AB22" i="1"/>
  <c r="AB8" i="1"/>
  <c r="AB10" i="1"/>
  <c r="AB4" i="1"/>
  <c r="AP12" i="1"/>
  <c r="AP20" i="1"/>
  <c r="BD18" i="1"/>
  <c r="AP6" i="1"/>
  <c r="AP18" i="1"/>
  <c r="AB12" i="1"/>
  <c r="BD20" i="1"/>
  <c r="AP8" i="1"/>
  <c r="AP14" i="1"/>
  <c r="AB18" i="1"/>
  <c r="AB14" i="1"/>
  <c r="AP4" i="1"/>
  <c r="AP10" i="1"/>
  <c r="AP16" i="1"/>
  <c r="AB16" i="1"/>
  <c r="AB20" i="1"/>
  <c r="BD12" i="1"/>
  <c r="BD6" i="1"/>
  <c r="BD8" i="1"/>
  <c r="BD4" i="1"/>
  <c r="BD14" i="1"/>
  <c r="BD16" i="1"/>
  <c r="BD10" i="1"/>
  <c r="AB24" i="1" l="1"/>
  <c r="BD24" i="1"/>
  <c r="AP24" i="1"/>
</calcChain>
</file>

<file path=xl/sharedStrings.xml><?xml version="1.0" encoding="utf-8"?>
<sst xmlns="http://schemas.openxmlformats.org/spreadsheetml/2006/main" count="257" uniqueCount="100">
  <si>
    <t>pair 1</t>
  </si>
  <si>
    <t>pair 2</t>
  </si>
  <si>
    <t>pair 3</t>
  </si>
  <si>
    <t>pair 4</t>
  </si>
  <si>
    <t>pair 5</t>
  </si>
  <si>
    <t>pair 6</t>
  </si>
  <si>
    <t>pair 7</t>
  </si>
  <si>
    <t>pair 8</t>
  </si>
  <si>
    <t>pair 9</t>
  </si>
  <si>
    <t>pair 10</t>
  </si>
  <si>
    <t>Order balancing (1=no balancing, 2=positive balancing, 3=negative balancing)</t>
  </si>
  <si>
    <t>Tuesday 7 feb afternoon</t>
  </si>
  <si>
    <t>Wednesday 8 feb afternoon</t>
  </si>
  <si>
    <t>Monday 13 feb afternoon</t>
  </si>
  <si>
    <t>Wednesday 15 feb afternoon</t>
  </si>
  <si>
    <t>Monday 6 feb morning</t>
  </si>
  <si>
    <t>Monday 6 feb afternoon</t>
  </si>
  <si>
    <t>Wednesday 8 feb morning</t>
  </si>
  <si>
    <t>remark</t>
  </si>
  <si>
    <t>missing heart rate data</t>
  </si>
  <si>
    <t>malfunctioning bike (little to no motor support)</t>
  </si>
  <si>
    <t>equal (more support)</t>
  </si>
  <si>
    <t>fitter</t>
  </si>
  <si>
    <t>more support</t>
  </si>
  <si>
    <t>equal (fitter)</t>
  </si>
  <si>
    <t>Friday 10 feb morning</t>
  </si>
  <si>
    <t>Friday 17 feb morning</t>
  </si>
  <si>
    <t>partners</t>
  </si>
  <si>
    <t>weekly</t>
  </si>
  <si>
    <t>male</t>
  </si>
  <si>
    <t>monthly</t>
  </si>
  <si>
    <t>female</t>
  </si>
  <si>
    <t>relationship with other cyclist</t>
  </si>
  <si>
    <t>experience cycling on e-bike</t>
  </si>
  <si>
    <t>experience cycling with others</t>
  </si>
  <si>
    <t>age</t>
  </si>
  <si>
    <t>gender</t>
  </si>
  <si>
    <t>daily</t>
  </si>
  <si>
    <t>friends</t>
  </si>
  <si>
    <t>round1_support</t>
  </si>
  <si>
    <t>round2_support</t>
  </si>
  <si>
    <t>round3_support</t>
  </si>
  <si>
    <t>lage HR</t>
  </si>
  <si>
    <t>never or less than 1 day per year</t>
  </si>
  <si>
    <t>both did not like going fast and they did not know the region</t>
  </si>
  <si>
    <t>statement1</t>
  </si>
  <si>
    <t>statement2</t>
  </si>
  <si>
    <t>statement3</t>
  </si>
  <si>
    <t>statement4</t>
  </si>
  <si>
    <t>statement5</t>
  </si>
  <si>
    <t>statement6</t>
  </si>
  <si>
    <t>statement7</t>
  </si>
  <si>
    <t>statement8</t>
  </si>
  <si>
    <t>statement9</t>
  </si>
  <si>
    <t>round 1</t>
  </si>
  <si>
    <t>round 2</t>
  </si>
  <si>
    <t>weather</t>
  </si>
  <si>
    <t>round 3</t>
  </si>
  <si>
    <t>balancing</t>
  </si>
  <si>
    <t>positive</t>
  </si>
  <si>
    <t>negative</t>
  </si>
  <si>
    <t>none</t>
  </si>
  <si>
    <t>flow grade average</t>
  </si>
  <si>
    <t>flow grade individual</t>
  </si>
  <si>
    <t>flow % average</t>
  </si>
  <si>
    <t>Monday 20 feb afternoon</t>
  </si>
  <si>
    <t>exclude within flow/balancing question</t>
  </si>
  <si>
    <t>this couple had 100%, very unlikely true</t>
  </si>
  <si>
    <t>slechte cadence meting</t>
  </si>
  <si>
    <t>first round of flow measurement not correct (from minute 8) due to lack of video for recall, shorter heart rate data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</si>
  <si>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</si>
  <si>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</si>
  <si>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</si>
  <si>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</si>
  <si>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</si>
  <si>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</si>
  <si>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</si>
  <si>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</si>
  <si>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</si>
  <si>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</si>
  <si>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</si>
  <si>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</si>
  <si>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</si>
  <si>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</si>
  <si>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</si>
  <si>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</si>
  <si>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</si>
  <si>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</si>
  <si>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</si>
  <si>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</si>
  <si>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Pairs</t>
  </si>
  <si>
    <t>Person</t>
  </si>
  <si>
    <t>Participant ID</t>
  </si>
  <si>
    <t>Date of data collection</t>
  </si>
  <si>
    <t>Starting direction (0=A, 1=B)</t>
  </si>
  <si>
    <t>Who is fitter</t>
  </si>
  <si>
    <t>STDEV</t>
  </si>
  <si>
    <t>Average</t>
  </si>
  <si>
    <t>autotelic personality score</t>
  </si>
  <si>
    <t>Shared Flow Scores Per Round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</si>
</sst>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0.0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6EFCE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" fillId="4" borderId="0" applyNumberFormat="0" applyBorder="0" applyAlignment="0" applyProtection="0"/>
  </cellStyleXfs>
  <cellXfs count="64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/>
    <xf numFmtId="0" fontId="3" fillId="2" borderId="1" xfId="0" applyFont="1" applyFill="1" applyBorder="1"/>
    <xf numFmtId="0" fontId="3" fillId="0" borderId="0" xfId="0" applyFont="1"/>
    <xf numFmtId="0" fontId="3" fillId="2" borderId="4" xfId="0" applyFont="1" applyFill="1" applyBorder="1"/>
    <xf numFmtId="0" fontId="3" fillId="2" borderId="5" xfId="0" applyFont="1" applyFill="1" applyBorder="1"/>
    <xf numFmtId="0" fontId="0" fillId="0" borderId="9" xfId="0" applyBorder="1"/>
    <xf numFmtId="2" fontId="0" fillId="0" borderId="9" xfId="0" applyNumberFormat="1" applyBorder="1"/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2" fontId="0" fillId="0" borderId="0" xfId="0" applyNumberFormat="1"/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9" xfId="0" applyBorder="1" applyAlignment="1">
      <alignment horizontal="right" vertical="center"/>
    </xf>
    <xf numFmtId="9" fontId="0" fillId="0" borderId="0" xfId="0" applyNumberFormat="1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12" xfId="0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2" xfId="0" applyNumberFormat="1" applyBorder="1"/>
    <xf numFmtId="0" fontId="0" fillId="0" borderId="2" xfId="0" applyBorder="1"/>
    <xf numFmtId="0" fontId="0" fillId="0" borderId="12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2" fontId="0" fillId="0" borderId="2" xfId="1" applyNumberFormat="1" applyFont="1" applyBorder="1"/>
    <xf numFmtId="0" fontId="0" fillId="0" borderId="13" xfId="0" applyBorder="1" applyAlignment="1">
      <alignment horizontal="center"/>
    </xf>
    <xf numFmtId="0" fontId="0" fillId="0" borderId="3" xfId="0" applyBorder="1" applyAlignment="1">
      <alignment horizontal="center"/>
    </xf>
    <xf numFmtId="2" fontId="0" fillId="0" borderId="3" xfId="0" applyNumberFormat="1" applyBorder="1"/>
    <xf numFmtId="0" fontId="0" fillId="0" borderId="3" xfId="0" applyBorder="1"/>
    <xf numFmtId="0" fontId="0" fillId="0" borderId="13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right" vertical="center"/>
    </xf>
    <xf numFmtId="0" fontId="0" fillId="0" borderId="15" xfId="0" applyBorder="1"/>
    <xf numFmtId="2" fontId="0" fillId="0" borderId="15" xfId="0" applyNumberFormat="1" applyBorder="1"/>
    <xf numFmtId="0" fontId="0" fillId="0" borderId="17" xfId="0" applyBorder="1"/>
    <xf numFmtId="2" fontId="0" fillId="0" borderId="17" xfId="0" applyNumberFormat="1" applyBorder="1"/>
    <xf numFmtId="0" fontId="4" fillId="4" borderId="14" xfId="3" applyBorder="1"/>
    <xf numFmtId="0" fontId="4" fillId="4" borderId="16" xfId="3" applyBorder="1"/>
    <xf numFmtId="49" fontId="0" fillId="0" borderId="0" xfId="0" applyNumberFormat="1"/>
    <xf numFmtId="49" fontId="0" fillId="0" borderId="15" xfId="0" applyNumberFormat="1" applyBorder="1"/>
    <xf numFmtId="49" fontId="4" fillId="4" borderId="0" xfId="3" applyNumberFormat="1"/>
    <xf numFmtId="49" fontId="4" fillId="4" borderId="15" xfId="3" applyNumberFormat="1" applyBorder="1"/>
    <xf numFmtId="164" fontId="0" fillId="0" borderId="0" xfId="0" applyNumberFormat="1"/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2" fontId="4" fillId="4" borderId="2" xfId="3" applyNumberFormat="1" applyBorder="1" applyAlignment="1">
      <alignment horizontal="center" vertical="center"/>
    </xf>
    <xf numFmtId="2" fontId="4" fillId="4" borderId="3" xfId="3" applyNumberForma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9" fontId="0" fillId="0" borderId="2" xfId="2" applyFont="1" applyBorder="1" applyAlignment="1">
      <alignment horizontal="center" vertical="center"/>
    </xf>
    <xf numFmtId="9" fontId="0" fillId="0" borderId="3" xfId="2" applyFont="1" applyBorder="1" applyAlignment="1">
      <alignment horizontal="center" vertical="center"/>
    </xf>
    <xf numFmtId="9" fontId="0" fillId="0" borderId="10" xfId="2" applyFont="1" applyBorder="1" applyAlignment="1">
      <alignment horizontal="center" vertical="center"/>
    </xf>
    <xf numFmtId="0" fontId="3" fillId="3" borderId="18" xfId="0" applyFont="1" applyFill="1" applyBorder="1" applyAlignment="1">
      <alignment horizontal="center"/>
    </xf>
    <xf numFmtId="0" fontId="3" fillId="3" borderId="17" xfId="0" applyFont="1" applyFill="1" applyBorder="1" applyAlignment="1">
      <alignment horizontal="center"/>
    </xf>
    <xf numFmtId="0" fontId="3" fillId="3" borderId="19" xfId="0" applyFont="1" applyFill="1" applyBorder="1" applyAlignment="1">
      <alignment horizontal="center"/>
    </xf>
  </cellXfs>
  <cellStyles count="4">
    <cellStyle name="Comma" xfId="1" builtinId="3"/>
    <cellStyle name="Good" xfId="3" builtinId="26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3CB174-E500-4E61-B9BA-F8ABCDC6EE78}">
  <dimension ref="A1:BG36"/>
  <sheetViews>
    <sheetView tabSelected="1" topLeftCell="R1" zoomScaleNormal="100" workbookViewId="0">
      <selection activeCell="AB8" sqref="AB8:AB9"/>
    </sheetView>
  </sheetViews>
  <sheetFormatPr defaultRowHeight="15" x14ac:dyDescent="0.25"/>
  <cols>
    <col min="1" max="1" width="8.7109375" style="6"/>
    <col min="3" max="3" width="15.7109375" customWidth="1"/>
    <col min="4" max="4" width="26" bestFit="1" customWidth="1"/>
    <col min="5" max="5" width="29.85546875" customWidth="1"/>
    <col min="6" max="6" width="13.7109375" customWidth="1"/>
    <col min="7" max="7" width="31.28515625" customWidth="1"/>
    <col min="8" max="10" width="14.42578125" bestFit="1" customWidth="1"/>
    <col min="11" max="11" width="41.85546875" customWidth="1"/>
    <col min="13" max="13" width="10.5703125" bestFit="1" customWidth="1"/>
    <col min="16" max="16" width="11.140625" customWidth="1"/>
    <col min="17" max="17" width="22.140625" customWidth="1"/>
    <col min="18" max="25" width="10.28515625" customWidth="1"/>
    <col min="26" max="26" width="10.5703125" bestFit="1" customWidth="1"/>
    <col min="27" max="27" width="18.42578125" bestFit="1" customWidth="1"/>
    <col min="28" max="28" width="16.7109375" bestFit="1" customWidth="1"/>
    <col min="29" max="29" width="13.42578125" bestFit="1" customWidth="1"/>
    <col min="30" max="30" width="7.7109375" bestFit="1" customWidth="1"/>
    <col min="31" max="31" width="8.7109375" bestFit="1" customWidth="1"/>
    <col min="32" max="40" width="10.28515625" customWidth="1"/>
    <col min="41" max="41" width="18.140625" bestFit="1" customWidth="1"/>
    <col min="42" max="42" width="16.42578125" bestFit="1" customWidth="1"/>
    <col min="43" max="43" width="13.42578125" bestFit="1" customWidth="1"/>
    <col min="44" max="44" width="7.7109375" bestFit="1" customWidth="1"/>
    <col min="45" max="45" width="8.7109375" bestFit="1" customWidth="1"/>
    <col min="46" max="54" width="10.28515625" customWidth="1"/>
    <col min="55" max="55" width="18.140625" bestFit="1" customWidth="1"/>
    <col min="56" max="56" width="16.42578125" bestFit="1" customWidth="1"/>
    <col min="57" max="57" width="13.42578125" bestFit="1" customWidth="1"/>
  </cols>
  <sheetData>
    <row r="1" spans="1:59" x14ac:dyDescent="0.25">
      <c r="R1" s="47" t="s">
        <v>99</v>
      </c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9"/>
    </row>
    <row r="2" spans="1:59" x14ac:dyDescent="0.25">
      <c r="R2" s="61" t="s">
        <v>54</v>
      </c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3"/>
      <c r="AF2" s="61" t="s">
        <v>55</v>
      </c>
      <c r="AG2" s="62"/>
      <c r="AH2" s="62"/>
      <c r="AI2" s="62"/>
      <c r="AJ2" s="62"/>
      <c r="AK2" s="62"/>
      <c r="AL2" s="62"/>
      <c r="AM2" s="62"/>
      <c r="AN2" s="62"/>
      <c r="AO2" s="62"/>
      <c r="AP2" s="62"/>
      <c r="AQ2" s="62"/>
      <c r="AR2" s="62"/>
      <c r="AS2" s="63"/>
      <c r="AT2" s="61" t="s">
        <v>57</v>
      </c>
      <c r="AU2" s="62"/>
      <c r="AV2" s="62"/>
      <c r="AW2" s="62"/>
      <c r="AX2" s="62"/>
      <c r="AY2" s="62"/>
      <c r="AZ2" s="62"/>
      <c r="BA2" s="62"/>
      <c r="BB2" s="62"/>
      <c r="BC2" s="62"/>
      <c r="BD2" s="62"/>
      <c r="BE2" s="62"/>
      <c r="BF2" s="62"/>
      <c r="BG2" s="63"/>
    </row>
    <row r="3" spans="1:59" s="6" customFormat="1" x14ac:dyDescent="0.25">
      <c r="A3" s="6" t="s">
        <v>90</v>
      </c>
      <c r="B3" s="6" t="s">
        <v>91</v>
      </c>
      <c r="C3" s="6" t="s">
        <v>92</v>
      </c>
      <c r="D3" s="6" t="s">
        <v>93</v>
      </c>
      <c r="E3" s="6" t="s">
        <v>94</v>
      </c>
      <c r="F3" s="6" t="s">
        <v>95</v>
      </c>
      <c r="G3" s="6" t="s">
        <v>10</v>
      </c>
      <c r="H3" s="6" t="s">
        <v>39</v>
      </c>
      <c r="I3" s="6" t="s">
        <v>40</v>
      </c>
      <c r="J3" s="6" t="s">
        <v>41</v>
      </c>
      <c r="K3" s="6" t="s">
        <v>18</v>
      </c>
      <c r="L3" s="6" t="s">
        <v>36</v>
      </c>
      <c r="M3" s="6" t="s">
        <v>35</v>
      </c>
      <c r="N3" s="6" t="s">
        <v>34</v>
      </c>
      <c r="O3" s="6" t="s">
        <v>33</v>
      </c>
      <c r="P3" s="6" t="s">
        <v>32</v>
      </c>
      <c r="Q3" s="6" t="s">
        <v>98</v>
      </c>
      <c r="R3" s="7" t="s">
        <v>45</v>
      </c>
      <c r="S3" s="5" t="s">
        <v>46</v>
      </c>
      <c r="T3" s="5" t="s">
        <v>47</v>
      </c>
      <c r="U3" s="5" t="s">
        <v>48</v>
      </c>
      <c r="V3" s="5" t="s">
        <v>49</v>
      </c>
      <c r="W3" s="5" t="s">
        <v>50</v>
      </c>
      <c r="X3" s="5" t="s">
        <v>51</v>
      </c>
      <c r="Y3" s="5" t="s">
        <v>52</v>
      </c>
      <c r="Z3" s="5" t="s">
        <v>53</v>
      </c>
      <c r="AA3" s="5" t="s">
        <v>63</v>
      </c>
      <c r="AB3" s="5" t="s">
        <v>62</v>
      </c>
      <c r="AC3" s="5" t="s">
        <v>64</v>
      </c>
      <c r="AD3" s="5" t="s">
        <v>56</v>
      </c>
      <c r="AE3" s="8" t="s">
        <v>58</v>
      </c>
      <c r="AF3" s="7" t="s">
        <v>45</v>
      </c>
      <c r="AG3" s="5" t="s">
        <v>46</v>
      </c>
      <c r="AH3" s="5" t="s">
        <v>47</v>
      </c>
      <c r="AI3" s="5" t="s">
        <v>48</v>
      </c>
      <c r="AJ3" s="5" t="s">
        <v>49</v>
      </c>
      <c r="AK3" s="5" t="s">
        <v>50</v>
      </c>
      <c r="AL3" s="5" t="s">
        <v>51</v>
      </c>
      <c r="AM3" s="5" t="s">
        <v>52</v>
      </c>
      <c r="AN3" s="5" t="s">
        <v>53</v>
      </c>
      <c r="AO3" s="5" t="s">
        <v>63</v>
      </c>
      <c r="AP3" s="5" t="s">
        <v>62</v>
      </c>
      <c r="AQ3" s="5" t="s">
        <v>64</v>
      </c>
      <c r="AR3" s="5" t="s">
        <v>56</v>
      </c>
      <c r="AS3" s="8" t="s">
        <v>58</v>
      </c>
      <c r="AT3" s="7" t="s">
        <v>45</v>
      </c>
      <c r="AU3" s="5" t="s">
        <v>46</v>
      </c>
      <c r="AV3" s="5" t="s">
        <v>47</v>
      </c>
      <c r="AW3" s="5" t="s">
        <v>48</v>
      </c>
      <c r="AX3" s="5" t="s">
        <v>49</v>
      </c>
      <c r="AY3" s="5" t="s">
        <v>50</v>
      </c>
      <c r="AZ3" s="5" t="s">
        <v>51</v>
      </c>
      <c r="BA3" s="5" t="s">
        <v>52</v>
      </c>
      <c r="BB3" s="5" t="s">
        <v>53</v>
      </c>
      <c r="BC3" s="5" t="s">
        <v>63</v>
      </c>
      <c r="BD3" s="5" t="s">
        <v>62</v>
      </c>
      <c r="BE3" s="5" t="s">
        <v>64</v>
      </c>
      <c r="BF3" s="5" t="s">
        <v>56</v>
      </c>
      <c r="BG3" s="8" t="s">
        <v>58</v>
      </c>
    </row>
    <row r="4" spans="1:59" x14ac:dyDescent="0.25">
      <c r="A4" s="6" t="s">
        <v>0</v>
      </c>
      <c r="B4">
        <v>1</v>
      </c>
      <c r="C4" s="42" t="s">
        <v>70</v>
      </c>
      <c r="D4" t="s">
        <v>15</v>
      </c>
      <c r="E4">
        <v>0</v>
      </c>
      <c r="F4" t="s">
        <v>21</v>
      </c>
      <c r="G4">
        <v>123</v>
      </c>
      <c r="H4">
        <v>3</v>
      </c>
      <c r="I4">
        <v>3</v>
      </c>
      <c r="J4">
        <v>1</v>
      </c>
      <c r="K4" t="s">
        <v>66</v>
      </c>
      <c r="L4" t="s">
        <v>31</v>
      </c>
      <c r="M4">
        <v>65</v>
      </c>
      <c r="N4" t="s">
        <v>37</v>
      </c>
      <c r="O4" t="s">
        <v>37</v>
      </c>
      <c r="P4" t="s">
        <v>38</v>
      </c>
      <c r="Q4" s="15">
        <f>26/7</f>
        <v>3.7142857142857144</v>
      </c>
      <c r="R4" s="12"/>
      <c r="S4" s="2"/>
      <c r="T4" s="2"/>
      <c r="U4" s="2"/>
      <c r="V4" s="2"/>
      <c r="W4" s="2"/>
      <c r="X4" s="2"/>
      <c r="Y4" s="2"/>
      <c r="Z4" s="2"/>
      <c r="AA4" s="4">
        <f>31/9</f>
        <v>3.4444444444444446</v>
      </c>
      <c r="AB4" s="52">
        <f>AVERAGE(AA4:AA5)</f>
        <v>3.3333333333333335</v>
      </c>
      <c r="AC4" s="58"/>
      <c r="AD4" s="1">
        <v>4</v>
      </c>
      <c r="AE4" s="55" t="s">
        <v>61</v>
      </c>
      <c r="AF4" s="11"/>
      <c r="AG4" s="3"/>
      <c r="AH4" s="3"/>
      <c r="AI4" s="3"/>
      <c r="AJ4" s="3"/>
      <c r="AK4" s="3"/>
      <c r="AL4" s="3"/>
      <c r="AM4" s="3"/>
      <c r="AN4" s="3"/>
      <c r="AO4" s="4">
        <f>33/9</f>
        <v>3.6666666666666665</v>
      </c>
      <c r="AP4" s="52">
        <f t="shared" ref="AP4" si="0">AVERAGE(AO4:AO5)</f>
        <v>3.333333333333333</v>
      </c>
      <c r="AQ4" s="58"/>
      <c r="AR4" s="1">
        <v>5</v>
      </c>
      <c r="AS4" s="55" t="s">
        <v>59</v>
      </c>
      <c r="AT4" s="11"/>
      <c r="AU4" s="3"/>
      <c r="AV4" s="3"/>
      <c r="AW4" s="3"/>
      <c r="AX4" s="3"/>
      <c r="AY4" s="3"/>
      <c r="AZ4" s="3"/>
      <c r="BA4" s="3"/>
      <c r="BB4" s="3"/>
      <c r="BC4" s="4">
        <f>31/9</f>
        <v>3.4444444444444446</v>
      </c>
      <c r="BD4" s="52">
        <f>AVERAGE(BC4,BC5)</f>
        <v>3.2222222222222223</v>
      </c>
      <c r="BE4" s="58"/>
      <c r="BF4" s="1">
        <v>5</v>
      </c>
      <c r="BG4" s="55" t="s">
        <v>60</v>
      </c>
    </row>
    <row r="5" spans="1:59" x14ac:dyDescent="0.25">
      <c r="B5">
        <v>2</v>
      </c>
      <c r="C5" s="42" t="s">
        <v>71</v>
      </c>
      <c r="D5" t="s">
        <v>15</v>
      </c>
      <c r="E5">
        <v>0</v>
      </c>
      <c r="F5" t="s">
        <v>24</v>
      </c>
      <c r="G5">
        <v>123</v>
      </c>
      <c r="H5">
        <v>3</v>
      </c>
      <c r="I5">
        <v>5</v>
      </c>
      <c r="J5">
        <v>3</v>
      </c>
      <c r="K5" t="s">
        <v>20</v>
      </c>
      <c r="L5" t="s">
        <v>31</v>
      </c>
      <c r="M5">
        <v>65</v>
      </c>
      <c r="N5" t="s">
        <v>28</v>
      </c>
      <c r="O5" t="s">
        <v>28</v>
      </c>
      <c r="P5" t="s">
        <v>38</v>
      </c>
      <c r="Q5" s="15">
        <f>26/7</f>
        <v>3.7142857142857144</v>
      </c>
      <c r="R5" s="22"/>
      <c r="S5" s="23"/>
      <c r="T5" s="23"/>
      <c r="U5" s="23"/>
      <c r="V5" s="23"/>
      <c r="W5" s="23"/>
      <c r="X5" s="23"/>
      <c r="Y5" s="23"/>
      <c r="Z5" s="23"/>
      <c r="AA5" s="24">
        <f>29/9</f>
        <v>3.2222222222222223</v>
      </c>
      <c r="AB5" s="53"/>
      <c r="AC5" s="59"/>
      <c r="AD5" s="25">
        <v>4</v>
      </c>
      <c r="AE5" s="56"/>
      <c r="AF5" s="26"/>
      <c r="AG5" s="27"/>
      <c r="AH5" s="27"/>
      <c r="AI5" s="27"/>
      <c r="AJ5" s="27"/>
      <c r="AK5" s="27"/>
      <c r="AL5" s="27"/>
      <c r="AM5" s="27"/>
      <c r="AN5" s="27"/>
      <c r="AO5" s="24">
        <f>27/9</f>
        <v>3</v>
      </c>
      <c r="AP5" s="53"/>
      <c r="AQ5" s="59"/>
      <c r="AR5" s="25">
        <v>4</v>
      </c>
      <c r="AS5" s="56"/>
      <c r="AT5" s="26"/>
      <c r="AU5" s="27"/>
      <c r="AV5" s="27"/>
      <c r="AW5" s="27"/>
      <c r="AX5" s="27"/>
      <c r="AY5" s="27"/>
      <c r="AZ5" s="27"/>
      <c r="BA5" s="27"/>
      <c r="BB5" s="27"/>
      <c r="BC5" s="28">
        <f>27/9</f>
        <v>3</v>
      </c>
      <c r="BD5" s="53"/>
      <c r="BE5" s="59"/>
      <c r="BF5" s="25">
        <v>5</v>
      </c>
      <c r="BG5" s="56"/>
    </row>
    <row r="6" spans="1:59" s="36" customFormat="1" x14ac:dyDescent="0.25">
      <c r="A6" s="40" t="s">
        <v>1</v>
      </c>
      <c r="B6" s="36">
        <v>1</v>
      </c>
      <c r="C6" s="43" t="s">
        <v>72</v>
      </c>
      <c r="D6" s="36" t="s">
        <v>16</v>
      </c>
      <c r="E6" s="36">
        <v>1</v>
      </c>
      <c r="F6" s="36" t="s">
        <v>21</v>
      </c>
      <c r="G6" s="36">
        <v>231</v>
      </c>
      <c r="H6" s="36">
        <v>5</v>
      </c>
      <c r="I6" s="36">
        <v>3</v>
      </c>
      <c r="J6" s="36">
        <v>3</v>
      </c>
      <c r="K6" s="36" t="s">
        <v>19</v>
      </c>
      <c r="L6" s="36" t="s">
        <v>31</v>
      </c>
      <c r="M6" s="36">
        <v>71</v>
      </c>
      <c r="N6" s="36" t="s">
        <v>30</v>
      </c>
      <c r="O6" s="36" t="s">
        <v>28</v>
      </c>
      <c r="P6" s="36" t="s">
        <v>27</v>
      </c>
      <c r="Q6" s="37">
        <f>25/7</f>
        <v>3.5714285714285716</v>
      </c>
      <c r="R6" s="11">
        <v>4</v>
      </c>
      <c r="S6" s="3">
        <v>4</v>
      </c>
      <c r="T6" s="3">
        <v>4</v>
      </c>
      <c r="U6" s="3">
        <v>4</v>
      </c>
      <c r="V6" s="3">
        <v>4</v>
      </c>
      <c r="W6" s="3">
        <v>4</v>
      </c>
      <c r="X6" s="3">
        <v>5</v>
      </c>
      <c r="Y6" s="3">
        <v>4</v>
      </c>
      <c r="Z6" s="3">
        <v>5</v>
      </c>
      <c r="AA6" s="4">
        <f>AVERAGE(R6:Z6)</f>
        <v>4.2222222222222223</v>
      </c>
      <c r="AB6" s="50">
        <f>AVERAGE(AA6:AA7)</f>
        <v>4</v>
      </c>
      <c r="AC6" s="58">
        <v>0.81</v>
      </c>
      <c r="AD6" s="1">
        <v>5</v>
      </c>
      <c r="AE6" s="55" t="s">
        <v>59</v>
      </c>
      <c r="AF6" s="11">
        <v>5</v>
      </c>
      <c r="AG6" s="3">
        <v>4</v>
      </c>
      <c r="AH6" s="3">
        <v>4</v>
      </c>
      <c r="AI6" s="3">
        <v>4</v>
      </c>
      <c r="AJ6" s="3">
        <v>4</v>
      </c>
      <c r="AK6" s="3">
        <v>4</v>
      </c>
      <c r="AL6" s="3">
        <v>5</v>
      </c>
      <c r="AM6" s="3">
        <v>4</v>
      </c>
      <c r="AN6" s="3">
        <v>5</v>
      </c>
      <c r="AO6" s="4">
        <f t="shared" ref="AO6:AO23" si="1">AVERAGE(AF6:AN6)</f>
        <v>4.333333333333333</v>
      </c>
      <c r="AP6" s="52">
        <f t="shared" ref="AP6" si="2">AVERAGE(AO6:AO7)</f>
        <v>3.7222222222222223</v>
      </c>
      <c r="AQ6" s="58">
        <v>0.81</v>
      </c>
      <c r="AR6" s="1">
        <v>5</v>
      </c>
      <c r="AS6" s="55" t="s">
        <v>60</v>
      </c>
      <c r="AT6" s="11">
        <v>4</v>
      </c>
      <c r="AU6" s="3">
        <v>4</v>
      </c>
      <c r="AV6" s="3">
        <v>4</v>
      </c>
      <c r="AW6" s="3">
        <v>4</v>
      </c>
      <c r="AX6" s="3">
        <v>4</v>
      </c>
      <c r="AY6" s="3">
        <v>4</v>
      </c>
      <c r="AZ6" s="3">
        <v>4</v>
      </c>
      <c r="BA6" s="3">
        <v>4</v>
      </c>
      <c r="BB6" s="3">
        <v>5</v>
      </c>
      <c r="BC6" s="4">
        <f t="shared" ref="BC6:BC23" si="3">AVERAGE(AT6:BB6)</f>
        <v>4.1111111111111107</v>
      </c>
      <c r="BD6" s="52">
        <f>AVERAGE(BC6,BC7)</f>
        <v>4.1111111111111107</v>
      </c>
      <c r="BE6" s="58">
        <v>1</v>
      </c>
      <c r="BF6" s="1">
        <v>5</v>
      </c>
      <c r="BG6" s="55" t="s">
        <v>61</v>
      </c>
    </row>
    <row r="7" spans="1:59" s="38" customFormat="1" x14ac:dyDescent="0.25">
      <c r="A7" s="41"/>
      <c r="B7" s="38">
        <v>2</v>
      </c>
      <c r="C7" s="44" t="s">
        <v>73</v>
      </c>
      <c r="D7" s="38" t="s">
        <v>16</v>
      </c>
      <c r="E7" s="38">
        <v>1</v>
      </c>
      <c r="F7" s="38" t="s">
        <v>24</v>
      </c>
      <c r="G7" s="38">
        <v>231</v>
      </c>
      <c r="H7" s="38">
        <v>3</v>
      </c>
      <c r="I7" s="38">
        <v>1</v>
      </c>
      <c r="J7" s="38">
        <v>3</v>
      </c>
      <c r="K7" s="38" t="s">
        <v>67</v>
      </c>
      <c r="L7" s="38" t="s">
        <v>29</v>
      </c>
      <c r="M7" s="38">
        <v>71</v>
      </c>
      <c r="N7" s="38" t="s">
        <v>28</v>
      </c>
      <c r="O7" s="38" t="s">
        <v>28</v>
      </c>
      <c r="P7" s="38" t="s">
        <v>27</v>
      </c>
      <c r="Q7" s="39">
        <f>29/7</f>
        <v>4.1428571428571432</v>
      </c>
      <c r="R7" s="11">
        <v>4</v>
      </c>
      <c r="S7" s="3">
        <v>4</v>
      </c>
      <c r="T7" s="3">
        <v>4</v>
      </c>
      <c r="U7" s="3">
        <v>4</v>
      </c>
      <c r="V7" s="3">
        <v>3</v>
      </c>
      <c r="W7" s="3">
        <v>4</v>
      </c>
      <c r="X7" s="3">
        <v>4</v>
      </c>
      <c r="Y7" s="3">
        <v>3</v>
      </c>
      <c r="Z7" s="3">
        <v>4</v>
      </c>
      <c r="AA7" s="4">
        <f t="shared" ref="AA6:AA23" si="4">AVERAGE(R7:Z7)</f>
        <v>3.7777777777777777</v>
      </c>
      <c r="AB7" s="51"/>
      <c r="AC7" s="59"/>
      <c r="AD7" s="1">
        <v>4</v>
      </c>
      <c r="AE7" s="56"/>
      <c r="AF7" s="11">
        <v>3</v>
      </c>
      <c r="AG7" s="3">
        <v>4</v>
      </c>
      <c r="AH7" s="3">
        <v>2</v>
      </c>
      <c r="AI7" s="3">
        <v>2</v>
      </c>
      <c r="AJ7" s="3">
        <v>5</v>
      </c>
      <c r="AK7" s="3">
        <v>4</v>
      </c>
      <c r="AL7" s="3">
        <v>5</v>
      </c>
      <c r="AM7" s="3">
        <v>2</v>
      </c>
      <c r="AN7" s="3">
        <v>1</v>
      </c>
      <c r="AO7" s="4">
        <f t="shared" si="1"/>
        <v>3.1111111111111112</v>
      </c>
      <c r="AP7" s="53"/>
      <c r="AQ7" s="59"/>
      <c r="AR7" s="1">
        <v>4</v>
      </c>
      <c r="AS7" s="56"/>
      <c r="AT7" s="11">
        <v>4</v>
      </c>
      <c r="AU7" s="3">
        <v>5</v>
      </c>
      <c r="AV7" s="3">
        <v>4</v>
      </c>
      <c r="AW7" s="3">
        <v>4</v>
      </c>
      <c r="AX7" s="3">
        <v>4</v>
      </c>
      <c r="AY7" s="3">
        <v>4</v>
      </c>
      <c r="AZ7" s="3">
        <v>4</v>
      </c>
      <c r="BA7" s="3">
        <v>4</v>
      </c>
      <c r="BB7" s="3">
        <v>4</v>
      </c>
      <c r="BC7" s="4">
        <f t="shared" si="3"/>
        <v>4.1111111111111107</v>
      </c>
      <c r="BD7" s="53"/>
      <c r="BE7" s="59"/>
      <c r="BF7" s="1">
        <v>4</v>
      </c>
      <c r="BG7" s="56"/>
    </row>
    <row r="8" spans="1:59" s="36" customFormat="1" x14ac:dyDescent="0.25">
      <c r="A8" s="40" t="s">
        <v>2</v>
      </c>
      <c r="B8" s="36">
        <v>1</v>
      </c>
      <c r="C8" s="45" t="s">
        <v>74</v>
      </c>
      <c r="D8" s="36" t="s">
        <v>11</v>
      </c>
      <c r="E8" s="36">
        <v>0</v>
      </c>
      <c r="F8" s="36" t="s">
        <v>24</v>
      </c>
      <c r="G8" s="36">
        <v>312</v>
      </c>
      <c r="H8" s="36">
        <v>1</v>
      </c>
      <c r="I8" s="36">
        <v>3</v>
      </c>
      <c r="J8" s="36">
        <v>3</v>
      </c>
      <c r="L8" s="36" t="s">
        <v>31</v>
      </c>
      <c r="M8" s="36">
        <v>66</v>
      </c>
      <c r="N8" s="36" t="s">
        <v>28</v>
      </c>
      <c r="O8" s="36" t="s">
        <v>30</v>
      </c>
      <c r="P8" s="36" t="s">
        <v>27</v>
      </c>
      <c r="Q8" s="37">
        <f>25/7</f>
        <v>3.5714285714285716</v>
      </c>
      <c r="R8" s="12">
        <v>4</v>
      </c>
      <c r="S8" s="2">
        <v>4</v>
      </c>
      <c r="T8" s="2">
        <v>4</v>
      </c>
      <c r="U8" s="2">
        <v>4</v>
      </c>
      <c r="V8" s="2">
        <v>4</v>
      </c>
      <c r="W8" s="2">
        <v>4</v>
      </c>
      <c r="X8" s="2">
        <v>4</v>
      </c>
      <c r="Y8" s="2">
        <v>3</v>
      </c>
      <c r="Z8" s="2">
        <v>4</v>
      </c>
      <c r="AA8" s="4">
        <f t="shared" si="4"/>
        <v>3.8888888888888888</v>
      </c>
      <c r="AB8" s="50">
        <f>AVERAGE(AA8:AA9)</f>
        <v>3.9444444444444446</v>
      </c>
      <c r="AC8" s="58">
        <v>0.71</v>
      </c>
      <c r="AD8" s="1">
        <v>5</v>
      </c>
      <c r="AE8" s="55" t="s">
        <v>60</v>
      </c>
      <c r="AF8" s="11">
        <v>4</v>
      </c>
      <c r="AG8" s="3">
        <v>3</v>
      </c>
      <c r="AH8" s="3">
        <v>4</v>
      </c>
      <c r="AI8" s="3">
        <v>3</v>
      </c>
      <c r="AJ8" s="3">
        <v>4</v>
      </c>
      <c r="AK8" s="3">
        <v>4</v>
      </c>
      <c r="AL8" s="3">
        <v>4</v>
      </c>
      <c r="AM8" s="3">
        <v>4</v>
      </c>
      <c r="AN8" s="3">
        <v>4</v>
      </c>
      <c r="AO8" s="4">
        <f t="shared" si="1"/>
        <v>3.7777777777777777</v>
      </c>
      <c r="AP8" s="50">
        <f t="shared" ref="AP8" si="5">AVERAGE(AO8:AO9)</f>
        <v>3.5555555555555554</v>
      </c>
      <c r="AQ8" s="58">
        <v>0.64</v>
      </c>
      <c r="AR8" s="1">
        <v>4</v>
      </c>
      <c r="AS8" s="55" t="s">
        <v>61</v>
      </c>
      <c r="AT8" s="11">
        <v>4</v>
      </c>
      <c r="AU8" s="3">
        <v>4</v>
      </c>
      <c r="AV8" s="3">
        <v>4</v>
      </c>
      <c r="AW8" s="3">
        <v>4</v>
      </c>
      <c r="AX8" s="3">
        <v>4</v>
      </c>
      <c r="AY8" s="3">
        <v>4</v>
      </c>
      <c r="AZ8" s="3">
        <v>4</v>
      </c>
      <c r="BA8" s="3">
        <v>3</v>
      </c>
      <c r="BB8" s="3">
        <v>4</v>
      </c>
      <c r="BC8" s="4">
        <f t="shared" si="3"/>
        <v>3.8888888888888888</v>
      </c>
      <c r="BD8" s="50">
        <f>AVERAGE(BC8,BC9)</f>
        <v>3.833333333333333</v>
      </c>
      <c r="BE8" s="58">
        <v>0.79</v>
      </c>
      <c r="BF8" s="1">
        <v>5</v>
      </c>
      <c r="BG8" s="55" t="s">
        <v>59</v>
      </c>
    </row>
    <row r="9" spans="1:59" s="38" customFormat="1" x14ac:dyDescent="0.25">
      <c r="A9" s="41"/>
      <c r="B9" s="38">
        <v>2</v>
      </c>
      <c r="C9" s="44" t="s">
        <v>75</v>
      </c>
      <c r="D9" s="38" t="s">
        <v>11</v>
      </c>
      <c r="E9" s="38">
        <v>0</v>
      </c>
      <c r="F9" s="38" t="s">
        <v>21</v>
      </c>
      <c r="G9" s="38">
        <v>312</v>
      </c>
      <c r="H9" s="38">
        <v>3</v>
      </c>
      <c r="I9" s="38">
        <v>3</v>
      </c>
      <c r="J9" s="38">
        <v>5</v>
      </c>
      <c r="L9" s="38" t="s">
        <v>29</v>
      </c>
      <c r="M9" s="38">
        <v>70</v>
      </c>
      <c r="N9" s="38" t="s">
        <v>28</v>
      </c>
      <c r="O9" s="38" t="s">
        <v>28</v>
      </c>
      <c r="P9" s="38" t="s">
        <v>27</v>
      </c>
      <c r="Q9" s="39">
        <f>27/7</f>
        <v>3.8571428571428572</v>
      </c>
      <c r="R9" s="12">
        <v>5</v>
      </c>
      <c r="S9" s="2">
        <v>5</v>
      </c>
      <c r="T9" s="2">
        <v>4</v>
      </c>
      <c r="U9" s="2">
        <v>4</v>
      </c>
      <c r="V9" s="2">
        <v>3</v>
      </c>
      <c r="W9" s="2">
        <v>5</v>
      </c>
      <c r="X9" s="2">
        <v>4</v>
      </c>
      <c r="Y9" s="2">
        <v>2</v>
      </c>
      <c r="Z9" s="2">
        <v>4</v>
      </c>
      <c r="AA9" s="4">
        <f t="shared" si="4"/>
        <v>4</v>
      </c>
      <c r="AB9" s="51"/>
      <c r="AC9" s="59"/>
      <c r="AD9" s="1">
        <v>5</v>
      </c>
      <c r="AE9" s="56"/>
      <c r="AF9" s="11">
        <v>5</v>
      </c>
      <c r="AG9" s="3">
        <v>2</v>
      </c>
      <c r="AH9" s="3">
        <v>2</v>
      </c>
      <c r="AI9" s="3">
        <v>4</v>
      </c>
      <c r="AJ9" s="3">
        <v>3</v>
      </c>
      <c r="AK9" s="3">
        <v>4</v>
      </c>
      <c r="AL9" s="3">
        <v>4</v>
      </c>
      <c r="AM9" s="3">
        <v>2</v>
      </c>
      <c r="AN9" s="3">
        <v>4</v>
      </c>
      <c r="AO9" s="4">
        <f t="shared" si="1"/>
        <v>3.3333333333333335</v>
      </c>
      <c r="AP9" s="51"/>
      <c r="AQ9" s="59"/>
      <c r="AR9" s="1">
        <v>5</v>
      </c>
      <c r="AS9" s="56"/>
      <c r="AT9" s="11">
        <v>5</v>
      </c>
      <c r="AU9" s="3">
        <v>4</v>
      </c>
      <c r="AV9" s="3">
        <v>4</v>
      </c>
      <c r="AW9" s="3">
        <v>4</v>
      </c>
      <c r="AX9" s="3">
        <v>3</v>
      </c>
      <c r="AY9" s="3">
        <v>4</v>
      </c>
      <c r="AZ9" s="3">
        <v>4</v>
      </c>
      <c r="BA9" s="3">
        <v>2</v>
      </c>
      <c r="BB9" s="3">
        <v>4</v>
      </c>
      <c r="BC9" s="4">
        <f t="shared" si="3"/>
        <v>3.7777777777777777</v>
      </c>
      <c r="BD9" s="51"/>
      <c r="BE9" s="59"/>
      <c r="BF9" s="1">
        <v>5</v>
      </c>
      <c r="BG9" s="56"/>
    </row>
    <row r="10" spans="1:59" s="36" customFormat="1" x14ac:dyDescent="0.25">
      <c r="A10" s="40" t="s">
        <v>3</v>
      </c>
      <c r="B10" s="36">
        <v>1</v>
      </c>
      <c r="C10" s="45" t="s">
        <v>76</v>
      </c>
      <c r="D10" s="36" t="s">
        <v>17</v>
      </c>
      <c r="E10" s="36">
        <v>1</v>
      </c>
      <c r="F10" s="36" t="s">
        <v>22</v>
      </c>
      <c r="G10" s="36">
        <v>132</v>
      </c>
      <c r="H10" s="36">
        <v>3</v>
      </c>
      <c r="I10" s="36">
        <v>1</v>
      </c>
      <c r="J10" s="36">
        <v>3</v>
      </c>
      <c r="L10" s="36" t="s">
        <v>29</v>
      </c>
      <c r="M10" s="36">
        <v>76</v>
      </c>
      <c r="N10" s="36" t="s">
        <v>30</v>
      </c>
      <c r="O10" s="36" t="s">
        <v>43</v>
      </c>
      <c r="P10" s="36" t="s">
        <v>38</v>
      </c>
      <c r="Q10" s="37">
        <f>28/7</f>
        <v>4</v>
      </c>
      <c r="R10" s="12">
        <v>4</v>
      </c>
      <c r="S10" s="2">
        <v>3</v>
      </c>
      <c r="T10" s="2">
        <v>4</v>
      </c>
      <c r="U10" s="2">
        <v>3</v>
      </c>
      <c r="V10" s="2">
        <v>5</v>
      </c>
      <c r="W10" s="2">
        <v>4</v>
      </c>
      <c r="X10" s="2">
        <v>5</v>
      </c>
      <c r="Y10" s="2">
        <v>4</v>
      </c>
      <c r="Z10" s="2">
        <v>4</v>
      </c>
      <c r="AA10" s="4">
        <f t="shared" si="4"/>
        <v>4</v>
      </c>
      <c r="AB10" s="50">
        <f>AVERAGE(AA10:AA11)</f>
        <v>4.3333333333333339</v>
      </c>
      <c r="AC10" s="58">
        <v>0.72</v>
      </c>
      <c r="AD10" s="1">
        <v>5</v>
      </c>
      <c r="AE10" s="55" t="s">
        <v>61</v>
      </c>
      <c r="AF10" s="11">
        <v>4</v>
      </c>
      <c r="AG10" s="3">
        <v>5</v>
      </c>
      <c r="AH10" s="3">
        <v>5</v>
      </c>
      <c r="AI10" s="3">
        <v>4</v>
      </c>
      <c r="AJ10" s="3">
        <v>5</v>
      </c>
      <c r="AK10" s="3">
        <v>4</v>
      </c>
      <c r="AL10" s="3">
        <v>5</v>
      </c>
      <c r="AM10" s="3">
        <v>5</v>
      </c>
      <c r="AN10" s="3">
        <v>4</v>
      </c>
      <c r="AO10" s="4">
        <f t="shared" si="1"/>
        <v>4.5555555555555554</v>
      </c>
      <c r="AP10" s="50">
        <f t="shared" ref="AP10" si="6">AVERAGE(AO10:AO11)</f>
        <v>4.5555555555555554</v>
      </c>
      <c r="AQ10" s="58">
        <v>0.43</v>
      </c>
      <c r="AR10" s="1">
        <v>5</v>
      </c>
      <c r="AS10" s="55" t="s">
        <v>60</v>
      </c>
      <c r="AT10" s="11">
        <v>5</v>
      </c>
      <c r="AU10" s="3">
        <v>5</v>
      </c>
      <c r="AV10" s="3">
        <v>5</v>
      </c>
      <c r="AW10" s="3">
        <v>4</v>
      </c>
      <c r="AX10" s="3">
        <v>5</v>
      </c>
      <c r="AY10" s="3">
        <v>4</v>
      </c>
      <c r="AZ10" s="3">
        <v>5</v>
      </c>
      <c r="BA10" s="3">
        <v>4</v>
      </c>
      <c r="BB10" s="3">
        <v>4</v>
      </c>
      <c r="BC10" s="4">
        <f t="shared" si="3"/>
        <v>4.5555555555555554</v>
      </c>
      <c r="BD10" s="52">
        <f>AVERAGE(BC10,BC11)</f>
        <v>4.6111111111111107</v>
      </c>
      <c r="BE10" s="58">
        <v>0.73</v>
      </c>
      <c r="BF10" s="1">
        <v>5</v>
      </c>
      <c r="BG10" s="55" t="s">
        <v>59</v>
      </c>
    </row>
    <row r="11" spans="1:59" s="38" customFormat="1" x14ac:dyDescent="0.25">
      <c r="A11" s="41"/>
      <c r="B11" s="38">
        <v>2</v>
      </c>
      <c r="C11" s="44" t="s">
        <v>77</v>
      </c>
      <c r="D11" s="38" t="s">
        <v>17</v>
      </c>
      <c r="E11" s="38">
        <v>1</v>
      </c>
      <c r="F11" s="38" t="s">
        <v>23</v>
      </c>
      <c r="G11" s="38">
        <v>132</v>
      </c>
      <c r="H11" s="38">
        <v>3</v>
      </c>
      <c r="I11" s="38">
        <v>3</v>
      </c>
      <c r="J11" s="38">
        <v>5</v>
      </c>
      <c r="L11" s="38" t="s">
        <v>31</v>
      </c>
      <c r="M11" s="38">
        <v>70</v>
      </c>
      <c r="N11" s="38" t="s">
        <v>28</v>
      </c>
      <c r="O11" s="38" t="s">
        <v>37</v>
      </c>
      <c r="P11" s="38" t="s">
        <v>38</v>
      </c>
      <c r="Q11" s="39">
        <f>26/7</f>
        <v>3.7142857142857144</v>
      </c>
      <c r="R11" s="12">
        <v>5</v>
      </c>
      <c r="S11" s="2">
        <v>5</v>
      </c>
      <c r="T11" s="2">
        <v>5</v>
      </c>
      <c r="U11" s="2">
        <v>5</v>
      </c>
      <c r="V11" s="2">
        <v>5</v>
      </c>
      <c r="W11" s="2">
        <v>5</v>
      </c>
      <c r="X11" s="2">
        <v>5</v>
      </c>
      <c r="Y11" s="2">
        <v>3</v>
      </c>
      <c r="Z11" s="2">
        <v>4</v>
      </c>
      <c r="AA11" s="4">
        <f t="shared" si="4"/>
        <v>4.666666666666667</v>
      </c>
      <c r="AB11" s="51"/>
      <c r="AC11" s="59"/>
      <c r="AD11" s="1">
        <v>5</v>
      </c>
      <c r="AE11" s="56"/>
      <c r="AF11" s="11">
        <v>4</v>
      </c>
      <c r="AG11" s="3">
        <v>5</v>
      </c>
      <c r="AH11" s="3">
        <v>5</v>
      </c>
      <c r="AI11" s="3">
        <v>4</v>
      </c>
      <c r="AJ11" s="3">
        <v>5</v>
      </c>
      <c r="AK11" s="3">
        <v>3</v>
      </c>
      <c r="AL11" s="3">
        <v>5</v>
      </c>
      <c r="AM11" s="3">
        <v>5</v>
      </c>
      <c r="AN11" s="3">
        <v>5</v>
      </c>
      <c r="AO11" s="4">
        <f t="shared" si="1"/>
        <v>4.5555555555555554</v>
      </c>
      <c r="AP11" s="51"/>
      <c r="AQ11" s="59"/>
      <c r="AR11" s="1">
        <v>5</v>
      </c>
      <c r="AS11" s="56"/>
      <c r="AT11" s="11">
        <v>5</v>
      </c>
      <c r="AU11" s="3">
        <v>5</v>
      </c>
      <c r="AV11" s="3">
        <v>5</v>
      </c>
      <c r="AW11" s="3">
        <v>3</v>
      </c>
      <c r="AX11" s="3">
        <v>5</v>
      </c>
      <c r="AY11" s="3">
        <v>4</v>
      </c>
      <c r="AZ11" s="3">
        <v>5</v>
      </c>
      <c r="BA11" s="3">
        <v>5</v>
      </c>
      <c r="BB11" s="3">
        <v>5</v>
      </c>
      <c r="BC11" s="4">
        <f t="shared" si="3"/>
        <v>4.666666666666667</v>
      </c>
      <c r="BD11" s="53"/>
      <c r="BE11" s="59"/>
      <c r="BF11" s="1">
        <v>5</v>
      </c>
      <c r="BG11" s="56"/>
    </row>
    <row r="12" spans="1:59" s="36" customFormat="1" x14ac:dyDescent="0.25">
      <c r="A12" s="40" t="s">
        <v>4</v>
      </c>
      <c r="B12" s="36">
        <v>1</v>
      </c>
      <c r="C12" s="45" t="s">
        <v>78</v>
      </c>
      <c r="D12" s="36" t="s">
        <v>12</v>
      </c>
      <c r="E12" s="36">
        <v>0</v>
      </c>
      <c r="F12" s="36" t="s">
        <v>22</v>
      </c>
      <c r="G12" s="36">
        <v>321</v>
      </c>
      <c r="H12" s="36">
        <v>1</v>
      </c>
      <c r="I12" s="36">
        <v>3</v>
      </c>
      <c r="J12" s="36">
        <v>3</v>
      </c>
      <c r="L12" s="36" t="s">
        <v>29</v>
      </c>
      <c r="M12" s="36">
        <v>68</v>
      </c>
      <c r="N12" s="36" t="s">
        <v>28</v>
      </c>
      <c r="O12" s="36" t="s">
        <v>30</v>
      </c>
      <c r="P12" s="36" t="s">
        <v>27</v>
      </c>
      <c r="Q12" s="37">
        <f>26/7</f>
        <v>3.7142857142857144</v>
      </c>
      <c r="R12" s="12">
        <v>4</v>
      </c>
      <c r="S12" s="2">
        <v>4</v>
      </c>
      <c r="T12" s="2">
        <v>4</v>
      </c>
      <c r="U12" s="2">
        <v>3</v>
      </c>
      <c r="V12" s="2">
        <v>4</v>
      </c>
      <c r="W12" s="2">
        <v>4</v>
      </c>
      <c r="X12" s="2">
        <v>4</v>
      </c>
      <c r="Y12" s="2">
        <v>3</v>
      </c>
      <c r="Z12" s="2">
        <v>4</v>
      </c>
      <c r="AA12" s="4">
        <f t="shared" si="4"/>
        <v>3.7777777777777777</v>
      </c>
      <c r="AB12" s="50">
        <f>AVERAGE(AA12:AA13)</f>
        <v>4.1666666666666661</v>
      </c>
      <c r="AC12" s="58">
        <v>0.63</v>
      </c>
      <c r="AD12" s="1">
        <v>5</v>
      </c>
      <c r="AE12" s="55" t="s">
        <v>60</v>
      </c>
      <c r="AF12" s="11">
        <v>4</v>
      </c>
      <c r="AG12" s="3">
        <v>3</v>
      </c>
      <c r="AH12" s="3">
        <v>3</v>
      </c>
      <c r="AI12" s="3">
        <v>3</v>
      </c>
      <c r="AJ12" s="3">
        <v>4</v>
      </c>
      <c r="AK12" s="3">
        <v>4</v>
      </c>
      <c r="AL12" s="3">
        <v>4</v>
      </c>
      <c r="AM12" s="3">
        <v>2</v>
      </c>
      <c r="AN12" s="3">
        <v>3</v>
      </c>
      <c r="AO12" s="4">
        <f t="shared" si="1"/>
        <v>3.3333333333333335</v>
      </c>
      <c r="AP12" s="50">
        <f t="shared" ref="AP12" si="7">AVERAGE(AO12:AO13)</f>
        <v>3.5</v>
      </c>
      <c r="AQ12" s="58">
        <v>0.24</v>
      </c>
      <c r="AR12" s="1">
        <v>5</v>
      </c>
      <c r="AS12" s="55" t="s">
        <v>59</v>
      </c>
      <c r="AT12" s="11">
        <v>5</v>
      </c>
      <c r="AU12" s="3">
        <v>5</v>
      </c>
      <c r="AV12" s="3">
        <v>5</v>
      </c>
      <c r="AW12" s="3">
        <v>4</v>
      </c>
      <c r="AX12" s="3">
        <v>4</v>
      </c>
      <c r="AY12" s="3">
        <v>4</v>
      </c>
      <c r="AZ12" s="3">
        <v>4</v>
      </c>
      <c r="BA12" s="3">
        <v>4</v>
      </c>
      <c r="BB12" s="3">
        <v>4</v>
      </c>
      <c r="BC12" s="4">
        <f t="shared" si="3"/>
        <v>4.333333333333333</v>
      </c>
      <c r="BD12" s="52">
        <f>AVERAGE(BC12,BC13)</f>
        <v>4.2777777777777777</v>
      </c>
      <c r="BE12" s="58">
        <v>0.72</v>
      </c>
      <c r="BF12" s="1">
        <v>5</v>
      </c>
      <c r="BG12" s="55" t="s">
        <v>61</v>
      </c>
    </row>
    <row r="13" spans="1:59" s="38" customFormat="1" x14ac:dyDescent="0.25">
      <c r="A13" s="41"/>
      <c r="B13" s="38">
        <v>2</v>
      </c>
      <c r="C13" s="44" t="s">
        <v>79</v>
      </c>
      <c r="D13" s="38" t="s">
        <v>12</v>
      </c>
      <c r="E13" s="38">
        <v>0</v>
      </c>
      <c r="F13" s="38" t="s">
        <v>23</v>
      </c>
      <c r="G13" s="38">
        <v>321</v>
      </c>
      <c r="H13" s="38">
        <v>3</v>
      </c>
      <c r="I13" s="38">
        <v>5</v>
      </c>
      <c r="J13" s="38">
        <v>3</v>
      </c>
      <c r="L13" s="38" t="s">
        <v>31</v>
      </c>
      <c r="M13" s="38">
        <v>61</v>
      </c>
      <c r="N13" s="38" t="s">
        <v>28</v>
      </c>
      <c r="O13" s="38" t="s">
        <v>37</v>
      </c>
      <c r="P13" s="38" t="s">
        <v>27</v>
      </c>
      <c r="Q13" s="39">
        <f>26/7</f>
        <v>3.7142857142857144</v>
      </c>
      <c r="R13" s="12">
        <v>4</v>
      </c>
      <c r="S13" s="2">
        <v>4</v>
      </c>
      <c r="T13" s="2">
        <v>5</v>
      </c>
      <c r="U13" s="2">
        <v>4</v>
      </c>
      <c r="V13" s="2">
        <v>5</v>
      </c>
      <c r="W13" s="2">
        <v>5</v>
      </c>
      <c r="X13" s="2">
        <v>5</v>
      </c>
      <c r="Y13" s="2">
        <v>4</v>
      </c>
      <c r="Z13" s="2">
        <v>5</v>
      </c>
      <c r="AA13" s="4">
        <f t="shared" si="4"/>
        <v>4.5555555555555554</v>
      </c>
      <c r="AB13" s="51"/>
      <c r="AC13" s="59"/>
      <c r="AD13" s="1">
        <v>5</v>
      </c>
      <c r="AE13" s="56"/>
      <c r="AF13" s="11">
        <v>4</v>
      </c>
      <c r="AG13" s="3">
        <v>4</v>
      </c>
      <c r="AH13" s="3">
        <v>4</v>
      </c>
      <c r="AI13" s="3">
        <v>3</v>
      </c>
      <c r="AJ13" s="3">
        <v>5</v>
      </c>
      <c r="AK13" s="3">
        <v>3</v>
      </c>
      <c r="AL13" s="3">
        <v>4</v>
      </c>
      <c r="AM13" s="3">
        <v>3</v>
      </c>
      <c r="AN13" s="3">
        <v>3</v>
      </c>
      <c r="AO13" s="4">
        <f t="shared" si="1"/>
        <v>3.6666666666666665</v>
      </c>
      <c r="AP13" s="51"/>
      <c r="AQ13" s="59"/>
      <c r="AR13" s="1">
        <v>5</v>
      </c>
      <c r="AS13" s="56"/>
      <c r="AT13" s="11">
        <v>4</v>
      </c>
      <c r="AU13" s="3">
        <v>4</v>
      </c>
      <c r="AV13" s="3">
        <v>5</v>
      </c>
      <c r="AW13" s="3">
        <v>4</v>
      </c>
      <c r="AX13" s="3">
        <v>4</v>
      </c>
      <c r="AY13" s="3">
        <v>4</v>
      </c>
      <c r="AZ13" s="3">
        <v>4</v>
      </c>
      <c r="BA13" s="3">
        <v>4</v>
      </c>
      <c r="BB13" s="3">
        <v>5</v>
      </c>
      <c r="BC13" s="4">
        <f t="shared" si="3"/>
        <v>4.2222222222222223</v>
      </c>
      <c r="BD13" s="53"/>
      <c r="BE13" s="59"/>
      <c r="BF13" s="1">
        <v>5</v>
      </c>
      <c r="BG13" s="56"/>
    </row>
    <row r="14" spans="1:59" s="36" customFormat="1" x14ac:dyDescent="0.25">
      <c r="A14" s="40" t="s">
        <v>5</v>
      </c>
      <c r="B14" s="36">
        <v>1</v>
      </c>
      <c r="C14" s="45" t="s">
        <v>80</v>
      </c>
      <c r="D14" s="36" t="s">
        <v>25</v>
      </c>
      <c r="E14" s="36">
        <v>1</v>
      </c>
      <c r="F14" s="36" t="s">
        <v>23</v>
      </c>
      <c r="G14" s="36">
        <v>213</v>
      </c>
      <c r="H14" s="36">
        <v>5</v>
      </c>
      <c r="I14" s="36">
        <v>3</v>
      </c>
      <c r="J14" s="36">
        <v>3</v>
      </c>
      <c r="K14" s="36" t="s">
        <v>69</v>
      </c>
      <c r="L14" s="36" t="s">
        <v>29</v>
      </c>
      <c r="M14" s="36">
        <v>74</v>
      </c>
      <c r="N14" s="36" t="s">
        <v>37</v>
      </c>
      <c r="O14" s="36" t="s">
        <v>37</v>
      </c>
      <c r="P14" s="36" t="s">
        <v>27</v>
      </c>
      <c r="Q14" s="37">
        <f>28/7</f>
        <v>4</v>
      </c>
      <c r="R14" s="12">
        <v>5</v>
      </c>
      <c r="S14" s="2">
        <v>5</v>
      </c>
      <c r="T14" s="2">
        <v>5</v>
      </c>
      <c r="U14" s="2">
        <v>4</v>
      </c>
      <c r="V14" s="2">
        <v>5</v>
      </c>
      <c r="W14" s="2">
        <v>5</v>
      </c>
      <c r="X14" s="2">
        <v>5</v>
      </c>
      <c r="Y14" s="2">
        <v>2</v>
      </c>
      <c r="Z14" s="2">
        <v>5</v>
      </c>
      <c r="AA14" s="4">
        <f t="shared" si="4"/>
        <v>4.5555555555555554</v>
      </c>
      <c r="AB14" s="50">
        <f>AVERAGE(AA14:AA15)</f>
        <v>4.2777777777777777</v>
      </c>
      <c r="AC14" s="58">
        <v>0.5</v>
      </c>
      <c r="AD14" s="1">
        <v>5</v>
      </c>
      <c r="AE14" s="55" t="s">
        <v>59</v>
      </c>
      <c r="AF14" s="11">
        <v>5</v>
      </c>
      <c r="AG14" s="3">
        <v>5</v>
      </c>
      <c r="AH14" s="3">
        <v>5</v>
      </c>
      <c r="AI14" s="3">
        <v>5</v>
      </c>
      <c r="AJ14" s="3">
        <v>5</v>
      </c>
      <c r="AK14" s="3">
        <v>5</v>
      </c>
      <c r="AL14" s="3">
        <v>5</v>
      </c>
      <c r="AM14" s="3">
        <v>5</v>
      </c>
      <c r="AN14" s="3">
        <v>5</v>
      </c>
      <c r="AO14" s="4">
        <f t="shared" si="1"/>
        <v>5</v>
      </c>
      <c r="AP14" s="50">
        <f t="shared" ref="AP14" si="8">AVERAGE(AO14:AO15)</f>
        <v>4.6666666666666661</v>
      </c>
      <c r="AQ14" s="58">
        <v>0.63</v>
      </c>
      <c r="AR14" s="1">
        <v>5</v>
      </c>
      <c r="AS14" s="55" t="s">
        <v>61</v>
      </c>
      <c r="AT14" s="11">
        <v>5</v>
      </c>
      <c r="AU14" s="3">
        <v>5</v>
      </c>
      <c r="AV14" s="3">
        <v>5</v>
      </c>
      <c r="AW14" s="3">
        <v>5</v>
      </c>
      <c r="AX14" s="3">
        <v>5</v>
      </c>
      <c r="AY14" s="3">
        <v>5</v>
      </c>
      <c r="AZ14" s="3">
        <v>5</v>
      </c>
      <c r="BA14" s="3">
        <v>4</v>
      </c>
      <c r="BB14" s="3">
        <v>5</v>
      </c>
      <c r="BC14" s="4">
        <f t="shared" si="3"/>
        <v>4.8888888888888893</v>
      </c>
      <c r="BD14" s="52">
        <f>AVERAGE(BC14,BC15)</f>
        <v>4.5</v>
      </c>
      <c r="BE14" s="58">
        <v>0.8</v>
      </c>
      <c r="BF14" s="1">
        <v>5</v>
      </c>
      <c r="BG14" s="55" t="s">
        <v>60</v>
      </c>
    </row>
    <row r="15" spans="1:59" s="38" customFormat="1" x14ac:dyDescent="0.25">
      <c r="A15" s="41"/>
      <c r="B15" s="38">
        <v>2</v>
      </c>
      <c r="C15" s="44" t="s">
        <v>81</v>
      </c>
      <c r="D15" s="38" t="s">
        <v>25</v>
      </c>
      <c r="E15" s="38">
        <v>1</v>
      </c>
      <c r="F15" s="38" t="s">
        <v>22</v>
      </c>
      <c r="G15" s="38">
        <v>213</v>
      </c>
      <c r="H15" s="38">
        <v>3</v>
      </c>
      <c r="I15" s="38">
        <v>3</v>
      </c>
      <c r="J15" s="38">
        <v>1</v>
      </c>
      <c r="K15" s="38" t="s">
        <v>42</v>
      </c>
      <c r="L15" s="38" t="s">
        <v>31</v>
      </c>
      <c r="M15" s="38">
        <v>69</v>
      </c>
      <c r="N15" s="38" t="s">
        <v>37</v>
      </c>
      <c r="O15" s="38" t="s">
        <v>28</v>
      </c>
      <c r="P15" s="38" t="s">
        <v>27</v>
      </c>
      <c r="Q15" s="39">
        <f>26/7</f>
        <v>3.7142857142857144</v>
      </c>
      <c r="R15" s="12">
        <v>4</v>
      </c>
      <c r="S15" s="2">
        <v>4</v>
      </c>
      <c r="T15" s="2">
        <v>4</v>
      </c>
      <c r="U15" s="2">
        <v>4</v>
      </c>
      <c r="V15" s="2">
        <v>4</v>
      </c>
      <c r="W15" s="2">
        <v>4</v>
      </c>
      <c r="X15" s="2">
        <v>5</v>
      </c>
      <c r="Y15" s="2">
        <v>3</v>
      </c>
      <c r="Z15" s="2">
        <v>4</v>
      </c>
      <c r="AA15" s="4">
        <f t="shared" si="4"/>
        <v>4</v>
      </c>
      <c r="AB15" s="51"/>
      <c r="AC15" s="59"/>
      <c r="AD15" s="1">
        <v>4</v>
      </c>
      <c r="AE15" s="56"/>
      <c r="AF15" s="11">
        <v>4</v>
      </c>
      <c r="AG15" s="3">
        <v>5</v>
      </c>
      <c r="AH15" s="3">
        <v>4</v>
      </c>
      <c r="AI15" s="3">
        <v>5</v>
      </c>
      <c r="AJ15" s="3">
        <v>4</v>
      </c>
      <c r="AK15" s="3">
        <v>5</v>
      </c>
      <c r="AL15" s="3">
        <v>4</v>
      </c>
      <c r="AM15" s="3">
        <v>4</v>
      </c>
      <c r="AN15" s="3">
        <v>4</v>
      </c>
      <c r="AO15" s="4">
        <f t="shared" si="1"/>
        <v>4.333333333333333</v>
      </c>
      <c r="AP15" s="51"/>
      <c r="AQ15" s="59"/>
      <c r="AR15" s="1">
        <v>4</v>
      </c>
      <c r="AS15" s="56"/>
      <c r="AT15" s="11">
        <v>4</v>
      </c>
      <c r="AU15" s="3">
        <v>4</v>
      </c>
      <c r="AV15" s="3">
        <v>4</v>
      </c>
      <c r="AW15" s="3">
        <v>4</v>
      </c>
      <c r="AX15" s="3">
        <v>4</v>
      </c>
      <c r="AY15" s="3">
        <v>4</v>
      </c>
      <c r="AZ15" s="3">
        <v>4</v>
      </c>
      <c r="BA15" s="3">
        <v>4</v>
      </c>
      <c r="BB15" s="3">
        <v>5</v>
      </c>
      <c r="BC15" s="4">
        <f t="shared" si="3"/>
        <v>4.1111111111111107</v>
      </c>
      <c r="BD15" s="53"/>
      <c r="BE15" s="59"/>
      <c r="BF15" s="1">
        <v>4</v>
      </c>
      <c r="BG15" s="56"/>
    </row>
    <row r="16" spans="1:59" x14ac:dyDescent="0.25">
      <c r="A16" s="6" t="s">
        <v>6</v>
      </c>
      <c r="B16">
        <v>1</v>
      </c>
      <c r="C16" s="45" t="s">
        <v>82</v>
      </c>
      <c r="D16" t="s">
        <v>13</v>
      </c>
      <c r="E16">
        <v>0</v>
      </c>
      <c r="F16" t="s">
        <v>23</v>
      </c>
      <c r="G16">
        <v>123</v>
      </c>
      <c r="H16">
        <v>3</v>
      </c>
      <c r="I16">
        <v>5</v>
      </c>
      <c r="J16">
        <v>3</v>
      </c>
      <c r="K16" t="s">
        <v>68</v>
      </c>
      <c r="L16" t="s">
        <v>29</v>
      </c>
      <c r="M16">
        <v>74</v>
      </c>
      <c r="N16" t="s">
        <v>37</v>
      </c>
      <c r="O16" t="s">
        <v>37</v>
      </c>
      <c r="P16" t="s">
        <v>27</v>
      </c>
      <c r="Q16" s="15">
        <f>24/7</f>
        <v>3.4285714285714284</v>
      </c>
      <c r="R16" s="29">
        <v>4</v>
      </c>
      <c r="S16" s="30">
        <v>4</v>
      </c>
      <c r="T16" s="30">
        <v>4</v>
      </c>
      <c r="U16" s="30">
        <v>4</v>
      </c>
      <c r="V16" s="30">
        <v>5</v>
      </c>
      <c r="W16" s="30">
        <v>4</v>
      </c>
      <c r="X16" s="30">
        <v>5</v>
      </c>
      <c r="Y16" s="30">
        <v>2</v>
      </c>
      <c r="Z16" s="30">
        <v>4</v>
      </c>
      <c r="AA16" s="31">
        <f t="shared" si="4"/>
        <v>4</v>
      </c>
      <c r="AB16" s="50">
        <f>AVERAGE(AA16:AA17)</f>
        <v>4.3333333333333339</v>
      </c>
      <c r="AC16" s="58">
        <v>0.64</v>
      </c>
      <c r="AD16" s="32">
        <v>4</v>
      </c>
      <c r="AE16" s="55" t="s">
        <v>61</v>
      </c>
      <c r="AF16" s="33">
        <v>5</v>
      </c>
      <c r="AG16" s="34">
        <v>5</v>
      </c>
      <c r="AH16" s="34">
        <v>5</v>
      </c>
      <c r="AI16" s="34">
        <v>5</v>
      </c>
      <c r="AJ16" s="34">
        <v>5</v>
      </c>
      <c r="AK16" s="34">
        <v>5</v>
      </c>
      <c r="AL16" s="34">
        <v>5</v>
      </c>
      <c r="AM16" s="34">
        <v>5</v>
      </c>
      <c r="AN16" s="34">
        <v>5</v>
      </c>
      <c r="AO16" s="31">
        <f t="shared" si="1"/>
        <v>5</v>
      </c>
      <c r="AP16" s="50">
        <f t="shared" ref="AP16" si="9">AVERAGE(AO16:AO17)</f>
        <v>4.9444444444444446</v>
      </c>
      <c r="AQ16" s="58">
        <v>0.87</v>
      </c>
      <c r="AR16" s="32">
        <v>5</v>
      </c>
      <c r="AS16" s="55" t="s">
        <v>59</v>
      </c>
      <c r="AT16" s="33">
        <v>4</v>
      </c>
      <c r="AU16" s="34">
        <v>5</v>
      </c>
      <c r="AV16" s="34">
        <v>5</v>
      </c>
      <c r="AW16" s="34">
        <v>4</v>
      </c>
      <c r="AX16" s="34">
        <v>5</v>
      </c>
      <c r="AY16" s="34">
        <v>5</v>
      </c>
      <c r="AZ16" s="34">
        <v>5</v>
      </c>
      <c r="BA16" s="34">
        <v>2</v>
      </c>
      <c r="BB16" s="34">
        <v>5</v>
      </c>
      <c r="BC16" s="31">
        <f t="shared" si="3"/>
        <v>4.4444444444444446</v>
      </c>
      <c r="BD16" s="50">
        <f>AVERAGE(BC16,BC17)</f>
        <v>4.5555555555555554</v>
      </c>
      <c r="BE16" s="58">
        <v>0.77</v>
      </c>
      <c r="BF16" s="32">
        <v>5</v>
      </c>
      <c r="BG16" s="55" t="s">
        <v>60</v>
      </c>
    </row>
    <row r="17" spans="1:59" x14ac:dyDescent="0.25">
      <c r="B17">
        <v>2</v>
      </c>
      <c r="C17" s="44" t="s">
        <v>83</v>
      </c>
      <c r="D17" t="s">
        <v>13</v>
      </c>
      <c r="E17">
        <v>0</v>
      </c>
      <c r="F17" t="s">
        <v>22</v>
      </c>
      <c r="G17">
        <v>123</v>
      </c>
      <c r="H17">
        <v>3</v>
      </c>
      <c r="I17">
        <v>3</v>
      </c>
      <c r="J17">
        <v>1</v>
      </c>
      <c r="L17" t="s">
        <v>31</v>
      </c>
      <c r="M17">
        <v>74</v>
      </c>
      <c r="N17" t="s">
        <v>37</v>
      </c>
      <c r="O17" t="s">
        <v>37</v>
      </c>
      <c r="P17" t="s">
        <v>27</v>
      </c>
      <c r="Q17" s="15">
        <f>27/7</f>
        <v>3.8571428571428572</v>
      </c>
      <c r="R17" s="22">
        <v>5</v>
      </c>
      <c r="S17" s="23">
        <v>4</v>
      </c>
      <c r="T17" s="23">
        <v>5</v>
      </c>
      <c r="U17" s="23">
        <v>4</v>
      </c>
      <c r="V17" s="23">
        <v>5</v>
      </c>
      <c r="W17" s="23">
        <v>5</v>
      </c>
      <c r="X17" s="23">
        <v>5</v>
      </c>
      <c r="Y17" s="23">
        <v>4</v>
      </c>
      <c r="Z17" s="23">
        <v>5</v>
      </c>
      <c r="AA17" s="24">
        <f t="shared" si="4"/>
        <v>4.666666666666667</v>
      </c>
      <c r="AB17" s="51"/>
      <c r="AC17" s="59"/>
      <c r="AD17" s="25">
        <v>5</v>
      </c>
      <c r="AE17" s="56"/>
      <c r="AF17" s="26">
        <v>5</v>
      </c>
      <c r="AG17" s="27">
        <v>5</v>
      </c>
      <c r="AH17" s="27">
        <v>5</v>
      </c>
      <c r="AI17" s="27">
        <v>4</v>
      </c>
      <c r="AJ17" s="27">
        <v>5</v>
      </c>
      <c r="AK17" s="27">
        <v>5</v>
      </c>
      <c r="AL17" s="27">
        <v>5</v>
      </c>
      <c r="AM17" s="27">
        <v>5</v>
      </c>
      <c r="AN17" s="27">
        <v>5</v>
      </c>
      <c r="AO17" s="24">
        <f t="shared" si="1"/>
        <v>4.8888888888888893</v>
      </c>
      <c r="AP17" s="51"/>
      <c r="AQ17" s="59"/>
      <c r="AR17" s="25">
        <v>5</v>
      </c>
      <c r="AS17" s="56"/>
      <c r="AT17" s="26">
        <v>5</v>
      </c>
      <c r="AU17" s="27">
        <v>5</v>
      </c>
      <c r="AV17" s="27">
        <v>5</v>
      </c>
      <c r="AW17" s="27">
        <v>4</v>
      </c>
      <c r="AX17" s="27">
        <v>5</v>
      </c>
      <c r="AY17" s="27">
        <v>5</v>
      </c>
      <c r="AZ17" s="27">
        <v>5</v>
      </c>
      <c r="BA17" s="27">
        <v>3</v>
      </c>
      <c r="BB17" s="27">
        <v>5</v>
      </c>
      <c r="BC17" s="24">
        <f t="shared" si="3"/>
        <v>4.666666666666667</v>
      </c>
      <c r="BD17" s="51"/>
      <c r="BE17" s="59"/>
      <c r="BF17" s="25">
        <v>5</v>
      </c>
      <c r="BG17" s="56"/>
    </row>
    <row r="18" spans="1:59" s="36" customFormat="1" x14ac:dyDescent="0.25">
      <c r="A18" s="40" t="s">
        <v>7</v>
      </c>
      <c r="B18" s="36">
        <v>1</v>
      </c>
      <c r="C18" s="45" t="s">
        <v>84</v>
      </c>
      <c r="D18" s="36" t="s">
        <v>14</v>
      </c>
      <c r="E18" s="36">
        <v>1</v>
      </c>
      <c r="F18" s="36" t="s">
        <v>23</v>
      </c>
      <c r="G18" s="36">
        <v>231</v>
      </c>
      <c r="H18" s="36">
        <v>5</v>
      </c>
      <c r="I18" s="36">
        <v>3</v>
      </c>
      <c r="J18" s="36">
        <v>3</v>
      </c>
      <c r="L18" s="36" t="s">
        <v>29</v>
      </c>
      <c r="M18" s="36">
        <v>73</v>
      </c>
      <c r="N18" s="36" t="s">
        <v>28</v>
      </c>
      <c r="O18" s="36" t="s">
        <v>28</v>
      </c>
      <c r="P18" s="36" t="s">
        <v>27</v>
      </c>
      <c r="Q18" s="37">
        <f>28/7</f>
        <v>4</v>
      </c>
      <c r="R18" s="12">
        <v>5</v>
      </c>
      <c r="S18" s="2">
        <v>5</v>
      </c>
      <c r="T18" s="2">
        <v>5</v>
      </c>
      <c r="U18" s="2">
        <v>5</v>
      </c>
      <c r="V18" s="2">
        <v>4</v>
      </c>
      <c r="W18" s="2">
        <v>5</v>
      </c>
      <c r="X18" s="2">
        <v>5</v>
      </c>
      <c r="Y18" s="2">
        <v>2</v>
      </c>
      <c r="Z18" s="2">
        <v>3</v>
      </c>
      <c r="AA18" s="4">
        <f t="shared" si="4"/>
        <v>4.333333333333333</v>
      </c>
      <c r="AB18" s="52">
        <f>AVERAGE(AA18:AA19)</f>
        <v>4.6111111111111107</v>
      </c>
      <c r="AC18" s="58">
        <v>0.48</v>
      </c>
      <c r="AD18" s="1">
        <v>5</v>
      </c>
      <c r="AE18" s="55" t="s">
        <v>59</v>
      </c>
      <c r="AF18" s="11">
        <v>4</v>
      </c>
      <c r="AG18" s="3">
        <v>5</v>
      </c>
      <c r="AH18" s="3">
        <v>5</v>
      </c>
      <c r="AI18" s="3">
        <v>4</v>
      </c>
      <c r="AJ18" s="3">
        <v>5</v>
      </c>
      <c r="AK18" s="3">
        <v>4</v>
      </c>
      <c r="AL18" s="3">
        <v>4</v>
      </c>
      <c r="AM18" s="3">
        <v>3</v>
      </c>
      <c r="AN18" s="3">
        <v>4</v>
      </c>
      <c r="AO18" s="4">
        <f t="shared" si="1"/>
        <v>4.2222222222222223</v>
      </c>
      <c r="AP18" s="52">
        <f t="shared" ref="AP18" si="10">AVERAGE(AO18:AO19)</f>
        <v>3.7777777777777777</v>
      </c>
      <c r="AQ18" s="58">
        <v>0.38</v>
      </c>
      <c r="AR18" s="1">
        <v>5</v>
      </c>
      <c r="AS18" s="55" t="s">
        <v>60</v>
      </c>
      <c r="AT18" s="11">
        <v>5</v>
      </c>
      <c r="AU18" s="3">
        <v>5</v>
      </c>
      <c r="AV18" s="3">
        <v>5</v>
      </c>
      <c r="AW18" s="3">
        <v>5</v>
      </c>
      <c r="AX18" s="3">
        <v>4</v>
      </c>
      <c r="AY18" s="3">
        <v>5</v>
      </c>
      <c r="AZ18" s="3">
        <v>5</v>
      </c>
      <c r="BA18" s="3">
        <v>5</v>
      </c>
      <c r="BB18" s="3">
        <v>5</v>
      </c>
      <c r="BC18" s="4">
        <f t="shared" si="3"/>
        <v>4.8888888888888893</v>
      </c>
      <c r="BD18" s="52">
        <f>AVERAGE(BC18,BC19)</f>
        <v>4.9444444444444446</v>
      </c>
      <c r="BE18" s="58">
        <v>0.64</v>
      </c>
      <c r="BF18" s="1">
        <v>5</v>
      </c>
      <c r="BG18" s="55" t="s">
        <v>61</v>
      </c>
    </row>
    <row r="19" spans="1:59" s="38" customFormat="1" x14ac:dyDescent="0.25">
      <c r="A19" s="41"/>
      <c r="B19" s="38">
        <v>2</v>
      </c>
      <c r="C19" s="44" t="s">
        <v>85</v>
      </c>
      <c r="D19" s="38" t="s">
        <v>14</v>
      </c>
      <c r="E19" s="38">
        <v>1</v>
      </c>
      <c r="F19" s="38" t="s">
        <v>22</v>
      </c>
      <c r="G19" s="38">
        <v>231</v>
      </c>
      <c r="H19" s="38">
        <v>3</v>
      </c>
      <c r="I19" s="38">
        <v>1</v>
      </c>
      <c r="J19" s="38">
        <v>3</v>
      </c>
      <c r="L19" s="38" t="s">
        <v>31</v>
      </c>
      <c r="M19" s="38">
        <v>68</v>
      </c>
      <c r="N19" s="38" t="s">
        <v>28</v>
      </c>
      <c r="O19" s="38" t="s">
        <v>28</v>
      </c>
      <c r="P19" s="38" t="s">
        <v>27</v>
      </c>
      <c r="Q19" s="39">
        <f>28/7</f>
        <v>4</v>
      </c>
      <c r="R19" s="12">
        <v>4</v>
      </c>
      <c r="S19" s="2">
        <v>5</v>
      </c>
      <c r="T19" s="2">
        <v>5</v>
      </c>
      <c r="U19" s="2">
        <v>5</v>
      </c>
      <c r="V19" s="2">
        <v>5</v>
      </c>
      <c r="W19" s="2">
        <v>5</v>
      </c>
      <c r="X19" s="2">
        <v>5</v>
      </c>
      <c r="Y19" s="2">
        <v>5</v>
      </c>
      <c r="Z19" s="2">
        <v>5</v>
      </c>
      <c r="AA19" s="4">
        <f t="shared" si="4"/>
        <v>4.8888888888888893</v>
      </c>
      <c r="AB19" s="53"/>
      <c r="AC19" s="59"/>
      <c r="AD19" s="1">
        <v>5</v>
      </c>
      <c r="AE19" s="56"/>
      <c r="AF19" s="11">
        <v>3</v>
      </c>
      <c r="AG19" s="3">
        <v>4</v>
      </c>
      <c r="AH19" s="3">
        <v>4</v>
      </c>
      <c r="AI19" s="3">
        <v>2</v>
      </c>
      <c r="AJ19" s="3">
        <v>3</v>
      </c>
      <c r="AK19" s="3">
        <v>2</v>
      </c>
      <c r="AL19" s="3">
        <v>4</v>
      </c>
      <c r="AM19" s="3">
        <v>4</v>
      </c>
      <c r="AN19" s="3">
        <v>4</v>
      </c>
      <c r="AO19" s="4">
        <f t="shared" si="1"/>
        <v>3.3333333333333335</v>
      </c>
      <c r="AP19" s="53"/>
      <c r="AQ19" s="59"/>
      <c r="AR19" s="1">
        <v>5</v>
      </c>
      <c r="AS19" s="56"/>
      <c r="AT19" s="11">
        <v>5</v>
      </c>
      <c r="AU19" s="3">
        <v>5</v>
      </c>
      <c r="AV19" s="3">
        <v>5</v>
      </c>
      <c r="AW19" s="3">
        <v>5</v>
      </c>
      <c r="AX19" s="3">
        <v>5</v>
      </c>
      <c r="AY19" s="3">
        <v>5</v>
      </c>
      <c r="AZ19" s="3">
        <v>5</v>
      </c>
      <c r="BA19" s="3">
        <v>5</v>
      </c>
      <c r="BB19" s="3">
        <v>5</v>
      </c>
      <c r="BC19" s="4">
        <f t="shared" si="3"/>
        <v>5</v>
      </c>
      <c r="BD19" s="53"/>
      <c r="BE19" s="59"/>
      <c r="BF19" s="1">
        <v>5</v>
      </c>
      <c r="BG19" s="56"/>
    </row>
    <row r="20" spans="1:59" s="36" customFormat="1" x14ac:dyDescent="0.25">
      <c r="A20" s="40" t="s">
        <v>8</v>
      </c>
      <c r="B20" s="36">
        <v>1</v>
      </c>
      <c r="C20" s="45" t="s">
        <v>86</v>
      </c>
      <c r="D20" s="36" t="s">
        <v>26</v>
      </c>
      <c r="E20" s="36">
        <v>0</v>
      </c>
      <c r="F20" s="36" t="s">
        <v>23</v>
      </c>
      <c r="G20" s="36">
        <v>312</v>
      </c>
      <c r="H20" s="36">
        <v>3</v>
      </c>
      <c r="I20" s="36">
        <v>3</v>
      </c>
      <c r="J20" s="36">
        <v>5</v>
      </c>
      <c r="K20" s="36" t="s">
        <v>44</v>
      </c>
      <c r="L20" s="36" t="s">
        <v>31</v>
      </c>
      <c r="M20" s="36">
        <v>68</v>
      </c>
      <c r="N20" s="36" t="s">
        <v>28</v>
      </c>
      <c r="O20" s="36" t="s">
        <v>28</v>
      </c>
      <c r="P20" s="36" t="s">
        <v>27</v>
      </c>
      <c r="Q20" s="37">
        <f>26/7</f>
        <v>3.7142857142857144</v>
      </c>
      <c r="R20" s="12">
        <v>4</v>
      </c>
      <c r="S20" s="2">
        <v>4</v>
      </c>
      <c r="T20" s="2">
        <v>5</v>
      </c>
      <c r="U20" s="2">
        <v>4</v>
      </c>
      <c r="V20" s="2">
        <v>5</v>
      </c>
      <c r="W20" s="2">
        <v>4</v>
      </c>
      <c r="X20" s="2">
        <v>5</v>
      </c>
      <c r="Y20" s="2">
        <v>3</v>
      </c>
      <c r="Z20" s="2">
        <v>5</v>
      </c>
      <c r="AA20" s="4">
        <f t="shared" si="4"/>
        <v>4.333333333333333</v>
      </c>
      <c r="AB20" s="52">
        <f>AVERAGE(AA20:AA21)</f>
        <v>4</v>
      </c>
      <c r="AC20" s="58">
        <v>0.66</v>
      </c>
      <c r="AD20" s="1">
        <v>4</v>
      </c>
      <c r="AE20" s="55" t="s">
        <v>60</v>
      </c>
      <c r="AF20" s="12">
        <v>5</v>
      </c>
      <c r="AG20" s="2">
        <v>4</v>
      </c>
      <c r="AH20" s="2">
        <v>5</v>
      </c>
      <c r="AI20" s="2">
        <v>4</v>
      </c>
      <c r="AJ20" s="2">
        <v>5</v>
      </c>
      <c r="AK20" s="2">
        <v>5</v>
      </c>
      <c r="AL20" s="2">
        <v>5</v>
      </c>
      <c r="AM20" s="2">
        <v>4</v>
      </c>
      <c r="AN20" s="2">
        <v>5</v>
      </c>
      <c r="AO20" s="4">
        <f t="shared" si="1"/>
        <v>4.666666666666667</v>
      </c>
      <c r="AP20" s="52">
        <f>AVERAGE(AO20:AO21)</f>
        <v>4.7222222222222223</v>
      </c>
      <c r="AQ20" s="58">
        <v>0.88</v>
      </c>
      <c r="AR20" s="1">
        <v>4</v>
      </c>
      <c r="AS20" s="55" t="s">
        <v>61</v>
      </c>
      <c r="AT20" s="11">
        <v>5</v>
      </c>
      <c r="AU20" s="3">
        <v>5</v>
      </c>
      <c r="AV20" s="3">
        <v>5</v>
      </c>
      <c r="AW20" s="3">
        <v>2</v>
      </c>
      <c r="AX20" s="3">
        <v>4</v>
      </c>
      <c r="AY20" s="3">
        <v>2</v>
      </c>
      <c r="AZ20" s="3">
        <v>5</v>
      </c>
      <c r="BA20" s="3">
        <v>3</v>
      </c>
      <c r="BB20" s="3">
        <v>5</v>
      </c>
      <c r="BC20" s="4">
        <f t="shared" si="3"/>
        <v>4</v>
      </c>
      <c r="BD20" s="52">
        <f>AVERAGE(BC20:BC21)</f>
        <v>4.3333333333333339</v>
      </c>
      <c r="BE20" s="58">
        <v>0.63</v>
      </c>
      <c r="BF20" s="1">
        <v>3</v>
      </c>
      <c r="BG20" s="55" t="s">
        <v>59</v>
      </c>
    </row>
    <row r="21" spans="1:59" s="38" customFormat="1" x14ac:dyDescent="0.25">
      <c r="A21" s="41"/>
      <c r="B21" s="38">
        <v>2</v>
      </c>
      <c r="C21" s="44" t="s">
        <v>87</v>
      </c>
      <c r="D21" s="38" t="s">
        <v>26</v>
      </c>
      <c r="E21" s="38">
        <v>0</v>
      </c>
      <c r="F21" s="38" t="s">
        <v>22</v>
      </c>
      <c r="G21" s="38">
        <v>312</v>
      </c>
      <c r="H21" s="38">
        <v>1</v>
      </c>
      <c r="I21" s="38">
        <v>3</v>
      </c>
      <c r="J21" s="38">
        <v>3</v>
      </c>
      <c r="L21" s="38" t="s">
        <v>29</v>
      </c>
      <c r="M21" s="38">
        <v>68</v>
      </c>
      <c r="N21" s="38" t="s">
        <v>37</v>
      </c>
      <c r="O21" s="38" t="s">
        <v>37</v>
      </c>
      <c r="P21" s="38" t="s">
        <v>27</v>
      </c>
      <c r="Q21" s="39">
        <f>32/7</f>
        <v>4.5714285714285712</v>
      </c>
      <c r="R21" s="12">
        <v>4</v>
      </c>
      <c r="S21" s="2">
        <v>3</v>
      </c>
      <c r="T21" s="2">
        <v>4</v>
      </c>
      <c r="U21" s="2">
        <v>3</v>
      </c>
      <c r="V21" s="2">
        <v>4</v>
      </c>
      <c r="W21" s="2">
        <v>4</v>
      </c>
      <c r="X21" s="2">
        <v>5</v>
      </c>
      <c r="Y21" s="2">
        <v>2</v>
      </c>
      <c r="Z21" s="2">
        <v>4</v>
      </c>
      <c r="AA21" s="4">
        <f t="shared" si="4"/>
        <v>3.6666666666666665</v>
      </c>
      <c r="AB21" s="53"/>
      <c r="AC21" s="59"/>
      <c r="AD21" s="1">
        <v>4</v>
      </c>
      <c r="AE21" s="56"/>
      <c r="AF21" s="12">
        <v>5</v>
      </c>
      <c r="AG21" s="2">
        <v>5</v>
      </c>
      <c r="AH21" s="2">
        <v>5</v>
      </c>
      <c r="AI21" s="2">
        <v>5</v>
      </c>
      <c r="AJ21" s="2">
        <v>5</v>
      </c>
      <c r="AK21" s="2">
        <v>5</v>
      </c>
      <c r="AL21" s="2">
        <v>5</v>
      </c>
      <c r="AM21" s="2">
        <v>4</v>
      </c>
      <c r="AN21" s="2">
        <v>4</v>
      </c>
      <c r="AO21" s="4">
        <f t="shared" si="1"/>
        <v>4.7777777777777777</v>
      </c>
      <c r="AP21" s="53"/>
      <c r="AQ21" s="59"/>
      <c r="AR21" s="1">
        <v>4</v>
      </c>
      <c r="AS21" s="56"/>
      <c r="AT21" s="11">
        <v>5</v>
      </c>
      <c r="AU21" s="3">
        <v>5</v>
      </c>
      <c r="AV21" s="3">
        <v>5</v>
      </c>
      <c r="AW21" s="3">
        <v>5</v>
      </c>
      <c r="AX21" s="3">
        <v>4</v>
      </c>
      <c r="AY21" s="3">
        <v>5</v>
      </c>
      <c r="AZ21" s="3">
        <v>5</v>
      </c>
      <c r="BA21" s="3">
        <v>3</v>
      </c>
      <c r="BB21" s="3">
        <v>5</v>
      </c>
      <c r="BC21" s="4">
        <f t="shared" si="3"/>
        <v>4.666666666666667</v>
      </c>
      <c r="BD21" s="53"/>
      <c r="BE21" s="59"/>
      <c r="BF21" s="1">
        <v>4</v>
      </c>
      <c r="BG21" s="56"/>
    </row>
    <row r="22" spans="1:59" x14ac:dyDescent="0.25">
      <c r="A22" s="6" t="s">
        <v>9</v>
      </c>
      <c r="B22">
        <v>1</v>
      </c>
      <c r="C22" s="43" t="s">
        <v>88</v>
      </c>
      <c r="D22" t="s">
        <v>65</v>
      </c>
      <c r="E22">
        <v>1</v>
      </c>
      <c r="F22" t="s">
        <v>21</v>
      </c>
      <c r="G22">
        <v>132</v>
      </c>
      <c r="H22">
        <v>3</v>
      </c>
      <c r="I22">
        <v>3</v>
      </c>
      <c r="J22">
        <v>5</v>
      </c>
      <c r="L22" t="s">
        <v>31</v>
      </c>
      <c r="M22">
        <v>70</v>
      </c>
      <c r="N22" t="s">
        <v>37</v>
      </c>
      <c r="O22" t="s">
        <v>37</v>
      </c>
      <c r="P22" t="s">
        <v>27</v>
      </c>
      <c r="Q22" s="15">
        <f>28/7</f>
        <v>4</v>
      </c>
      <c r="R22" s="29">
        <v>5</v>
      </c>
      <c r="S22" s="30">
        <v>5</v>
      </c>
      <c r="T22" s="30">
        <v>5</v>
      </c>
      <c r="U22" s="30">
        <v>5</v>
      </c>
      <c r="V22" s="30">
        <v>5</v>
      </c>
      <c r="W22" s="30">
        <v>4</v>
      </c>
      <c r="X22" s="30">
        <v>5</v>
      </c>
      <c r="Y22" s="30">
        <v>3</v>
      </c>
      <c r="Z22" s="30">
        <v>4</v>
      </c>
      <c r="AA22" s="31">
        <f t="shared" si="4"/>
        <v>4.5555555555555554</v>
      </c>
      <c r="AB22" s="52">
        <f>AVERAGE(AA22:AA23)</f>
        <v>4.1111111111111107</v>
      </c>
      <c r="AC22" s="58">
        <v>0.77</v>
      </c>
      <c r="AD22" s="32">
        <v>4</v>
      </c>
      <c r="AE22" s="55" t="s">
        <v>61</v>
      </c>
      <c r="AF22" s="29">
        <v>5</v>
      </c>
      <c r="AG22" s="30">
        <v>5</v>
      </c>
      <c r="AH22" s="30">
        <v>5</v>
      </c>
      <c r="AI22" s="30">
        <v>5</v>
      </c>
      <c r="AJ22" s="30">
        <v>5</v>
      </c>
      <c r="AK22" s="30">
        <v>4</v>
      </c>
      <c r="AL22" s="30">
        <v>5</v>
      </c>
      <c r="AM22" s="30">
        <v>1</v>
      </c>
      <c r="AN22" s="30">
        <v>4</v>
      </c>
      <c r="AO22" s="31">
        <f t="shared" si="1"/>
        <v>4.333333333333333</v>
      </c>
      <c r="AP22" s="52">
        <f>AVERAGE(AO22:AO23)</f>
        <v>4.0555555555555554</v>
      </c>
      <c r="AQ22" s="58">
        <v>0.87</v>
      </c>
      <c r="AR22" s="35">
        <v>4</v>
      </c>
      <c r="AS22" s="55" t="s">
        <v>60</v>
      </c>
      <c r="AT22" s="33">
        <v>5</v>
      </c>
      <c r="AU22" s="34">
        <v>5</v>
      </c>
      <c r="AV22" s="34">
        <v>5</v>
      </c>
      <c r="AW22" s="34">
        <v>5</v>
      </c>
      <c r="AX22" s="34">
        <v>5</v>
      </c>
      <c r="AY22" s="34">
        <v>4</v>
      </c>
      <c r="AZ22" s="34">
        <v>5</v>
      </c>
      <c r="BA22" s="34">
        <v>3</v>
      </c>
      <c r="BB22" s="34">
        <v>4</v>
      </c>
      <c r="BC22" s="31">
        <f t="shared" si="3"/>
        <v>4.5555555555555554</v>
      </c>
      <c r="BD22" s="52">
        <f>AVERAGE(BC22:BC23)</f>
        <v>4.2777777777777777</v>
      </c>
      <c r="BE22" s="58">
        <v>0.9</v>
      </c>
      <c r="BF22" s="32">
        <v>4</v>
      </c>
      <c r="BG22" s="55" t="s">
        <v>59</v>
      </c>
    </row>
    <row r="23" spans="1:59" ht="15.75" thickBot="1" x14ac:dyDescent="0.3">
      <c r="B23">
        <v>2</v>
      </c>
      <c r="C23" s="42" t="s">
        <v>89</v>
      </c>
      <c r="D23" t="s">
        <v>65</v>
      </c>
      <c r="E23">
        <v>1</v>
      </c>
      <c r="F23" t="s">
        <v>24</v>
      </c>
      <c r="G23">
        <v>132</v>
      </c>
      <c r="H23">
        <v>3</v>
      </c>
      <c r="I23">
        <v>1</v>
      </c>
      <c r="J23">
        <v>3</v>
      </c>
      <c r="L23" t="s">
        <v>29</v>
      </c>
      <c r="M23">
        <v>68</v>
      </c>
      <c r="N23" t="s">
        <v>37</v>
      </c>
      <c r="O23" t="s">
        <v>37</v>
      </c>
      <c r="P23" t="s">
        <v>27</v>
      </c>
      <c r="Q23" s="15">
        <f>25/7</f>
        <v>3.5714285714285716</v>
      </c>
      <c r="R23" s="16">
        <v>4</v>
      </c>
      <c r="S23" s="17">
        <v>4</v>
      </c>
      <c r="T23" s="17">
        <v>3</v>
      </c>
      <c r="U23" s="17">
        <v>3</v>
      </c>
      <c r="V23" s="17">
        <v>4</v>
      </c>
      <c r="W23" s="17">
        <v>3</v>
      </c>
      <c r="X23" s="17">
        <v>4</v>
      </c>
      <c r="Y23" s="17">
        <v>4</v>
      </c>
      <c r="Z23" s="17">
        <v>4</v>
      </c>
      <c r="AA23" s="10">
        <f t="shared" si="4"/>
        <v>3.6666666666666665</v>
      </c>
      <c r="AB23" s="54"/>
      <c r="AC23" s="60"/>
      <c r="AD23" s="9">
        <v>4</v>
      </c>
      <c r="AE23" s="57"/>
      <c r="AF23" s="16">
        <v>4</v>
      </c>
      <c r="AG23" s="17">
        <v>3</v>
      </c>
      <c r="AH23" s="17">
        <v>4</v>
      </c>
      <c r="AI23" s="17">
        <v>4</v>
      </c>
      <c r="AJ23" s="17">
        <v>3</v>
      </c>
      <c r="AK23" s="17">
        <v>4</v>
      </c>
      <c r="AL23" s="17">
        <v>4</v>
      </c>
      <c r="AM23" s="17">
        <v>4</v>
      </c>
      <c r="AN23" s="17">
        <v>4</v>
      </c>
      <c r="AO23" s="10">
        <f t="shared" si="1"/>
        <v>3.7777777777777777</v>
      </c>
      <c r="AP23" s="54"/>
      <c r="AQ23" s="60"/>
      <c r="AR23" s="18">
        <v>4</v>
      </c>
      <c r="AS23" s="57"/>
      <c r="AT23" s="14">
        <v>5</v>
      </c>
      <c r="AU23" s="13">
        <v>4</v>
      </c>
      <c r="AV23" s="13">
        <v>4</v>
      </c>
      <c r="AW23" s="13">
        <v>4</v>
      </c>
      <c r="AX23" s="13">
        <v>4</v>
      </c>
      <c r="AY23" s="13">
        <v>3</v>
      </c>
      <c r="AZ23" s="13">
        <v>5</v>
      </c>
      <c r="BA23" s="13">
        <v>3</v>
      </c>
      <c r="BB23" s="13">
        <v>4</v>
      </c>
      <c r="BC23" s="10">
        <f t="shared" si="3"/>
        <v>4</v>
      </c>
      <c r="BD23" s="54"/>
      <c r="BE23" s="60"/>
      <c r="BF23" s="9">
        <v>4</v>
      </c>
      <c r="BG23" s="57"/>
    </row>
    <row r="24" spans="1:59" x14ac:dyDescent="0.25">
      <c r="M24">
        <v>63</v>
      </c>
      <c r="N24" t="s">
        <v>30</v>
      </c>
      <c r="O24" t="s">
        <v>30</v>
      </c>
      <c r="Q24" s="15">
        <f>20/7</f>
        <v>2.8571428571428572</v>
      </c>
      <c r="AA24" s="15"/>
      <c r="AB24" s="15">
        <f>AVERAGE(AB6:AB23)</f>
        <v>4.1975308641975317</v>
      </c>
      <c r="AC24" s="19">
        <f>AVERAGE(AC6:AC23)</f>
        <v>0.65777777777777779</v>
      </c>
      <c r="AO24" s="15"/>
      <c r="AP24" s="15">
        <f>AVERAGE(AP6:AP23)</f>
        <v>4.166666666666667</v>
      </c>
      <c r="AQ24" s="19">
        <f>AVERAGE(AQ6:AQ23)</f>
        <v>0.63888888888888884</v>
      </c>
      <c r="BC24" s="15"/>
      <c r="BD24" s="15">
        <f>AVERAGE(BD6:BD23)</f>
        <v>4.382716049382716</v>
      </c>
      <c r="BE24" s="19">
        <f>AVERAGE(BE6:BE23)</f>
        <v>0.77555555555555555</v>
      </c>
    </row>
    <row r="26" spans="1:59" x14ac:dyDescent="0.25">
      <c r="L26" t="s">
        <v>97</v>
      </c>
      <c r="M26" s="46">
        <f>AVERAGE(M4:M24)</f>
        <v>69.142857142857139</v>
      </c>
      <c r="P26" t="s">
        <v>97</v>
      </c>
      <c r="Q26" s="46">
        <f>AVERAGE(Q6:Q24)</f>
        <v>3.789473684210527</v>
      </c>
    </row>
    <row r="27" spans="1:59" x14ac:dyDescent="0.25">
      <c r="L27" t="s">
        <v>96</v>
      </c>
      <c r="M27" s="15">
        <f>STDEV(M6:M23)</f>
        <v>3.5392292650871986</v>
      </c>
      <c r="P27" t="s">
        <v>96</v>
      </c>
      <c r="Q27" s="15">
        <f>STDEV(Q4:Q24)</f>
        <v>0.32769774406828633</v>
      </c>
    </row>
    <row r="35" spans="15:17" x14ac:dyDescent="0.25">
      <c r="O35" s="20"/>
      <c r="P35" s="20"/>
      <c r="Q35" s="20"/>
    </row>
    <row r="36" spans="15:17" x14ac:dyDescent="0.25">
      <c r="O36" s="21"/>
    </row>
  </sheetData>
  <mergeCells count="94">
    <mergeCell ref="BE14:BE15"/>
    <mergeCell ref="BE16:BE17"/>
    <mergeCell ref="BE18:BE19"/>
    <mergeCell ref="BE20:BE21"/>
    <mergeCell ref="BE22:BE23"/>
    <mergeCell ref="BE4:BE5"/>
    <mergeCell ref="BE6:BE7"/>
    <mergeCell ref="BE8:BE9"/>
    <mergeCell ref="BE10:BE11"/>
    <mergeCell ref="BE12:BE13"/>
    <mergeCell ref="BG16:BG17"/>
    <mergeCell ref="BG18:BG19"/>
    <mergeCell ref="BG20:BG21"/>
    <mergeCell ref="BG22:BG23"/>
    <mergeCell ref="AT2:BG2"/>
    <mergeCell ref="BG4:BG5"/>
    <mergeCell ref="BG6:BG7"/>
    <mergeCell ref="BG8:BG9"/>
    <mergeCell ref="BG10:BG11"/>
    <mergeCell ref="BG12:BG13"/>
    <mergeCell ref="BG14:BG15"/>
    <mergeCell ref="BD6:BD7"/>
    <mergeCell ref="BD4:BD5"/>
    <mergeCell ref="BD20:BD21"/>
    <mergeCell ref="BD22:BD23"/>
    <mergeCell ref="BD18:BD19"/>
    <mergeCell ref="AF2:AS2"/>
    <mergeCell ref="AS4:AS5"/>
    <mergeCell ref="AB22:AB23"/>
    <mergeCell ref="AP4:AP5"/>
    <mergeCell ref="AS6:AS7"/>
    <mergeCell ref="AS8:AS9"/>
    <mergeCell ref="AS10:AS11"/>
    <mergeCell ref="AS12:AS13"/>
    <mergeCell ref="AS14:AS15"/>
    <mergeCell ref="AC4:AC5"/>
    <mergeCell ref="AC6:AC7"/>
    <mergeCell ref="AC8:AC9"/>
    <mergeCell ref="AC10:AC11"/>
    <mergeCell ref="AC12:AC13"/>
    <mergeCell ref="AQ4:AQ5"/>
    <mergeCell ref="AQ6:AQ7"/>
    <mergeCell ref="AE22:AE23"/>
    <mergeCell ref="R2:AE2"/>
    <mergeCell ref="AE4:AE5"/>
    <mergeCell ref="AE6:AE7"/>
    <mergeCell ref="AE8:AE9"/>
    <mergeCell ref="AE10:AE11"/>
    <mergeCell ref="AE12:AE13"/>
    <mergeCell ref="AE14:AE15"/>
    <mergeCell ref="AE16:AE17"/>
    <mergeCell ref="AC18:AC19"/>
    <mergeCell ref="AC20:AC21"/>
    <mergeCell ref="AC22:AC23"/>
    <mergeCell ref="AB10:AB11"/>
    <mergeCell ref="AB8:AB9"/>
    <mergeCell ref="AC14:AC15"/>
    <mergeCell ref="AC16:AC17"/>
    <mergeCell ref="BD12:BD13"/>
    <mergeCell ref="BD10:BD11"/>
    <mergeCell ref="BD8:BD9"/>
    <mergeCell ref="AE18:AE19"/>
    <mergeCell ref="AE20:AE21"/>
    <mergeCell ref="AQ8:AQ9"/>
    <mergeCell ref="AQ10:AQ11"/>
    <mergeCell ref="AQ12:AQ13"/>
    <mergeCell ref="AQ14:AQ15"/>
    <mergeCell ref="AQ16:AQ17"/>
    <mergeCell ref="AP16:AP17"/>
    <mergeCell ref="AP22:AP23"/>
    <mergeCell ref="AP20:AP21"/>
    <mergeCell ref="AS16:AS17"/>
    <mergeCell ref="AS18:AS19"/>
    <mergeCell ref="AS20:AS21"/>
    <mergeCell ref="AS22:AS23"/>
    <mergeCell ref="AQ18:AQ19"/>
    <mergeCell ref="AQ20:AQ21"/>
    <mergeCell ref="AQ22:AQ23"/>
    <mergeCell ref="R1:BG1"/>
    <mergeCell ref="AB6:AB7"/>
    <mergeCell ref="AB4:AB5"/>
    <mergeCell ref="AB20:AB21"/>
    <mergeCell ref="AB18:AB19"/>
    <mergeCell ref="AB16:AB17"/>
    <mergeCell ref="AB14:AB15"/>
    <mergeCell ref="AB12:AB13"/>
    <mergeCell ref="AP18:AP19"/>
    <mergeCell ref="AP6:AP7"/>
    <mergeCell ref="AP8:AP9"/>
    <mergeCell ref="AP10:AP11"/>
    <mergeCell ref="AP12:AP13"/>
    <mergeCell ref="AP14:AP15"/>
    <mergeCell ref="BD16:BD17"/>
    <mergeCell ref="BD14:BD15"/>
  </mergeCells>
  <phoneticPr fontId="1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2CC86446E29B409F643E78034823ED" ma:contentTypeVersion="0" ma:contentTypeDescription="Create a new document." ma:contentTypeScope="" ma:versionID="e98fb969820baedd05038fec452734c6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6ff03dde4259c08ff71d8d05c94e2e99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32F02A7-52C0-4812-8846-46AD91F55C85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B34379DA-0ACF-4097-AAB6-9FDAEA25816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F10459A-46D2-4646-92F4-7CED438BBD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Kahnt</dc:creator>
  <cp:lastModifiedBy>Boot, Mario (UT-ET)</cp:lastModifiedBy>
  <dcterms:created xsi:type="dcterms:W3CDTF">2023-02-02T12:20:07Z</dcterms:created>
  <dcterms:modified xsi:type="dcterms:W3CDTF">2023-10-26T09:48:40Z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0x010100192CC86446E29B409F643E78034823ED</vt:lpwstr>
  </property>
</Properties>
</file>