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niël Koster\Google Drive\BOUWKUNDE JAAR 6 GRADUATION\P3\EXCEL\"/>
    </mc:Choice>
  </mc:AlternateContent>
  <xr:revisionPtr revIDLastSave="0" documentId="13_ncr:1_{DE88EE89-576D-450D-81D8-96B1214A05DB}" xr6:coauthVersionLast="47" xr6:coauthVersionMax="47" xr10:uidLastSave="{00000000-0000-0000-0000-000000000000}"/>
  <bookViews>
    <workbookView xWindow="-110" yWindow="-110" windowWidth="38620" windowHeight="21220" xr2:uid="{ABB13AEA-9B64-4701-9969-F0F4E795E34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1" l="1"/>
  <c r="J29" i="1" s="1"/>
  <c r="M29" i="1" s="1"/>
  <c r="I28" i="1"/>
  <c r="J28" i="1" s="1"/>
  <c r="M28" i="1" s="1"/>
  <c r="I27" i="1"/>
  <c r="J27" i="1" s="1"/>
  <c r="M27" i="1" s="1"/>
  <c r="I22" i="1"/>
  <c r="J22" i="1" s="1"/>
  <c r="M22" i="1" s="1"/>
  <c r="I21" i="1"/>
  <c r="J21" i="1" s="1"/>
  <c r="M21" i="1" s="1"/>
  <c r="I23" i="1"/>
  <c r="J23" i="1" s="1"/>
  <c r="M23" i="1" s="1"/>
  <c r="I25" i="1"/>
  <c r="J25" i="1" s="1"/>
  <c r="M25" i="1" s="1"/>
  <c r="I24" i="1"/>
  <c r="J24" i="1" s="1"/>
  <c r="M24" i="1" s="1"/>
  <c r="I19" i="1"/>
  <c r="J19" i="1" s="1"/>
  <c r="M19" i="1" s="1"/>
  <c r="L17" i="1"/>
  <c r="L18" i="1"/>
  <c r="H17" i="1"/>
  <c r="D17" i="1"/>
  <c r="E17" i="1"/>
  <c r="G17" i="1"/>
  <c r="E18" i="1"/>
  <c r="H18" i="1"/>
  <c r="G18" i="1"/>
  <c r="I18" i="1" s="1"/>
  <c r="J18" i="1" s="1"/>
  <c r="I10" i="1"/>
  <c r="J10" i="1" s="1"/>
  <c r="M10" i="1" s="1"/>
  <c r="I11" i="1"/>
  <c r="J11" i="1" s="1"/>
  <c r="M11" i="1" s="1"/>
  <c r="I12" i="1"/>
  <c r="J12" i="1" s="1"/>
  <c r="M12" i="1" s="1"/>
  <c r="I13" i="1"/>
  <c r="J13" i="1" s="1"/>
  <c r="M13" i="1" s="1"/>
  <c r="I14" i="1"/>
  <c r="J14" i="1" s="1"/>
  <c r="M14" i="1" s="1"/>
  <c r="I15" i="1"/>
  <c r="J15" i="1" s="1"/>
  <c r="M15" i="1" s="1"/>
  <c r="I7" i="1"/>
  <c r="J7" i="1" s="1"/>
  <c r="M7" i="1" s="1"/>
  <c r="I5" i="1"/>
  <c r="J5" i="1" s="1"/>
  <c r="M5" i="1" s="1"/>
  <c r="I6" i="1"/>
  <c r="J6" i="1" s="1"/>
  <c r="M6" i="1" s="1"/>
  <c r="I8" i="1"/>
  <c r="J8" i="1" s="1"/>
  <c r="M8" i="1" s="1"/>
  <c r="I3" i="1"/>
  <c r="I2" i="1"/>
  <c r="J2" i="1" s="1"/>
  <c r="M2" i="1" s="1"/>
  <c r="M18" i="1" l="1"/>
  <c r="I17" i="1"/>
  <c r="J17" i="1" s="1"/>
  <c r="M17" i="1" s="1"/>
  <c r="J3" i="1"/>
  <c r="M3" i="1" s="1"/>
</calcChain>
</file>

<file path=xl/sharedStrings.xml><?xml version="1.0" encoding="utf-8"?>
<sst xmlns="http://schemas.openxmlformats.org/spreadsheetml/2006/main" count="108" uniqueCount="42">
  <si>
    <t>Delft</t>
  </si>
  <si>
    <t>Eindhoven</t>
  </si>
  <si>
    <t>Utrecht</t>
  </si>
  <si>
    <t>blind façade [m2]</t>
  </si>
  <si>
    <t>window [m2]</t>
  </si>
  <si>
    <t>calculated total [m2]</t>
  </si>
  <si>
    <t>glass percentage [%]</t>
  </si>
  <si>
    <t>Reflectance blind façade</t>
  </si>
  <si>
    <t>Reflectance glass</t>
  </si>
  <si>
    <t>façade type</t>
  </si>
  <si>
    <t>glass system</t>
  </si>
  <si>
    <t>WINDOW ID</t>
  </si>
  <si>
    <t>N/A</t>
  </si>
  <si>
    <t>rowhousing</t>
  </si>
  <si>
    <t>gallery housing</t>
  </si>
  <si>
    <t>walk-up housing</t>
  </si>
  <si>
    <t>'75-'91</t>
  </si>
  <si>
    <t>pre '45</t>
  </si>
  <si>
    <t>pre '64</t>
  </si>
  <si>
    <t>'15-'18</t>
  </si>
  <si>
    <t>'09</t>
  </si>
  <si>
    <t>'32 - '81</t>
  </si>
  <si>
    <t>'99</t>
  </si>
  <si>
    <t>'65-'74</t>
  </si>
  <si>
    <t>'06-'14</t>
  </si>
  <si>
    <t>'92-'05</t>
  </si>
  <si>
    <t>flat housing</t>
  </si>
  <si>
    <t>office (generic)</t>
  </si>
  <si>
    <t>'01</t>
  </si>
  <si>
    <t>masonry</t>
  </si>
  <si>
    <t>cladding</t>
  </si>
  <si>
    <t>double</t>
  </si>
  <si>
    <t>single</t>
  </si>
  <si>
    <t>double low-E</t>
  </si>
  <si>
    <t>residential type</t>
  </si>
  <si>
    <t>year</t>
  </si>
  <si>
    <t>weighted average reflectance</t>
  </si>
  <si>
    <t>maisonette</t>
  </si>
  <si>
    <t>parking  garage</t>
  </si>
  <si>
    <t>Rotterdam North</t>
  </si>
  <si>
    <t>Rotterdam Maritim</t>
  </si>
  <si>
    <t>Amsterdam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</si>
</sst>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i/>
      <sz val="10"/>
      <color theme="0" tint="-0.2499465926084170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0" fillId="2" borderId="0" xfId="0" applyFill="1"/>
    <xf numFmtId="0" fontId="0" fillId="0" borderId="0" xfId="0" applyAlignment="1">
      <alignment horizontal="right"/>
    </xf>
    <xf numFmtId="0" fontId="4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6" fillId="0" borderId="2" xfId="2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0" fontId="1" fillId="0" borderId="0" xfId="0" applyFont="1"/>
    <xf numFmtId="2" fontId="0" fillId="0" borderId="0" xfId="0" applyNumberFormat="1"/>
    <xf numFmtId="2" fontId="5" fillId="0" borderId="2" xfId="0" applyNumberFormat="1" applyFont="1" applyBorder="1" applyAlignment="1">
      <alignment horizontal="right" vertical="center"/>
    </xf>
    <xf numFmtId="2" fontId="0" fillId="0" borderId="0" xfId="0" applyNumberFormat="1" applyAlignment="1">
      <alignment horizontal="right"/>
    </xf>
    <xf numFmtId="0" fontId="5" fillId="0" borderId="2" xfId="0" quotePrefix="1" applyFont="1" applyBorder="1" applyAlignment="1">
      <alignment horizontal="right" vertical="center"/>
    </xf>
    <xf numFmtId="164" fontId="5" fillId="0" borderId="2" xfId="0" applyNumberFormat="1" applyFont="1" applyBorder="1" applyAlignment="1">
      <alignment horizontal="right" vertical="center"/>
    </xf>
    <xf numFmtId="9" fontId="4" fillId="0" borderId="1" xfId="1" applyFont="1" applyBorder="1" applyAlignment="1">
      <alignment horizontal="left" vertical="center"/>
    </xf>
    <xf numFmtId="9" fontId="5" fillId="0" borderId="2" xfId="1" applyFont="1" applyBorder="1" applyAlignment="1">
      <alignment horizontal="right" vertical="center"/>
    </xf>
    <xf numFmtId="9" fontId="0" fillId="0" borderId="0" xfId="1" applyFont="1" applyAlignment="1">
      <alignment horizontal="right"/>
    </xf>
    <xf numFmtId="9" fontId="0" fillId="0" borderId="0" xfId="1" applyFont="1"/>
  </cellXfs>
  <cellStyles count="3">
    <cellStyle name="Explanatory Text" xfId="2" builtinId="53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134840-49D6-45AB-A435-9468F8E09967}">
  <dimension ref="A1:Z47"/>
  <sheetViews>
    <sheetView tabSelected="1" topLeftCell="A3" zoomScale="115" zoomScaleNormal="115" workbookViewId="0">
      <selection activeCell="Q15" sqref="Q15"/>
    </sheetView>
  </sheetViews>
  <sheetFormatPr defaultRowHeight="14.5" x14ac:dyDescent="0.35"/>
  <cols>
    <col min="1" max="1" width="19.1796875" style="7" customWidth="1"/>
    <col min="2" max="2" width="16.7265625" customWidth="1"/>
    <col min="3" max="3" width="8" customWidth="1"/>
    <col min="4" max="4" width="11" customWidth="1"/>
    <col min="5" max="5" width="11.90625" bestFit="1" customWidth="1"/>
    <col min="6" max="6" width="11.54296875" bestFit="1" customWidth="1"/>
    <col min="7" max="7" width="15.54296875" style="8" bestFit="1" customWidth="1"/>
    <col min="8" max="8" width="11.54296875" style="8" bestFit="1" customWidth="1"/>
    <col min="9" max="9" width="17.81640625" style="8" bestFit="1" customWidth="1"/>
    <col min="10" max="10" width="18.6328125" style="16" bestFit="1" customWidth="1"/>
    <col min="11" max="11" width="21.6328125" bestFit="1" customWidth="1"/>
    <col min="12" max="12" width="15.81640625" style="8" bestFit="1" customWidth="1"/>
    <col min="13" max="13" width="25.7265625" style="8" bestFit="1" customWidth="1"/>
  </cols>
  <sheetData>
    <row r="1" spans="1:26" ht="24" customHeight="1" x14ac:dyDescent="0.35">
      <c r="B1" s="3" t="s">
        <v>34</v>
      </c>
      <c r="C1" s="3" t="s">
        <v>35</v>
      </c>
      <c r="D1" s="3" t="s">
        <v>9</v>
      </c>
      <c r="E1" s="3" t="s">
        <v>10</v>
      </c>
      <c r="F1" s="3" t="s">
        <v>11</v>
      </c>
      <c r="G1" s="3" t="s">
        <v>3</v>
      </c>
      <c r="H1" s="3" t="s">
        <v>4</v>
      </c>
      <c r="I1" s="3" t="s">
        <v>5</v>
      </c>
      <c r="J1" s="13" t="s">
        <v>6</v>
      </c>
      <c r="K1" s="3" t="s">
        <v>7</v>
      </c>
      <c r="L1" s="3" t="s">
        <v>8</v>
      </c>
      <c r="M1" s="3" t="s">
        <v>36</v>
      </c>
    </row>
    <row r="2" spans="1:26" ht="24" customHeight="1" x14ac:dyDescent="0.35">
      <c r="A2" s="7" t="s">
        <v>0</v>
      </c>
      <c r="B2" s="4" t="s">
        <v>13</v>
      </c>
      <c r="C2" s="6" t="s">
        <v>23</v>
      </c>
      <c r="D2" s="6" t="s">
        <v>29</v>
      </c>
      <c r="E2" s="6" t="s">
        <v>31</v>
      </c>
      <c r="F2" s="6">
        <v>2</v>
      </c>
      <c r="G2" s="9">
        <v>37.67</v>
      </c>
      <c r="H2" s="9">
        <v>24.98</v>
      </c>
      <c r="I2" s="9">
        <f>SUM(G2:H2)</f>
        <v>62.650000000000006</v>
      </c>
      <c r="J2" s="14">
        <f>H2/I2</f>
        <v>0.3987230646448523</v>
      </c>
      <c r="K2" s="6">
        <v>0.13800000000000001</v>
      </c>
      <c r="L2" s="9">
        <v>0.14399999999999999</v>
      </c>
      <c r="M2" s="9">
        <f>((K2*(1-J2))+(J2*L2))*100</f>
        <v>14.03923383878691</v>
      </c>
    </row>
    <row r="3" spans="1:26" ht="24" customHeight="1" x14ac:dyDescent="0.35">
      <c r="B3" s="4" t="s">
        <v>14</v>
      </c>
      <c r="C3" s="6" t="s">
        <v>23</v>
      </c>
      <c r="D3" s="6" t="s">
        <v>29</v>
      </c>
      <c r="E3" s="6" t="s">
        <v>32</v>
      </c>
      <c r="F3" s="6">
        <v>1</v>
      </c>
      <c r="G3" s="9">
        <v>23.94</v>
      </c>
      <c r="H3" s="9">
        <v>20.07</v>
      </c>
      <c r="I3" s="9">
        <f>SUM(G3:H3)</f>
        <v>44.010000000000005</v>
      </c>
      <c r="J3" s="14">
        <f>H3/I3</f>
        <v>0.45603271983640076</v>
      </c>
      <c r="K3" s="6">
        <v>0.13800000000000001</v>
      </c>
      <c r="L3" s="9">
        <v>8.2000000000000003E-2</v>
      </c>
      <c r="M3" s="9">
        <f>((K3*(1-J3))+(J3*L3))*100</f>
        <v>11.246216768916156</v>
      </c>
    </row>
    <row r="4" spans="1:26" s="1" customFormat="1" ht="24" customHeight="1" x14ac:dyDescent="0.35">
      <c r="A4" s="7"/>
      <c r="B4" s="4"/>
      <c r="C4" s="6"/>
      <c r="D4" s="6"/>
      <c r="E4" s="6"/>
      <c r="F4" s="6"/>
      <c r="G4" s="9"/>
      <c r="H4" s="9"/>
      <c r="I4" s="9"/>
      <c r="J4" s="14"/>
      <c r="K4" s="6"/>
      <c r="L4" s="9"/>
      <c r="M4" s="9"/>
      <c r="N4"/>
      <c r="O4"/>
      <c r="P4"/>
      <c r="Q4"/>
      <c r="R4"/>
      <c r="S4"/>
      <c r="T4"/>
      <c r="U4"/>
      <c r="V4"/>
      <c r="W4"/>
      <c r="X4"/>
      <c r="Y4"/>
      <c r="Z4"/>
    </row>
    <row r="5" spans="1:26" ht="24" customHeight="1" x14ac:dyDescent="0.35">
      <c r="A5" s="7" t="s">
        <v>39</v>
      </c>
      <c r="B5" s="4" t="s">
        <v>15</v>
      </c>
      <c r="C5" s="6" t="s">
        <v>16</v>
      </c>
      <c r="D5" s="6" t="s">
        <v>29</v>
      </c>
      <c r="E5" s="6" t="s">
        <v>31</v>
      </c>
      <c r="F5" s="6">
        <v>2</v>
      </c>
      <c r="G5" s="9">
        <v>30.4</v>
      </c>
      <c r="H5" s="9">
        <v>11.19</v>
      </c>
      <c r="I5" s="9">
        <f t="shared" ref="I5:I17" si="0">SUM(G5:H5)</f>
        <v>41.589999999999996</v>
      </c>
      <c r="J5" s="14">
        <f t="shared" ref="J5:J17" si="1">H5/I5</f>
        <v>0.26905506131281559</v>
      </c>
      <c r="K5" s="6">
        <v>0.13800000000000001</v>
      </c>
      <c r="L5" s="9">
        <v>0.14399999999999999</v>
      </c>
      <c r="M5" s="9">
        <f>((K5*(1-J5))+(J5*L5))*100</f>
        <v>13.961433036787691</v>
      </c>
    </row>
    <row r="6" spans="1:26" ht="24" customHeight="1" x14ac:dyDescent="0.35">
      <c r="B6" s="4" t="s">
        <v>13</v>
      </c>
      <c r="C6" s="6" t="s">
        <v>17</v>
      </c>
      <c r="D6" s="6" t="s">
        <v>29</v>
      </c>
      <c r="E6" s="6" t="s">
        <v>32</v>
      </c>
      <c r="F6" s="6">
        <v>1</v>
      </c>
      <c r="G6" s="9">
        <v>41.58</v>
      </c>
      <c r="H6" s="9">
        <v>19.3</v>
      </c>
      <c r="I6" s="9">
        <f t="shared" si="0"/>
        <v>60.879999999999995</v>
      </c>
      <c r="J6" s="14">
        <f t="shared" si="1"/>
        <v>0.3170170827858082</v>
      </c>
      <c r="K6" s="6">
        <v>0.13800000000000001</v>
      </c>
      <c r="L6" s="9">
        <v>8.2000000000000003E-2</v>
      </c>
      <c r="M6" s="9">
        <f>((K6*(1-J6))+(J6*L6))*100</f>
        <v>12.024704336399475</v>
      </c>
    </row>
    <row r="7" spans="1:26" ht="24" customHeight="1" x14ac:dyDescent="0.35">
      <c r="B7" s="4" t="s">
        <v>15</v>
      </c>
      <c r="C7" s="6" t="s">
        <v>17</v>
      </c>
      <c r="D7" s="6" t="s">
        <v>29</v>
      </c>
      <c r="E7" s="6" t="s">
        <v>32</v>
      </c>
      <c r="F7" s="6">
        <v>1</v>
      </c>
      <c r="G7" s="9">
        <v>29.86</v>
      </c>
      <c r="H7" s="9">
        <v>11.46</v>
      </c>
      <c r="I7" s="9">
        <f>SUM(G7:H7)</f>
        <v>41.32</v>
      </c>
      <c r="J7" s="14">
        <f t="shared" si="1"/>
        <v>0.27734753146176189</v>
      </c>
      <c r="K7" s="6">
        <v>0.13800000000000001</v>
      </c>
      <c r="L7" s="9">
        <v>8.2000000000000003E-2</v>
      </c>
      <c r="M7" s="9">
        <f>((K7*(1-J7))+(J7*L7))*100</f>
        <v>12.246853823814135</v>
      </c>
    </row>
    <row r="8" spans="1:26" ht="24" customHeight="1" x14ac:dyDescent="0.35">
      <c r="B8" s="4" t="s">
        <v>37</v>
      </c>
      <c r="C8" s="6" t="s">
        <v>17</v>
      </c>
      <c r="D8" s="6" t="s">
        <v>29</v>
      </c>
      <c r="E8" s="6" t="s">
        <v>32</v>
      </c>
      <c r="F8" s="6">
        <v>1</v>
      </c>
      <c r="G8" s="9">
        <v>40.58</v>
      </c>
      <c r="H8" s="9">
        <v>17.920000000000002</v>
      </c>
      <c r="I8" s="9">
        <f>SUM(G8:H8)</f>
        <v>58.5</v>
      </c>
      <c r="J8" s="14">
        <f>H8/I8</f>
        <v>0.30632478632478638</v>
      </c>
      <c r="K8" s="6">
        <v>0.13800000000000001</v>
      </c>
      <c r="L8" s="9">
        <v>8.2000000000000003E-2</v>
      </c>
      <c r="M8" s="9">
        <f>((K8*(1-J8))+(J8*L8))*100</f>
        <v>12.084581196581198</v>
      </c>
    </row>
    <row r="9" spans="1:26" s="1" customFormat="1" ht="24" customHeight="1" x14ac:dyDescent="0.35">
      <c r="A9" s="7"/>
      <c r="B9" s="4"/>
      <c r="C9" s="6"/>
      <c r="D9" s="6"/>
      <c r="E9" s="6"/>
      <c r="F9" s="6"/>
      <c r="G9" s="9"/>
      <c r="H9" s="9"/>
      <c r="I9" s="9"/>
      <c r="J9" s="14"/>
      <c r="K9" s="6"/>
      <c r="L9" s="9"/>
      <c r="M9" s="9"/>
      <c r="N9"/>
      <c r="O9"/>
      <c r="P9"/>
      <c r="Q9"/>
      <c r="R9"/>
      <c r="S9"/>
      <c r="T9"/>
      <c r="U9"/>
      <c r="V9"/>
      <c r="W9"/>
      <c r="X9"/>
      <c r="Y9"/>
      <c r="Z9"/>
    </row>
    <row r="10" spans="1:26" ht="24" customHeight="1" x14ac:dyDescent="0.35">
      <c r="A10" s="7" t="s">
        <v>40</v>
      </c>
      <c r="B10" s="4" t="s">
        <v>26</v>
      </c>
      <c r="C10" s="6" t="s">
        <v>18</v>
      </c>
      <c r="D10" s="6" t="s">
        <v>29</v>
      </c>
      <c r="E10" s="6" t="s">
        <v>32</v>
      </c>
      <c r="F10" s="6">
        <v>1</v>
      </c>
      <c r="G10" s="9">
        <v>32.799999999999997</v>
      </c>
      <c r="H10" s="9">
        <v>11.7</v>
      </c>
      <c r="I10" s="9">
        <f t="shared" si="0"/>
        <v>44.5</v>
      </c>
      <c r="J10" s="14">
        <f t="shared" si="1"/>
        <v>0.26292134831460673</v>
      </c>
      <c r="K10" s="6">
        <v>0.13800000000000001</v>
      </c>
      <c r="L10" s="9">
        <v>8.2000000000000003E-2</v>
      </c>
      <c r="M10" s="9">
        <f>((K10*(1-J10))+(J10*L10))*100</f>
        <v>12.327640449438205</v>
      </c>
    </row>
    <row r="11" spans="1:26" ht="24" customHeight="1" x14ac:dyDescent="0.35">
      <c r="B11" s="4" t="s">
        <v>26</v>
      </c>
      <c r="C11" s="6" t="s">
        <v>23</v>
      </c>
      <c r="D11" s="6" t="s">
        <v>29</v>
      </c>
      <c r="E11" s="6" t="s">
        <v>32</v>
      </c>
      <c r="F11" s="6">
        <v>1</v>
      </c>
      <c r="G11" s="9">
        <v>33.799999999999997</v>
      </c>
      <c r="H11" s="9">
        <v>15.07</v>
      </c>
      <c r="I11" s="9">
        <f t="shared" si="0"/>
        <v>48.87</v>
      </c>
      <c r="J11" s="14">
        <f t="shared" si="1"/>
        <v>0.3083691426232863</v>
      </c>
      <c r="K11" s="6">
        <v>0.13800000000000001</v>
      </c>
      <c r="L11" s="9">
        <v>8.2000000000000003E-2</v>
      </c>
      <c r="M11" s="9">
        <f>((K11*(1-J11))+(J11*L11))*100</f>
        <v>12.073132801309598</v>
      </c>
    </row>
    <row r="12" spans="1:26" ht="24" customHeight="1" x14ac:dyDescent="0.35">
      <c r="B12" s="4" t="s">
        <v>26</v>
      </c>
      <c r="C12" s="6" t="s">
        <v>16</v>
      </c>
      <c r="D12" s="6" t="s">
        <v>29</v>
      </c>
      <c r="E12" s="6" t="s">
        <v>31</v>
      </c>
      <c r="F12" s="6">
        <v>2</v>
      </c>
      <c r="G12" s="9">
        <v>33.6</v>
      </c>
      <c r="H12" s="9">
        <v>10.99</v>
      </c>
      <c r="I12" s="9">
        <f t="shared" si="0"/>
        <v>44.59</v>
      </c>
      <c r="J12" s="14">
        <f t="shared" si="1"/>
        <v>0.2464678178963893</v>
      </c>
      <c r="K12" s="6">
        <v>0.13800000000000001</v>
      </c>
      <c r="L12" s="9">
        <v>0.14399999999999999</v>
      </c>
      <c r="M12" s="9">
        <f>((K12*(1-J12))+(J12*L12))*100</f>
        <v>13.947880690737835</v>
      </c>
    </row>
    <row r="13" spans="1:26" ht="24" customHeight="1" x14ac:dyDescent="0.35">
      <c r="B13" s="4" t="s">
        <v>26</v>
      </c>
      <c r="C13" s="6" t="s">
        <v>25</v>
      </c>
      <c r="D13" s="6" t="s">
        <v>29</v>
      </c>
      <c r="E13" s="6" t="s">
        <v>31</v>
      </c>
      <c r="F13" s="6">
        <v>2</v>
      </c>
      <c r="G13" s="9">
        <v>36.22</v>
      </c>
      <c r="H13" s="9">
        <v>16.809999999999999</v>
      </c>
      <c r="I13" s="9">
        <f t="shared" si="0"/>
        <v>53.03</v>
      </c>
      <c r="J13" s="14">
        <f t="shared" si="1"/>
        <v>0.31699038280218739</v>
      </c>
      <c r="K13" s="6">
        <v>0.13800000000000001</v>
      </c>
      <c r="L13" s="9">
        <v>0.14399999999999999</v>
      </c>
      <c r="M13" s="9">
        <f>((K13*(1-J13))+(J13*L13))*100</f>
        <v>13.990194229681313</v>
      </c>
    </row>
    <row r="14" spans="1:26" ht="24" customHeight="1" x14ac:dyDescent="0.35">
      <c r="B14" s="4" t="s">
        <v>26</v>
      </c>
      <c r="C14" s="6" t="s">
        <v>24</v>
      </c>
      <c r="D14" s="6" t="s">
        <v>29</v>
      </c>
      <c r="E14" s="6" t="s">
        <v>31</v>
      </c>
      <c r="F14" s="6">
        <v>2</v>
      </c>
      <c r="G14" s="9">
        <v>33.94</v>
      </c>
      <c r="H14" s="9">
        <v>20.420000000000002</v>
      </c>
      <c r="I14" s="9">
        <f t="shared" si="0"/>
        <v>54.36</v>
      </c>
      <c r="J14" s="14">
        <f t="shared" si="1"/>
        <v>0.37564385577630616</v>
      </c>
      <c r="K14" s="6">
        <v>0.13800000000000001</v>
      </c>
      <c r="L14" s="9">
        <v>0.14399999999999999</v>
      </c>
      <c r="M14" s="9">
        <f>((K14*(1-J14))+(J14*L14))*100</f>
        <v>14.025386313465782</v>
      </c>
    </row>
    <row r="15" spans="1:26" ht="24" customHeight="1" x14ac:dyDescent="0.35">
      <c r="B15" s="4" t="s">
        <v>26</v>
      </c>
      <c r="C15" s="6" t="s">
        <v>19</v>
      </c>
      <c r="D15" s="6" t="s">
        <v>29</v>
      </c>
      <c r="E15" s="6" t="s">
        <v>33</v>
      </c>
      <c r="F15" s="6">
        <v>10</v>
      </c>
      <c r="G15" s="9">
        <v>15.14</v>
      </c>
      <c r="H15" s="9">
        <v>17.86</v>
      </c>
      <c r="I15" s="9">
        <f t="shared" si="0"/>
        <v>33</v>
      </c>
      <c r="J15" s="14">
        <f t="shared" si="1"/>
        <v>0.54121212121212114</v>
      </c>
      <c r="K15" s="6">
        <v>0.13800000000000001</v>
      </c>
      <c r="L15" s="9">
        <v>0.12</v>
      </c>
      <c r="M15" s="9">
        <f>((K15*(1-J15))+(J15*L15))*100</f>
        <v>12.825818181818182</v>
      </c>
    </row>
    <row r="16" spans="1:26" ht="24" customHeight="1" x14ac:dyDescent="0.35">
      <c r="B16" s="4"/>
      <c r="C16" s="6"/>
      <c r="D16" s="6"/>
      <c r="E16" s="6"/>
      <c r="F16" s="6"/>
      <c r="G16" s="9"/>
      <c r="H16" s="9"/>
      <c r="I16" s="9"/>
      <c r="J16" s="14"/>
      <c r="K16" s="6"/>
      <c r="L16" s="9"/>
      <c r="M16" s="9"/>
    </row>
    <row r="17" spans="1:26" ht="24" customHeight="1" x14ac:dyDescent="0.35">
      <c r="A17" s="7" t="s">
        <v>41</v>
      </c>
      <c r="B17" s="4" t="s">
        <v>26</v>
      </c>
      <c r="C17" s="6" t="s">
        <v>19</v>
      </c>
      <c r="D17" s="6" t="str">
        <f>D15</f>
        <v>masonry</v>
      </c>
      <c r="E17" s="6" t="str">
        <f>E15</f>
        <v>double low-E</v>
      </c>
      <c r="F17" s="6">
        <v>10</v>
      </c>
      <c r="G17" s="9">
        <f>G15</f>
        <v>15.14</v>
      </c>
      <c r="H17" s="9">
        <f>H15</f>
        <v>17.86</v>
      </c>
      <c r="I17" s="9">
        <f t="shared" si="0"/>
        <v>33</v>
      </c>
      <c r="J17" s="14">
        <f t="shared" si="1"/>
        <v>0.54121212121212114</v>
      </c>
      <c r="K17" s="6">
        <v>0.13800000000000001</v>
      </c>
      <c r="L17" s="9">
        <f>L15</f>
        <v>0.12</v>
      </c>
      <c r="M17" s="9">
        <f>((K17*(1-J17))+(J17*L17))*100</f>
        <v>12.825818181818182</v>
      </c>
    </row>
    <row r="18" spans="1:26" ht="24" customHeight="1" x14ac:dyDescent="0.35">
      <c r="B18" s="4" t="s">
        <v>14</v>
      </c>
      <c r="C18" s="6" t="s">
        <v>23</v>
      </c>
      <c r="D18" s="6" t="s">
        <v>29</v>
      </c>
      <c r="E18" s="6" t="str">
        <f>E3</f>
        <v>single</v>
      </c>
      <c r="F18" s="6">
        <v>1</v>
      </c>
      <c r="G18" s="9">
        <f>G3</f>
        <v>23.94</v>
      </c>
      <c r="H18" s="9">
        <f>H3</f>
        <v>20.07</v>
      </c>
      <c r="I18" s="9">
        <f>SUM(G18:H18)</f>
        <v>44.010000000000005</v>
      </c>
      <c r="J18" s="14">
        <f>H18/I18</f>
        <v>0.45603271983640076</v>
      </c>
      <c r="K18" s="6">
        <v>0.13800000000000001</v>
      </c>
      <c r="L18" s="9">
        <f>L3</f>
        <v>8.2000000000000003E-2</v>
      </c>
      <c r="M18" s="9">
        <f>((K18*(1-J18))+(J18*L18))*100</f>
        <v>11.246216768916156</v>
      </c>
    </row>
    <row r="19" spans="1:26" ht="24" customHeight="1" x14ac:dyDescent="0.35">
      <c r="B19" s="4" t="s">
        <v>27</v>
      </c>
      <c r="C19" s="6" t="s">
        <v>22</v>
      </c>
      <c r="D19" s="6" t="s">
        <v>30</v>
      </c>
      <c r="E19" s="6" t="s">
        <v>33</v>
      </c>
      <c r="F19" s="6">
        <v>10</v>
      </c>
      <c r="G19" s="9">
        <v>1</v>
      </c>
      <c r="H19" s="9">
        <v>1</v>
      </c>
      <c r="I19" s="9">
        <f>SUM(G19:H19)</f>
        <v>2</v>
      </c>
      <c r="J19" s="14">
        <f>H19/I19</f>
        <v>0.5</v>
      </c>
      <c r="K19" s="12">
        <v>0.2</v>
      </c>
      <c r="L19" s="9">
        <v>0.12</v>
      </c>
      <c r="M19" s="9">
        <f>((K19*(1-J19))+(J19*L19))*100</f>
        <v>16</v>
      </c>
    </row>
    <row r="20" spans="1:26" s="1" customFormat="1" ht="24" customHeight="1" x14ac:dyDescent="0.35">
      <c r="A20" s="7"/>
      <c r="B20" s="4"/>
      <c r="C20" s="6"/>
      <c r="D20" s="6"/>
      <c r="E20" s="6"/>
      <c r="F20" s="6"/>
      <c r="G20" s="9"/>
      <c r="H20" s="9"/>
      <c r="I20" s="9"/>
      <c r="J20" s="14"/>
      <c r="K20" s="6"/>
      <c r="L20" s="9"/>
      <c r="M20" s="9"/>
      <c r="N20"/>
      <c r="O20"/>
      <c r="P20"/>
      <c r="Q20"/>
      <c r="R20"/>
      <c r="S20"/>
      <c r="T20"/>
      <c r="U20"/>
      <c r="V20"/>
      <c r="W20"/>
      <c r="X20"/>
      <c r="Y20"/>
      <c r="Z20"/>
    </row>
    <row r="21" spans="1:26" ht="24" customHeight="1" x14ac:dyDescent="0.35">
      <c r="A21" s="7" t="s">
        <v>1</v>
      </c>
      <c r="B21" s="4" t="s">
        <v>15</v>
      </c>
      <c r="C21" s="6" t="s">
        <v>17</v>
      </c>
      <c r="D21" s="6" t="s">
        <v>29</v>
      </c>
      <c r="E21" s="6" t="s">
        <v>32</v>
      </c>
      <c r="F21" s="6">
        <v>1</v>
      </c>
      <c r="G21" s="9">
        <v>29.86</v>
      </c>
      <c r="H21" s="9">
        <v>11.46</v>
      </c>
      <c r="I21" s="9">
        <f>SUM(G21:H21)</f>
        <v>41.32</v>
      </c>
      <c r="J21" s="14">
        <f>H21/I21</f>
        <v>0.27734753146176189</v>
      </c>
      <c r="K21" s="6">
        <v>0.13800000000000001</v>
      </c>
      <c r="L21" s="9">
        <v>8.2000000000000003E-2</v>
      </c>
      <c r="M21" s="9">
        <f>((K21*(1-J21))+(J21*L21))*100</f>
        <v>12.246853823814135</v>
      </c>
    </row>
    <row r="22" spans="1:26" ht="24" customHeight="1" x14ac:dyDescent="0.35">
      <c r="B22" s="4" t="s">
        <v>15</v>
      </c>
      <c r="C22" s="6" t="s">
        <v>19</v>
      </c>
      <c r="D22" s="6" t="s">
        <v>29</v>
      </c>
      <c r="E22" s="6" t="s">
        <v>33</v>
      </c>
      <c r="F22" s="6">
        <v>10</v>
      </c>
      <c r="G22" s="9">
        <v>34.46</v>
      </c>
      <c r="H22" s="9">
        <v>11.56</v>
      </c>
      <c r="I22" s="9">
        <f>SUM(G22:H22)</f>
        <v>46.02</v>
      </c>
      <c r="J22" s="14">
        <f>H22/I22</f>
        <v>0.25119513255106474</v>
      </c>
      <c r="K22" s="6">
        <v>0.13800000000000001</v>
      </c>
      <c r="L22" s="9">
        <v>0.12</v>
      </c>
      <c r="M22" s="9">
        <f>((K22*(1-J22))+(J22*L22))*100</f>
        <v>13.347848761408084</v>
      </c>
    </row>
    <row r="23" spans="1:26" ht="24" customHeight="1" x14ac:dyDescent="0.35">
      <c r="B23" s="4" t="s">
        <v>38</v>
      </c>
      <c r="C23" s="11" t="s">
        <v>28</v>
      </c>
      <c r="D23" s="6" t="s">
        <v>29</v>
      </c>
      <c r="E23" s="5" t="s">
        <v>12</v>
      </c>
      <c r="F23" s="5" t="s">
        <v>12</v>
      </c>
      <c r="G23" s="9">
        <v>1</v>
      </c>
      <c r="H23" s="9">
        <v>1</v>
      </c>
      <c r="I23" s="9">
        <f>SUM(G23:H23)</f>
        <v>2</v>
      </c>
      <c r="J23" s="14">
        <f>H23/I23</f>
        <v>0.5</v>
      </c>
      <c r="K23" s="6">
        <v>0.13800000000000001</v>
      </c>
      <c r="L23" s="9">
        <v>0</v>
      </c>
      <c r="M23" s="9">
        <f>((K23*(1-J23))+(J23*L23))*100</f>
        <v>6.9</v>
      </c>
    </row>
    <row r="24" spans="1:26" ht="24" customHeight="1" x14ac:dyDescent="0.35">
      <c r="B24" s="4" t="s">
        <v>27</v>
      </c>
      <c r="C24" s="6" t="s">
        <v>21</v>
      </c>
      <c r="D24" s="6" t="s">
        <v>30</v>
      </c>
      <c r="E24" s="6" t="s">
        <v>31</v>
      </c>
      <c r="F24" s="6">
        <v>2</v>
      </c>
      <c r="G24" s="9">
        <v>1</v>
      </c>
      <c r="H24" s="9">
        <v>1</v>
      </c>
      <c r="I24" s="9">
        <f>SUM(G24:H24)</f>
        <v>2</v>
      </c>
      <c r="J24" s="14">
        <f>H24/I24</f>
        <v>0.5</v>
      </c>
      <c r="K24" s="12">
        <v>0.2</v>
      </c>
      <c r="L24" s="9"/>
      <c r="M24" s="9">
        <f>((K24*(1-J24))+(J24*L24))*100</f>
        <v>10</v>
      </c>
    </row>
    <row r="25" spans="1:26" ht="24" customHeight="1" x14ac:dyDescent="0.35">
      <c r="B25" s="4" t="s">
        <v>27</v>
      </c>
      <c r="C25" s="6" t="s">
        <v>20</v>
      </c>
      <c r="D25" s="6" t="s">
        <v>30</v>
      </c>
      <c r="E25" s="6" t="s">
        <v>33</v>
      </c>
      <c r="F25" s="6">
        <v>10</v>
      </c>
      <c r="G25" s="9">
        <v>1</v>
      </c>
      <c r="H25" s="9">
        <v>1</v>
      </c>
      <c r="I25" s="9">
        <f>SUM(G25:H25)</f>
        <v>2</v>
      </c>
      <c r="J25" s="14">
        <f>H25/I25</f>
        <v>0.5</v>
      </c>
      <c r="K25" s="12">
        <v>0.2</v>
      </c>
      <c r="L25" s="9">
        <v>0.12</v>
      </c>
      <c r="M25" s="9">
        <f>((K25*(1-J25))+(J25*L25))*100</f>
        <v>16</v>
      </c>
    </row>
    <row r="26" spans="1:26" s="1" customFormat="1" ht="24" customHeight="1" x14ac:dyDescent="0.35">
      <c r="A26" s="7"/>
      <c r="B26" s="4"/>
      <c r="C26" s="6"/>
      <c r="D26" s="6"/>
      <c r="E26" s="6"/>
      <c r="F26" s="6"/>
      <c r="G26" s="9"/>
      <c r="H26" s="9"/>
      <c r="I26" s="9"/>
      <c r="J26" s="14"/>
      <c r="K26" s="6"/>
      <c r="L26" s="9"/>
      <c r="M26" s="9"/>
      <c r="N26"/>
      <c r="O26"/>
      <c r="P26"/>
      <c r="Q26"/>
      <c r="R26"/>
      <c r="S26"/>
      <c r="T26"/>
      <c r="U26"/>
      <c r="V26"/>
      <c r="W26"/>
      <c r="X26"/>
      <c r="Y26"/>
      <c r="Z26"/>
    </row>
    <row r="27" spans="1:26" ht="24" customHeight="1" x14ac:dyDescent="0.35">
      <c r="A27" s="7" t="s">
        <v>2</v>
      </c>
      <c r="B27" s="4" t="s">
        <v>13</v>
      </c>
      <c r="C27" s="6" t="s">
        <v>17</v>
      </c>
      <c r="D27" s="6" t="s">
        <v>29</v>
      </c>
      <c r="E27" s="6" t="s">
        <v>32</v>
      </c>
      <c r="F27" s="6">
        <v>1</v>
      </c>
      <c r="G27" s="9">
        <v>41.58</v>
      </c>
      <c r="H27" s="9">
        <v>19.3</v>
      </c>
      <c r="I27" s="9">
        <f t="shared" ref="I27:I29" si="2">SUM(G27:H27)</f>
        <v>60.879999999999995</v>
      </c>
      <c r="J27" s="14">
        <f t="shared" ref="J27:J29" si="3">H27/I27</f>
        <v>0.3170170827858082</v>
      </c>
      <c r="K27" s="6">
        <v>0.13800000000000001</v>
      </c>
      <c r="L27" s="9">
        <v>8.2000000000000003E-2</v>
      </c>
      <c r="M27" s="9">
        <f>((K27*(1-J27))+(J27*L27))*100</f>
        <v>12.024704336399475</v>
      </c>
    </row>
    <row r="28" spans="1:26" ht="24" customHeight="1" x14ac:dyDescent="0.35">
      <c r="B28" s="4" t="s">
        <v>15</v>
      </c>
      <c r="C28" s="6" t="s">
        <v>16</v>
      </c>
      <c r="D28" s="6" t="s">
        <v>29</v>
      </c>
      <c r="E28" s="6" t="s">
        <v>31</v>
      </c>
      <c r="F28" s="6">
        <v>2</v>
      </c>
      <c r="G28" s="9">
        <v>30.4</v>
      </c>
      <c r="H28" s="9">
        <v>11.19</v>
      </c>
      <c r="I28" s="9">
        <f t="shared" si="2"/>
        <v>41.589999999999996</v>
      </c>
      <c r="J28" s="14">
        <f t="shared" si="3"/>
        <v>0.26905506131281559</v>
      </c>
      <c r="K28" s="6">
        <v>0.13800000000000001</v>
      </c>
      <c r="L28" s="9">
        <v>0.14399999999999999</v>
      </c>
      <c r="M28" s="9">
        <f>((K28*(1-J28))+(J28*L28))*100</f>
        <v>13.961433036787691</v>
      </c>
    </row>
    <row r="29" spans="1:26" ht="24" customHeight="1" x14ac:dyDescent="0.35">
      <c r="B29" s="4" t="s">
        <v>15</v>
      </c>
      <c r="C29" s="6" t="s">
        <v>19</v>
      </c>
      <c r="D29" s="6" t="s">
        <v>29</v>
      </c>
      <c r="E29" s="6" t="s">
        <v>33</v>
      </c>
      <c r="F29" s="6">
        <v>10</v>
      </c>
      <c r="G29" s="9">
        <v>34.46</v>
      </c>
      <c r="H29" s="9">
        <v>11.56</v>
      </c>
      <c r="I29" s="9">
        <f t="shared" si="2"/>
        <v>46.02</v>
      </c>
      <c r="J29" s="14">
        <f t="shared" si="3"/>
        <v>0.25119513255106474</v>
      </c>
      <c r="K29" s="6">
        <v>0.13800000000000001</v>
      </c>
      <c r="L29" s="9">
        <v>0.12</v>
      </c>
      <c r="M29" s="9">
        <f>((K29*(1-J29))+(J29*L29))*100</f>
        <v>13.347848761408084</v>
      </c>
    </row>
    <row r="30" spans="1:26" x14ac:dyDescent="0.35">
      <c r="C30" s="2"/>
      <c r="D30" s="2"/>
      <c r="E30" s="2"/>
      <c r="F30" s="2"/>
      <c r="G30" s="10"/>
      <c r="H30" s="10"/>
      <c r="I30" s="10"/>
      <c r="J30" s="15"/>
      <c r="K30" s="2"/>
      <c r="L30" s="10"/>
      <c r="M30" s="10"/>
    </row>
    <row r="33" spans="10:12" x14ac:dyDescent="0.35">
      <c r="J33"/>
      <c r="L33"/>
    </row>
    <row r="34" spans="10:12" x14ac:dyDescent="0.35">
      <c r="J34"/>
      <c r="L34"/>
    </row>
    <row r="35" spans="10:12" x14ac:dyDescent="0.35">
      <c r="J35"/>
      <c r="L35"/>
    </row>
    <row r="36" spans="10:12" x14ac:dyDescent="0.35">
      <c r="J36"/>
      <c r="L36"/>
    </row>
    <row r="37" spans="10:12" x14ac:dyDescent="0.35">
      <c r="J37"/>
      <c r="L37"/>
    </row>
    <row r="38" spans="10:12" x14ac:dyDescent="0.35">
      <c r="J38"/>
      <c r="L38"/>
    </row>
    <row r="39" spans="10:12" x14ac:dyDescent="0.35">
      <c r="J39"/>
      <c r="L39"/>
    </row>
    <row r="40" spans="10:12" x14ac:dyDescent="0.35">
      <c r="J40"/>
      <c r="L40"/>
    </row>
    <row r="41" spans="10:12" x14ac:dyDescent="0.35">
      <c r="J41"/>
      <c r="L41"/>
    </row>
    <row r="42" spans="10:12" x14ac:dyDescent="0.35">
      <c r="J42"/>
      <c r="L42"/>
    </row>
    <row r="43" spans="10:12" x14ac:dyDescent="0.35">
      <c r="J43"/>
      <c r="L43"/>
    </row>
    <row r="44" spans="10:12" x14ac:dyDescent="0.35">
      <c r="J44"/>
      <c r="L44"/>
    </row>
    <row r="45" spans="10:12" x14ac:dyDescent="0.35">
      <c r="J45"/>
      <c r="L45"/>
    </row>
    <row r="46" spans="10:12" x14ac:dyDescent="0.35">
      <c r="J46"/>
      <c r="L46"/>
    </row>
    <row r="47" spans="10:12" x14ac:dyDescent="0.35">
      <c r="J47"/>
      <c r="L47"/>
    </row>
  </sheetData>
  <pageMargins left="0.7" right="0.7" top="0.75" bottom="0.75" header="0.3" footer="0.3"/>
  <pageSetup paperSize="125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C53D5F3C05A7C40B5EF088E8ABD49EB" ma:contentTypeVersion="11" ma:contentTypeDescription="Een nieuw document maken." ma:contentTypeScope="" ma:versionID="6ebbbf91cf51d354b14915604554bd5c">
  <xsd:schema xmlns:xsd="http://www.w3.org/2001/XMLSchema" xmlns:xs="http://www.w3.org/2001/XMLSchema" xmlns:p="http://schemas.microsoft.com/office/2006/metadata/properties" xmlns:ns2="3e7f9e2c-f654-4b70-aca7-6d41ca63b1fa" xmlns:ns3="d6195c44-ef94-42e2-8a98-24f1192ce415" targetNamespace="http://schemas.microsoft.com/office/2006/metadata/properties" ma:root="true" ma:fieldsID="8cf1efeabbe496da3ce693c327cf7878" ns2:_="" ns3:_="">
    <xsd:import namespace="3e7f9e2c-f654-4b70-aca7-6d41ca63b1fa"/>
    <xsd:import namespace="d6195c44-ef94-42e2-8a98-24f1192ce41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7f9e2c-f654-4b70-aca7-6d41ca63b1f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Afbeeldingtags" ma:readOnly="false" ma:fieldId="{5cf76f15-5ced-4ddc-b409-7134ff3c332f}" ma:taxonomyMulti="true" ma:sspId="0d2f2e1c-c095-4710-afda-8e7acdb033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195c44-ef94-42e2-8a98-24f1192ce415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649fdc57-9199-44be-9e8f-e50e21d8bbe7}" ma:internalName="TaxCatchAll" ma:showField="CatchAllData" ma:web="d6195c44-ef94-42e2-8a98-24f1192ce4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e7f9e2c-f654-4b70-aca7-6d41ca63b1fa">
      <Terms xmlns="http://schemas.microsoft.com/office/infopath/2007/PartnerControls"/>
    </lcf76f155ced4ddcb4097134ff3c332f>
    <TaxCatchAll xmlns="d6195c44-ef94-42e2-8a98-24f1192ce415" xsi:nil="true"/>
  </documentManagement>
</p:properties>
</file>

<file path=customXml/itemProps1.xml><?xml version="1.0" encoding="utf-8"?>
<ds:datastoreItem xmlns:ds="http://schemas.openxmlformats.org/officeDocument/2006/customXml" ds:itemID="{AB5119E4-B508-4527-952A-970AA0AC2ED2}"/>
</file>

<file path=customXml/itemProps2.xml><?xml version="1.0" encoding="utf-8"?>
<ds:datastoreItem xmlns:ds="http://schemas.openxmlformats.org/officeDocument/2006/customXml" ds:itemID="{D1605146-A02B-434B-9D70-E317151BE2E1}"/>
</file>

<file path=customXml/itemProps3.xml><?xml version="1.0" encoding="utf-8"?>
<ds:datastoreItem xmlns:ds="http://schemas.openxmlformats.org/officeDocument/2006/customXml" ds:itemID="{30BF1212-7DF6-4284-BA46-26E4B20B176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Daniël Koster</dc:creator>
  <cp:lastModifiedBy>Daniël Koster</cp:lastModifiedBy>
  <cp:lastPrinted>2023-05-05T11:38:25Z</cp:lastPrinted>
  <dcterms:created xsi:type="dcterms:W3CDTF">2023-02-23T15:32:07Z</dcterms:created>
  <dcterms:modified xsi:type="dcterms:W3CDTF">2023-05-05T12:03:36Z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0x010100BC53D5F3C05A7C40B5EF088E8ABD49EB</vt:lpwstr>
  </property>
</Properties>
</file>