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harma10.old\OneDrive - Delft University of Technology\Documents\SSC\Papers\Rx_Eq_paper_Shrinjay\SI\"/>
    </mc:Choice>
  </mc:AlternateContent>
  <xr:revisionPtr revIDLastSave="0" documentId="13_ncr:1_{3FDA68E1-5F3A-4C3D-B0EB-A442AC0313AE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Intro" sheetId="23" r:id="rId1"/>
    <sheet name="C7" sheetId="4" r:id="rId2"/>
    <sheet name="2mC6" sheetId="14" r:id="rId3"/>
    <sheet name="3mC6" sheetId="15" r:id="rId4"/>
    <sheet name="3eC5" sheetId="20" r:id="rId5"/>
    <sheet name="22mC5" sheetId="16" r:id="rId6"/>
    <sheet name="23mC5" sheetId="17" r:id="rId7"/>
    <sheet name="24mC5" sheetId="18" r:id="rId8"/>
    <sheet name="33mC5" sheetId="19" r:id="rId9"/>
    <sheet name="223mC4" sheetId="21" r:id="rId10"/>
    <sheet name="C8" sheetId="11" r:id="rId11"/>
    <sheet name="2mC7" sheetId="24" r:id="rId12"/>
    <sheet name="3mC7" sheetId="25" r:id="rId13"/>
    <sheet name="4mC7" sheetId="26" r:id="rId14"/>
    <sheet name="3eC6" sheetId="27" r:id="rId15"/>
    <sheet name="22mC6" sheetId="28" r:id="rId16"/>
    <sheet name="23mC6" sheetId="29" r:id="rId17"/>
    <sheet name="24mC6" sheetId="30" r:id="rId18"/>
    <sheet name="25mC6" sheetId="31" r:id="rId19"/>
    <sheet name="33mC6" sheetId="32" r:id="rId20"/>
    <sheet name="34mC6" sheetId="33" r:id="rId21"/>
    <sheet name="3e2mC5" sheetId="37" r:id="rId22"/>
    <sheet name="3e3mC5" sheetId="38" r:id="rId23"/>
    <sheet name="223mC5" sheetId="12" r:id="rId24"/>
    <sheet name="224mC5" sheetId="34" r:id="rId25"/>
    <sheet name="233mC5" sheetId="35" r:id="rId26"/>
    <sheet name="234mC5" sheetId="36" r:id="rId27"/>
    <sheet name="2233mC4" sheetId="39" r:id="rId28"/>
    <sheet name="lnq_iC7" sheetId="5" r:id="rId29"/>
    <sheet name="lnq_iC8" sheetId="13" r:id="rId30"/>
    <sheet name="xi_iC7_400K" sheetId="6" r:id="rId31"/>
    <sheet name="xi_iC7_500K" sheetId="7" r:id="rId32"/>
    <sheet name="xi_iC7_700K" sheetId="9" r:id="rId33"/>
    <sheet name="xi_iC8_400K" sheetId="40" r:id="rId34"/>
    <sheet name="xi_iC8_500K" sheetId="41" r:id="rId35"/>
    <sheet name="xi_iC8_600K" sheetId="42" r:id="rId36"/>
    <sheet name="xi_iC7_600K" sheetId="8" r:id="rId37"/>
    <sheet name="xi_iC8_700K" sheetId="43" r:id="rId38"/>
    <sheet name="Critical_consts" sheetId="46" r:id="rId39"/>
    <sheet name="Fugacity_iC7" sheetId="44" r:id="rId40"/>
    <sheet name="lnQ_iC7_hP_2" sheetId="47" r:id="rId41"/>
    <sheet name="lnQ_iC7_high_press" sheetId="45" r:id="rId4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39" l="1"/>
  <c r="N22" i="39"/>
  <c r="N21" i="39"/>
  <c r="N20" i="39"/>
  <c r="N19" i="39"/>
  <c r="N18" i="39"/>
  <c r="N17" i="39"/>
  <c r="N16" i="39"/>
  <c r="N15" i="39"/>
  <c r="N14" i="39"/>
  <c r="N13" i="39"/>
  <c r="N12" i="39"/>
  <c r="N11" i="39"/>
  <c r="N10" i="39"/>
  <c r="N9" i="39"/>
  <c r="N8" i="39"/>
  <c r="N7" i="39"/>
  <c r="N23" i="36"/>
  <c r="N22" i="36"/>
  <c r="N21" i="36"/>
  <c r="N20" i="36"/>
  <c r="N19" i="36"/>
  <c r="N18" i="36"/>
  <c r="N17" i="36"/>
  <c r="N16" i="36"/>
  <c r="N15" i="36"/>
  <c r="N14" i="36"/>
  <c r="N13" i="36"/>
  <c r="N12" i="36"/>
  <c r="N11" i="36"/>
  <c r="N10" i="36"/>
  <c r="N9" i="36"/>
  <c r="N8" i="36"/>
  <c r="N7" i="36"/>
  <c r="N23" i="35"/>
  <c r="N22" i="35"/>
  <c r="N21" i="35"/>
  <c r="N20" i="35"/>
  <c r="N19" i="35"/>
  <c r="N18" i="35"/>
  <c r="N17" i="35"/>
  <c r="N16" i="35"/>
  <c r="N15" i="35"/>
  <c r="N14" i="35"/>
  <c r="N13" i="35"/>
  <c r="N12" i="35"/>
  <c r="N11" i="35"/>
  <c r="N10" i="35"/>
  <c r="N9" i="35"/>
  <c r="N8" i="35"/>
  <c r="N7" i="35"/>
  <c r="N23" i="34"/>
  <c r="N22" i="34"/>
  <c r="N21" i="34"/>
  <c r="N20" i="34"/>
  <c r="N19" i="34"/>
  <c r="N18" i="34"/>
  <c r="N17" i="34"/>
  <c r="N16" i="34"/>
  <c r="N15" i="34"/>
  <c r="N14" i="34"/>
  <c r="N13" i="34"/>
  <c r="N12" i="34"/>
  <c r="N11" i="34"/>
  <c r="N10" i="34"/>
  <c r="N9" i="34"/>
  <c r="N8" i="34"/>
  <c r="N7" i="34"/>
  <c r="N23" i="12"/>
  <c r="N22" i="12"/>
  <c r="N21" i="12"/>
  <c r="N20" i="12"/>
  <c r="N19" i="12"/>
  <c r="N18" i="12"/>
  <c r="N17" i="12"/>
  <c r="N16" i="12"/>
  <c r="N15" i="12"/>
  <c r="N14" i="12"/>
  <c r="N13" i="12"/>
  <c r="N12" i="12"/>
  <c r="N11" i="12"/>
  <c r="N10" i="12"/>
  <c r="N9" i="12"/>
  <c r="N8" i="12"/>
  <c r="N7" i="12"/>
  <c r="N23" i="38"/>
  <c r="N22" i="38"/>
  <c r="N21" i="38"/>
  <c r="N20" i="38"/>
  <c r="N19" i="38"/>
  <c r="N18" i="38"/>
  <c r="N17" i="38"/>
  <c r="N16" i="38"/>
  <c r="N15" i="38"/>
  <c r="N14" i="38"/>
  <c r="N13" i="38"/>
  <c r="N12" i="38"/>
  <c r="N11" i="38"/>
  <c r="N10" i="38"/>
  <c r="N9" i="38"/>
  <c r="N8" i="38"/>
  <c r="N7" i="38"/>
  <c r="N23" i="37"/>
  <c r="N22" i="37"/>
  <c r="N21" i="37"/>
  <c r="N20" i="37"/>
  <c r="N19" i="37"/>
  <c r="N18" i="37"/>
  <c r="N17" i="37"/>
  <c r="N16" i="37"/>
  <c r="N15" i="37"/>
  <c r="N14" i="37"/>
  <c r="N13" i="37"/>
  <c r="N12" i="37"/>
  <c r="N11" i="37"/>
  <c r="N10" i="37"/>
  <c r="N9" i="37"/>
  <c r="N8" i="37"/>
  <c r="N7" i="37"/>
  <c r="N23" i="33"/>
  <c r="N22" i="33"/>
  <c r="N21" i="33"/>
  <c r="N20" i="33"/>
  <c r="N19" i="33"/>
  <c r="N18" i="33"/>
  <c r="N17" i="33"/>
  <c r="N16" i="33"/>
  <c r="N15" i="33"/>
  <c r="N14" i="33"/>
  <c r="N13" i="33"/>
  <c r="N12" i="33"/>
  <c r="N11" i="33"/>
  <c r="N10" i="33"/>
  <c r="N9" i="33"/>
  <c r="N8" i="33"/>
  <c r="N7" i="33"/>
  <c r="N23" i="32"/>
  <c r="N22" i="32"/>
  <c r="N21" i="32"/>
  <c r="N20" i="32"/>
  <c r="N19" i="32"/>
  <c r="N18" i="32"/>
  <c r="N17" i="32"/>
  <c r="N16" i="32"/>
  <c r="N15" i="32"/>
  <c r="N14" i="32"/>
  <c r="N13" i="32"/>
  <c r="N12" i="32"/>
  <c r="N11" i="32"/>
  <c r="N10" i="32"/>
  <c r="N9" i="32"/>
  <c r="N8" i="32"/>
  <c r="N7" i="32"/>
  <c r="N23" i="31"/>
  <c r="N22" i="31"/>
  <c r="N21" i="31"/>
  <c r="N20" i="31"/>
  <c r="N19" i="31"/>
  <c r="N18" i="31"/>
  <c r="N17" i="31"/>
  <c r="N16" i="31"/>
  <c r="N15" i="31"/>
  <c r="N14" i="31"/>
  <c r="N13" i="31"/>
  <c r="N12" i="31"/>
  <c r="N11" i="31"/>
  <c r="N10" i="31"/>
  <c r="N9" i="31"/>
  <c r="N8" i="31"/>
  <c r="N7" i="31"/>
  <c r="N23" i="30"/>
  <c r="N22" i="30"/>
  <c r="N21" i="30"/>
  <c r="N20" i="30"/>
  <c r="N19" i="30"/>
  <c r="N18" i="30"/>
  <c r="N17" i="30"/>
  <c r="N16" i="30"/>
  <c r="N15" i="30"/>
  <c r="N14" i="30"/>
  <c r="N13" i="30"/>
  <c r="N12" i="30"/>
  <c r="N11" i="30"/>
  <c r="N10" i="30"/>
  <c r="N9" i="30"/>
  <c r="N8" i="30"/>
  <c r="N7" i="30"/>
  <c r="N23" i="29"/>
  <c r="N22" i="29"/>
  <c r="N21" i="29"/>
  <c r="N20" i="29"/>
  <c r="N19" i="29"/>
  <c r="N18" i="29"/>
  <c r="N17" i="29"/>
  <c r="N16" i="29"/>
  <c r="N15" i="29"/>
  <c r="N14" i="29"/>
  <c r="N13" i="29"/>
  <c r="N12" i="29"/>
  <c r="N11" i="29"/>
  <c r="N10" i="29"/>
  <c r="N9" i="29"/>
  <c r="N8" i="29"/>
  <c r="N7" i="29"/>
  <c r="N23" i="28"/>
  <c r="N22" i="28"/>
  <c r="N21" i="28"/>
  <c r="N20" i="28"/>
  <c r="N19" i="28"/>
  <c r="N18" i="28"/>
  <c r="N17" i="28"/>
  <c r="N16" i="28"/>
  <c r="N15" i="28"/>
  <c r="N14" i="28"/>
  <c r="N13" i="28"/>
  <c r="N12" i="28"/>
  <c r="N11" i="28"/>
  <c r="N10" i="28"/>
  <c r="N9" i="28"/>
  <c r="N8" i="28"/>
  <c r="N7" i="28"/>
  <c r="N23" i="27"/>
  <c r="N22" i="27"/>
  <c r="N21" i="27"/>
  <c r="N20" i="27"/>
  <c r="N19" i="27"/>
  <c r="N18" i="27"/>
  <c r="N17" i="27"/>
  <c r="N16" i="27"/>
  <c r="N15" i="27"/>
  <c r="N14" i="27"/>
  <c r="N13" i="27"/>
  <c r="N12" i="27"/>
  <c r="N11" i="27"/>
  <c r="N10" i="27"/>
  <c r="N9" i="27"/>
  <c r="N8" i="27"/>
  <c r="N7" i="27"/>
  <c r="N23" i="26"/>
  <c r="N22" i="26"/>
  <c r="N21" i="26"/>
  <c r="N20" i="26"/>
  <c r="N19" i="26"/>
  <c r="N18" i="26"/>
  <c r="N17" i="26"/>
  <c r="N16" i="26"/>
  <c r="N15" i="26"/>
  <c r="N14" i="26"/>
  <c r="N13" i="26"/>
  <c r="N12" i="26"/>
  <c r="N11" i="26"/>
  <c r="N10" i="26"/>
  <c r="N9" i="26"/>
  <c r="N8" i="26"/>
  <c r="N7" i="26"/>
  <c r="N23" i="25"/>
  <c r="N22" i="25"/>
  <c r="N21" i="25"/>
  <c r="N20" i="25"/>
  <c r="N19" i="25"/>
  <c r="N18" i="25"/>
  <c r="N17" i="25"/>
  <c r="N16" i="25"/>
  <c r="N15" i="25"/>
  <c r="N14" i="25"/>
  <c r="N13" i="25"/>
  <c r="N12" i="25"/>
  <c r="N11" i="25"/>
  <c r="N10" i="25"/>
  <c r="N9" i="25"/>
  <c r="N8" i="25"/>
  <c r="N7" i="25"/>
  <c r="N23" i="24"/>
  <c r="N22" i="24"/>
  <c r="N21" i="24"/>
  <c r="N20" i="24"/>
  <c r="N19" i="24"/>
  <c r="N18" i="24"/>
  <c r="N17" i="24"/>
  <c r="N16" i="24"/>
  <c r="N15" i="24"/>
  <c r="N14" i="24"/>
  <c r="N13" i="24"/>
  <c r="N12" i="24"/>
  <c r="N11" i="24"/>
  <c r="N10" i="24"/>
  <c r="N9" i="24"/>
  <c r="N8" i="24"/>
  <c r="N7" i="24"/>
  <c r="N23" i="11"/>
  <c r="N22" i="11"/>
  <c r="N21" i="11"/>
  <c r="N20" i="11"/>
  <c r="N19" i="11"/>
  <c r="N18" i="11"/>
  <c r="N17" i="11"/>
  <c r="N16" i="11"/>
  <c r="N15" i="11"/>
  <c r="N14" i="11"/>
  <c r="N13" i="11"/>
  <c r="N12" i="11"/>
  <c r="N11" i="11"/>
  <c r="N10" i="11"/>
  <c r="N9" i="11"/>
  <c r="N8" i="11"/>
  <c r="N7" i="11"/>
  <c r="O23" i="21"/>
  <c r="O22" i="21"/>
  <c r="O21" i="21"/>
  <c r="O20" i="21"/>
  <c r="O19" i="21"/>
  <c r="O18" i="21"/>
  <c r="O17" i="21"/>
  <c r="O16" i="21"/>
  <c r="O15" i="21"/>
  <c r="O14" i="21"/>
  <c r="O13" i="21"/>
  <c r="O12" i="21"/>
  <c r="O11" i="21"/>
  <c r="O10" i="21"/>
  <c r="O9" i="21"/>
  <c r="O8" i="21"/>
  <c r="O7" i="21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23" i="18"/>
  <c r="O22" i="18"/>
  <c r="O21" i="18"/>
  <c r="O20" i="18"/>
  <c r="O19" i="18"/>
  <c r="O18" i="18"/>
  <c r="O17" i="18"/>
  <c r="O16" i="18"/>
  <c r="O15" i="18"/>
  <c r="O14" i="18"/>
  <c r="O13" i="18"/>
  <c r="O12" i="18"/>
  <c r="O11" i="18"/>
  <c r="O10" i="18"/>
  <c r="O9" i="18"/>
  <c r="O8" i="18"/>
  <c r="O7" i="18"/>
  <c r="O23" i="17"/>
  <c r="O22" i="17"/>
  <c r="O21" i="17"/>
  <c r="O20" i="17"/>
  <c r="O19" i="17"/>
  <c r="O18" i="17"/>
  <c r="O17" i="17"/>
  <c r="O16" i="17"/>
  <c r="O15" i="17"/>
  <c r="O14" i="17"/>
  <c r="O13" i="17"/>
  <c r="O12" i="17"/>
  <c r="O11" i="17"/>
  <c r="O10" i="17"/>
  <c r="O9" i="17"/>
  <c r="O8" i="17"/>
  <c r="O7" i="17"/>
  <c r="O23" i="16"/>
  <c r="O22" i="16"/>
  <c r="O21" i="16"/>
  <c r="O20" i="16"/>
  <c r="O19" i="16"/>
  <c r="O18" i="16"/>
  <c r="O17" i="16"/>
  <c r="O16" i="16"/>
  <c r="O15" i="16"/>
  <c r="O14" i="16"/>
  <c r="O13" i="16"/>
  <c r="O12" i="16"/>
  <c r="O11" i="16"/>
  <c r="O10" i="16"/>
  <c r="O9" i="16"/>
  <c r="O8" i="16"/>
  <c r="O7" i="16"/>
  <c r="O23" i="20"/>
  <c r="O22" i="20"/>
  <c r="O21" i="20"/>
  <c r="O20" i="20"/>
  <c r="O19" i="20"/>
  <c r="O18" i="20"/>
  <c r="O17" i="20"/>
  <c r="O16" i="20"/>
  <c r="O15" i="20"/>
  <c r="O14" i="20"/>
  <c r="O13" i="20"/>
  <c r="O12" i="20"/>
  <c r="O11" i="20"/>
  <c r="O10" i="20"/>
  <c r="O9" i="20"/>
  <c r="O8" i="20"/>
  <c r="O7" i="20"/>
  <c r="O23" i="15"/>
  <c r="O22" i="15"/>
  <c r="O21" i="15"/>
  <c r="O20" i="15"/>
  <c r="O19" i="15"/>
  <c r="O18" i="15"/>
  <c r="O17" i="15"/>
  <c r="O16" i="15"/>
  <c r="O15" i="15"/>
  <c r="O14" i="15"/>
  <c r="O13" i="15"/>
  <c r="O12" i="15"/>
  <c r="O11" i="15"/>
  <c r="O10" i="15"/>
  <c r="O9" i="15"/>
  <c r="O8" i="15"/>
  <c r="O7" i="15"/>
  <c r="O8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7" i="1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7" i="4"/>
  <c r="F76" i="7" l="1"/>
  <c r="F52" i="7"/>
  <c r="D7" i="47"/>
  <c r="G7" i="47"/>
  <c r="R48" i="47"/>
  <c r="Q48" i="47"/>
  <c r="P48" i="47"/>
  <c r="O48" i="47"/>
  <c r="N48" i="47"/>
  <c r="M48" i="47"/>
  <c r="L48" i="47"/>
  <c r="K48" i="47"/>
  <c r="J48" i="47"/>
  <c r="I48" i="47"/>
  <c r="H48" i="47"/>
  <c r="G48" i="47"/>
  <c r="E48" i="47"/>
  <c r="F48" i="47" s="1"/>
  <c r="D48" i="47"/>
  <c r="AC47" i="47"/>
  <c r="R47" i="47"/>
  <c r="Q47" i="47"/>
  <c r="P47" i="47"/>
  <c r="O47" i="47"/>
  <c r="N47" i="47"/>
  <c r="M47" i="47"/>
  <c r="L47" i="47"/>
  <c r="Y47" i="47" s="1"/>
  <c r="K47" i="47"/>
  <c r="J47" i="47"/>
  <c r="I47" i="47"/>
  <c r="H47" i="47"/>
  <c r="G47" i="47"/>
  <c r="D47" i="47"/>
  <c r="E47" i="47" s="1"/>
  <c r="F47" i="47" s="1"/>
  <c r="U47" i="47" s="1"/>
  <c r="R46" i="47"/>
  <c r="Q46" i="47"/>
  <c r="P46" i="47"/>
  <c r="O46" i="47"/>
  <c r="N46" i="47"/>
  <c r="M46" i="47"/>
  <c r="L46" i="47"/>
  <c r="K46" i="47"/>
  <c r="J46" i="47"/>
  <c r="I46" i="47"/>
  <c r="H46" i="47"/>
  <c r="G46" i="47"/>
  <c r="D46" i="47"/>
  <c r="E46" i="47" s="1"/>
  <c r="F46" i="47" s="1"/>
  <c r="AB46" i="47" s="1"/>
  <c r="R45" i="47"/>
  <c r="Q45" i="47"/>
  <c r="P45" i="47"/>
  <c r="O45" i="47"/>
  <c r="N45" i="47"/>
  <c r="M45" i="47"/>
  <c r="L45" i="47"/>
  <c r="K45" i="47"/>
  <c r="J45" i="47"/>
  <c r="W45" i="47" s="1"/>
  <c r="I45" i="47"/>
  <c r="H45" i="47"/>
  <c r="G45" i="47"/>
  <c r="F45" i="47"/>
  <c r="AE45" i="47" s="1"/>
  <c r="D45" i="47"/>
  <c r="E45" i="47" s="1"/>
  <c r="R44" i="47"/>
  <c r="Q44" i="47"/>
  <c r="P44" i="47"/>
  <c r="O44" i="47"/>
  <c r="N44" i="47"/>
  <c r="M44" i="47"/>
  <c r="L44" i="47"/>
  <c r="K44" i="47"/>
  <c r="J44" i="47"/>
  <c r="I44" i="47"/>
  <c r="H44" i="47"/>
  <c r="G44" i="47"/>
  <c r="E44" i="47"/>
  <c r="F44" i="47" s="1"/>
  <c r="Z44" i="47" s="1"/>
  <c r="D44" i="47"/>
  <c r="U43" i="47"/>
  <c r="R43" i="47"/>
  <c r="Q43" i="47"/>
  <c r="P43" i="47"/>
  <c r="O43" i="47"/>
  <c r="N43" i="47"/>
  <c r="M43" i="47"/>
  <c r="L43" i="47"/>
  <c r="K43" i="47"/>
  <c r="J43" i="47"/>
  <c r="I43" i="47"/>
  <c r="H43" i="47"/>
  <c r="G43" i="47"/>
  <c r="D43" i="47"/>
  <c r="E43" i="47" s="1"/>
  <c r="F43" i="47" s="1"/>
  <c r="AC43" i="47" s="1"/>
  <c r="AB42" i="47"/>
  <c r="R42" i="47"/>
  <c r="Q42" i="47"/>
  <c r="P42" i="47"/>
  <c r="O42" i="47"/>
  <c r="N42" i="47"/>
  <c r="M42" i="47"/>
  <c r="L42" i="47"/>
  <c r="K42" i="47"/>
  <c r="J42" i="47"/>
  <c r="I42" i="47"/>
  <c r="H42" i="47"/>
  <c r="G42" i="47"/>
  <c r="D42" i="47"/>
  <c r="E42" i="47" s="1"/>
  <c r="F42" i="47" s="1"/>
  <c r="X42" i="47" s="1"/>
  <c r="R41" i="47"/>
  <c r="Q41" i="47"/>
  <c r="P41" i="47"/>
  <c r="O41" i="47"/>
  <c r="N41" i="47"/>
  <c r="M41" i="47"/>
  <c r="L41" i="47"/>
  <c r="K41" i="47"/>
  <c r="J41" i="47"/>
  <c r="I41" i="47"/>
  <c r="H41" i="47"/>
  <c r="G41" i="47"/>
  <c r="F41" i="47"/>
  <c r="D41" i="47"/>
  <c r="E41" i="47" s="1"/>
  <c r="AD40" i="47"/>
  <c r="Z40" i="47"/>
  <c r="R40" i="47"/>
  <c r="Q40" i="47"/>
  <c r="P40" i="47"/>
  <c r="O40" i="47"/>
  <c r="N40" i="47"/>
  <c r="M40" i="47"/>
  <c r="L40" i="47"/>
  <c r="K40" i="47"/>
  <c r="J40" i="47"/>
  <c r="I40" i="47"/>
  <c r="H40" i="47"/>
  <c r="G40" i="47"/>
  <c r="E40" i="47"/>
  <c r="F40" i="47" s="1"/>
  <c r="V40" i="47" s="1"/>
  <c r="D40" i="47"/>
  <c r="R37" i="47"/>
  <c r="Q37" i="47"/>
  <c r="P37" i="47"/>
  <c r="O37" i="47"/>
  <c r="N37" i="47"/>
  <c r="M37" i="47"/>
  <c r="L37" i="47"/>
  <c r="K37" i="47"/>
  <c r="J37" i="47"/>
  <c r="I37" i="47"/>
  <c r="H37" i="47"/>
  <c r="G37" i="47"/>
  <c r="D37" i="47"/>
  <c r="E37" i="47" s="1"/>
  <c r="F37" i="47" s="1"/>
  <c r="Y37" i="47" s="1"/>
  <c r="R36" i="47"/>
  <c r="Q36" i="47"/>
  <c r="P36" i="47"/>
  <c r="O36" i="47"/>
  <c r="N36" i="47"/>
  <c r="M36" i="47"/>
  <c r="L36" i="47"/>
  <c r="K36" i="47"/>
  <c r="J36" i="47"/>
  <c r="I36" i="47"/>
  <c r="H36" i="47"/>
  <c r="G36" i="47"/>
  <c r="D36" i="47"/>
  <c r="E36" i="47" s="1"/>
  <c r="F36" i="47" s="1"/>
  <c r="AB36" i="47" s="1"/>
  <c r="R35" i="47"/>
  <c r="Q35" i="47"/>
  <c r="P35" i="47"/>
  <c r="O35" i="47"/>
  <c r="N35" i="47"/>
  <c r="M35" i="47"/>
  <c r="L35" i="47"/>
  <c r="K35" i="47"/>
  <c r="J35" i="47"/>
  <c r="I35" i="47"/>
  <c r="H35" i="47"/>
  <c r="G35" i="47"/>
  <c r="D35" i="47"/>
  <c r="E35" i="47" s="1"/>
  <c r="F35" i="47" s="1"/>
  <c r="R34" i="47"/>
  <c r="Q34" i="47"/>
  <c r="P34" i="47"/>
  <c r="O34" i="47"/>
  <c r="N34" i="47"/>
  <c r="M34" i="47"/>
  <c r="L34" i="47"/>
  <c r="K34" i="47"/>
  <c r="J34" i="47"/>
  <c r="I34" i="47"/>
  <c r="H34" i="47"/>
  <c r="G34" i="47"/>
  <c r="E34" i="47"/>
  <c r="F34" i="47" s="1"/>
  <c r="D34" i="47"/>
  <c r="AC33" i="47"/>
  <c r="R33" i="47"/>
  <c r="Q33" i="47"/>
  <c r="P33" i="47"/>
  <c r="O33" i="47"/>
  <c r="N33" i="47"/>
  <c r="M33" i="47"/>
  <c r="L33" i="47"/>
  <c r="Y33" i="47" s="1"/>
  <c r="K33" i="47"/>
  <c r="J33" i="47"/>
  <c r="I33" i="47"/>
  <c r="H33" i="47"/>
  <c r="G33" i="47"/>
  <c r="D33" i="47"/>
  <c r="E33" i="47" s="1"/>
  <c r="F33" i="47" s="1"/>
  <c r="U33" i="47" s="1"/>
  <c r="R32" i="47"/>
  <c r="Q32" i="47"/>
  <c r="P32" i="47"/>
  <c r="O32" i="47"/>
  <c r="N32" i="47"/>
  <c r="M32" i="47"/>
  <c r="L32" i="47"/>
  <c r="K32" i="47"/>
  <c r="J32" i="47"/>
  <c r="I32" i="47"/>
  <c r="H32" i="47"/>
  <c r="G32" i="47"/>
  <c r="E32" i="47"/>
  <c r="F32" i="47" s="1"/>
  <c r="D32" i="47"/>
  <c r="R31" i="47"/>
  <c r="Q31" i="47"/>
  <c r="P31" i="47"/>
  <c r="O31" i="47"/>
  <c r="N31" i="47"/>
  <c r="M31" i="47"/>
  <c r="L31" i="47"/>
  <c r="K31" i="47"/>
  <c r="J31" i="47"/>
  <c r="I31" i="47"/>
  <c r="H31" i="47"/>
  <c r="G31" i="47"/>
  <c r="D31" i="47"/>
  <c r="E31" i="47" s="1"/>
  <c r="F31" i="47" s="1"/>
  <c r="R30" i="47"/>
  <c r="Q30" i="47"/>
  <c r="P30" i="47"/>
  <c r="O30" i="47"/>
  <c r="N30" i="47"/>
  <c r="M30" i="47"/>
  <c r="L30" i="47"/>
  <c r="K30" i="47"/>
  <c r="J30" i="47"/>
  <c r="I30" i="47"/>
  <c r="H30" i="47"/>
  <c r="G30" i="47"/>
  <c r="E30" i="47"/>
  <c r="F30" i="47" s="1"/>
  <c r="D30" i="47"/>
  <c r="AC29" i="47"/>
  <c r="U29" i="47"/>
  <c r="R29" i="47"/>
  <c r="Q29" i="47"/>
  <c r="P29" i="47"/>
  <c r="O29" i="47"/>
  <c r="N29" i="47"/>
  <c r="M29" i="47"/>
  <c r="L29" i="47"/>
  <c r="Y29" i="47" s="1"/>
  <c r="K29" i="47"/>
  <c r="J29" i="47"/>
  <c r="I29" i="47"/>
  <c r="H29" i="47"/>
  <c r="G29" i="47"/>
  <c r="D29" i="47"/>
  <c r="E29" i="47" s="1"/>
  <c r="F29" i="47" s="1"/>
  <c r="T36" i="47" s="1"/>
  <c r="R26" i="47"/>
  <c r="Q26" i="47"/>
  <c r="P26" i="47"/>
  <c r="O26" i="47"/>
  <c r="N26" i="47"/>
  <c r="M26" i="47"/>
  <c r="L26" i="47"/>
  <c r="K26" i="47"/>
  <c r="J26" i="47"/>
  <c r="I26" i="47"/>
  <c r="H26" i="47"/>
  <c r="G26" i="47"/>
  <c r="D26" i="47"/>
  <c r="E26" i="47" s="1"/>
  <c r="F26" i="47" s="1"/>
  <c r="R25" i="47"/>
  <c r="Q25" i="47"/>
  <c r="P25" i="47"/>
  <c r="O25" i="47"/>
  <c r="N25" i="47"/>
  <c r="M25" i="47"/>
  <c r="L25" i="47"/>
  <c r="K25" i="47"/>
  <c r="J25" i="47"/>
  <c r="I25" i="47"/>
  <c r="H25" i="47"/>
  <c r="G25" i="47"/>
  <c r="F25" i="47"/>
  <c r="D25" i="47"/>
  <c r="E25" i="47" s="1"/>
  <c r="R24" i="47"/>
  <c r="Q24" i="47"/>
  <c r="P24" i="47"/>
  <c r="O24" i="47"/>
  <c r="N24" i="47"/>
  <c r="M24" i="47"/>
  <c r="L24" i="47"/>
  <c r="K24" i="47"/>
  <c r="J24" i="47"/>
  <c r="I24" i="47"/>
  <c r="H24" i="47"/>
  <c r="G24" i="47"/>
  <c r="E24" i="47"/>
  <c r="F24" i="47" s="1"/>
  <c r="D24" i="47"/>
  <c r="R23" i="47"/>
  <c r="Q23" i="47"/>
  <c r="P23" i="47"/>
  <c r="O23" i="47"/>
  <c r="N23" i="47"/>
  <c r="M23" i="47"/>
  <c r="L23" i="47"/>
  <c r="K23" i="47"/>
  <c r="J23" i="47"/>
  <c r="I23" i="47"/>
  <c r="H23" i="47"/>
  <c r="G23" i="47"/>
  <c r="D23" i="47"/>
  <c r="E23" i="47" s="1"/>
  <c r="F23" i="47" s="1"/>
  <c r="R22" i="47"/>
  <c r="Q22" i="47"/>
  <c r="P22" i="47"/>
  <c r="O22" i="47"/>
  <c r="N22" i="47"/>
  <c r="M22" i="47"/>
  <c r="L22" i="47"/>
  <c r="K22" i="47"/>
  <c r="J22" i="47"/>
  <c r="I22" i="47"/>
  <c r="H22" i="47"/>
  <c r="G22" i="47"/>
  <c r="D22" i="47"/>
  <c r="E22" i="47" s="1"/>
  <c r="F22" i="47" s="1"/>
  <c r="R21" i="47"/>
  <c r="Q21" i="47"/>
  <c r="P21" i="47"/>
  <c r="O21" i="47"/>
  <c r="N21" i="47"/>
  <c r="M21" i="47"/>
  <c r="L21" i="47"/>
  <c r="K21" i="47"/>
  <c r="J21" i="47"/>
  <c r="I21" i="47"/>
  <c r="H21" i="47"/>
  <c r="G21" i="47"/>
  <c r="D21" i="47"/>
  <c r="E21" i="47" s="1"/>
  <c r="F21" i="47" s="1"/>
  <c r="R20" i="47"/>
  <c r="Q20" i="47"/>
  <c r="P20" i="47"/>
  <c r="O20" i="47"/>
  <c r="N20" i="47"/>
  <c r="M20" i="47"/>
  <c r="L20" i="47"/>
  <c r="K20" i="47"/>
  <c r="J20" i="47"/>
  <c r="I20" i="47"/>
  <c r="H20" i="47"/>
  <c r="G20" i="47"/>
  <c r="F20" i="47"/>
  <c r="E20" i="47"/>
  <c r="D20" i="47"/>
  <c r="R19" i="47"/>
  <c r="Q19" i="47"/>
  <c r="P19" i="47"/>
  <c r="O19" i="47"/>
  <c r="N19" i="47"/>
  <c r="M19" i="47"/>
  <c r="L19" i="47"/>
  <c r="K19" i="47"/>
  <c r="J19" i="47"/>
  <c r="I19" i="47"/>
  <c r="H19" i="47"/>
  <c r="G19" i="47"/>
  <c r="E19" i="47"/>
  <c r="F19" i="47" s="1"/>
  <c r="D19" i="47"/>
  <c r="R18" i="47"/>
  <c r="Q18" i="47"/>
  <c r="P18" i="47"/>
  <c r="O18" i="47"/>
  <c r="N18" i="47"/>
  <c r="M18" i="47"/>
  <c r="L18" i="47"/>
  <c r="K18" i="47"/>
  <c r="J18" i="47"/>
  <c r="I18" i="47"/>
  <c r="H18" i="47"/>
  <c r="G18" i="47"/>
  <c r="D18" i="47"/>
  <c r="E18" i="47" s="1"/>
  <c r="F18" i="47" s="1"/>
  <c r="R15" i="47"/>
  <c r="Q15" i="47"/>
  <c r="P15" i="47"/>
  <c r="O15" i="47"/>
  <c r="N15" i="47"/>
  <c r="M15" i="47"/>
  <c r="L15" i="47"/>
  <c r="K15" i="47"/>
  <c r="J15" i="47"/>
  <c r="I15" i="47"/>
  <c r="H15" i="47"/>
  <c r="G15" i="47"/>
  <c r="D15" i="47"/>
  <c r="E15" i="47" s="1"/>
  <c r="F15" i="47" s="1"/>
  <c r="R14" i="47"/>
  <c r="Q14" i="47"/>
  <c r="P14" i="47"/>
  <c r="O14" i="47"/>
  <c r="N14" i="47"/>
  <c r="M14" i="47"/>
  <c r="L14" i="47"/>
  <c r="K14" i="47"/>
  <c r="J14" i="47"/>
  <c r="I14" i="47"/>
  <c r="H14" i="47"/>
  <c r="G14" i="47"/>
  <c r="D14" i="47"/>
  <c r="E14" i="47" s="1"/>
  <c r="F14" i="47" s="1"/>
  <c r="R13" i="47"/>
  <c r="Q13" i="47"/>
  <c r="P13" i="47"/>
  <c r="O13" i="47"/>
  <c r="N13" i="47"/>
  <c r="M13" i="47"/>
  <c r="L13" i="47"/>
  <c r="K13" i="47"/>
  <c r="J13" i="47"/>
  <c r="I13" i="47"/>
  <c r="H13" i="47"/>
  <c r="G13" i="47"/>
  <c r="D13" i="47"/>
  <c r="E13" i="47" s="1"/>
  <c r="F13" i="47" s="1"/>
  <c r="R12" i="47"/>
  <c r="Q12" i="47"/>
  <c r="P12" i="47"/>
  <c r="O12" i="47"/>
  <c r="N12" i="47"/>
  <c r="M12" i="47"/>
  <c r="L12" i="47"/>
  <c r="K12" i="47"/>
  <c r="J12" i="47"/>
  <c r="I12" i="47"/>
  <c r="H12" i="47"/>
  <c r="G12" i="47"/>
  <c r="E12" i="47"/>
  <c r="F12" i="47" s="1"/>
  <c r="D12" i="47"/>
  <c r="R11" i="47"/>
  <c r="Q11" i="47"/>
  <c r="P11" i="47"/>
  <c r="O11" i="47"/>
  <c r="N11" i="47"/>
  <c r="M11" i="47"/>
  <c r="L11" i="47"/>
  <c r="K11" i="47"/>
  <c r="J11" i="47"/>
  <c r="I11" i="47"/>
  <c r="H11" i="47"/>
  <c r="G11" i="47"/>
  <c r="D11" i="47"/>
  <c r="E11" i="47" s="1"/>
  <c r="F11" i="47" s="1"/>
  <c r="R10" i="47"/>
  <c r="Q10" i="47"/>
  <c r="P10" i="47"/>
  <c r="O10" i="47"/>
  <c r="N10" i="47"/>
  <c r="M10" i="47"/>
  <c r="L10" i="47"/>
  <c r="K10" i="47"/>
  <c r="J10" i="47"/>
  <c r="I10" i="47"/>
  <c r="H10" i="47"/>
  <c r="G10" i="47"/>
  <c r="F10" i="47"/>
  <c r="E10" i="47"/>
  <c r="D10" i="47"/>
  <c r="R9" i="47"/>
  <c r="Q9" i="47"/>
  <c r="P9" i="47"/>
  <c r="O9" i="47"/>
  <c r="N9" i="47"/>
  <c r="M9" i="47"/>
  <c r="L9" i="47"/>
  <c r="K9" i="47"/>
  <c r="J9" i="47"/>
  <c r="I9" i="47"/>
  <c r="H9" i="47"/>
  <c r="G9" i="47"/>
  <c r="E9" i="47"/>
  <c r="F9" i="47" s="1"/>
  <c r="D9" i="47"/>
  <c r="R8" i="47"/>
  <c r="Q8" i="47"/>
  <c r="P8" i="47"/>
  <c r="O8" i="47"/>
  <c r="N8" i="47"/>
  <c r="M8" i="47"/>
  <c r="L8" i="47"/>
  <c r="K8" i="47"/>
  <c r="J8" i="47"/>
  <c r="I8" i="47"/>
  <c r="H8" i="47"/>
  <c r="G8" i="47"/>
  <c r="D8" i="47"/>
  <c r="E8" i="47" s="1"/>
  <c r="F8" i="47" s="1"/>
  <c r="R7" i="47"/>
  <c r="Q7" i="47"/>
  <c r="P7" i="47"/>
  <c r="O7" i="47"/>
  <c r="N7" i="47"/>
  <c r="M7" i="47"/>
  <c r="L7" i="47"/>
  <c r="K7" i="47"/>
  <c r="J7" i="47"/>
  <c r="I7" i="47"/>
  <c r="H7" i="47"/>
  <c r="E7" i="47"/>
  <c r="F7" i="47" s="1"/>
  <c r="G32" i="5"/>
  <c r="H32" i="5" s="1"/>
  <c r="L32" i="5" s="1"/>
  <c r="P32" i="5" s="1"/>
  <c r="G33" i="5"/>
  <c r="J33" i="5" s="1"/>
  <c r="N33" i="5" s="1"/>
  <c r="G34" i="5"/>
  <c r="H34" i="5" s="1"/>
  <c r="L34" i="5" s="1"/>
  <c r="G35" i="5"/>
  <c r="G36" i="5"/>
  <c r="K36" i="5" s="1"/>
  <c r="O36" i="5" s="1"/>
  <c r="G37" i="5"/>
  <c r="J37" i="5" s="1"/>
  <c r="N37" i="5" s="1"/>
  <c r="G38" i="5"/>
  <c r="K38" i="5" s="1"/>
  <c r="O38" i="5" s="1"/>
  <c r="G39" i="5"/>
  <c r="I39" i="5" s="1"/>
  <c r="M39" i="5" s="1"/>
  <c r="G40" i="5"/>
  <c r="K40" i="5" s="1"/>
  <c r="O40" i="5" s="1"/>
  <c r="K37" i="5"/>
  <c r="O37" i="5" s="1"/>
  <c r="K35" i="5"/>
  <c r="O35" i="5" s="1"/>
  <c r="G7" i="5"/>
  <c r="H7" i="5" s="1"/>
  <c r="L7" i="5" s="1"/>
  <c r="L8" i="39"/>
  <c r="M8" i="39"/>
  <c r="L9" i="39"/>
  <c r="M9" i="39"/>
  <c r="L10" i="39"/>
  <c r="M10" i="39"/>
  <c r="L11" i="39"/>
  <c r="M11" i="39"/>
  <c r="L12" i="39"/>
  <c r="M12" i="39"/>
  <c r="L13" i="39"/>
  <c r="M13" i="39"/>
  <c r="L14" i="39"/>
  <c r="M14" i="39"/>
  <c r="L15" i="39"/>
  <c r="M15" i="39"/>
  <c r="L16" i="39"/>
  <c r="M16" i="39"/>
  <c r="L17" i="39"/>
  <c r="M17" i="39"/>
  <c r="L18" i="39"/>
  <c r="M18" i="39"/>
  <c r="L19" i="39"/>
  <c r="M19" i="39"/>
  <c r="L20" i="39"/>
  <c r="M20" i="39"/>
  <c r="L21" i="39"/>
  <c r="M21" i="39"/>
  <c r="L22" i="39"/>
  <c r="M22" i="39"/>
  <c r="L23" i="39"/>
  <c r="M23" i="39"/>
  <c r="M7" i="39"/>
  <c r="L7" i="39"/>
  <c r="L8" i="36"/>
  <c r="M8" i="36"/>
  <c r="L9" i="36"/>
  <c r="M9" i="36"/>
  <c r="L10" i="36"/>
  <c r="M10" i="36"/>
  <c r="L11" i="36"/>
  <c r="M11" i="36"/>
  <c r="L12" i="36"/>
  <c r="M12" i="36"/>
  <c r="L13" i="36"/>
  <c r="M13" i="36"/>
  <c r="L14" i="36"/>
  <c r="M14" i="36"/>
  <c r="L15" i="36"/>
  <c r="M15" i="36"/>
  <c r="L16" i="36"/>
  <c r="M16" i="36"/>
  <c r="L17" i="36"/>
  <c r="M17" i="36"/>
  <c r="L18" i="36"/>
  <c r="M18" i="36"/>
  <c r="L19" i="36"/>
  <c r="M19" i="36"/>
  <c r="L20" i="36"/>
  <c r="M20" i="36"/>
  <c r="L21" i="36"/>
  <c r="M21" i="36"/>
  <c r="L22" i="36"/>
  <c r="M22" i="36"/>
  <c r="L23" i="36"/>
  <c r="M23" i="36"/>
  <c r="M7" i="36"/>
  <c r="L7" i="36"/>
  <c r="L8" i="35"/>
  <c r="M8" i="35"/>
  <c r="L9" i="35"/>
  <c r="M9" i="35"/>
  <c r="L10" i="35"/>
  <c r="M10" i="35"/>
  <c r="L11" i="35"/>
  <c r="M11" i="35"/>
  <c r="L12" i="35"/>
  <c r="M12" i="35"/>
  <c r="L13" i="35"/>
  <c r="M13" i="35"/>
  <c r="L14" i="35"/>
  <c r="M14" i="35"/>
  <c r="L15" i="35"/>
  <c r="M15" i="35"/>
  <c r="L16" i="35"/>
  <c r="M16" i="35"/>
  <c r="L17" i="35"/>
  <c r="M17" i="35"/>
  <c r="L18" i="35"/>
  <c r="M18" i="35"/>
  <c r="L19" i="35"/>
  <c r="M19" i="35"/>
  <c r="L20" i="35"/>
  <c r="M20" i="35"/>
  <c r="L21" i="35"/>
  <c r="M21" i="35"/>
  <c r="L22" i="35"/>
  <c r="M22" i="35"/>
  <c r="L23" i="35"/>
  <c r="M23" i="35"/>
  <c r="M7" i="35"/>
  <c r="L7" i="35"/>
  <c r="L8" i="34"/>
  <c r="M8" i="34"/>
  <c r="L9" i="34"/>
  <c r="M9" i="34"/>
  <c r="L10" i="34"/>
  <c r="M10" i="34"/>
  <c r="L11" i="34"/>
  <c r="M11" i="34"/>
  <c r="L12" i="34"/>
  <c r="M12" i="34"/>
  <c r="L13" i="34"/>
  <c r="M13" i="34"/>
  <c r="L14" i="34"/>
  <c r="M14" i="34"/>
  <c r="L15" i="34"/>
  <c r="M15" i="34"/>
  <c r="L16" i="34"/>
  <c r="M16" i="34"/>
  <c r="L17" i="34"/>
  <c r="M17" i="34"/>
  <c r="L18" i="34"/>
  <c r="M18" i="34"/>
  <c r="L19" i="34"/>
  <c r="M19" i="34"/>
  <c r="L20" i="34"/>
  <c r="M20" i="34"/>
  <c r="L21" i="34"/>
  <c r="M21" i="34"/>
  <c r="L22" i="34"/>
  <c r="M22" i="34"/>
  <c r="L23" i="34"/>
  <c r="M23" i="34"/>
  <c r="M7" i="34"/>
  <c r="L7" i="34"/>
  <c r="L8" i="38"/>
  <c r="M8" i="38"/>
  <c r="L9" i="38"/>
  <c r="M9" i="38"/>
  <c r="L10" i="38"/>
  <c r="M10" i="38"/>
  <c r="L11" i="38"/>
  <c r="M11" i="38"/>
  <c r="L12" i="38"/>
  <c r="M12" i="38"/>
  <c r="L13" i="38"/>
  <c r="M13" i="38"/>
  <c r="L14" i="38"/>
  <c r="M14" i="38"/>
  <c r="L15" i="38"/>
  <c r="M15" i="38"/>
  <c r="L16" i="38"/>
  <c r="M16" i="38"/>
  <c r="L17" i="38"/>
  <c r="M17" i="38"/>
  <c r="L18" i="38"/>
  <c r="M18" i="38"/>
  <c r="L19" i="38"/>
  <c r="M19" i="38"/>
  <c r="L20" i="38"/>
  <c r="M20" i="38"/>
  <c r="L21" i="38"/>
  <c r="M21" i="38"/>
  <c r="L22" i="38"/>
  <c r="M22" i="38"/>
  <c r="L23" i="38"/>
  <c r="M23" i="38"/>
  <c r="M7" i="38"/>
  <c r="L7" i="38"/>
  <c r="L8" i="37"/>
  <c r="M8" i="37"/>
  <c r="L9" i="37"/>
  <c r="M9" i="37"/>
  <c r="L10" i="37"/>
  <c r="M10" i="37"/>
  <c r="L11" i="37"/>
  <c r="M11" i="37"/>
  <c r="L12" i="37"/>
  <c r="L13" i="37"/>
  <c r="M13" i="37"/>
  <c r="L14" i="37"/>
  <c r="M14" i="37"/>
  <c r="L15" i="37"/>
  <c r="M15" i="37"/>
  <c r="L16" i="37"/>
  <c r="M16" i="37"/>
  <c r="L17" i="37"/>
  <c r="M17" i="37"/>
  <c r="L18" i="37"/>
  <c r="M18" i="37"/>
  <c r="L19" i="37"/>
  <c r="M19" i="37"/>
  <c r="L20" i="37"/>
  <c r="M20" i="37"/>
  <c r="L21" i="37"/>
  <c r="M21" i="37"/>
  <c r="L22" i="37"/>
  <c r="M22" i="37"/>
  <c r="L23" i="37"/>
  <c r="M23" i="37"/>
  <c r="M7" i="37"/>
  <c r="L7" i="37"/>
  <c r="L8" i="33"/>
  <c r="M8" i="33"/>
  <c r="L9" i="33"/>
  <c r="M9" i="33"/>
  <c r="L10" i="33"/>
  <c r="M10" i="33"/>
  <c r="L11" i="33"/>
  <c r="M11" i="33"/>
  <c r="L12" i="33"/>
  <c r="M12" i="33"/>
  <c r="L13" i="33"/>
  <c r="M13" i="33"/>
  <c r="L14" i="33"/>
  <c r="M14" i="33"/>
  <c r="L15" i="33"/>
  <c r="M15" i="33"/>
  <c r="L16" i="33"/>
  <c r="M16" i="33"/>
  <c r="L17" i="33"/>
  <c r="M17" i="33"/>
  <c r="L18" i="33"/>
  <c r="M18" i="33"/>
  <c r="L19" i="33"/>
  <c r="M19" i="33"/>
  <c r="L20" i="33"/>
  <c r="M20" i="33"/>
  <c r="L21" i="33"/>
  <c r="M21" i="33"/>
  <c r="L22" i="33"/>
  <c r="M22" i="33"/>
  <c r="L23" i="33"/>
  <c r="M23" i="33"/>
  <c r="M7" i="33"/>
  <c r="L7" i="33"/>
  <c r="L8" i="32"/>
  <c r="M8" i="32"/>
  <c r="L9" i="32"/>
  <c r="M9" i="32"/>
  <c r="L10" i="32"/>
  <c r="M10" i="32"/>
  <c r="L11" i="32"/>
  <c r="M11" i="32"/>
  <c r="L12" i="32"/>
  <c r="M12" i="32"/>
  <c r="L13" i="32"/>
  <c r="M13" i="32"/>
  <c r="L14" i="32"/>
  <c r="M14" i="32"/>
  <c r="L15" i="32"/>
  <c r="M15" i="32"/>
  <c r="L16" i="32"/>
  <c r="M16" i="32"/>
  <c r="L17" i="32"/>
  <c r="M17" i="32"/>
  <c r="L18" i="32"/>
  <c r="M18" i="32"/>
  <c r="L19" i="32"/>
  <c r="M19" i="32"/>
  <c r="L20" i="32"/>
  <c r="M20" i="32"/>
  <c r="L21" i="32"/>
  <c r="M21" i="32"/>
  <c r="L22" i="32"/>
  <c r="M22" i="32"/>
  <c r="L23" i="32"/>
  <c r="M23" i="32"/>
  <c r="M7" i="32"/>
  <c r="L7" i="32"/>
  <c r="L8" i="31"/>
  <c r="M8" i="31"/>
  <c r="L9" i="31"/>
  <c r="M9" i="31"/>
  <c r="L10" i="31"/>
  <c r="M10" i="31"/>
  <c r="L11" i="31"/>
  <c r="M11" i="31"/>
  <c r="L12" i="31"/>
  <c r="M12" i="31"/>
  <c r="L13" i="31"/>
  <c r="M13" i="31"/>
  <c r="L14" i="31"/>
  <c r="M14" i="31"/>
  <c r="L15" i="31"/>
  <c r="M15" i="31"/>
  <c r="L16" i="31"/>
  <c r="M16" i="31"/>
  <c r="L17" i="31"/>
  <c r="M17" i="31"/>
  <c r="L18" i="31"/>
  <c r="M18" i="31"/>
  <c r="L19" i="31"/>
  <c r="M19" i="31"/>
  <c r="L20" i="31"/>
  <c r="M20" i="31"/>
  <c r="L21" i="31"/>
  <c r="M21" i="31"/>
  <c r="L22" i="31"/>
  <c r="M22" i="31"/>
  <c r="L23" i="31"/>
  <c r="M23" i="31"/>
  <c r="M7" i="31"/>
  <c r="L7" i="31"/>
  <c r="L8" i="30"/>
  <c r="M8" i="30"/>
  <c r="L9" i="30"/>
  <c r="M9" i="30"/>
  <c r="L10" i="30"/>
  <c r="M10" i="30"/>
  <c r="L11" i="30"/>
  <c r="M11" i="30"/>
  <c r="L12" i="30"/>
  <c r="M12" i="30"/>
  <c r="L13" i="30"/>
  <c r="M13" i="30"/>
  <c r="L14" i="30"/>
  <c r="M14" i="30"/>
  <c r="L15" i="30"/>
  <c r="M15" i="30"/>
  <c r="L16" i="30"/>
  <c r="M16" i="30"/>
  <c r="L17" i="30"/>
  <c r="M17" i="30"/>
  <c r="L18" i="30"/>
  <c r="M18" i="30"/>
  <c r="L19" i="30"/>
  <c r="M19" i="30"/>
  <c r="L20" i="30"/>
  <c r="M20" i="30"/>
  <c r="L21" i="30"/>
  <c r="M21" i="30"/>
  <c r="L22" i="30"/>
  <c r="M22" i="30"/>
  <c r="L23" i="30"/>
  <c r="M23" i="30"/>
  <c r="M7" i="30"/>
  <c r="L7" i="30"/>
  <c r="L8" i="29"/>
  <c r="M8" i="29"/>
  <c r="L9" i="29"/>
  <c r="M9" i="29"/>
  <c r="L10" i="29"/>
  <c r="M10" i="29"/>
  <c r="L11" i="29"/>
  <c r="M11" i="29"/>
  <c r="L12" i="29"/>
  <c r="M12" i="29"/>
  <c r="L13" i="29"/>
  <c r="M13" i="29"/>
  <c r="L14" i="29"/>
  <c r="M14" i="29"/>
  <c r="L15" i="29"/>
  <c r="M15" i="29"/>
  <c r="L16" i="29"/>
  <c r="M16" i="29"/>
  <c r="L17" i="29"/>
  <c r="M17" i="29"/>
  <c r="L18" i="29"/>
  <c r="M18" i="29"/>
  <c r="L19" i="29"/>
  <c r="M19" i="29"/>
  <c r="L20" i="29"/>
  <c r="M20" i="29"/>
  <c r="L21" i="29"/>
  <c r="M21" i="29"/>
  <c r="L22" i="29"/>
  <c r="M22" i="29"/>
  <c r="L23" i="29"/>
  <c r="M23" i="29"/>
  <c r="M7" i="29"/>
  <c r="L7" i="29"/>
  <c r="L8" i="28"/>
  <c r="M8" i="28"/>
  <c r="L9" i="28"/>
  <c r="M9" i="28"/>
  <c r="L10" i="28"/>
  <c r="M10" i="28"/>
  <c r="L11" i="28"/>
  <c r="M11" i="28"/>
  <c r="L12" i="28"/>
  <c r="M12" i="28"/>
  <c r="L13" i="28"/>
  <c r="M13" i="28"/>
  <c r="L14" i="28"/>
  <c r="M14" i="28"/>
  <c r="L15" i="28"/>
  <c r="M15" i="28"/>
  <c r="L16" i="28"/>
  <c r="M16" i="28"/>
  <c r="L17" i="28"/>
  <c r="M17" i="28"/>
  <c r="L18" i="28"/>
  <c r="M18" i="28"/>
  <c r="L19" i="28"/>
  <c r="M19" i="28"/>
  <c r="L20" i="28"/>
  <c r="M20" i="28"/>
  <c r="L21" i="28"/>
  <c r="M21" i="28"/>
  <c r="L22" i="28"/>
  <c r="M22" i="28"/>
  <c r="L23" i="28"/>
  <c r="M23" i="28"/>
  <c r="M7" i="28"/>
  <c r="L7" i="28"/>
  <c r="L8" i="27"/>
  <c r="M8" i="27"/>
  <c r="L9" i="27"/>
  <c r="M9" i="27"/>
  <c r="L10" i="27"/>
  <c r="M10" i="27"/>
  <c r="L11" i="27"/>
  <c r="M11" i="27"/>
  <c r="L12" i="27"/>
  <c r="M12" i="27"/>
  <c r="L13" i="27"/>
  <c r="M13" i="27"/>
  <c r="L14" i="27"/>
  <c r="M14" i="27"/>
  <c r="L15" i="27"/>
  <c r="M15" i="27"/>
  <c r="L16" i="27"/>
  <c r="M16" i="27"/>
  <c r="L17" i="27"/>
  <c r="M17" i="27"/>
  <c r="L18" i="27"/>
  <c r="M18" i="27"/>
  <c r="L19" i="27"/>
  <c r="M19" i="27"/>
  <c r="L20" i="27"/>
  <c r="M20" i="27"/>
  <c r="L21" i="27"/>
  <c r="M21" i="27"/>
  <c r="L22" i="27"/>
  <c r="M22" i="27"/>
  <c r="L23" i="27"/>
  <c r="M23" i="27"/>
  <c r="M7" i="27"/>
  <c r="L7" i="27"/>
  <c r="L8" i="26"/>
  <c r="M8" i="26"/>
  <c r="L9" i="26"/>
  <c r="M9" i="26"/>
  <c r="L10" i="26"/>
  <c r="M10" i="26"/>
  <c r="L11" i="26"/>
  <c r="M11" i="26"/>
  <c r="L12" i="26"/>
  <c r="M12" i="26"/>
  <c r="L13" i="26"/>
  <c r="M13" i="26"/>
  <c r="L14" i="26"/>
  <c r="M14" i="26"/>
  <c r="L15" i="26"/>
  <c r="M15" i="26"/>
  <c r="L16" i="26"/>
  <c r="M16" i="26"/>
  <c r="L17" i="26"/>
  <c r="M17" i="26"/>
  <c r="L18" i="26"/>
  <c r="M18" i="26"/>
  <c r="L19" i="26"/>
  <c r="M19" i="26"/>
  <c r="L20" i="26"/>
  <c r="M20" i="26"/>
  <c r="L21" i="26"/>
  <c r="M21" i="26"/>
  <c r="L22" i="26"/>
  <c r="M22" i="26"/>
  <c r="L23" i="26"/>
  <c r="M23" i="26"/>
  <c r="M7" i="26"/>
  <c r="L7" i="26"/>
  <c r="M8" i="25"/>
  <c r="M9" i="25"/>
  <c r="M10" i="25"/>
  <c r="M11" i="25"/>
  <c r="M12" i="25"/>
  <c r="M13" i="25"/>
  <c r="M14" i="25"/>
  <c r="M15" i="25"/>
  <c r="M16" i="25"/>
  <c r="M17" i="25"/>
  <c r="M18" i="25"/>
  <c r="M19" i="25"/>
  <c r="M20" i="25"/>
  <c r="M21" i="25"/>
  <c r="M22" i="25"/>
  <c r="M23" i="25"/>
  <c r="M7" i="25"/>
  <c r="L8" i="25"/>
  <c r="L9" i="25"/>
  <c r="L10" i="25"/>
  <c r="L11" i="25"/>
  <c r="L12" i="25"/>
  <c r="L13" i="25"/>
  <c r="L14" i="25"/>
  <c r="L15" i="25"/>
  <c r="L16" i="25"/>
  <c r="L17" i="25"/>
  <c r="L18" i="25"/>
  <c r="L19" i="25"/>
  <c r="L20" i="25"/>
  <c r="L21" i="25"/>
  <c r="L22" i="25"/>
  <c r="L23" i="25"/>
  <c r="L7" i="25"/>
  <c r="M8" i="24"/>
  <c r="M9" i="24"/>
  <c r="M10" i="24"/>
  <c r="M11" i="24"/>
  <c r="M12" i="24"/>
  <c r="M13" i="24"/>
  <c r="M14" i="24"/>
  <c r="M15" i="24"/>
  <c r="M16" i="24"/>
  <c r="M17" i="24"/>
  <c r="M18" i="24"/>
  <c r="M19" i="24"/>
  <c r="M20" i="24"/>
  <c r="M21" i="24"/>
  <c r="M22" i="24"/>
  <c r="M23" i="24"/>
  <c r="M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7" i="24"/>
  <c r="C7" i="46"/>
  <c r="H40" i="45"/>
  <c r="I40" i="45"/>
  <c r="J40" i="45"/>
  <c r="K40" i="45"/>
  <c r="L40" i="45"/>
  <c r="M40" i="45"/>
  <c r="N40" i="45"/>
  <c r="O40" i="45"/>
  <c r="P40" i="45"/>
  <c r="Q40" i="45"/>
  <c r="R40" i="45"/>
  <c r="H41" i="45"/>
  <c r="I41" i="45"/>
  <c r="J41" i="45"/>
  <c r="K41" i="45"/>
  <c r="L41" i="45"/>
  <c r="M41" i="45"/>
  <c r="N41" i="45"/>
  <c r="O41" i="45"/>
  <c r="P41" i="45"/>
  <c r="Q41" i="45"/>
  <c r="R41" i="45"/>
  <c r="H42" i="45"/>
  <c r="I42" i="45"/>
  <c r="J42" i="45"/>
  <c r="K42" i="45"/>
  <c r="L42" i="45"/>
  <c r="M42" i="45"/>
  <c r="N42" i="45"/>
  <c r="O42" i="45"/>
  <c r="P42" i="45"/>
  <c r="Q42" i="45"/>
  <c r="R42" i="45"/>
  <c r="H43" i="45"/>
  <c r="I43" i="45"/>
  <c r="J43" i="45"/>
  <c r="K43" i="45"/>
  <c r="L43" i="45"/>
  <c r="M43" i="45"/>
  <c r="N43" i="45"/>
  <c r="O43" i="45"/>
  <c r="P43" i="45"/>
  <c r="Q43" i="45"/>
  <c r="R43" i="45"/>
  <c r="H44" i="45"/>
  <c r="I44" i="45"/>
  <c r="J44" i="45"/>
  <c r="K44" i="45"/>
  <c r="L44" i="45"/>
  <c r="M44" i="45"/>
  <c r="N44" i="45"/>
  <c r="O44" i="45"/>
  <c r="P44" i="45"/>
  <c r="Q44" i="45"/>
  <c r="R44" i="45"/>
  <c r="H45" i="45"/>
  <c r="I45" i="45"/>
  <c r="J45" i="45"/>
  <c r="K45" i="45"/>
  <c r="L45" i="45"/>
  <c r="M45" i="45"/>
  <c r="N45" i="45"/>
  <c r="O45" i="45"/>
  <c r="P45" i="45"/>
  <c r="Q45" i="45"/>
  <c r="R45" i="45"/>
  <c r="H46" i="45"/>
  <c r="I46" i="45"/>
  <c r="J46" i="45"/>
  <c r="K46" i="45"/>
  <c r="L46" i="45"/>
  <c r="M46" i="45"/>
  <c r="N46" i="45"/>
  <c r="O46" i="45"/>
  <c r="P46" i="45"/>
  <c r="Q46" i="45"/>
  <c r="R46" i="45"/>
  <c r="H47" i="45"/>
  <c r="I47" i="45"/>
  <c r="J47" i="45"/>
  <c r="K47" i="45"/>
  <c r="L47" i="45"/>
  <c r="M47" i="45"/>
  <c r="N47" i="45"/>
  <c r="O47" i="45"/>
  <c r="P47" i="45"/>
  <c r="Q47" i="45"/>
  <c r="R47" i="45"/>
  <c r="H48" i="45"/>
  <c r="I48" i="45"/>
  <c r="J48" i="45"/>
  <c r="K48" i="45"/>
  <c r="L48" i="45"/>
  <c r="M48" i="45"/>
  <c r="N48" i="45"/>
  <c r="O48" i="45"/>
  <c r="P48" i="45"/>
  <c r="Q48" i="45"/>
  <c r="R48" i="45"/>
  <c r="G41" i="45"/>
  <c r="G42" i="45"/>
  <c r="G43" i="45"/>
  <c r="G44" i="45"/>
  <c r="G45" i="45"/>
  <c r="G46" i="45"/>
  <c r="G47" i="45"/>
  <c r="G48" i="45"/>
  <c r="G40" i="45"/>
  <c r="H29" i="45"/>
  <c r="I29" i="45"/>
  <c r="J29" i="45"/>
  <c r="K29" i="45"/>
  <c r="L29" i="45"/>
  <c r="M29" i="45"/>
  <c r="N29" i="45"/>
  <c r="O29" i="45"/>
  <c r="P29" i="45"/>
  <c r="Q29" i="45"/>
  <c r="R29" i="45"/>
  <c r="H30" i="45"/>
  <c r="I30" i="45"/>
  <c r="J30" i="45"/>
  <c r="K30" i="45"/>
  <c r="L30" i="45"/>
  <c r="M30" i="45"/>
  <c r="N30" i="45"/>
  <c r="O30" i="45"/>
  <c r="P30" i="45"/>
  <c r="Q30" i="45"/>
  <c r="R30" i="45"/>
  <c r="H31" i="45"/>
  <c r="I31" i="45"/>
  <c r="J31" i="45"/>
  <c r="K31" i="45"/>
  <c r="L31" i="45"/>
  <c r="M31" i="45"/>
  <c r="N31" i="45"/>
  <c r="O31" i="45"/>
  <c r="P31" i="45"/>
  <c r="Q31" i="45"/>
  <c r="R31" i="45"/>
  <c r="H32" i="45"/>
  <c r="I32" i="45"/>
  <c r="J32" i="45"/>
  <c r="K32" i="45"/>
  <c r="L32" i="45"/>
  <c r="M32" i="45"/>
  <c r="N32" i="45"/>
  <c r="O32" i="45"/>
  <c r="P32" i="45"/>
  <c r="Q32" i="45"/>
  <c r="R32" i="45"/>
  <c r="H33" i="45"/>
  <c r="I33" i="45"/>
  <c r="J33" i="45"/>
  <c r="K33" i="45"/>
  <c r="L33" i="45"/>
  <c r="M33" i="45"/>
  <c r="N33" i="45"/>
  <c r="O33" i="45"/>
  <c r="P33" i="45"/>
  <c r="Q33" i="45"/>
  <c r="R33" i="45"/>
  <c r="H34" i="45"/>
  <c r="I34" i="45"/>
  <c r="J34" i="45"/>
  <c r="K34" i="45"/>
  <c r="L34" i="45"/>
  <c r="M34" i="45"/>
  <c r="N34" i="45"/>
  <c r="O34" i="45"/>
  <c r="P34" i="45"/>
  <c r="Q34" i="45"/>
  <c r="R34" i="45"/>
  <c r="H35" i="45"/>
  <c r="I35" i="45"/>
  <c r="J35" i="45"/>
  <c r="K35" i="45"/>
  <c r="L35" i="45"/>
  <c r="M35" i="45"/>
  <c r="N35" i="45"/>
  <c r="O35" i="45"/>
  <c r="P35" i="45"/>
  <c r="Q35" i="45"/>
  <c r="R35" i="45"/>
  <c r="H36" i="45"/>
  <c r="I36" i="45"/>
  <c r="J36" i="45"/>
  <c r="K36" i="45"/>
  <c r="L36" i="45"/>
  <c r="M36" i="45"/>
  <c r="N36" i="45"/>
  <c r="O36" i="45"/>
  <c r="P36" i="45"/>
  <c r="Q36" i="45"/>
  <c r="R36" i="45"/>
  <c r="H37" i="45"/>
  <c r="I37" i="45"/>
  <c r="J37" i="45"/>
  <c r="K37" i="45"/>
  <c r="L37" i="45"/>
  <c r="M37" i="45"/>
  <c r="N37" i="45"/>
  <c r="O37" i="45"/>
  <c r="P37" i="45"/>
  <c r="Q37" i="45"/>
  <c r="R37" i="45"/>
  <c r="G30" i="45"/>
  <c r="G31" i="45"/>
  <c r="G32" i="45"/>
  <c r="G33" i="45"/>
  <c r="G34" i="45"/>
  <c r="G35" i="45"/>
  <c r="G36" i="45"/>
  <c r="G37" i="45"/>
  <c r="G29" i="45"/>
  <c r="H18" i="45"/>
  <c r="I18" i="45"/>
  <c r="J18" i="45"/>
  <c r="K18" i="45"/>
  <c r="L18" i="45"/>
  <c r="M18" i="45"/>
  <c r="N18" i="45"/>
  <c r="O18" i="45"/>
  <c r="P18" i="45"/>
  <c r="Q18" i="45"/>
  <c r="R18" i="45"/>
  <c r="H19" i="45"/>
  <c r="I19" i="45"/>
  <c r="J19" i="45"/>
  <c r="K19" i="45"/>
  <c r="L19" i="45"/>
  <c r="M19" i="45"/>
  <c r="N19" i="45"/>
  <c r="O19" i="45"/>
  <c r="P19" i="45"/>
  <c r="Q19" i="45"/>
  <c r="R19" i="45"/>
  <c r="H20" i="45"/>
  <c r="I20" i="45"/>
  <c r="J20" i="45"/>
  <c r="K20" i="45"/>
  <c r="L20" i="45"/>
  <c r="M20" i="45"/>
  <c r="N20" i="45"/>
  <c r="O20" i="45"/>
  <c r="P20" i="45"/>
  <c r="Q20" i="45"/>
  <c r="R20" i="45"/>
  <c r="H21" i="45"/>
  <c r="I21" i="45"/>
  <c r="J21" i="45"/>
  <c r="K21" i="45"/>
  <c r="L21" i="45"/>
  <c r="M21" i="45"/>
  <c r="N21" i="45"/>
  <c r="O21" i="45"/>
  <c r="P21" i="45"/>
  <c r="Q21" i="45"/>
  <c r="R21" i="45"/>
  <c r="H22" i="45"/>
  <c r="I22" i="45"/>
  <c r="J22" i="45"/>
  <c r="K22" i="45"/>
  <c r="L22" i="45"/>
  <c r="M22" i="45"/>
  <c r="N22" i="45"/>
  <c r="O22" i="45"/>
  <c r="P22" i="45"/>
  <c r="Q22" i="45"/>
  <c r="R22" i="45"/>
  <c r="H23" i="45"/>
  <c r="I23" i="45"/>
  <c r="J23" i="45"/>
  <c r="K23" i="45"/>
  <c r="L23" i="45"/>
  <c r="M23" i="45"/>
  <c r="N23" i="45"/>
  <c r="O23" i="45"/>
  <c r="P23" i="45"/>
  <c r="Q23" i="45"/>
  <c r="R23" i="45"/>
  <c r="H24" i="45"/>
  <c r="I24" i="45"/>
  <c r="J24" i="45"/>
  <c r="K24" i="45"/>
  <c r="L24" i="45"/>
  <c r="M24" i="45"/>
  <c r="N24" i="45"/>
  <c r="O24" i="45"/>
  <c r="P24" i="45"/>
  <c r="Q24" i="45"/>
  <c r="R24" i="45"/>
  <c r="H25" i="45"/>
  <c r="I25" i="45"/>
  <c r="J25" i="45"/>
  <c r="K25" i="45"/>
  <c r="L25" i="45"/>
  <c r="M25" i="45"/>
  <c r="N25" i="45"/>
  <c r="O25" i="45"/>
  <c r="P25" i="45"/>
  <c r="Q25" i="45"/>
  <c r="R25" i="45"/>
  <c r="H26" i="45"/>
  <c r="I26" i="45"/>
  <c r="J26" i="45"/>
  <c r="K26" i="45"/>
  <c r="L26" i="45"/>
  <c r="M26" i="45"/>
  <c r="N26" i="45"/>
  <c r="O26" i="45"/>
  <c r="P26" i="45"/>
  <c r="Q26" i="45"/>
  <c r="R26" i="45"/>
  <c r="G19" i="45"/>
  <c r="G20" i="45"/>
  <c r="G21" i="45"/>
  <c r="G22" i="45"/>
  <c r="G23" i="45"/>
  <c r="G24" i="45"/>
  <c r="G25" i="45"/>
  <c r="G26" i="45"/>
  <c r="G18" i="45"/>
  <c r="H7" i="45"/>
  <c r="I7" i="45"/>
  <c r="J7" i="45"/>
  <c r="K7" i="45"/>
  <c r="L7" i="45"/>
  <c r="M7" i="45"/>
  <c r="N7" i="45"/>
  <c r="O7" i="45"/>
  <c r="P7" i="45"/>
  <c r="Q7" i="45"/>
  <c r="R7" i="45"/>
  <c r="H8" i="45"/>
  <c r="I8" i="45"/>
  <c r="J8" i="45"/>
  <c r="K8" i="45"/>
  <c r="L8" i="45"/>
  <c r="M8" i="45"/>
  <c r="N8" i="45"/>
  <c r="O8" i="45"/>
  <c r="P8" i="45"/>
  <c r="Q8" i="45"/>
  <c r="R8" i="45"/>
  <c r="H9" i="45"/>
  <c r="I9" i="45"/>
  <c r="J9" i="45"/>
  <c r="K9" i="45"/>
  <c r="L9" i="45"/>
  <c r="M9" i="45"/>
  <c r="N9" i="45"/>
  <c r="O9" i="45"/>
  <c r="P9" i="45"/>
  <c r="Q9" i="45"/>
  <c r="R9" i="45"/>
  <c r="H10" i="45"/>
  <c r="I10" i="45"/>
  <c r="J10" i="45"/>
  <c r="K10" i="45"/>
  <c r="L10" i="45"/>
  <c r="M10" i="45"/>
  <c r="N10" i="45"/>
  <c r="O10" i="45"/>
  <c r="P10" i="45"/>
  <c r="Q10" i="45"/>
  <c r="R10" i="45"/>
  <c r="H11" i="45"/>
  <c r="I11" i="45"/>
  <c r="J11" i="45"/>
  <c r="K11" i="45"/>
  <c r="L11" i="45"/>
  <c r="M11" i="45"/>
  <c r="N11" i="45"/>
  <c r="O11" i="45"/>
  <c r="P11" i="45"/>
  <c r="Q11" i="45"/>
  <c r="R11" i="45"/>
  <c r="H12" i="45"/>
  <c r="I12" i="45"/>
  <c r="J12" i="45"/>
  <c r="K12" i="45"/>
  <c r="L12" i="45"/>
  <c r="M12" i="45"/>
  <c r="N12" i="45"/>
  <c r="O12" i="45"/>
  <c r="P12" i="45"/>
  <c r="Q12" i="45"/>
  <c r="R12" i="45"/>
  <c r="H13" i="45"/>
  <c r="I13" i="45"/>
  <c r="J13" i="45"/>
  <c r="K13" i="45"/>
  <c r="L13" i="45"/>
  <c r="M13" i="45"/>
  <c r="N13" i="45"/>
  <c r="O13" i="45"/>
  <c r="P13" i="45"/>
  <c r="Q13" i="45"/>
  <c r="R13" i="45"/>
  <c r="H14" i="45"/>
  <c r="I14" i="45"/>
  <c r="J14" i="45"/>
  <c r="K14" i="45"/>
  <c r="L14" i="45"/>
  <c r="M14" i="45"/>
  <c r="N14" i="45"/>
  <c r="O14" i="45"/>
  <c r="P14" i="45"/>
  <c r="Q14" i="45"/>
  <c r="R14" i="45"/>
  <c r="H15" i="45"/>
  <c r="I15" i="45"/>
  <c r="J15" i="45"/>
  <c r="K15" i="45"/>
  <c r="L15" i="45"/>
  <c r="M15" i="45"/>
  <c r="N15" i="45"/>
  <c r="O15" i="45"/>
  <c r="P15" i="45"/>
  <c r="Q15" i="45"/>
  <c r="R15" i="45"/>
  <c r="G8" i="45"/>
  <c r="G9" i="45"/>
  <c r="G10" i="45"/>
  <c r="G11" i="45"/>
  <c r="G12" i="45"/>
  <c r="G13" i="45"/>
  <c r="G14" i="45"/>
  <c r="G15" i="45"/>
  <c r="G7" i="45"/>
  <c r="D48" i="45"/>
  <c r="E48" i="45" s="1"/>
  <c r="F48" i="45" s="1"/>
  <c r="D47" i="45"/>
  <c r="E47" i="45" s="1"/>
  <c r="F47" i="45" s="1"/>
  <c r="D46" i="45"/>
  <c r="E46" i="45" s="1"/>
  <c r="F46" i="45" s="1"/>
  <c r="D45" i="45"/>
  <c r="E45" i="45" s="1"/>
  <c r="F45" i="45" s="1"/>
  <c r="D44" i="45"/>
  <c r="E44" i="45" s="1"/>
  <c r="F44" i="45" s="1"/>
  <c r="D43" i="45"/>
  <c r="E43" i="45" s="1"/>
  <c r="F43" i="45" s="1"/>
  <c r="D42" i="45"/>
  <c r="E42" i="45" s="1"/>
  <c r="F42" i="45" s="1"/>
  <c r="D41" i="45"/>
  <c r="E41" i="45" s="1"/>
  <c r="F41" i="45" s="1"/>
  <c r="D40" i="45"/>
  <c r="E40" i="45" s="1"/>
  <c r="F40" i="45" s="1"/>
  <c r="D37" i="45"/>
  <c r="E37" i="45" s="1"/>
  <c r="F37" i="45" s="1"/>
  <c r="D36" i="45"/>
  <c r="E36" i="45" s="1"/>
  <c r="F36" i="45" s="1"/>
  <c r="D35" i="45"/>
  <c r="E35" i="45" s="1"/>
  <c r="F35" i="45" s="1"/>
  <c r="D34" i="45"/>
  <c r="E34" i="45" s="1"/>
  <c r="F34" i="45" s="1"/>
  <c r="D33" i="45"/>
  <c r="E33" i="45" s="1"/>
  <c r="F33" i="45" s="1"/>
  <c r="D32" i="45"/>
  <c r="E32" i="45" s="1"/>
  <c r="F32" i="45" s="1"/>
  <c r="D31" i="45"/>
  <c r="E31" i="45" s="1"/>
  <c r="F31" i="45" s="1"/>
  <c r="D30" i="45"/>
  <c r="E30" i="45" s="1"/>
  <c r="F30" i="45" s="1"/>
  <c r="D29" i="45"/>
  <c r="E29" i="45" s="1"/>
  <c r="F29" i="45" s="1"/>
  <c r="D26" i="45"/>
  <c r="E26" i="45" s="1"/>
  <c r="F26" i="45" s="1"/>
  <c r="D25" i="45"/>
  <c r="E25" i="45" s="1"/>
  <c r="F25" i="45" s="1"/>
  <c r="D24" i="45"/>
  <c r="E24" i="45" s="1"/>
  <c r="F24" i="45" s="1"/>
  <c r="D23" i="45"/>
  <c r="E23" i="45" s="1"/>
  <c r="F23" i="45" s="1"/>
  <c r="D22" i="45"/>
  <c r="E22" i="45" s="1"/>
  <c r="F22" i="45" s="1"/>
  <c r="D21" i="45"/>
  <c r="E21" i="45" s="1"/>
  <c r="F21" i="45" s="1"/>
  <c r="D20" i="45"/>
  <c r="E20" i="45" s="1"/>
  <c r="F20" i="45" s="1"/>
  <c r="D19" i="45"/>
  <c r="E19" i="45" s="1"/>
  <c r="F19" i="45" s="1"/>
  <c r="D18" i="45"/>
  <c r="E18" i="45" s="1"/>
  <c r="F18" i="45" s="1"/>
  <c r="D15" i="45"/>
  <c r="E15" i="45" s="1"/>
  <c r="F15" i="45" s="1"/>
  <c r="D14" i="45"/>
  <c r="E14" i="45" s="1"/>
  <c r="F14" i="45" s="1"/>
  <c r="D13" i="45"/>
  <c r="E13" i="45" s="1"/>
  <c r="F13" i="45" s="1"/>
  <c r="D12" i="45"/>
  <c r="E12" i="45" s="1"/>
  <c r="F12" i="45" s="1"/>
  <c r="D11" i="45"/>
  <c r="E11" i="45" s="1"/>
  <c r="F11" i="45" s="1"/>
  <c r="D10" i="45"/>
  <c r="E10" i="45" s="1"/>
  <c r="F10" i="45" s="1"/>
  <c r="D9" i="45"/>
  <c r="E9" i="45" s="1"/>
  <c r="F9" i="45" s="1"/>
  <c r="D8" i="45"/>
  <c r="E8" i="45" s="1"/>
  <c r="F8" i="45" s="1"/>
  <c r="D7" i="45"/>
  <c r="E7" i="45" s="1"/>
  <c r="F7" i="45" s="1"/>
  <c r="AA45" i="44"/>
  <c r="AO45" i="44" s="1"/>
  <c r="Z45" i="44"/>
  <c r="AN45" i="44" s="1"/>
  <c r="Y45" i="44"/>
  <c r="AM45" i="44" s="1"/>
  <c r="X45" i="44"/>
  <c r="AL45" i="44" s="1"/>
  <c r="W45" i="44"/>
  <c r="AK45" i="44" s="1"/>
  <c r="V45" i="44"/>
  <c r="AJ45" i="44" s="1"/>
  <c r="U45" i="44"/>
  <c r="AI45" i="44" s="1"/>
  <c r="T45" i="44"/>
  <c r="AH45" i="44" s="1"/>
  <c r="S45" i="44"/>
  <c r="AG45" i="44" s="1"/>
  <c r="R45" i="44"/>
  <c r="AF45" i="44" s="1"/>
  <c r="Q45" i="44"/>
  <c r="AE45" i="44" s="1"/>
  <c r="P45" i="44"/>
  <c r="AD45" i="44" s="1"/>
  <c r="AA44" i="44"/>
  <c r="AO44" i="44" s="1"/>
  <c r="Z44" i="44"/>
  <c r="AN44" i="44" s="1"/>
  <c r="Y44" i="44"/>
  <c r="AM44" i="44" s="1"/>
  <c r="X44" i="44"/>
  <c r="AL44" i="44" s="1"/>
  <c r="W44" i="44"/>
  <c r="AK44" i="44" s="1"/>
  <c r="V44" i="44"/>
  <c r="AJ44" i="44" s="1"/>
  <c r="U44" i="44"/>
  <c r="AI44" i="44" s="1"/>
  <c r="T44" i="44"/>
  <c r="AH44" i="44" s="1"/>
  <c r="S44" i="44"/>
  <c r="AG44" i="44" s="1"/>
  <c r="R44" i="44"/>
  <c r="AF44" i="44" s="1"/>
  <c r="Q44" i="44"/>
  <c r="AE44" i="44" s="1"/>
  <c r="P44" i="44"/>
  <c r="AD44" i="44" s="1"/>
  <c r="AA43" i="44"/>
  <c r="AO43" i="44" s="1"/>
  <c r="Z43" i="44"/>
  <c r="AN43" i="44" s="1"/>
  <c r="Y43" i="44"/>
  <c r="AM43" i="44" s="1"/>
  <c r="X43" i="44"/>
  <c r="AL43" i="44" s="1"/>
  <c r="W43" i="44"/>
  <c r="AK43" i="44" s="1"/>
  <c r="V43" i="44"/>
  <c r="AJ43" i="44" s="1"/>
  <c r="U43" i="44"/>
  <c r="AI43" i="44" s="1"/>
  <c r="T43" i="44"/>
  <c r="AH43" i="44" s="1"/>
  <c r="S43" i="44"/>
  <c r="AG43" i="44" s="1"/>
  <c r="R43" i="44"/>
  <c r="AF43" i="44" s="1"/>
  <c r="Q43" i="44"/>
  <c r="AE43" i="44" s="1"/>
  <c r="P43" i="44"/>
  <c r="AD43" i="44" s="1"/>
  <c r="AA42" i="44"/>
  <c r="AO42" i="44" s="1"/>
  <c r="Z42" i="44"/>
  <c r="AN42" i="44" s="1"/>
  <c r="Y42" i="44"/>
  <c r="AM42" i="44" s="1"/>
  <c r="X42" i="44"/>
  <c r="AL42" i="44" s="1"/>
  <c r="W42" i="44"/>
  <c r="AK42" i="44" s="1"/>
  <c r="V42" i="44"/>
  <c r="AJ42" i="44" s="1"/>
  <c r="U42" i="44"/>
  <c r="AI42" i="44" s="1"/>
  <c r="T42" i="44"/>
  <c r="AH42" i="44" s="1"/>
  <c r="S42" i="44"/>
  <c r="AG42" i="44" s="1"/>
  <c r="R42" i="44"/>
  <c r="AF42" i="44" s="1"/>
  <c r="Q42" i="44"/>
  <c r="AE42" i="44" s="1"/>
  <c r="P42" i="44"/>
  <c r="AD42" i="44" s="1"/>
  <c r="AA41" i="44"/>
  <c r="AO41" i="44" s="1"/>
  <c r="Z41" i="44"/>
  <c r="AN41" i="44" s="1"/>
  <c r="Y41" i="44"/>
  <c r="AM41" i="44" s="1"/>
  <c r="X41" i="44"/>
  <c r="AL41" i="44" s="1"/>
  <c r="W41" i="44"/>
  <c r="AK41" i="44" s="1"/>
  <c r="V41" i="44"/>
  <c r="AJ41" i="44" s="1"/>
  <c r="U41" i="44"/>
  <c r="AI41" i="44" s="1"/>
  <c r="T41" i="44"/>
  <c r="AH41" i="44" s="1"/>
  <c r="S41" i="44"/>
  <c r="AG41" i="44" s="1"/>
  <c r="R41" i="44"/>
  <c r="AF41" i="44" s="1"/>
  <c r="Q41" i="44"/>
  <c r="AE41" i="44" s="1"/>
  <c r="P41" i="44"/>
  <c r="AD41" i="44" s="1"/>
  <c r="AA40" i="44"/>
  <c r="AO40" i="44" s="1"/>
  <c r="Z40" i="44"/>
  <c r="AN40" i="44" s="1"/>
  <c r="Y40" i="44"/>
  <c r="AM40" i="44" s="1"/>
  <c r="X40" i="44"/>
  <c r="AL40" i="44" s="1"/>
  <c r="W40" i="44"/>
  <c r="AK40" i="44" s="1"/>
  <c r="V40" i="44"/>
  <c r="AJ40" i="44" s="1"/>
  <c r="U40" i="44"/>
  <c r="AI40" i="44" s="1"/>
  <c r="T40" i="44"/>
  <c r="AH40" i="44" s="1"/>
  <c r="S40" i="44"/>
  <c r="AG40" i="44" s="1"/>
  <c r="R40" i="44"/>
  <c r="AF40" i="44" s="1"/>
  <c r="Q40" i="44"/>
  <c r="AE40" i="44" s="1"/>
  <c r="P40" i="44"/>
  <c r="AD40" i="44" s="1"/>
  <c r="AA39" i="44"/>
  <c r="AO39" i="44" s="1"/>
  <c r="Z39" i="44"/>
  <c r="AN39" i="44" s="1"/>
  <c r="Y39" i="44"/>
  <c r="AM39" i="44" s="1"/>
  <c r="X39" i="44"/>
  <c r="AL39" i="44" s="1"/>
  <c r="W39" i="44"/>
  <c r="AK39" i="44" s="1"/>
  <c r="V39" i="44"/>
  <c r="AJ39" i="44" s="1"/>
  <c r="U39" i="44"/>
  <c r="AI39" i="44" s="1"/>
  <c r="T39" i="44"/>
  <c r="AH39" i="44" s="1"/>
  <c r="S39" i="44"/>
  <c r="AG39" i="44" s="1"/>
  <c r="R39" i="44"/>
  <c r="AF39" i="44" s="1"/>
  <c r="Q39" i="44"/>
  <c r="AE39" i="44" s="1"/>
  <c r="P39" i="44"/>
  <c r="AD39" i="44" s="1"/>
  <c r="AA38" i="44"/>
  <c r="AO38" i="44" s="1"/>
  <c r="Z38" i="44"/>
  <c r="AN38" i="44" s="1"/>
  <c r="Y38" i="44"/>
  <c r="AM38" i="44" s="1"/>
  <c r="X38" i="44"/>
  <c r="AL38" i="44" s="1"/>
  <c r="W38" i="44"/>
  <c r="AK38" i="44" s="1"/>
  <c r="V38" i="44"/>
  <c r="AJ38" i="44" s="1"/>
  <c r="U38" i="44"/>
  <c r="AI38" i="44" s="1"/>
  <c r="T38" i="44"/>
  <c r="AH38" i="44" s="1"/>
  <c r="S38" i="44"/>
  <c r="AG38" i="44" s="1"/>
  <c r="R38" i="44"/>
  <c r="AF38" i="44" s="1"/>
  <c r="Q38" i="44"/>
  <c r="AE38" i="44" s="1"/>
  <c r="P38" i="44"/>
  <c r="AD38" i="44" s="1"/>
  <c r="AA37" i="44"/>
  <c r="AO37" i="44" s="1"/>
  <c r="Z37" i="44"/>
  <c r="AN37" i="44" s="1"/>
  <c r="Y37" i="44"/>
  <c r="AM37" i="44" s="1"/>
  <c r="X37" i="44"/>
  <c r="AL37" i="44" s="1"/>
  <c r="W37" i="44"/>
  <c r="AK37" i="44" s="1"/>
  <c r="V37" i="44"/>
  <c r="AJ37" i="44" s="1"/>
  <c r="U37" i="44"/>
  <c r="AI37" i="44" s="1"/>
  <c r="T37" i="44"/>
  <c r="AH37" i="44" s="1"/>
  <c r="S37" i="44"/>
  <c r="AG37" i="44" s="1"/>
  <c r="R37" i="44"/>
  <c r="AF37" i="44" s="1"/>
  <c r="Q37" i="44"/>
  <c r="AE37" i="44" s="1"/>
  <c r="P37" i="44"/>
  <c r="AD37" i="44" s="1"/>
  <c r="AA34" i="44"/>
  <c r="AO34" i="44" s="1"/>
  <c r="Z34" i="44"/>
  <c r="AN34" i="44" s="1"/>
  <c r="Y34" i="44"/>
  <c r="AM34" i="44" s="1"/>
  <c r="X34" i="44"/>
  <c r="AL34" i="44" s="1"/>
  <c r="W34" i="44"/>
  <c r="AK34" i="44" s="1"/>
  <c r="V34" i="44"/>
  <c r="AJ34" i="44" s="1"/>
  <c r="U34" i="44"/>
  <c r="AI34" i="44" s="1"/>
  <c r="T34" i="44"/>
  <c r="AH34" i="44" s="1"/>
  <c r="S34" i="44"/>
  <c r="AG34" i="44" s="1"/>
  <c r="R34" i="44"/>
  <c r="AF34" i="44" s="1"/>
  <c r="Q34" i="44"/>
  <c r="AE34" i="44" s="1"/>
  <c r="P34" i="44"/>
  <c r="AD34" i="44" s="1"/>
  <c r="AA33" i="44"/>
  <c r="AO33" i="44" s="1"/>
  <c r="Z33" i="44"/>
  <c r="AN33" i="44" s="1"/>
  <c r="Y33" i="44"/>
  <c r="AM33" i="44" s="1"/>
  <c r="X33" i="44"/>
  <c r="AL33" i="44" s="1"/>
  <c r="W33" i="44"/>
  <c r="AK33" i="44" s="1"/>
  <c r="V33" i="44"/>
  <c r="AJ33" i="44" s="1"/>
  <c r="U33" i="44"/>
  <c r="AI33" i="44" s="1"/>
  <c r="T33" i="44"/>
  <c r="AH33" i="44" s="1"/>
  <c r="S33" i="44"/>
  <c r="AG33" i="44" s="1"/>
  <c r="R33" i="44"/>
  <c r="AF33" i="44" s="1"/>
  <c r="Q33" i="44"/>
  <c r="AE33" i="44" s="1"/>
  <c r="P33" i="44"/>
  <c r="AD33" i="44" s="1"/>
  <c r="AA32" i="44"/>
  <c r="AO32" i="44" s="1"/>
  <c r="Z32" i="44"/>
  <c r="AN32" i="44" s="1"/>
  <c r="Y32" i="44"/>
  <c r="AM32" i="44" s="1"/>
  <c r="X32" i="44"/>
  <c r="AL32" i="44" s="1"/>
  <c r="W32" i="44"/>
  <c r="AK32" i="44" s="1"/>
  <c r="V32" i="44"/>
  <c r="AJ32" i="44" s="1"/>
  <c r="U32" i="44"/>
  <c r="AI32" i="44" s="1"/>
  <c r="T32" i="44"/>
  <c r="AH32" i="44" s="1"/>
  <c r="S32" i="44"/>
  <c r="AG32" i="44" s="1"/>
  <c r="R32" i="44"/>
  <c r="AF32" i="44" s="1"/>
  <c r="Q32" i="44"/>
  <c r="AE32" i="44" s="1"/>
  <c r="P32" i="44"/>
  <c r="AD32" i="44" s="1"/>
  <c r="AA31" i="44"/>
  <c r="AO31" i="44" s="1"/>
  <c r="Z31" i="44"/>
  <c r="AN31" i="44" s="1"/>
  <c r="Y31" i="44"/>
  <c r="AM31" i="44" s="1"/>
  <c r="X31" i="44"/>
  <c r="AL31" i="44" s="1"/>
  <c r="W31" i="44"/>
  <c r="AK31" i="44" s="1"/>
  <c r="V31" i="44"/>
  <c r="AJ31" i="44" s="1"/>
  <c r="U31" i="44"/>
  <c r="AI31" i="44" s="1"/>
  <c r="T31" i="44"/>
  <c r="AH31" i="44" s="1"/>
  <c r="S31" i="44"/>
  <c r="AG31" i="44" s="1"/>
  <c r="R31" i="44"/>
  <c r="AF31" i="44" s="1"/>
  <c r="Q31" i="44"/>
  <c r="AE31" i="44" s="1"/>
  <c r="P31" i="44"/>
  <c r="AD31" i="44" s="1"/>
  <c r="AA30" i="44"/>
  <c r="AO30" i="44" s="1"/>
  <c r="Z30" i="44"/>
  <c r="AN30" i="44" s="1"/>
  <c r="Y30" i="44"/>
  <c r="AM30" i="44" s="1"/>
  <c r="X30" i="44"/>
  <c r="AL30" i="44" s="1"/>
  <c r="W30" i="44"/>
  <c r="AK30" i="44" s="1"/>
  <c r="V30" i="44"/>
  <c r="AJ30" i="44" s="1"/>
  <c r="U30" i="44"/>
  <c r="AI30" i="44" s="1"/>
  <c r="T30" i="44"/>
  <c r="AH30" i="44" s="1"/>
  <c r="S30" i="44"/>
  <c r="AG30" i="44" s="1"/>
  <c r="R30" i="44"/>
  <c r="AF30" i="44" s="1"/>
  <c r="Q30" i="44"/>
  <c r="AE30" i="44" s="1"/>
  <c r="P30" i="44"/>
  <c r="AD30" i="44" s="1"/>
  <c r="AA29" i="44"/>
  <c r="AO29" i="44" s="1"/>
  <c r="Z29" i="44"/>
  <c r="AN29" i="44" s="1"/>
  <c r="Y29" i="44"/>
  <c r="AM29" i="44" s="1"/>
  <c r="X29" i="44"/>
  <c r="AL29" i="44" s="1"/>
  <c r="W29" i="44"/>
  <c r="AK29" i="44" s="1"/>
  <c r="V29" i="44"/>
  <c r="AJ29" i="44" s="1"/>
  <c r="U29" i="44"/>
  <c r="AI29" i="44" s="1"/>
  <c r="T29" i="44"/>
  <c r="AH29" i="44" s="1"/>
  <c r="S29" i="44"/>
  <c r="AG29" i="44" s="1"/>
  <c r="R29" i="44"/>
  <c r="AF29" i="44" s="1"/>
  <c r="Q29" i="44"/>
  <c r="AE29" i="44" s="1"/>
  <c r="P29" i="44"/>
  <c r="AD29" i="44" s="1"/>
  <c r="AA28" i="44"/>
  <c r="AO28" i="44" s="1"/>
  <c r="Z28" i="44"/>
  <c r="AN28" i="44" s="1"/>
  <c r="Y28" i="44"/>
  <c r="AM28" i="44" s="1"/>
  <c r="X28" i="44"/>
  <c r="AL28" i="44" s="1"/>
  <c r="W28" i="44"/>
  <c r="AK28" i="44" s="1"/>
  <c r="V28" i="44"/>
  <c r="AJ28" i="44" s="1"/>
  <c r="U28" i="44"/>
  <c r="AI28" i="44" s="1"/>
  <c r="T28" i="44"/>
  <c r="AH28" i="44" s="1"/>
  <c r="S28" i="44"/>
  <c r="AG28" i="44" s="1"/>
  <c r="R28" i="44"/>
  <c r="AF28" i="44" s="1"/>
  <c r="Q28" i="44"/>
  <c r="AE28" i="44" s="1"/>
  <c r="P28" i="44"/>
  <c r="AD28" i="44" s="1"/>
  <c r="AA27" i="44"/>
  <c r="AO27" i="44" s="1"/>
  <c r="Z27" i="44"/>
  <c r="AN27" i="44" s="1"/>
  <c r="Y27" i="44"/>
  <c r="AM27" i="44" s="1"/>
  <c r="X27" i="44"/>
  <c r="AL27" i="44" s="1"/>
  <c r="W27" i="44"/>
  <c r="AK27" i="44" s="1"/>
  <c r="V27" i="44"/>
  <c r="AJ27" i="44" s="1"/>
  <c r="U27" i="44"/>
  <c r="AI27" i="44" s="1"/>
  <c r="T27" i="44"/>
  <c r="AH27" i="44" s="1"/>
  <c r="S27" i="44"/>
  <c r="AG27" i="44" s="1"/>
  <c r="R27" i="44"/>
  <c r="AF27" i="44" s="1"/>
  <c r="Q27" i="44"/>
  <c r="AE27" i="44" s="1"/>
  <c r="P27" i="44"/>
  <c r="AD27" i="44" s="1"/>
  <c r="AA26" i="44"/>
  <c r="AO26" i="44" s="1"/>
  <c r="Z26" i="44"/>
  <c r="AN26" i="44" s="1"/>
  <c r="Y26" i="44"/>
  <c r="AM26" i="44" s="1"/>
  <c r="X26" i="44"/>
  <c r="AL26" i="44" s="1"/>
  <c r="W26" i="44"/>
  <c r="AK26" i="44" s="1"/>
  <c r="V26" i="44"/>
  <c r="AJ26" i="44" s="1"/>
  <c r="U26" i="44"/>
  <c r="AI26" i="44" s="1"/>
  <c r="T26" i="44"/>
  <c r="AH26" i="44" s="1"/>
  <c r="S26" i="44"/>
  <c r="AG26" i="44" s="1"/>
  <c r="R26" i="44"/>
  <c r="AF26" i="44" s="1"/>
  <c r="Q26" i="44"/>
  <c r="AE26" i="44" s="1"/>
  <c r="P26" i="44"/>
  <c r="AD26" i="44" s="1"/>
  <c r="AA23" i="44"/>
  <c r="AO23" i="44" s="1"/>
  <c r="Z23" i="44"/>
  <c r="AN23" i="44" s="1"/>
  <c r="Y23" i="44"/>
  <c r="AM23" i="44" s="1"/>
  <c r="X23" i="44"/>
  <c r="AL23" i="44" s="1"/>
  <c r="W23" i="44"/>
  <c r="AK23" i="44" s="1"/>
  <c r="V23" i="44"/>
  <c r="AJ23" i="44" s="1"/>
  <c r="U23" i="44"/>
  <c r="AI23" i="44" s="1"/>
  <c r="T23" i="44"/>
  <c r="AH23" i="44" s="1"/>
  <c r="S23" i="44"/>
  <c r="AG23" i="44" s="1"/>
  <c r="R23" i="44"/>
  <c r="AF23" i="44" s="1"/>
  <c r="Q23" i="44"/>
  <c r="AE23" i="44" s="1"/>
  <c r="P23" i="44"/>
  <c r="AD23" i="44" s="1"/>
  <c r="AA22" i="44"/>
  <c r="AO22" i="44" s="1"/>
  <c r="Z22" i="44"/>
  <c r="AN22" i="44" s="1"/>
  <c r="Y22" i="44"/>
  <c r="AM22" i="44" s="1"/>
  <c r="X22" i="44"/>
  <c r="AL22" i="44" s="1"/>
  <c r="W22" i="44"/>
  <c r="AK22" i="44" s="1"/>
  <c r="V22" i="44"/>
  <c r="AJ22" i="44" s="1"/>
  <c r="U22" i="44"/>
  <c r="AI22" i="44" s="1"/>
  <c r="T22" i="44"/>
  <c r="AH22" i="44" s="1"/>
  <c r="S22" i="44"/>
  <c r="AG22" i="44" s="1"/>
  <c r="R22" i="44"/>
  <c r="AF22" i="44" s="1"/>
  <c r="Q22" i="44"/>
  <c r="AE22" i="44" s="1"/>
  <c r="P22" i="44"/>
  <c r="AD22" i="44" s="1"/>
  <c r="AA21" i="44"/>
  <c r="AO21" i="44" s="1"/>
  <c r="Z21" i="44"/>
  <c r="AN21" i="44" s="1"/>
  <c r="Y21" i="44"/>
  <c r="AM21" i="44" s="1"/>
  <c r="X21" i="44"/>
  <c r="AL21" i="44" s="1"/>
  <c r="W21" i="44"/>
  <c r="AK21" i="44" s="1"/>
  <c r="V21" i="44"/>
  <c r="AJ21" i="44" s="1"/>
  <c r="U21" i="44"/>
  <c r="AI21" i="44" s="1"/>
  <c r="T21" i="44"/>
  <c r="AH21" i="44" s="1"/>
  <c r="S21" i="44"/>
  <c r="AG21" i="44" s="1"/>
  <c r="R21" i="44"/>
  <c r="AF21" i="44" s="1"/>
  <c r="Q21" i="44"/>
  <c r="AE21" i="44" s="1"/>
  <c r="P21" i="44"/>
  <c r="AD21" i="44" s="1"/>
  <c r="AA20" i="44"/>
  <c r="AO20" i="44" s="1"/>
  <c r="Z20" i="44"/>
  <c r="AN20" i="44" s="1"/>
  <c r="Y20" i="44"/>
  <c r="AM20" i="44" s="1"/>
  <c r="X20" i="44"/>
  <c r="AL20" i="44" s="1"/>
  <c r="W20" i="44"/>
  <c r="AK20" i="44" s="1"/>
  <c r="V20" i="44"/>
  <c r="AJ20" i="44" s="1"/>
  <c r="U20" i="44"/>
  <c r="AI20" i="44" s="1"/>
  <c r="T20" i="44"/>
  <c r="AH20" i="44" s="1"/>
  <c r="S20" i="44"/>
  <c r="AG20" i="44" s="1"/>
  <c r="R20" i="44"/>
  <c r="AF20" i="44" s="1"/>
  <c r="Q20" i="44"/>
  <c r="AE20" i="44" s="1"/>
  <c r="P20" i="44"/>
  <c r="AD20" i="44" s="1"/>
  <c r="AA19" i="44"/>
  <c r="AO19" i="44" s="1"/>
  <c r="Z19" i="44"/>
  <c r="AN19" i="44" s="1"/>
  <c r="Y19" i="44"/>
  <c r="AM19" i="44" s="1"/>
  <c r="X19" i="44"/>
  <c r="AL19" i="44" s="1"/>
  <c r="W19" i="44"/>
  <c r="AK19" i="44" s="1"/>
  <c r="V19" i="44"/>
  <c r="AJ19" i="44" s="1"/>
  <c r="U19" i="44"/>
  <c r="AI19" i="44" s="1"/>
  <c r="T19" i="44"/>
  <c r="AH19" i="44" s="1"/>
  <c r="S19" i="44"/>
  <c r="AG19" i="44" s="1"/>
  <c r="R19" i="44"/>
  <c r="AF19" i="44" s="1"/>
  <c r="Q19" i="44"/>
  <c r="AE19" i="44" s="1"/>
  <c r="P19" i="44"/>
  <c r="AD19" i="44" s="1"/>
  <c r="AA18" i="44"/>
  <c r="AO18" i="44" s="1"/>
  <c r="Z18" i="44"/>
  <c r="AN18" i="44" s="1"/>
  <c r="Y18" i="44"/>
  <c r="AM18" i="44" s="1"/>
  <c r="X18" i="44"/>
  <c r="AL18" i="44" s="1"/>
  <c r="W18" i="44"/>
  <c r="AK18" i="44" s="1"/>
  <c r="V18" i="44"/>
  <c r="AJ18" i="44" s="1"/>
  <c r="U18" i="44"/>
  <c r="AI18" i="44" s="1"/>
  <c r="T18" i="44"/>
  <c r="AH18" i="44" s="1"/>
  <c r="S18" i="44"/>
  <c r="AG18" i="44" s="1"/>
  <c r="R18" i="44"/>
  <c r="AF18" i="44" s="1"/>
  <c r="Q18" i="44"/>
  <c r="AE18" i="44" s="1"/>
  <c r="P18" i="44"/>
  <c r="AD18" i="44" s="1"/>
  <c r="AA17" i="44"/>
  <c r="AO17" i="44" s="1"/>
  <c r="Z17" i="44"/>
  <c r="AN17" i="44" s="1"/>
  <c r="Y17" i="44"/>
  <c r="AM17" i="44" s="1"/>
  <c r="X17" i="44"/>
  <c r="AL17" i="44" s="1"/>
  <c r="W17" i="44"/>
  <c r="AK17" i="44" s="1"/>
  <c r="V17" i="44"/>
  <c r="AJ17" i="44" s="1"/>
  <c r="U17" i="44"/>
  <c r="AI17" i="44" s="1"/>
  <c r="T17" i="44"/>
  <c r="AH17" i="44" s="1"/>
  <c r="S17" i="44"/>
  <c r="AG17" i="44" s="1"/>
  <c r="R17" i="44"/>
  <c r="AF17" i="44" s="1"/>
  <c r="Q17" i="44"/>
  <c r="AE17" i="44" s="1"/>
  <c r="P17" i="44"/>
  <c r="AD17" i="44" s="1"/>
  <c r="AA16" i="44"/>
  <c r="AO16" i="44" s="1"/>
  <c r="Z16" i="44"/>
  <c r="AN16" i="44" s="1"/>
  <c r="Y16" i="44"/>
  <c r="AM16" i="44" s="1"/>
  <c r="X16" i="44"/>
  <c r="AL16" i="44" s="1"/>
  <c r="W16" i="44"/>
  <c r="AK16" i="44" s="1"/>
  <c r="V16" i="44"/>
  <c r="AJ16" i="44" s="1"/>
  <c r="U16" i="44"/>
  <c r="AI16" i="44" s="1"/>
  <c r="T16" i="44"/>
  <c r="AH16" i="44" s="1"/>
  <c r="S16" i="44"/>
  <c r="AG16" i="44" s="1"/>
  <c r="R16" i="44"/>
  <c r="AF16" i="44" s="1"/>
  <c r="Q16" i="44"/>
  <c r="AE16" i="44" s="1"/>
  <c r="P16" i="44"/>
  <c r="AD16" i="44" s="1"/>
  <c r="AA15" i="44"/>
  <c r="AO15" i="44" s="1"/>
  <c r="Z15" i="44"/>
  <c r="AN15" i="44" s="1"/>
  <c r="Y15" i="44"/>
  <c r="AM15" i="44" s="1"/>
  <c r="X15" i="44"/>
  <c r="AL15" i="44" s="1"/>
  <c r="W15" i="44"/>
  <c r="AK15" i="44" s="1"/>
  <c r="V15" i="44"/>
  <c r="AJ15" i="44" s="1"/>
  <c r="U15" i="44"/>
  <c r="AI15" i="44" s="1"/>
  <c r="T15" i="44"/>
  <c r="AH15" i="44" s="1"/>
  <c r="S15" i="44"/>
  <c r="AG15" i="44" s="1"/>
  <c r="R15" i="44"/>
  <c r="AF15" i="44" s="1"/>
  <c r="Q15" i="44"/>
  <c r="AE15" i="44" s="1"/>
  <c r="P15" i="44"/>
  <c r="AD15" i="44" s="1"/>
  <c r="AA12" i="44"/>
  <c r="AO12" i="44" s="1"/>
  <c r="Z12" i="44"/>
  <c r="AN12" i="44" s="1"/>
  <c r="Y12" i="44"/>
  <c r="AM12" i="44" s="1"/>
  <c r="X12" i="44"/>
  <c r="AL12" i="44" s="1"/>
  <c r="W12" i="44"/>
  <c r="AK12" i="44" s="1"/>
  <c r="V12" i="44"/>
  <c r="AJ12" i="44" s="1"/>
  <c r="U12" i="44"/>
  <c r="AI12" i="44" s="1"/>
  <c r="T12" i="44"/>
  <c r="AH12" i="44" s="1"/>
  <c r="S12" i="44"/>
  <c r="AG12" i="44" s="1"/>
  <c r="R12" i="44"/>
  <c r="AF12" i="44" s="1"/>
  <c r="Q12" i="44"/>
  <c r="AE12" i="44" s="1"/>
  <c r="P12" i="44"/>
  <c r="AD12" i="44" s="1"/>
  <c r="AA11" i="44"/>
  <c r="AO11" i="44" s="1"/>
  <c r="Z11" i="44"/>
  <c r="AN11" i="44" s="1"/>
  <c r="Y11" i="44"/>
  <c r="AM11" i="44" s="1"/>
  <c r="X11" i="44"/>
  <c r="AL11" i="44" s="1"/>
  <c r="W11" i="44"/>
  <c r="AK11" i="44" s="1"/>
  <c r="V11" i="44"/>
  <c r="AJ11" i="44" s="1"/>
  <c r="U11" i="44"/>
  <c r="AI11" i="44" s="1"/>
  <c r="T11" i="44"/>
  <c r="AH11" i="44" s="1"/>
  <c r="S11" i="44"/>
  <c r="AG11" i="44" s="1"/>
  <c r="R11" i="44"/>
  <c r="AF11" i="44" s="1"/>
  <c r="Q11" i="44"/>
  <c r="AE11" i="44" s="1"/>
  <c r="P11" i="44"/>
  <c r="AD11" i="44" s="1"/>
  <c r="AA10" i="44"/>
  <c r="AO10" i="44" s="1"/>
  <c r="Z10" i="44"/>
  <c r="AN10" i="44" s="1"/>
  <c r="Y10" i="44"/>
  <c r="AM10" i="44" s="1"/>
  <c r="X10" i="44"/>
  <c r="AL10" i="44" s="1"/>
  <c r="W10" i="44"/>
  <c r="AK10" i="44" s="1"/>
  <c r="V10" i="44"/>
  <c r="AJ10" i="44" s="1"/>
  <c r="U10" i="44"/>
  <c r="AI10" i="44" s="1"/>
  <c r="T10" i="44"/>
  <c r="AH10" i="44" s="1"/>
  <c r="S10" i="44"/>
  <c r="AG10" i="44" s="1"/>
  <c r="R10" i="44"/>
  <c r="AF10" i="44" s="1"/>
  <c r="Q10" i="44"/>
  <c r="AE10" i="44" s="1"/>
  <c r="P10" i="44"/>
  <c r="AD10" i="44" s="1"/>
  <c r="AA9" i="44"/>
  <c r="AO9" i="44" s="1"/>
  <c r="Z9" i="44"/>
  <c r="AN9" i="44" s="1"/>
  <c r="Y9" i="44"/>
  <c r="AM9" i="44" s="1"/>
  <c r="X9" i="44"/>
  <c r="AL9" i="44" s="1"/>
  <c r="W9" i="44"/>
  <c r="AK9" i="44" s="1"/>
  <c r="V9" i="44"/>
  <c r="AJ9" i="44" s="1"/>
  <c r="U9" i="44"/>
  <c r="AI9" i="44" s="1"/>
  <c r="T9" i="44"/>
  <c r="AH9" i="44" s="1"/>
  <c r="S9" i="44"/>
  <c r="AG9" i="44" s="1"/>
  <c r="R9" i="44"/>
  <c r="AF9" i="44" s="1"/>
  <c r="Q9" i="44"/>
  <c r="AE9" i="44" s="1"/>
  <c r="P9" i="44"/>
  <c r="AD9" i="44" s="1"/>
  <c r="AA8" i="44"/>
  <c r="AO8" i="44" s="1"/>
  <c r="Z8" i="44"/>
  <c r="AN8" i="44" s="1"/>
  <c r="Y8" i="44"/>
  <c r="AM8" i="44" s="1"/>
  <c r="X8" i="44"/>
  <c r="AL8" i="44" s="1"/>
  <c r="W8" i="44"/>
  <c r="AK8" i="44" s="1"/>
  <c r="V8" i="44"/>
  <c r="AJ8" i="44" s="1"/>
  <c r="U8" i="44"/>
  <c r="AI8" i="44" s="1"/>
  <c r="T8" i="44"/>
  <c r="AH8" i="44" s="1"/>
  <c r="S8" i="44"/>
  <c r="AG8" i="44" s="1"/>
  <c r="R8" i="44"/>
  <c r="AF8" i="44" s="1"/>
  <c r="Q8" i="44"/>
  <c r="AE8" i="44" s="1"/>
  <c r="P8" i="44"/>
  <c r="AD8" i="44" s="1"/>
  <c r="AA7" i="44"/>
  <c r="AO7" i="44" s="1"/>
  <c r="Z7" i="44"/>
  <c r="AN7" i="44" s="1"/>
  <c r="Y7" i="44"/>
  <c r="AM7" i="44" s="1"/>
  <c r="X7" i="44"/>
  <c r="AL7" i="44" s="1"/>
  <c r="W7" i="44"/>
  <c r="AK7" i="44" s="1"/>
  <c r="V7" i="44"/>
  <c r="AJ7" i="44" s="1"/>
  <c r="U7" i="44"/>
  <c r="AI7" i="44" s="1"/>
  <c r="T7" i="44"/>
  <c r="AH7" i="44" s="1"/>
  <c r="S7" i="44"/>
  <c r="AG7" i="44" s="1"/>
  <c r="R7" i="44"/>
  <c r="AF7" i="44" s="1"/>
  <c r="Q7" i="44"/>
  <c r="AE7" i="44" s="1"/>
  <c r="P7" i="44"/>
  <c r="AD7" i="44" s="1"/>
  <c r="AA6" i="44"/>
  <c r="AO6" i="44" s="1"/>
  <c r="Z6" i="44"/>
  <c r="AN6" i="44" s="1"/>
  <c r="Y6" i="44"/>
  <c r="AM6" i="44" s="1"/>
  <c r="X6" i="44"/>
  <c r="AL6" i="44" s="1"/>
  <c r="W6" i="44"/>
  <c r="AK6" i="44" s="1"/>
  <c r="V6" i="44"/>
  <c r="AJ6" i="44" s="1"/>
  <c r="U6" i="44"/>
  <c r="AI6" i="44" s="1"/>
  <c r="T6" i="44"/>
  <c r="AH6" i="44" s="1"/>
  <c r="S6" i="44"/>
  <c r="AG6" i="44" s="1"/>
  <c r="R6" i="44"/>
  <c r="AF6" i="44" s="1"/>
  <c r="Q6" i="44"/>
  <c r="AE6" i="44" s="1"/>
  <c r="P6" i="44"/>
  <c r="AD6" i="44" s="1"/>
  <c r="AA5" i="44"/>
  <c r="AO5" i="44" s="1"/>
  <c r="Z5" i="44"/>
  <c r="AN5" i="44" s="1"/>
  <c r="Y5" i="44"/>
  <c r="AM5" i="44" s="1"/>
  <c r="X5" i="44"/>
  <c r="AL5" i="44" s="1"/>
  <c r="W5" i="44"/>
  <c r="AK5" i="44" s="1"/>
  <c r="V5" i="44"/>
  <c r="AJ5" i="44" s="1"/>
  <c r="U5" i="44"/>
  <c r="AI5" i="44" s="1"/>
  <c r="T5" i="44"/>
  <c r="AH5" i="44" s="1"/>
  <c r="S5" i="44"/>
  <c r="AG5" i="44" s="1"/>
  <c r="R5" i="44"/>
  <c r="AF5" i="44" s="1"/>
  <c r="Q5" i="44"/>
  <c r="AE5" i="44" s="1"/>
  <c r="P5" i="44"/>
  <c r="AD5" i="44" s="1"/>
  <c r="AA4" i="44"/>
  <c r="AO4" i="44" s="1"/>
  <c r="Z4" i="44"/>
  <c r="AN4" i="44" s="1"/>
  <c r="Y4" i="44"/>
  <c r="AM4" i="44" s="1"/>
  <c r="X4" i="44"/>
  <c r="AL4" i="44" s="1"/>
  <c r="W4" i="44"/>
  <c r="AK4" i="44" s="1"/>
  <c r="V4" i="44"/>
  <c r="AJ4" i="44" s="1"/>
  <c r="U4" i="44"/>
  <c r="AI4" i="44" s="1"/>
  <c r="T4" i="44"/>
  <c r="AH4" i="44" s="1"/>
  <c r="S4" i="44"/>
  <c r="AG4" i="44" s="1"/>
  <c r="R4" i="44"/>
  <c r="AF4" i="44" s="1"/>
  <c r="Q4" i="44"/>
  <c r="AE4" i="44" s="1"/>
  <c r="P4" i="44"/>
  <c r="AD4" i="44" s="1"/>
  <c r="Z8" i="47" l="1"/>
  <c r="AD8" i="47"/>
  <c r="Y8" i="47"/>
  <c r="AC8" i="47"/>
  <c r="X8" i="47"/>
  <c r="AE8" i="47"/>
  <c r="W8" i="47"/>
  <c r="U8" i="47"/>
  <c r="AB8" i="47"/>
  <c r="T8" i="47"/>
  <c r="V8" i="47"/>
  <c r="AA8" i="47"/>
  <c r="AD12" i="47"/>
  <c r="V12" i="47"/>
  <c r="AC12" i="47"/>
  <c r="U12" i="47"/>
  <c r="Z12" i="47"/>
  <c r="AB12" i="47"/>
  <c r="T12" i="47"/>
  <c r="AA12" i="47"/>
  <c r="Y12" i="47"/>
  <c r="X12" i="47"/>
  <c r="AE12" i="47"/>
  <c r="W12" i="47"/>
  <c r="AC23" i="47"/>
  <c r="AA19" i="47"/>
  <c r="W19" i="47"/>
  <c r="V19" i="47"/>
  <c r="Z19" i="47"/>
  <c r="AD19" i="47"/>
  <c r="Y19" i="47"/>
  <c r="X19" i="47"/>
  <c r="AC19" i="47"/>
  <c r="U19" i="47"/>
  <c r="AE19" i="47"/>
  <c r="AB19" i="47"/>
  <c r="T19" i="47"/>
  <c r="AB20" i="47"/>
  <c r="T26" i="47"/>
  <c r="X14" i="47"/>
  <c r="AE14" i="47"/>
  <c r="W14" i="47"/>
  <c r="AB14" i="47"/>
  <c r="AD14" i="47"/>
  <c r="V14" i="47"/>
  <c r="AC14" i="47"/>
  <c r="U14" i="47"/>
  <c r="AA14" i="47"/>
  <c r="Z14" i="47"/>
  <c r="Y14" i="47"/>
  <c r="T14" i="47"/>
  <c r="AB31" i="47"/>
  <c r="T31" i="47"/>
  <c r="Z31" i="47"/>
  <c r="Y31" i="47"/>
  <c r="X31" i="47"/>
  <c r="AD31" i="47"/>
  <c r="V31" i="47"/>
  <c r="AC31" i="47"/>
  <c r="U31" i="47"/>
  <c r="AA31" i="47"/>
  <c r="AE31" i="47"/>
  <c r="W31" i="47"/>
  <c r="Z18" i="47"/>
  <c r="AC18" i="47"/>
  <c r="Y18" i="47"/>
  <c r="AB22" i="47"/>
  <c r="X18" i="47"/>
  <c r="Z24" i="47"/>
  <c r="V18" i="47"/>
  <c r="AD24" i="47"/>
  <c r="X22" i="47"/>
  <c r="AE18" i="47"/>
  <c r="W18" i="47"/>
  <c r="AB26" i="47"/>
  <c r="T22" i="47"/>
  <c r="AD18" i="47"/>
  <c r="X26" i="47"/>
  <c r="V24" i="47"/>
  <c r="U18" i="47"/>
  <c r="AB18" i="47"/>
  <c r="T18" i="47"/>
  <c r="AA18" i="47"/>
  <c r="AE25" i="47"/>
  <c r="AB10" i="47"/>
  <c r="AE13" i="47"/>
  <c r="W13" i="47"/>
  <c r="AD13" i="47"/>
  <c r="V13" i="47"/>
  <c r="AA13" i="47"/>
  <c r="Z13" i="47"/>
  <c r="AC13" i="47"/>
  <c r="U13" i="47"/>
  <c r="AB13" i="47"/>
  <c r="T13" i="47"/>
  <c r="Y13" i="47"/>
  <c r="X13" i="47"/>
  <c r="Y7" i="47"/>
  <c r="X7" i="47"/>
  <c r="AE7" i="47"/>
  <c r="W7" i="47"/>
  <c r="T7" i="47"/>
  <c r="AD7" i="47"/>
  <c r="V7" i="47"/>
  <c r="U7" i="47"/>
  <c r="AA7" i="47"/>
  <c r="AC7" i="47"/>
  <c r="Z7" i="47"/>
  <c r="AA9" i="47"/>
  <c r="Z9" i="47"/>
  <c r="Y9" i="47"/>
  <c r="X9" i="47"/>
  <c r="AE9" i="47"/>
  <c r="W9" i="47"/>
  <c r="V9" i="47"/>
  <c r="AC9" i="47"/>
  <c r="U9" i="47"/>
  <c r="AD9" i="47"/>
  <c r="AB9" i="47"/>
  <c r="T9" i="47"/>
  <c r="AD21" i="47"/>
  <c r="AC21" i="47"/>
  <c r="AE21" i="47"/>
  <c r="U21" i="47"/>
  <c r="AB21" i="47"/>
  <c r="T21" i="47"/>
  <c r="Y21" i="47"/>
  <c r="AA21" i="47"/>
  <c r="Z21" i="47"/>
  <c r="X21" i="47"/>
  <c r="W21" i="47"/>
  <c r="V21" i="47"/>
  <c r="AC11" i="47"/>
  <c r="U11" i="47"/>
  <c r="X11" i="47"/>
  <c r="AB11" i="47"/>
  <c r="T11" i="47"/>
  <c r="AA11" i="47"/>
  <c r="Y11" i="47"/>
  <c r="Z11" i="47"/>
  <c r="AE11" i="47"/>
  <c r="W11" i="47"/>
  <c r="AD11" i="47"/>
  <c r="V11" i="47"/>
  <c r="X35" i="47"/>
  <c r="AD35" i="47"/>
  <c r="V35" i="47"/>
  <c r="AC35" i="47"/>
  <c r="U35" i="47"/>
  <c r="AB35" i="47"/>
  <c r="T35" i="47"/>
  <c r="Z35" i="47"/>
  <c r="Y35" i="47"/>
  <c r="AA35" i="47"/>
  <c r="W35" i="47"/>
  <c r="AE35" i="47"/>
  <c r="AB7" i="47"/>
  <c r="Y15" i="47"/>
  <c r="T15" i="47"/>
  <c r="X15" i="47"/>
  <c r="AC15" i="47"/>
  <c r="AE15" i="47"/>
  <c r="W15" i="47"/>
  <c r="AD15" i="47"/>
  <c r="V15" i="47"/>
  <c r="AA15" i="47"/>
  <c r="U15" i="47"/>
  <c r="AB15" i="47"/>
  <c r="Z15" i="47"/>
  <c r="U10" i="47"/>
  <c r="AC10" i="47"/>
  <c r="U20" i="47"/>
  <c r="AC20" i="47"/>
  <c r="AD30" i="47"/>
  <c r="AB32" i="47"/>
  <c r="AE34" i="47"/>
  <c r="W34" i="47"/>
  <c r="AC34" i="47"/>
  <c r="U34" i="47"/>
  <c r="AB34" i="47"/>
  <c r="T34" i="47"/>
  <c r="AA34" i="47"/>
  <c r="Y34" i="47"/>
  <c r="X34" i="47"/>
  <c r="AB41" i="47"/>
  <c r="T41" i="47"/>
  <c r="Z41" i="47"/>
  <c r="Y41" i="47"/>
  <c r="X41" i="47"/>
  <c r="AD41" i="47"/>
  <c r="V41" i="47"/>
  <c r="AC41" i="47"/>
  <c r="U41" i="47"/>
  <c r="T42" i="47"/>
  <c r="AA48" i="47"/>
  <c r="Y48" i="47"/>
  <c r="X48" i="47"/>
  <c r="AE48" i="47"/>
  <c r="W48" i="47"/>
  <c r="AD48" i="47"/>
  <c r="V48" i="47"/>
  <c r="AC48" i="47"/>
  <c r="U48" i="47"/>
  <c r="AB48" i="47"/>
  <c r="T48" i="47"/>
  <c r="W20" i="47"/>
  <c r="Z37" i="47"/>
  <c r="X37" i="47"/>
  <c r="AE37" i="47"/>
  <c r="W37" i="47"/>
  <c r="AD37" i="47"/>
  <c r="V37" i="47"/>
  <c r="AB37" i="47"/>
  <c r="T37" i="47"/>
  <c r="AA37" i="47"/>
  <c r="AE44" i="47"/>
  <c r="W44" i="47"/>
  <c r="AC44" i="47"/>
  <c r="U44" i="47"/>
  <c r="AB44" i="47"/>
  <c r="T44" i="47"/>
  <c r="AA44" i="47"/>
  <c r="Y44" i="47"/>
  <c r="X44" i="47"/>
  <c r="X10" i="47"/>
  <c r="V10" i="47"/>
  <c r="AD10" i="47"/>
  <c r="V20" i="47"/>
  <c r="AD20" i="47"/>
  <c r="AD23" i="47"/>
  <c r="V23" i="47"/>
  <c r="AB23" i="47"/>
  <c r="T23" i="47"/>
  <c r="AA23" i="47"/>
  <c r="Z23" i="47"/>
  <c r="X23" i="47"/>
  <c r="AE23" i="47"/>
  <c r="W23" i="47"/>
  <c r="X25" i="47"/>
  <c r="AD25" i="47"/>
  <c r="V25" i="47"/>
  <c r="AC25" i="47"/>
  <c r="U25" i="47"/>
  <c r="AB25" i="47"/>
  <c r="T25" i="47"/>
  <c r="Z25" i="47"/>
  <c r="Y25" i="47"/>
  <c r="AA30" i="47"/>
  <c r="Y30" i="47"/>
  <c r="X30" i="47"/>
  <c r="AE30" i="47"/>
  <c r="W30" i="47"/>
  <c r="AC30" i="47"/>
  <c r="U30" i="47"/>
  <c r="U38" i="47" s="1"/>
  <c r="AB30" i="47"/>
  <c r="T30" i="47"/>
  <c r="AC32" i="47"/>
  <c r="U32" i="47"/>
  <c r="AA32" i="47"/>
  <c r="Z32" i="47"/>
  <c r="Y32" i="47"/>
  <c r="AE32" i="47"/>
  <c r="W32" i="47"/>
  <c r="AD32" i="47"/>
  <c r="V32" i="47"/>
  <c r="AC37" i="47"/>
  <c r="AD44" i="47"/>
  <c r="Y46" i="47"/>
  <c r="AE46" i="47"/>
  <c r="W46" i="47"/>
  <c r="AD46" i="47"/>
  <c r="V46" i="47"/>
  <c r="AC46" i="47"/>
  <c r="U46" i="47"/>
  <c r="AA46" i="47"/>
  <c r="Z46" i="47"/>
  <c r="AE10" i="47"/>
  <c r="AC42" i="47"/>
  <c r="U42" i="47"/>
  <c r="AA42" i="47"/>
  <c r="Z42" i="47"/>
  <c r="Y42" i="47"/>
  <c r="AE42" i="47"/>
  <c r="W42" i="47"/>
  <c r="AD42" i="47"/>
  <c r="AD49" i="47" s="1"/>
  <c r="V42" i="47"/>
  <c r="Y10" i="47"/>
  <c r="Y20" i="47"/>
  <c r="Y26" i="47"/>
  <c r="AE26" i="47"/>
  <c r="W26" i="47"/>
  <c r="AD26" i="47"/>
  <c r="V26" i="47"/>
  <c r="AC26" i="47"/>
  <c r="U26" i="47"/>
  <c r="AA26" i="47"/>
  <c r="Z26" i="47"/>
  <c r="AD33" i="47"/>
  <c r="V33" i="47"/>
  <c r="AB33" i="47"/>
  <c r="T33" i="47"/>
  <c r="AA33" i="47"/>
  <c r="Z33" i="47"/>
  <c r="X33" i="47"/>
  <c r="AE33" i="47"/>
  <c r="W33" i="47"/>
  <c r="AA40" i="47"/>
  <c r="Y40" i="47"/>
  <c r="X40" i="47"/>
  <c r="AE40" i="47"/>
  <c r="W40" i="47"/>
  <c r="AC40" i="47"/>
  <c r="U40" i="47"/>
  <c r="AB40" i="47"/>
  <c r="T40" i="47"/>
  <c r="Y43" i="47"/>
  <c r="AA45" i="47"/>
  <c r="Z47" i="47"/>
  <c r="X47" i="47"/>
  <c r="AE47" i="47"/>
  <c r="W47" i="47"/>
  <c r="AD47" i="47"/>
  <c r="V47" i="47"/>
  <c r="AB47" i="47"/>
  <c r="T47" i="47"/>
  <c r="AA47" i="47"/>
  <c r="Z10" i="47"/>
  <c r="Z20" i="47"/>
  <c r="AE24" i="47"/>
  <c r="W24" i="47"/>
  <c r="AC24" i="47"/>
  <c r="U24" i="47"/>
  <c r="AB24" i="47"/>
  <c r="T24" i="47"/>
  <c r="AA24" i="47"/>
  <c r="Y24" i="47"/>
  <c r="X24" i="47"/>
  <c r="Z29" i="47"/>
  <c r="X29" i="47"/>
  <c r="AE29" i="47"/>
  <c r="W29" i="47"/>
  <c r="AD29" i="47"/>
  <c r="V29" i="47"/>
  <c r="AB29" i="47"/>
  <c r="T29" i="47"/>
  <c r="AA29" i="47"/>
  <c r="V34" i="47"/>
  <c r="X36" i="47"/>
  <c r="W41" i="47"/>
  <c r="Z48" i="47"/>
  <c r="X20" i="47"/>
  <c r="AA10" i="47"/>
  <c r="AA20" i="47"/>
  <c r="AC22" i="47"/>
  <c r="U22" i="47"/>
  <c r="AA22" i="47"/>
  <c r="Z22" i="47"/>
  <c r="Y22" i="47"/>
  <c r="AE22" i="47"/>
  <c r="W22" i="47"/>
  <c r="AD22" i="47"/>
  <c r="V22" i="47"/>
  <c r="U23" i="47"/>
  <c r="W25" i="47"/>
  <c r="V30" i="47"/>
  <c r="T32" i="47"/>
  <c r="Z34" i="47"/>
  <c r="AA41" i="47"/>
  <c r="AD43" i="47"/>
  <c r="V43" i="47"/>
  <c r="AB43" i="47"/>
  <c r="T43" i="47"/>
  <c r="AA43" i="47"/>
  <c r="Z43" i="47"/>
  <c r="Z49" i="47" s="1"/>
  <c r="X43" i="47"/>
  <c r="AE43" i="47"/>
  <c r="W43" i="47"/>
  <c r="X45" i="47"/>
  <c r="AD45" i="47"/>
  <c r="V45" i="47"/>
  <c r="AC45" i="47"/>
  <c r="U45" i="47"/>
  <c r="AB45" i="47"/>
  <c r="T45" i="47"/>
  <c r="Z45" i="47"/>
  <c r="Y45" i="47"/>
  <c r="T46" i="47"/>
  <c r="W10" i="47"/>
  <c r="AE20" i="47"/>
  <c r="T10" i="47"/>
  <c r="T20" i="47"/>
  <c r="Y23" i="47"/>
  <c r="AA25" i="47"/>
  <c r="Z30" i="47"/>
  <c r="X32" i="47"/>
  <c r="AD34" i="47"/>
  <c r="Y36" i="47"/>
  <c r="AE36" i="47"/>
  <c r="W36" i="47"/>
  <c r="AD36" i="47"/>
  <c r="V36" i="47"/>
  <c r="AC36" i="47"/>
  <c r="U36" i="47"/>
  <c r="AA36" i="47"/>
  <c r="Z36" i="47"/>
  <c r="U37" i="47"/>
  <c r="AE41" i="47"/>
  <c r="V44" i="47"/>
  <c r="X46" i="47"/>
  <c r="J39" i="5"/>
  <c r="N39" i="5" s="1"/>
  <c r="H37" i="5"/>
  <c r="L37" i="5" s="1"/>
  <c r="P37" i="5" s="1"/>
  <c r="I32" i="5"/>
  <c r="M32" i="5" s="1"/>
  <c r="Q32" i="5" s="1"/>
  <c r="K32" i="5"/>
  <c r="O32" i="5" s="1"/>
  <c r="S32" i="5" s="1"/>
  <c r="J32" i="5"/>
  <c r="N32" i="5" s="1"/>
  <c r="R32" i="5" s="1"/>
  <c r="K34" i="5"/>
  <c r="O34" i="5" s="1"/>
  <c r="I37" i="5"/>
  <c r="M37" i="5" s="1"/>
  <c r="I34" i="5"/>
  <c r="M34" i="5" s="1"/>
  <c r="Q34" i="5" s="1"/>
  <c r="K33" i="5"/>
  <c r="O33" i="5" s="1"/>
  <c r="S33" i="5" s="1"/>
  <c r="H33" i="5"/>
  <c r="L33" i="5" s="1"/>
  <c r="P33" i="5" s="1"/>
  <c r="I33" i="5"/>
  <c r="M33" i="5" s="1"/>
  <c r="P34" i="5"/>
  <c r="S36" i="5"/>
  <c r="S38" i="5"/>
  <c r="S35" i="5"/>
  <c r="K39" i="5"/>
  <c r="O39" i="5" s="1"/>
  <c r="H40" i="5"/>
  <c r="L40" i="5" s="1"/>
  <c r="I38" i="5"/>
  <c r="M38" i="5" s="1"/>
  <c r="I40" i="5"/>
  <c r="M40" i="5" s="1"/>
  <c r="J40" i="5"/>
  <c r="N40" i="5" s="1"/>
  <c r="H39" i="5"/>
  <c r="L39" i="5" s="1"/>
  <c r="H35" i="5"/>
  <c r="L35" i="5" s="1"/>
  <c r="J38" i="5"/>
  <c r="N38" i="5" s="1"/>
  <c r="J34" i="5"/>
  <c r="N34" i="5" s="1"/>
  <c r="I35" i="5"/>
  <c r="M35" i="5" s="1"/>
  <c r="H36" i="5"/>
  <c r="L36" i="5" s="1"/>
  <c r="J35" i="5"/>
  <c r="N35" i="5" s="1"/>
  <c r="I36" i="5"/>
  <c r="M36" i="5" s="1"/>
  <c r="J36" i="5"/>
  <c r="N36" i="5" s="1"/>
  <c r="H38" i="5"/>
  <c r="L38" i="5" s="1"/>
  <c r="T7" i="45"/>
  <c r="W33" i="45"/>
  <c r="AB42" i="45"/>
  <c r="AE8" i="45"/>
  <c r="AC14" i="45"/>
  <c r="AE43" i="45"/>
  <c r="AD15" i="45"/>
  <c r="W23" i="45"/>
  <c r="AC41" i="45"/>
  <c r="AB48" i="45"/>
  <c r="Y37" i="45"/>
  <c r="Z30" i="45"/>
  <c r="AA31" i="45"/>
  <c r="Y35" i="45"/>
  <c r="AB13" i="45"/>
  <c r="V15" i="45"/>
  <c r="AA12" i="45"/>
  <c r="T13" i="45"/>
  <c r="U14" i="45"/>
  <c r="AE19" i="45"/>
  <c r="W19" i="45"/>
  <c r="AD19" i="45"/>
  <c r="V19" i="45"/>
  <c r="AC19" i="45"/>
  <c r="U19" i="45"/>
  <c r="AB19" i="45"/>
  <c r="T19" i="45"/>
  <c r="AA19" i="45"/>
  <c r="Z19" i="45"/>
  <c r="X19" i="45"/>
  <c r="Y19" i="45"/>
  <c r="AE34" i="45"/>
  <c r="W34" i="45"/>
  <c r="AB34" i="45"/>
  <c r="T34" i="45"/>
  <c r="AA34" i="45"/>
  <c r="Z34" i="45"/>
  <c r="Y34" i="45"/>
  <c r="U34" i="45"/>
  <c r="AD34" i="45"/>
  <c r="AC34" i="45"/>
  <c r="V34" i="45"/>
  <c r="X34" i="45"/>
  <c r="AD8" i="45"/>
  <c r="V8" i="45"/>
  <c r="AC8" i="45"/>
  <c r="U8" i="45"/>
  <c r="AB8" i="45"/>
  <c r="T8" i="45"/>
  <c r="AA8" i="45"/>
  <c r="Z8" i="45"/>
  <c r="Y8" i="45"/>
  <c r="X8" i="45"/>
  <c r="AE9" i="45"/>
  <c r="W9" i="45"/>
  <c r="AD9" i="45"/>
  <c r="V9" i="45"/>
  <c r="AC9" i="45"/>
  <c r="U9" i="45"/>
  <c r="AB9" i="45"/>
  <c r="T9" i="45"/>
  <c r="AA9" i="45"/>
  <c r="Z9" i="45"/>
  <c r="Y9" i="45"/>
  <c r="AD18" i="45"/>
  <c r="V18" i="45"/>
  <c r="T23" i="45"/>
  <c r="AC18" i="45"/>
  <c r="U18" i="45"/>
  <c r="AE23" i="45"/>
  <c r="AD22" i="45"/>
  <c r="AB18" i="45"/>
  <c r="T18" i="45"/>
  <c r="AA18" i="45"/>
  <c r="AE18" i="45"/>
  <c r="AA22" i="45"/>
  <c r="Z18" i="45"/>
  <c r="V22" i="45"/>
  <c r="Y18" i="45"/>
  <c r="T22" i="45"/>
  <c r="X18" i="45"/>
  <c r="Z12" i="45"/>
  <c r="Y12" i="45"/>
  <c r="X12" i="45"/>
  <c r="AE12" i="45"/>
  <c r="W12" i="45"/>
  <c r="AD12" i="45"/>
  <c r="V12" i="45"/>
  <c r="AC12" i="45"/>
  <c r="U12" i="45"/>
  <c r="AB12" i="45"/>
  <c r="T12" i="45"/>
  <c r="AA13" i="45"/>
  <c r="Z13" i="45"/>
  <c r="Y13" i="45"/>
  <c r="X13" i="45"/>
  <c r="AE13" i="45"/>
  <c r="W13" i="45"/>
  <c r="AD13" i="45"/>
  <c r="V13" i="45"/>
  <c r="AC13" i="45"/>
  <c r="U13" i="45"/>
  <c r="AB14" i="45"/>
  <c r="T14" i="45"/>
  <c r="AA14" i="45"/>
  <c r="Z14" i="45"/>
  <c r="Y14" i="45"/>
  <c r="X14" i="45"/>
  <c r="AE14" i="45"/>
  <c r="W14" i="45"/>
  <c r="AD14" i="45"/>
  <c r="V14" i="45"/>
  <c r="AE21" i="45"/>
  <c r="AD21" i="45"/>
  <c r="Y21" i="45"/>
  <c r="X21" i="45"/>
  <c r="W21" i="45"/>
  <c r="V21" i="45"/>
  <c r="AC21" i="45"/>
  <c r="U21" i="45"/>
  <c r="Z21" i="45"/>
  <c r="AB21" i="45"/>
  <c r="T21" i="45"/>
  <c r="AA21" i="45"/>
  <c r="X10" i="45"/>
  <c r="AE10" i="45"/>
  <c r="W10" i="45"/>
  <c r="AD10" i="45"/>
  <c r="V10" i="45"/>
  <c r="AC10" i="45"/>
  <c r="U10" i="45"/>
  <c r="AB10" i="45"/>
  <c r="T10" i="45"/>
  <c r="AA10" i="45"/>
  <c r="Z10" i="45"/>
  <c r="V7" i="45"/>
  <c r="AC15" i="45"/>
  <c r="U15" i="45"/>
  <c r="AB15" i="45"/>
  <c r="T15" i="45"/>
  <c r="AA15" i="45"/>
  <c r="Z15" i="45"/>
  <c r="Y15" i="45"/>
  <c r="X15" i="45"/>
  <c r="AE15" i="45"/>
  <c r="W15" i="45"/>
  <c r="AE24" i="45"/>
  <c r="W24" i="45"/>
  <c r="AB24" i="45"/>
  <c r="T24" i="45"/>
  <c r="AA24" i="45"/>
  <c r="Z24" i="45"/>
  <c r="Y24" i="45"/>
  <c r="U24" i="45"/>
  <c r="AD24" i="45"/>
  <c r="AC24" i="45"/>
  <c r="V24" i="45"/>
  <c r="X24" i="45"/>
  <c r="Y36" i="45"/>
  <c r="AD36" i="45"/>
  <c r="V36" i="45"/>
  <c r="AC36" i="45"/>
  <c r="U36" i="45"/>
  <c r="AB36" i="45"/>
  <c r="T36" i="45"/>
  <c r="AA36" i="45"/>
  <c r="X36" i="45"/>
  <c r="W36" i="45"/>
  <c r="Z36" i="45"/>
  <c r="AE36" i="45"/>
  <c r="AD7" i="45"/>
  <c r="Y11" i="45"/>
  <c r="X11" i="45"/>
  <c r="AE11" i="45"/>
  <c r="W11" i="45"/>
  <c r="AD11" i="45"/>
  <c r="V11" i="45"/>
  <c r="AC11" i="45"/>
  <c r="U11" i="45"/>
  <c r="AB11" i="45"/>
  <c r="T11" i="45"/>
  <c r="AA11" i="45"/>
  <c r="X25" i="45"/>
  <c r="AC25" i="45"/>
  <c r="U25" i="45"/>
  <c r="AB25" i="45"/>
  <c r="T25" i="45"/>
  <c r="AA25" i="45"/>
  <c r="Z25" i="45"/>
  <c r="V25" i="45"/>
  <c r="AE25" i="45"/>
  <c r="AD25" i="45"/>
  <c r="W25" i="45"/>
  <c r="Y25" i="45"/>
  <c r="W8" i="45"/>
  <c r="X9" i="45"/>
  <c r="W18" i="45"/>
  <c r="X20" i="45"/>
  <c r="AE20" i="45"/>
  <c r="W20" i="45"/>
  <c r="Y20" i="45"/>
  <c r="AD20" i="45"/>
  <c r="V20" i="45"/>
  <c r="AC20" i="45"/>
  <c r="U20" i="45"/>
  <c r="AB20" i="45"/>
  <c r="T20" i="45"/>
  <c r="AA20" i="45"/>
  <c r="Z20" i="45"/>
  <c r="AC7" i="45"/>
  <c r="U7" i="45"/>
  <c r="AB7" i="45"/>
  <c r="AA7" i="45"/>
  <c r="Z7" i="45"/>
  <c r="Y7" i="45"/>
  <c r="X7" i="45"/>
  <c r="AE7" i="45"/>
  <c r="W7" i="45"/>
  <c r="Y10" i="45"/>
  <c r="Z11" i="45"/>
  <c r="Y26" i="45"/>
  <c r="AD26" i="45"/>
  <c r="V26" i="45"/>
  <c r="AC26" i="45"/>
  <c r="U26" i="45"/>
  <c r="AB26" i="45"/>
  <c r="T26" i="45"/>
  <c r="AA26" i="45"/>
  <c r="X26" i="45"/>
  <c r="W26" i="45"/>
  <c r="AE26" i="45"/>
  <c r="Z26" i="45"/>
  <c r="AA40" i="45"/>
  <c r="Y40" i="45"/>
  <c r="X40" i="45"/>
  <c r="AE40" i="45"/>
  <c r="W40" i="45"/>
  <c r="AD40" i="45"/>
  <c r="V40" i="45"/>
  <c r="AC40" i="45"/>
  <c r="U40" i="45"/>
  <c r="U41" i="45"/>
  <c r="X44" i="45"/>
  <c r="U23" i="45"/>
  <c r="T32" i="45"/>
  <c r="U33" i="45"/>
  <c r="AA41" i="45"/>
  <c r="Y45" i="45"/>
  <c r="Z46" i="45"/>
  <c r="AA47" i="45"/>
  <c r="T33" i="45"/>
  <c r="W35" i="45"/>
  <c r="W43" i="45"/>
  <c r="U31" i="45"/>
  <c r="V32" i="45"/>
  <c r="X35" i="45"/>
  <c r="AC35" i="45"/>
  <c r="U35" i="45"/>
  <c r="AB35" i="45"/>
  <c r="T35" i="45"/>
  <c r="AA35" i="45"/>
  <c r="Z35" i="45"/>
  <c r="AD35" i="45"/>
  <c r="T48" i="45"/>
  <c r="AD23" i="45"/>
  <c r="V23" i="45"/>
  <c r="AA23" i="45"/>
  <c r="Z23" i="45"/>
  <c r="Y23" i="45"/>
  <c r="X23" i="45"/>
  <c r="AB23" i="45"/>
  <c r="Z31" i="45"/>
  <c r="AA32" i="45"/>
  <c r="AD33" i="45"/>
  <c r="V33" i="45"/>
  <c r="AA33" i="45"/>
  <c r="Z33" i="45"/>
  <c r="Y33" i="45"/>
  <c r="X33" i="45"/>
  <c r="AB33" i="45"/>
  <c r="AE35" i="45"/>
  <c r="AB41" i="45"/>
  <c r="T41" i="45"/>
  <c r="Z41" i="45"/>
  <c r="Y41" i="45"/>
  <c r="X41" i="45"/>
  <c r="AE41" i="45"/>
  <c r="W41" i="45"/>
  <c r="AD41" i="45"/>
  <c r="V41" i="45"/>
  <c r="AD43" i="45"/>
  <c r="V43" i="45"/>
  <c r="AC43" i="45"/>
  <c r="U43" i="45"/>
  <c r="AB43" i="45"/>
  <c r="T43" i="45"/>
  <c r="AA43" i="45"/>
  <c r="Z43" i="45"/>
  <c r="Y43" i="45"/>
  <c r="X43" i="45"/>
  <c r="AE44" i="45"/>
  <c r="W44" i="45"/>
  <c r="AD44" i="45"/>
  <c r="V44" i="45"/>
  <c r="AC44" i="45"/>
  <c r="U44" i="45"/>
  <c r="AB44" i="45"/>
  <c r="T44" i="45"/>
  <c r="AA44" i="45"/>
  <c r="Z44" i="45"/>
  <c r="Y44" i="45"/>
  <c r="Z29" i="45"/>
  <c r="AE29" i="45"/>
  <c r="W29" i="45"/>
  <c r="AD29" i="45"/>
  <c r="V29" i="45"/>
  <c r="AC29" i="45"/>
  <c r="U29" i="45"/>
  <c r="AB29" i="45"/>
  <c r="T29" i="45"/>
  <c r="AC22" i="45"/>
  <c r="U22" i="45"/>
  <c r="Z22" i="45"/>
  <c r="Y22" i="45"/>
  <c r="X22" i="45"/>
  <c r="AE22" i="45"/>
  <c r="W22" i="45"/>
  <c r="AB22" i="45"/>
  <c r="AC23" i="45"/>
  <c r="T30" i="45"/>
  <c r="AC32" i="45"/>
  <c r="U32" i="45"/>
  <c r="Z32" i="45"/>
  <c r="Y32" i="45"/>
  <c r="X32" i="45"/>
  <c r="AE32" i="45"/>
  <c r="W32" i="45"/>
  <c r="AB32" i="45"/>
  <c r="AC33" i="45"/>
  <c r="AA37" i="45"/>
  <c r="T42" i="45"/>
  <c r="X45" i="45"/>
  <c r="AE45" i="45"/>
  <c r="W45" i="45"/>
  <c r="AD45" i="45"/>
  <c r="V45" i="45"/>
  <c r="AC45" i="45"/>
  <c r="U45" i="45"/>
  <c r="AB45" i="45"/>
  <c r="T45" i="45"/>
  <c r="AA45" i="45"/>
  <c r="Z45" i="45"/>
  <c r="Y46" i="45"/>
  <c r="X46" i="45"/>
  <c r="AE46" i="45"/>
  <c r="W46" i="45"/>
  <c r="AD46" i="45"/>
  <c r="V46" i="45"/>
  <c r="AC46" i="45"/>
  <c r="U46" i="45"/>
  <c r="AB46" i="45"/>
  <c r="T46" i="45"/>
  <c r="AA46" i="45"/>
  <c r="Z47" i="45"/>
  <c r="Y47" i="45"/>
  <c r="X47" i="45"/>
  <c r="AE47" i="45"/>
  <c r="W47" i="45"/>
  <c r="AD47" i="45"/>
  <c r="V47" i="45"/>
  <c r="AC47" i="45"/>
  <c r="U47" i="45"/>
  <c r="AB47" i="45"/>
  <c r="T47" i="45"/>
  <c r="X29" i="45"/>
  <c r="Y30" i="45"/>
  <c r="AB31" i="45"/>
  <c r="T31" i="45"/>
  <c r="Y31" i="45"/>
  <c r="X31" i="45"/>
  <c r="AE31" i="45"/>
  <c r="W31" i="45"/>
  <c r="AD31" i="45"/>
  <c r="V31" i="45"/>
  <c r="AC31" i="45"/>
  <c r="AD32" i="45"/>
  <c r="AE33" i="45"/>
  <c r="T40" i="45"/>
  <c r="V42" i="45"/>
  <c r="AA48" i="45"/>
  <c r="Z48" i="45"/>
  <c r="Y48" i="45"/>
  <c r="X48" i="45"/>
  <c r="AE48" i="45"/>
  <c r="W48" i="45"/>
  <c r="AD48" i="45"/>
  <c r="V48" i="45"/>
  <c r="AC48" i="45"/>
  <c r="U48" i="45"/>
  <c r="Y29" i="45"/>
  <c r="Z37" i="45"/>
  <c r="X37" i="45"/>
  <c r="AE37" i="45"/>
  <c r="W37" i="45"/>
  <c r="AD37" i="45"/>
  <c r="V37" i="45"/>
  <c r="AC37" i="45"/>
  <c r="U37" i="45"/>
  <c r="AB37" i="45"/>
  <c r="T37" i="45"/>
  <c r="Z40" i="45"/>
  <c r="AA29" i="45"/>
  <c r="AA30" i="45"/>
  <c r="X30" i="45"/>
  <c r="AE30" i="45"/>
  <c r="W30" i="45"/>
  <c r="AD30" i="45"/>
  <c r="V30" i="45"/>
  <c r="AC30" i="45"/>
  <c r="U30" i="45"/>
  <c r="AB30" i="45"/>
  <c r="V35" i="45"/>
  <c r="AB40" i="45"/>
  <c r="AC42" i="45"/>
  <c r="U42" i="45"/>
  <c r="AA42" i="45"/>
  <c r="Z42" i="45"/>
  <c r="Y42" i="45"/>
  <c r="X42" i="45"/>
  <c r="AE42" i="45"/>
  <c r="W42" i="45"/>
  <c r="AD42" i="45"/>
  <c r="AM49" i="47" l="1"/>
  <c r="AM40" i="47"/>
  <c r="AM44" i="47"/>
  <c r="AH38" i="47"/>
  <c r="AH29" i="47"/>
  <c r="AH33" i="47"/>
  <c r="AQ49" i="47"/>
  <c r="AQ40" i="47"/>
  <c r="AH36" i="47"/>
  <c r="AK32" i="47"/>
  <c r="AJ10" i="47"/>
  <c r="AJ41" i="47"/>
  <c r="V38" i="47"/>
  <c r="AI38" i="47" s="1"/>
  <c r="W49" i="47"/>
  <c r="AM42" i="47"/>
  <c r="AI25" i="47"/>
  <c r="AK10" i="47"/>
  <c r="AJ44" i="47"/>
  <c r="AJ34" i="47"/>
  <c r="AR35" i="47"/>
  <c r="AP35" i="47"/>
  <c r="AH7" i="47"/>
  <c r="U16" i="47"/>
  <c r="AH16" i="47" s="1"/>
  <c r="AN13" i="47"/>
  <c r="AA27" i="47"/>
  <c r="AN27" i="47" s="1"/>
  <c r="AH31" i="47"/>
  <c r="AO31" i="47"/>
  <c r="AO20" i="47"/>
  <c r="AL19" i="47"/>
  <c r="AQ45" i="47"/>
  <c r="AO43" i="47"/>
  <c r="AD38" i="47"/>
  <c r="AQ38" i="47" s="1"/>
  <c r="AM47" i="47"/>
  <c r="AR40" i="47"/>
  <c r="AE49" i="47"/>
  <c r="AI46" i="47"/>
  <c r="AN30" i="47"/>
  <c r="AK44" i="47"/>
  <c r="AR44" i="47"/>
  <c r="AK37" i="47"/>
  <c r="AQ48" i="47"/>
  <c r="AK34" i="47"/>
  <c r="AM9" i="47"/>
  <c r="V16" i="47"/>
  <c r="AI16" i="47" s="1"/>
  <c r="AI13" i="47"/>
  <c r="T27" i="47"/>
  <c r="AG27" i="47" s="1"/>
  <c r="W27" i="47"/>
  <c r="AJ27" i="47" s="1"/>
  <c r="AJ18" i="47"/>
  <c r="Y27" i="47"/>
  <c r="AL27" i="47" s="1"/>
  <c r="AI12" i="47"/>
  <c r="AR8" i="47"/>
  <c r="AK46" i="47"/>
  <c r="AK45" i="47"/>
  <c r="AI43" i="47"/>
  <c r="AH22" i="47"/>
  <c r="AK36" i="47"/>
  <c r="W38" i="47"/>
  <c r="AJ38" i="47" s="1"/>
  <c r="AN45" i="47"/>
  <c r="X49" i="47"/>
  <c r="AK47" i="47" s="1"/>
  <c r="AK40" i="47"/>
  <c r="AG33" i="47"/>
  <c r="AQ46" i="47"/>
  <c r="AJ32" i="47"/>
  <c r="AO30" i="47"/>
  <c r="AK25" i="47"/>
  <c r="AI23" i="47"/>
  <c r="AJ48" i="47"/>
  <c r="AI41" i="47"/>
  <c r="AO32" i="47"/>
  <c r="AR15" i="47"/>
  <c r="AH9" i="47"/>
  <c r="AD16" i="47"/>
  <c r="AQ16" i="47" s="1"/>
  <c r="AQ7" i="47"/>
  <c r="AB27" i="47"/>
  <c r="AO27" i="47" s="1"/>
  <c r="AE27" i="47"/>
  <c r="AR27" i="47" s="1"/>
  <c r="AC27" i="47"/>
  <c r="AP27" i="47" s="1"/>
  <c r="AP18" i="47"/>
  <c r="AM19" i="47"/>
  <c r="AQ12" i="47"/>
  <c r="AK8" i="47"/>
  <c r="AM45" i="47"/>
  <c r="AJ43" i="47"/>
  <c r="AQ43" i="47"/>
  <c r="AI22" i="47"/>
  <c r="AP22" i="47"/>
  <c r="AE38" i="47"/>
  <c r="AR38" i="47" s="1"/>
  <c r="AR29" i="47"/>
  <c r="AH24" i="47"/>
  <c r="AO47" i="47"/>
  <c r="Y49" i="47"/>
  <c r="AL44" i="47" s="1"/>
  <c r="AL40" i="47"/>
  <c r="AJ46" i="47"/>
  <c r="AR32" i="47"/>
  <c r="AH30" i="47"/>
  <c r="AM25" i="47"/>
  <c r="AJ20" i="47"/>
  <c r="AR48" i="47"/>
  <c r="AQ41" i="47"/>
  <c r="AN34" i="47"/>
  <c r="AQ30" i="47"/>
  <c r="AK35" i="47"/>
  <c r="AI21" i="47"/>
  <c r="AH21" i="47"/>
  <c r="T16" i="47"/>
  <c r="AG16" i="47" s="1"/>
  <c r="U27" i="47"/>
  <c r="AH27" i="47" s="1"/>
  <c r="AH18" i="47"/>
  <c r="AK22" i="47"/>
  <c r="Z27" i="47"/>
  <c r="AM27" i="47" s="1"/>
  <c r="AQ31" i="47"/>
  <c r="AI19" i="47"/>
  <c r="AN12" i="47"/>
  <c r="AR41" i="47"/>
  <c r="AJ36" i="47"/>
  <c r="AL23" i="47"/>
  <c r="AR43" i="47"/>
  <c r="AN41" i="47"/>
  <c r="X38" i="47"/>
  <c r="AK38" i="47" s="1"/>
  <c r="AP24" i="47"/>
  <c r="T49" i="47"/>
  <c r="AG49" i="47" s="1"/>
  <c r="AA49" i="47"/>
  <c r="AN49" i="47" s="1"/>
  <c r="AQ42" i="47"/>
  <c r="AR46" i="47"/>
  <c r="AL32" i="47"/>
  <c r="AK48" i="47"/>
  <c r="AK41" i="47"/>
  <c r="AK15" i="47"/>
  <c r="AI11" i="47"/>
  <c r="AO11" i="47"/>
  <c r="AI9" i="47"/>
  <c r="V49" i="47"/>
  <c r="W16" i="47"/>
  <c r="AJ16" i="47" s="1"/>
  <c r="AO13" i="47"/>
  <c r="AR13" i="47"/>
  <c r="AC38" i="47"/>
  <c r="AP32" i="47" s="1"/>
  <c r="AK31" i="47"/>
  <c r="AM14" i="47"/>
  <c r="AR19" i="47"/>
  <c r="AJ19" i="47"/>
  <c r="AI8" i="47"/>
  <c r="AH37" i="47"/>
  <c r="AR36" i="47"/>
  <c r="AO45" i="47"/>
  <c r="AK43" i="47"/>
  <c r="AN29" i="47"/>
  <c r="AA38" i="47"/>
  <c r="AN38" i="47" s="1"/>
  <c r="Z38" i="47"/>
  <c r="AM38" i="47" s="1"/>
  <c r="AJ24" i="47"/>
  <c r="AQ47" i="47"/>
  <c r="AO40" i="47"/>
  <c r="AB49" i="47"/>
  <c r="AO41" i="47" s="1"/>
  <c r="AJ33" i="47"/>
  <c r="AQ33" i="47"/>
  <c r="AR26" i="47"/>
  <c r="AJ42" i="47"/>
  <c r="AM46" i="47"/>
  <c r="AL46" i="47"/>
  <c r="AJ30" i="47"/>
  <c r="AO25" i="47"/>
  <c r="AI20" i="47"/>
  <c r="AO44" i="47"/>
  <c r="AI37" i="47"/>
  <c r="AO48" i="47"/>
  <c r="AO34" i="47"/>
  <c r="AH20" i="47"/>
  <c r="AH15" i="47"/>
  <c r="AQ11" i="47"/>
  <c r="AK11" i="47"/>
  <c r="AM7" i="47"/>
  <c r="Z16" i="47"/>
  <c r="AM16" i="47" s="1"/>
  <c r="AE16" i="47"/>
  <c r="AR16" i="47" s="1"/>
  <c r="AR7" i="47"/>
  <c r="AH13" i="47"/>
  <c r="V27" i="47"/>
  <c r="AI27" i="47" s="1"/>
  <c r="AI18" i="47"/>
  <c r="AJ31" i="47"/>
  <c r="AL31" i="47"/>
  <c r="AN14" i="47"/>
  <c r="AK14" i="47"/>
  <c r="AH19" i="47"/>
  <c r="AM36" i="47"/>
  <c r="AL36" i="47"/>
  <c r="AM43" i="47"/>
  <c r="AK20" i="47"/>
  <c r="T38" i="47"/>
  <c r="AG31" i="47" s="1"/>
  <c r="AK24" i="47"/>
  <c r="AJ47" i="47"/>
  <c r="AH40" i="47"/>
  <c r="U49" i="47"/>
  <c r="AR33" i="47"/>
  <c r="AM26" i="47"/>
  <c r="AL26" i="47"/>
  <c r="AR42" i="47"/>
  <c r="AN46" i="47"/>
  <c r="AQ44" i="47"/>
  <c r="AN32" i="47"/>
  <c r="AR30" i="47"/>
  <c r="AH25" i="47"/>
  <c r="AM23" i="47"/>
  <c r="AQ10" i="47"/>
  <c r="AH44" i="47"/>
  <c r="AQ37" i="47"/>
  <c r="AN48" i="47"/>
  <c r="AM41" i="47"/>
  <c r="AH34" i="47"/>
  <c r="AN15" i="47"/>
  <c r="AL15" i="47"/>
  <c r="AO35" i="47"/>
  <c r="AH11" i="47"/>
  <c r="AM21" i="47"/>
  <c r="AC16" i="47"/>
  <c r="AP16" i="47" s="1"/>
  <c r="AK7" i="47"/>
  <c r="X16" i="47"/>
  <c r="AK16" i="47" s="1"/>
  <c r="Y38" i="47"/>
  <c r="AD27" i="47"/>
  <c r="AQ27" i="47" s="1"/>
  <c r="AM24" i="47"/>
  <c r="AR31" i="47"/>
  <c r="AH14" i="47"/>
  <c r="AM12" i="47"/>
  <c r="AM8" i="47"/>
  <c r="AG10" i="47"/>
  <c r="AN36" i="47"/>
  <c r="AQ34" i="47"/>
  <c r="AN43" i="47"/>
  <c r="AL22" i="47"/>
  <c r="AM48" i="47"/>
  <c r="AO29" i="47"/>
  <c r="AB38" i="47"/>
  <c r="AL24" i="47"/>
  <c r="AM20" i="47"/>
  <c r="AR47" i="47"/>
  <c r="AC49" i="47"/>
  <c r="AP46" i="47" s="1"/>
  <c r="AK33" i="47"/>
  <c r="AL20" i="47"/>
  <c r="AH46" i="47"/>
  <c r="AP37" i="47"/>
  <c r="AH32" i="47"/>
  <c r="AK30" i="47"/>
  <c r="AP25" i="47"/>
  <c r="AI10" i="47"/>
  <c r="AJ37" i="47"/>
  <c r="AP34" i="47"/>
  <c r="AH10" i="47"/>
  <c r="AI15" i="47"/>
  <c r="AO7" i="47"/>
  <c r="AB16" i="47"/>
  <c r="AO16" i="47" s="1"/>
  <c r="AH35" i="47"/>
  <c r="AN21" i="47"/>
  <c r="AK9" i="47"/>
  <c r="AN7" i="47"/>
  <c r="AA16" i="47"/>
  <c r="AN16" i="47" s="1"/>
  <c r="Y16" i="47"/>
  <c r="AL16" i="47" s="1"/>
  <c r="AM13" i="47"/>
  <c r="AR25" i="47"/>
  <c r="X27" i="47"/>
  <c r="AK27" i="47" s="1"/>
  <c r="AN31" i="47"/>
  <c r="AG26" i="47"/>
  <c r="AK19" i="47"/>
  <c r="AH12" i="47"/>
  <c r="AH8" i="47"/>
  <c r="S40" i="5"/>
  <c r="S37" i="5"/>
  <c r="Q39" i="5"/>
  <c r="Q37" i="5"/>
  <c r="Q33" i="5"/>
  <c r="S34" i="5"/>
  <c r="R37" i="5"/>
  <c r="R39" i="5"/>
  <c r="R33" i="5"/>
  <c r="R36" i="5"/>
  <c r="P40" i="5"/>
  <c r="Q36" i="5"/>
  <c r="S39" i="5"/>
  <c r="R35" i="5"/>
  <c r="P36" i="5"/>
  <c r="Q35" i="5"/>
  <c r="P39" i="5"/>
  <c r="R34" i="5"/>
  <c r="R40" i="5"/>
  <c r="R38" i="5"/>
  <c r="Q40" i="5"/>
  <c r="P38" i="5"/>
  <c r="P35" i="5"/>
  <c r="Q38" i="5"/>
  <c r="Y38" i="45"/>
  <c r="AL33" i="45" s="1"/>
  <c r="Z38" i="45"/>
  <c r="AM29" i="45" s="1"/>
  <c r="AB16" i="45"/>
  <c r="AO7" i="45" s="1"/>
  <c r="AE27" i="45"/>
  <c r="AR27" i="45" s="1"/>
  <c r="AB49" i="45"/>
  <c r="AO47" i="45" s="1"/>
  <c r="X38" i="45"/>
  <c r="AK38" i="45" s="1"/>
  <c r="AB38" i="45"/>
  <c r="AO38" i="45" s="1"/>
  <c r="V49" i="45"/>
  <c r="AI49" i="45" s="1"/>
  <c r="W16" i="45"/>
  <c r="AJ16" i="45" s="1"/>
  <c r="U16" i="45"/>
  <c r="AH16" i="45" s="1"/>
  <c r="AD16" i="45"/>
  <c r="AA27" i="45"/>
  <c r="AN27" i="45" s="1"/>
  <c r="V27" i="45"/>
  <c r="AI27" i="45" s="1"/>
  <c r="U38" i="45"/>
  <c r="AH38" i="45" s="1"/>
  <c r="AD49" i="45"/>
  <c r="AQ49" i="45" s="1"/>
  <c r="AE16" i="45"/>
  <c r="AR9" i="45" s="1"/>
  <c r="AC16" i="45"/>
  <c r="AP7" i="45" s="1"/>
  <c r="X27" i="45"/>
  <c r="AK27" i="45" s="1"/>
  <c r="T27" i="45"/>
  <c r="AG27" i="45" s="1"/>
  <c r="AD27" i="45"/>
  <c r="AQ27" i="45" s="1"/>
  <c r="AC38" i="45"/>
  <c r="AP38" i="45" s="1"/>
  <c r="W49" i="45"/>
  <c r="AJ49" i="45" s="1"/>
  <c r="X16" i="45"/>
  <c r="AK16" i="45" s="1"/>
  <c r="AB27" i="45"/>
  <c r="AO27" i="45" s="1"/>
  <c r="AA38" i="45"/>
  <c r="T49" i="45"/>
  <c r="AG49" i="45" s="1"/>
  <c r="V38" i="45"/>
  <c r="AI38" i="45" s="1"/>
  <c r="AE49" i="45"/>
  <c r="AR47" i="45" s="1"/>
  <c r="Y16" i="45"/>
  <c r="AL16" i="45" s="1"/>
  <c r="Y27" i="45"/>
  <c r="AL27" i="45" s="1"/>
  <c r="Z49" i="45"/>
  <c r="AM49" i="45" s="1"/>
  <c r="AD38" i="45"/>
  <c r="AQ38" i="45" s="1"/>
  <c r="X49" i="45"/>
  <c r="AK49" i="45" s="1"/>
  <c r="Z16" i="45"/>
  <c r="AM16" i="45" s="1"/>
  <c r="W38" i="45"/>
  <c r="AJ31" i="45" s="1"/>
  <c r="Y49" i="45"/>
  <c r="AL49" i="45" s="1"/>
  <c r="AA16" i="45"/>
  <c r="AN16" i="45" s="1"/>
  <c r="Z27" i="45"/>
  <c r="AM27" i="45" s="1"/>
  <c r="U27" i="45"/>
  <c r="AH27" i="45" s="1"/>
  <c r="T38" i="45"/>
  <c r="AG38" i="45" s="1"/>
  <c r="AC49" i="45"/>
  <c r="AP40" i="45" s="1"/>
  <c r="AE38" i="45"/>
  <c r="AR38" i="45" s="1"/>
  <c r="U49" i="45"/>
  <c r="AH49" i="45" s="1"/>
  <c r="AA49" i="45"/>
  <c r="AN49" i="45" s="1"/>
  <c r="T16" i="45"/>
  <c r="AG16" i="45" s="1"/>
  <c r="W27" i="45"/>
  <c r="AJ22" i="45" s="1"/>
  <c r="V16" i="45"/>
  <c r="AI9" i="45" s="1"/>
  <c r="AC27" i="45"/>
  <c r="AP27" i="45" s="1"/>
  <c r="AG8" i="47" l="1"/>
  <c r="AG12" i="47"/>
  <c r="AG9" i="47"/>
  <c r="AG41" i="47"/>
  <c r="AQ21" i="47"/>
  <c r="AG44" i="47"/>
  <c r="AQ19" i="47"/>
  <c r="AP45" i="47"/>
  <c r="AP23" i="47"/>
  <c r="AL38" i="47"/>
  <c r="AL29" i="47"/>
  <c r="AL33" i="47"/>
  <c r="AL37" i="47"/>
  <c r="AH49" i="47"/>
  <c r="AH47" i="47"/>
  <c r="AH43" i="47"/>
  <c r="AR22" i="47"/>
  <c r="AO12" i="47"/>
  <c r="AJ9" i="47"/>
  <c r="AK23" i="47"/>
  <c r="AI49" i="47"/>
  <c r="AI40" i="47"/>
  <c r="AO15" i="47"/>
  <c r="AQ20" i="47"/>
  <c r="AJ26" i="47"/>
  <c r="AK29" i="47"/>
  <c r="AL14" i="47"/>
  <c r="AG13" i="47"/>
  <c r="AL35" i="47"/>
  <c r="AG37" i="47"/>
  <c r="AP42" i="47"/>
  <c r="AG19" i="47"/>
  <c r="AO21" i="47"/>
  <c r="AG47" i="47"/>
  <c r="AQ14" i="47"/>
  <c r="AI35" i="47"/>
  <c r="AN42" i="47"/>
  <c r="AP36" i="47"/>
  <c r="AL9" i="47"/>
  <c r="AL30" i="47"/>
  <c r="AJ49" i="47"/>
  <c r="AJ45" i="47"/>
  <c r="AM22" i="47"/>
  <c r="AJ14" i="47"/>
  <c r="AP44" i="47"/>
  <c r="AP19" i="47"/>
  <c r="AM34" i="47"/>
  <c r="AN19" i="47"/>
  <c r="AK26" i="47"/>
  <c r="AP21" i="47"/>
  <c r="AL8" i="47"/>
  <c r="AQ24" i="47"/>
  <c r="AP20" i="47"/>
  <c r="AR23" i="47"/>
  <c r="AI33" i="47"/>
  <c r="AP15" i="47"/>
  <c r="AN44" i="47"/>
  <c r="AI42" i="47"/>
  <c r="AN25" i="47"/>
  <c r="AO14" i="47"/>
  <c r="AO18" i="47"/>
  <c r="AN11" i="47"/>
  <c r="AM37" i="47"/>
  <c r="AO24" i="47"/>
  <c r="AL45" i="47"/>
  <c r="AP31" i="47"/>
  <c r="AK13" i="47"/>
  <c r="AJ35" i="47"/>
  <c r="AP26" i="47"/>
  <c r="AQ29" i="47"/>
  <c r="AJ8" i="47"/>
  <c r="AO22" i="47"/>
  <c r="AO9" i="47"/>
  <c r="AH41" i="47"/>
  <c r="AJ40" i="47"/>
  <c r="AI30" i="47"/>
  <c r="AN24" i="47"/>
  <c r="AP11" i="47"/>
  <c r="AP48" i="47"/>
  <c r="AJ13" i="47"/>
  <c r="AG24" i="47"/>
  <c r="AL42" i="47"/>
  <c r="AR20" i="47"/>
  <c r="AP13" i="47"/>
  <c r="AK18" i="47"/>
  <c r="AO38" i="47"/>
  <c r="AO36" i="47"/>
  <c r="AJ11" i="47"/>
  <c r="AH48" i="47"/>
  <c r="AO10" i="47"/>
  <c r="AK21" i="47"/>
  <c r="AL41" i="47"/>
  <c r="AO49" i="47"/>
  <c r="AO42" i="47"/>
  <c r="AO46" i="47"/>
  <c r="AN10" i="47"/>
  <c r="AI24" i="47"/>
  <c r="AR21" i="47"/>
  <c r="AG34" i="47"/>
  <c r="AG25" i="47"/>
  <c r="AN40" i="47"/>
  <c r="AN20" i="47"/>
  <c r="AP8" i="47"/>
  <c r="AM18" i="47"/>
  <c r="AG7" i="47"/>
  <c r="AM15" i="47"/>
  <c r="AQ23" i="47"/>
  <c r="AQ26" i="47"/>
  <c r="AQ36" i="47"/>
  <c r="AG14" i="47"/>
  <c r="AQ13" i="47"/>
  <c r="AQ35" i="47"/>
  <c r="AN37" i="47"/>
  <c r="AH42" i="47"/>
  <c r="AJ29" i="47"/>
  <c r="AI36" i="47"/>
  <c r="AL18" i="47"/>
  <c r="AI7" i="47"/>
  <c r="AJ15" i="47"/>
  <c r="AO23" i="47"/>
  <c r="AN33" i="47"/>
  <c r="AN22" i="47"/>
  <c r="AP12" i="47"/>
  <c r="AO26" i="47"/>
  <c r="AL21" i="47"/>
  <c r="AI48" i="47"/>
  <c r="AI32" i="47"/>
  <c r="AG43" i="47"/>
  <c r="AL11" i="47"/>
  <c r="AM30" i="47"/>
  <c r="AM33" i="47"/>
  <c r="AJ12" i="47"/>
  <c r="AG22" i="47"/>
  <c r="AN23" i="47"/>
  <c r="AN26" i="47"/>
  <c r="AM31" i="47"/>
  <c r="AR24" i="47"/>
  <c r="AH45" i="47"/>
  <c r="AL48" i="47"/>
  <c r="AM32" i="47"/>
  <c r="AJ22" i="47"/>
  <c r="AP38" i="47"/>
  <c r="AP33" i="47"/>
  <c r="AP29" i="47"/>
  <c r="AJ21" i="47"/>
  <c r="AP30" i="47"/>
  <c r="AQ22" i="47"/>
  <c r="AN8" i="47"/>
  <c r="AP9" i="47"/>
  <c r="AJ23" i="47"/>
  <c r="AO33" i="47"/>
  <c r="AI34" i="47"/>
  <c r="AI44" i="47"/>
  <c r="AI31" i="47"/>
  <c r="AL13" i="47"/>
  <c r="AN35" i="47"/>
  <c r="AI26" i="47"/>
  <c r="AR34" i="47"/>
  <c r="AQ25" i="47"/>
  <c r="AR49" i="47"/>
  <c r="AR45" i="47"/>
  <c r="AJ25" i="47"/>
  <c r="AR12" i="47"/>
  <c r="AN18" i="47"/>
  <c r="AM11" i="47"/>
  <c r="AR37" i="47"/>
  <c r="AM10" i="47"/>
  <c r="AI45" i="47"/>
  <c r="AP49" i="47"/>
  <c r="AP47" i="47"/>
  <c r="AP43" i="47"/>
  <c r="AP7" i="47"/>
  <c r="AG38" i="47"/>
  <c r="AG36" i="47"/>
  <c r="AG35" i="47"/>
  <c r="AG48" i="47"/>
  <c r="AG40" i="47"/>
  <c r="AL49" i="47"/>
  <c r="AL47" i="47"/>
  <c r="AQ9" i="47"/>
  <c r="AP41" i="47"/>
  <c r="AG30" i="47"/>
  <c r="AL10" i="47"/>
  <c r="AP14" i="47"/>
  <c r="AL7" i="47"/>
  <c r="AR11" i="47"/>
  <c r="AG42" i="47"/>
  <c r="AP40" i="47"/>
  <c r="AG32" i="47"/>
  <c r="AO8" i="47"/>
  <c r="AQ18" i="47"/>
  <c r="AR9" i="47"/>
  <c r="AP10" i="47"/>
  <c r="AG29" i="47"/>
  <c r="AQ8" i="47"/>
  <c r="AG15" i="47"/>
  <c r="AM29" i="47"/>
  <c r="AG20" i="47"/>
  <c r="AR14" i="47"/>
  <c r="AJ7" i="47"/>
  <c r="AM35" i="47"/>
  <c r="AO37" i="47"/>
  <c r="AR10" i="47"/>
  <c r="AI47" i="47"/>
  <c r="AG45" i="47"/>
  <c r="AO19" i="47"/>
  <c r="AG11" i="47"/>
  <c r="AL43" i="47"/>
  <c r="AL12" i="47"/>
  <c r="AR18" i="47"/>
  <c r="AN9" i="47"/>
  <c r="AL34" i="47"/>
  <c r="AL25" i="47"/>
  <c r="AK49" i="47"/>
  <c r="AK42" i="47"/>
  <c r="AH23" i="47"/>
  <c r="AK12" i="47"/>
  <c r="AG18" i="47"/>
  <c r="AG21" i="47"/>
  <c r="AQ32" i="47"/>
  <c r="AN47" i="47"/>
  <c r="AG46" i="47"/>
  <c r="AI14" i="47"/>
  <c r="AQ15" i="47"/>
  <c r="AG23" i="47"/>
  <c r="AH26" i="47"/>
  <c r="AI29" i="47"/>
  <c r="R41" i="5"/>
  <c r="W37" i="5" s="1"/>
  <c r="AB37" i="5" s="1"/>
  <c r="Q41" i="5"/>
  <c r="V32" i="5" s="1"/>
  <c r="AA32" i="5" s="1"/>
  <c r="AF32" i="5" s="1"/>
  <c r="W39" i="5"/>
  <c r="AB39" i="5" s="1"/>
  <c r="P41" i="5"/>
  <c r="U38" i="5" s="1"/>
  <c r="Z38" i="5" s="1"/>
  <c r="S41" i="5"/>
  <c r="X39" i="5" s="1"/>
  <c r="AC39" i="5" s="1"/>
  <c r="AK26" i="45"/>
  <c r="AO46" i="45"/>
  <c r="AH10" i="45"/>
  <c r="AK25" i="45"/>
  <c r="AK19" i="45"/>
  <c r="AO45" i="45"/>
  <c r="AO44" i="45"/>
  <c r="AL34" i="45"/>
  <c r="AL30" i="45"/>
  <c r="AL36" i="45"/>
  <c r="AJ12" i="45"/>
  <c r="AL31" i="45"/>
  <c r="AI45" i="45"/>
  <c r="AK32" i="45"/>
  <c r="AK36" i="45"/>
  <c r="AL19" i="45"/>
  <c r="AH7" i="45"/>
  <c r="AM24" i="45"/>
  <c r="AL40" i="45"/>
  <c r="AJ32" i="45"/>
  <c r="AO20" i="45"/>
  <c r="AH20" i="45"/>
  <c r="AJ29" i="45"/>
  <c r="AH29" i="45"/>
  <c r="AL8" i="45"/>
  <c r="AO41" i="45"/>
  <c r="AI36" i="45"/>
  <c r="AK31" i="45"/>
  <c r="AK30" i="45"/>
  <c r="AK35" i="45"/>
  <c r="AN25" i="45"/>
  <c r="AM7" i="45"/>
  <c r="AI44" i="45"/>
  <c r="AK33" i="45"/>
  <c r="AO43" i="45"/>
  <c r="AK37" i="45"/>
  <c r="AQ25" i="45"/>
  <c r="AQ32" i="45"/>
  <c r="AI43" i="45"/>
  <c r="AQ45" i="45"/>
  <c r="AO9" i="45"/>
  <c r="AM43" i="45"/>
  <c r="AI22" i="45"/>
  <c r="AL32" i="45"/>
  <c r="AI42" i="45"/>
  <c r="AI48" i="45"/>
  <c r="AM11" i="45"/>
  <c r="AO37" i="45"/>
  <c r="AP10" i="45"/>
  <c r="AN20" i="45"/>
  <c r="AR48" i="45"/>
  <c r="AL46" i="45"/>
  <c r="AM8" i="45"/>
  <c r="AL24" i="45"/>
  <c r="AM13" i="45"/>
  <c r="AI40" i="45"/>
  <c r="AQ30" i="45"/>
  <c r="AP15" i="45"/>
  <c r="AP26" i="45"/>
  <c r="AI21" i="45"/>
  <c r="AM33" i="45"/>
  <c r="AI13" i="45"/>
  <c r="AO8" i="45"/>
  <c r="AH33" i="45"/>
  <c r="AK21" i="45"/>
  <c r="AM25" i="45"/>
  <c r="AM46" i="45"/>
  <c r="AO31" i="45"/>
  <c r="AN13" i="45"/>
  <c r="AR11" i="45"/>
  <c r="AH35" i="45"/>
  <c r="AO32" i="45"/>
  <c r="AH34" i="45"/>
  <c r="AH24" i="45"/>
  <c r="AO35" i="45"/>
  <c r="AO14" i="45"/>
  <c r="AK43" i="45"/>
  <c r="AM32" i="45"/>
  <c r="AR13" i="45"/>
  <c r="AH31" i="45"/>
  <c r="AI7" i="45"/>
  <c r="AI26" i="45"/>
  <c r="AN26" i="45"/>
  <c r="AI19" i="45"/>
  <c r="AM31" i="45"/>
  <c r="AQ36" i="45"/>
  <c r="AM19" i="45"/>
  <c r="AN21" i="45"/>
  <c r="AJ18" i="45"/>
  <c r="AP44" i="45"/>
  <c r="AK48" i="45"/>
  <c r="AH37" i="45"/>
  <c r="AP13" i="45"/>
  <c r="AI25" i="45"/>
  <c r="AI23" i="45"/>
  <c r="AP8" i="45"/>
  <c r="AN23" i="45"/>
  <c r="AO10" i="45"/>
  <c r="AJ24" i="45"/>
  <c r="AR10" i="45"/>
  <c r="AM35" i="45"/>
  <c r="AH14" i="45"/>
  <c r="AQ37" i="45"/>
  <c r="AR15" i="45"/>
  <c r="AN22" i="45"/>
  <c r="AH30" i="45"/>
  <c r="AR12" i="45"/>
  <c r="AH22" i="45"/>
  <c r="AM34" i="45"/>
  <c r="AI10" i="45"/>
  <c r="AR29" i="45"/>
  <c r="AM37" i="45"/>
  <c r="AQ42" i="45"/>
  <c r="AR14" i="45"/>
  <c r="AK20" i="45"/>
  <c r="AQ33" i="45"/>
  <c r="AK46" i="45"/>
  <c r="AM36" i="45"/>
  <c r="AO15" i="45"/>
  <c r="AH32" i="45"/>
  <c r="AH36" i="45"/>
  <c r="AP11" i="45"/>
  <c r="AK34" i="45"/>
  <c r="AO12" i="45"/>
  <c r="AR46" i="45"/>
  <c r="AL42" i="45"/>
  <c r="AJ40" i="45"/>
  <c r="AL48" i="45"/>
  <c r="AJ45" i="45"/>
  <c r="AJ47" i="45"/>
  <c r="AJ44" i="45"/>
  <c r="AJ48" i="45"/>
  <c r="AJ46" i="45"/>
  <c r="AM47" i="45"/>
  <c r="AI46" i="45"/>
  <c r="AP48" i="45"/>
  <c r="AQ41" i="45"/>
  <c r="AQ47" i="45"/>
  <c r="AI41" i="45"/>
  <c r="AI47" i="45"/>
  <c r="AQ43" i="45"/>
  <c r="AR40" i="45"/>
  <c r="AG48" i="45"/>
  <c r="AG43" i="45"/>
  <c r="AG41" i="45"/>
  <c r="AG46" i="45"/>
  <c r="AG44" i="45"/>
  <c r="AG42" i="45"/>
  <c r="AG40" i="45"/>
  <c r="AI33" i="45"/>
  <c r="AO30" i="45"/>
  <c r="AO36" i="45"/>
  <c r="AO29" i="45"/>
  <c r="AR37" i="45"/>
  <c r="AO34" i="45"/>
  <c r="AI29" i="45"/>
  <c r="AK29" i="45"/>
  <c r="AO33" i="45"/>
  <c r="AJ36" i="45"/>
  <c r="AR34" i="45"/>
  <c r="AR31" i="45"/>
  <c r="AQ29" i="45"/>
  <c r="AJ34" i="45"/>
  <c r="AQ31" i="45"/>
  <c r="AJ35" i="45"/>
  <c r="AG29" i="45"/>
  <c r="AG37" i="45"/>
  <c r="AR23" i="45"/>
  <c r="AR21" i="45"/>
  <c r="AR22" i="45"/>
  <c r="AQ22" i="45"/>
  <c r="AO19" i="45"/>
  <c r="AI18" i="45"/>
  <c r="AR25" i="45"/>
  <c r="AR20" i="45"/>
  <c r="AR26" i="45"/>
  <c r="AO23" i="45"/>
  <c r="AO25" i="45"/>
  <c r="AP18" i="45"/>
  <c r="AO18" i="45"/>
  <c r="AL26" i="45"/>
  <c r="AL21" i="45"/>
  <c r="AR24" i="45"/>
  <c r="AR19" i="45"/>
  <c r="AG26" i="45"/>
  <c r="AG21" i="45"/>
  <c r="AG20" i="45"/>
  <c r="AI8" i="45"/>
  <c r="AK12" i="45"/>
  <c r="AN7" i="45"/>
  <c r="AI12" i="45"/>
  <c r="AH12" i="45"/>
  <c r="AH13" i="45"/>
  <c r="AH8" i="45"/>
  <c r="AP12" i="45"/>
  <c r="AH11" i="45"/>
  <c r="AH15" i="45"/>
  <c r="AH9" i="45"/>
  <c r="AG9" i="45"/>
  <c r="AG12" i="45"/>
  <c r="AG7" i="45"/>
  <c r="AN38" i="45"/>
  <c r="AN31" i="45"/>
  <c r="AN35" i="45"/>
  <c r="AQ21" i="45"/>
  <c r="AQ16" i="45"/>
  <c r="AQ15" i="45"/>
  <c r="AK15" i="45"/>
  <c r="AJ27" i="45"/>
  <c r="AJ23" i="45"/>
  <c r="AN43" i="45"/>
  <c r="AG30" i="45"/>
  <c r="AM22" i="45"/>
  <c r="AR33" i="45"/>
  <c r="AL18" i="45"/>
  <c r="AJ20" i="45"/>
  <c r="AH23" i="45"/>
  <c r="AN29" i="45"/>
  <c r="AP34" i="45"/>
  <c r="AK13" i="45"/>
  <c r="AP24" i="45"/>
  <c r="AK7" i="45"/>
  <c r="AL23" i="45"/>
  <c r="AK22" i="45"/>
  <c r="AG13" i="45"/>
  <c r="AG18" i="45"/>
  <c r="AM21" i="45"/>
  <c r="AM26" i="45"/>
  <c r="AK41" i="45"/>
  <c r="AK45" i="45"/>
  <c r="AI37" i="45"/>
  <c r="AJ30" i="45"/>
  <c r="AO21" i="45"/>
  <c r="AQ7" i="45"/>
  <c r="AJ7" i="45"/>
  <c r="AM48" i="45"/>
  <c r="AN19" i="45"/>
  <c r="AQ13" i="45"/>
  <c r="AK9" i="45"/>
  <c r="AQ8" i="45"/>
  <c r="AH40" i="45"/>
  <c r="AH42" i="45"/>
  <c r="AK8" i="45"/>
  <c r="AP32" i="45"/>
  <c r="AP19" i="45"/>
  <c r="AH47" i="45"/>
  <c r="AG14" i="45"/>
  <c r="AL25" i="45"/>
  <c r="AQ40" i="45"/>
  <c r="AH43" i="45"/>
  <c r="AG45" i="45"/>
  <c r="AN18" i="45"/>
  <c r="AJ10" i="45"/>
  <c r="AH26" i="45"/>
  <c r="AR41" i="45"/>
  <c r="AR45" i="45"/>
  <c r="AH48" i="45"/>
  <c r="AN34" i="45"/>
  <c r="AL14" i="45"/>
  <c r="AP20" i="45"/>
  <c r="AM38" i="45"/>
  <c r="AM30" i="45"/>
  <c r="AK14" i="45"/>
  <c r="AJ14" i="45"/>
  <c r="AJ11" i="45"/>
  <c r="AP33" i="45"/>
  <c r="AQ12" i="45"/>
  <c r="AQ24" i="45"/>
  <c r="AG35" i="45"/>
  <c r="AQ9" i="45"/>
  <c r="AI14" i="45"/>
  <c r="AI11" i="45"/>
  <c r="AL41" i="45"/>
  <c r="AN10" i="45"/>
  <c r="AQ20" i="45"/>
  <c r="AG19" i="45"/>
  <c r="AM10" i="45"/>
  <c r="AG25" i="45"/>
  <c r="AN45" i="45"/>
  <c r="AP37" i="45"/>
  <c r="AQ10" i="45"/>
  <c r="AR32" i="45"/>
  <c r="AP35" i="45"/>
  <c r="AP49" i="45"/>
  <c r="AP41" i="45"/>
  <c r="AH18" i="45"/>
  <c r="AJ21" i="45"/>
  <c r="AN11" i="45"/>
  <c r="AI30" i="45"/>
  <c r="AK40" i="45"/>
  <c r="AP45" i="45"/>
  <c r="AM40" i="45"/>
  <c r="AQ34" i="45"/>
  <c r="AL13" i="45"/>
  <c r="AP36" i="45"/>
  <c r="AL7" i="45"/>
  <c r="AM23" i="45"/>
  <c r="AL22" i="45"/>
  <c r="AI35" i="45"/>
  <c r="AL9" i="45"/>
  <c r="AH21" i="45"/>
  <c r="AH25" i="45"/>
  <c r="AP43" i="45"/>
  <c r="AN30" i="45"/>
  <c r="AI34" i="45"/>
  <c r="AK18" i="45"/>
  <c r="AN15" i="45"/>
  <c r="AM44" i="45"/>
  <c r="AK47" i="45"/>
  <c r="AJ41" i="45"/>
  <c r="AG34" i="45"/>
  <c r="AM12" i="45"/>
  <c r="AM15" i="45"/>
  <c r="AJ8" i="45"/>
  <c r="AQ44" i="45"/>
  <c r="AP46" i="45"/>
  <c r="AR30" i="45"/>
  <c r="AG23" i="45"/>
  <c r="AL15" i="45"/>
  <c r="AO16" i="45"/>
  <c r="AO13" i="45"/>
  <c r="AH46" i="45"/>
  <c r="AK11" i="45"/>
  <c r="AQ23" i="45"/>
  <c r="AP22" i="45"/>
  <c r="AP31" i="45"/>
  <c r="AH41" i="45"/>
  <c r="AH44" i="45"/>
  <c r="AN42" i="45"/>
  <c r="AN9" i="45"/>
  <c r="AL43" i="45"/>
  <c r="AR36" i="45"/>
  <c r="AQ26" i="45"/>
  <c r="AN33" i="45"/>
  <c r="AL11" i="45"/>
  <c r="AK10" i="45"/>
  <c r="AJ25" i="45"/>
  <c r="AR44" i="45"/>
  <c r="AQ46" i="45"/>
  <c r="AG8" i="45"/>
  <c r="AO24" i="45"/>
  <c r="AP16" i="45"/>
  <c r="AP14" i="45"/>
  <c r="AG47" i="45"/>
  <c r="AG24" i="45"/>
  <c r="AI20" i="45"/>
  <c r="AN41" i="45"/>
  <c r="AL44" i="45"/>
  <c r="AO49" i="45"/>
  <c r="AO48" i="45"/>
  <c r="AO42" i="45"/>
  <c r="AN24" i="45"/>
  <c r="AL10" i="45"/>
  <c r="AL38" i="45"/>
  <c r="AL35" i="45"/>
  <c r="AL37" i="45"/>
  <c r="AG11" i="45"/>
  <c r="AN32" i="45"/>
  <c r="AP23" i="45"/>
  <c r="AQ19" i="45"/>
  <c r="AN47" i="45"/>
  <c r="AK44" i="45"/>
  <c r="AN46" i="45"/>
  <c r="AP30" i="45"/>
  <c r="AJ9" i="45"/>
  <c r="AQ14" i="45"/>
  <c r="AQ11" i="45"/>
  <c r="AJ26" i="45"/>
  <c r="AM41" i="45"/>
  <c r="AN37" i="45"/>
  <c r="AQ48" i="45"/>
  <c r="AN12" i="45"/>
  <c r="AG10" i="45"/>
  <c r="AL20" i="45"/>
  <c r="AG32" i="45"/>
  <c r="AN44" i="45"/>
  <c r="AL47" i="45"/>
  <c r="AK42" i="45"/>
  <c r="AI24" i="45"/>
  <c r="AR16" i="45"/>
  <c r="AR8" i="45"/>
  <c r="AO22" i="45"/>
  <c r="AN8" i="45"/>
  <c r="AJ13" i="45"/>
  <c r="AK24" i="45"/>
  <c r="AI32" i="45"/>
  <c r="AO40" i="45"/>
  <c r="AR18" i="45"/>
  <c r="AN36" i="45"/>
  <c r="AO26" i="45"/>
  <c r="AL29" i="45"/>
  <c r="AJ19" i="45"/>
  <c r="AI16" i="45"/>
  <c r="AI15" i="45"/>
  <c r="AN40" i="45"/>
  <c r="AR35" i="45"/>
  <c r="AM18" i="45"/>
  <c r="AJ38" i="45"/>
  <c r="AJ33" i="45"/>
  <c r="AG31" i="45"/>
  <c r="AI31" i="45"/>
  <c r="AJ15" i="45"/>
  <c r="AG33" i="45"/>
  <c r="AP47" i="45"/>
  <c r="AM42" i="45"/>
  <c r="AM9" i="45"/>
  <c r="AP21" i="45"/>
  <c r="AP25" i="45"/>
  <c r="AR49" i="45"/>
  <c r="AR43" i="45"/>
  <c r="AH45" i="45"/>
  <c r="AJ37" i="45"/>
  <c r="AH19" i="45"/>
  <c r="AG22" i="45"/>
  <c r="AG15" i="45"/>
  <c r="AM20" i="45"/>
  <c r="AJ43" i="45"/>
  <c r="AP29" i="45"/>
  <c r="AR42" i="45"/>
  <c r="AQ18" i="45"/>
  <c r="AN14" i="45"/>
  <c r="AR7" i="45"/>
  <c r="AK23" i="45"/>
  <c r="AN48" i="45"/>
  <c r="AM45" i="45"/>
  <c r="AP9" i="45"/>
  <c r="AM14" i="45"/>
  <c r="AG36" i="45"/>
  <c r="AQ35" i="45"/>
  <c r="AJ42" i="45"/>
  <c r="AL12" i="45"/>
  <c r="AO11" i="45"/>
  <c r="AL45" i="45"/>
  <c r="AP42" i="45"/>
  <c r="V40" i="5" l="1"/>
  <c r="AA40" i="5" s="1"/>
  <c r="AF40" i="5" s="1"/>
  <c r="W40" i="5"/>
  <c r="AB40" i="5" s="1"/>
  <c r="W35" i="5"/>
  <c r="AB35" i="5" s="1"/>
  <c r="W33" i="5"/>
  <c r="AB33" i="5" s="1"/>
  <c r="W36" i="5"/>
  <c r="AB36" i="5" s="1"/>
  <c r="W32" i="5"/>
  <c r="AB32" i="5" s="1"/>
  <c r="AG32" i="5" s="1"/>
  <c r="V35" i="5"/>
  <c r="AA35" i="5" s="1"/>
  <c r="AF35" i="5" s="1"/>
  <c r="V39" i="5"/>
  <c r="AA39" i="5" s="1"/>
  <c r="AF39" i="5" s="1"/>
  <c r="V37" i="5"/>
  <c r="AA37" i="5" s="1"/>
  <c r="AF37" i="5" s="1"/>
  <c r="W34" i="5"/>
  <c r="AB34" i="5" s="1"/>
  <c r="V36" i="5"/>
  <c r="AA36" i="5" s="1"/>
  <c r="AF36" i="5" s="1"/>
  <c r="V33" i="5"/>
  <c r="AA33" i="5" s="1"/>
  <c r="AF33" i="5" s="1"/>
  <c r="V38" i="5"/>
  <c r="AA38" i="5" s="1"/>
  <c r="AF38" i="5" s="1"/>
  <c r="V34" i="5"/>
  <c r="AA34" i="5" s="1"/>
  <c r="AF34" i="5" s="1"/>
  <c r="W38" i="5"/>
  <c r="AB38" i="5" s="1"/>
  <c r="U35" i="5"/>
  <c r="Z35" i="5" s="1"/>
  <c r="U40" i="5"/>
  <c r="Z40" i="5" s="1"/>
  <c r="U41" i="5"/>
  <c r="U32" i="5"/>
  <c r="Z32" i="5" s="1"/>
  <c r="AE32" i="5" s="1"/>
  <c r="U37" i="5"/>
  <c r="Z37" i="5" s="1"/>
  <c r="U34" i="5"/>
  <c r="Z34" i="5" s="1"/>
  <c r="U33" i="5"/>
  <c r="Z33" i="5" s="1"/>
  <c r="U39" i="5"/>
  <c r="Z39" i="5" s="1"/>
  <c r="U36" i="5"/>
  <c r="Z36" i="5" s="1"/>
  <c r="AG37" i="5"/>
  <c r="X32" i="5"/>
  <c r="AC32" i="5" s="1"/>
  <c r="AH32" i="5" s="1"/>
  <c r="X34" i="5"/>
  <c r="AC34" i="5" s="1"/>
  <c r="X37" i="5"/>
  <c r="AC37" i="5" s="1"/>
  <c r="X40" i="5"/>
  <c r="AC40" i="5" s="1"/>
  <c r="X35" i="5"/>
  <c r="AC35" i="5" s="1"/>
  <c r="X33" i="5"/>
  <c r="AC33" i="5" s="1"/>
  <c r="X38" i="5"/>
  <c r="AC38" i="5" s="1"/>
  <c r="X36" i="5"/>
  <c r="AC36" i="5" s="1"/>
  <c r="AH36" i="5" s="1"/>
  <c r="B1" i="39"/>
  <c r="B1" i="36"/>
  <c r="B1" i="35"/>
  <c r="B1" i="34"/>
  <c r="B1" i="38"/>
  <c r="B1" i="37"/>
  <c r="B1" i="33"/>
  <c r="B1" i="32"/>
  <c r="B1" i="31"/>
  <c r="B1" i="30"/>
  <c r="B1" i="29"/>
  <c r="B1" i="28"/>
  <c r="B1" i="27"/>
  <c r="B1" i="26"/>
  <c r="B1" i="25"/>
  <c r="B1" i="24"/>
  <c r="H12" i="37"/>
  <c r="M12" i="37" s="1"/>
  <c r="C12" i="37"/>
  <c r="L8" i="21"/>
  <c r="M8" i="21"/>
  <c r="N8" i="21"/>
  <c r="L9" i="21"/>
  <c r="M9" i="21"/>
  <c r="N9" i="21"/>
  <c r="L10" i="21"/>
  <c r="M10" i="21"/>
  <c r="N10" i="21"/>
  <c r="L11" i="21"/>
  <c r="M11" i="21"/>
  <c r="N11" i="21"/>
  <c r="L12" i="21"/>
  <c r="M12" i="21"/>
  <c r="N12" i="21"/>
  <c r="L13" i="21"/>
  <c r="M13" i="21"/>
  <c r="N13" i="21"/>
  <c r="L14" i="21"/>
  <c r="M14" i="21"/>
  <c r="N14" i="21"/>
  <c r="L15" i="21"/>
  <c r="M15" i="21"/>
  <c r="N15" i="21"/>
  <c r="L16" i="21"/>
  <c r="M16" i="21"/>
  <c r="N16" i="21"/>
  <c r="L17" i="21"/>
  <c r="M17" i="21"/>
  <c r="N17" i="21"/>
  <c r="L18" i="21"/>
  <c r="M18" i="21"/>
  <c r="N18" i="21"/>
  <c r="L19" i="21"/>
  <c r="M19" i="21"/>
  <c r="N19" i="21"/>
  <c r="L20" i="21"/>
  <c r="M20" i="21"/>
  <c r="N20" i="21"/>
  <c r="L21" i="21"/>
  <c r="M21" i="21"/>
  <c r="N21" i="21"/>
  <c r="L22" i="21"/>
  <c r="M22" i="21"/>
  <c r="N22" i="21"/>
  <c r="L23" i="21"/>
  <c r="M23" i="21"/>
  <c r="N23" i="21"/>
  <c r="N7" i="21"/>
  <c r="M7" i="21"/>
  <c r="L7" i="21"/>
  <c r="B1" i="21"/>
  <c r="K8" i="21" s="1"/>
  <c r="L8" i="20"/>
  <c r="M8" i="20"/>
  <c r="N8" i="20"/>
  <c r="L9" i="20"/>
  <c r="M9" i="20"/>
  <c r="N9" i="20"/>
  <c r="L10" i="20"/>
  <c r="M10" i="20"/>
  <c r="N10" i="20"/>
  <c r="L11" i="20"/>
  <c r="M11" i="20"/>
  <c r="N11" i="20"/>
  <c r="L12" i="20"/>
  <c r="M12" i="20"/>
  <c r="N12" i="20"/>
  <c r="L13" i="20"/>
  <c r="M13" i="20"/>
  <c r="N13" i="20"/>
  <c r="L14" i="20"/>
  <c r="M14" i="20"/>
  <c r="N14" i="20"/>
  <c r="L15" i="20"/>
  <c r="M15" i="20"/>
  <c r="N15" i="20"/>
  <c r="L16" i="20"/>
  <c r="M16" i="20"/>
  <c r="N16" i="20"/>
  <c r="L17" i="20"/>
  <c r="M17" i="20"/>
  <c r="N17" i="20"/>
  <c r="L18" i="20"/>
  <c r="M18" i="20"/>
  <c r="N18" i="20"/>
  <c r="L19" i="20"/>
  <c r="M19" i="20"/>
  <c r="N19" i="20"/>
  <c r="L20" i="20"/>
  <c r="M20" i="20"/>
  <c r="N20" i="20"/>
  <c r="L21" i="20"/>
  <c r="M21" i="20"/>
  <c r="N21" i="20"/>
  <c r="L22" i="20"/>
  <c r="M22" i="20"/>
  <c r="N22" i="20"/>
  <c r="L23" i="20"/>
  <c r="M23" i="20"/>
  <c r="N23" i="20"/>
  <c r="N7" i="20"/>
  <c r="M7" i="20"/>
  <c r="L7" i="20"/>
  <c r="B1" i="20"/>
  <c r="K9" i="20" s="1"/>
  <c r="L8" i="19"/>
  <c r="M8" i="19"/>
  <c r="N8" i="19"/>
  <c r="L9" i="19"/>
  <c r="M9" i="19"/>
  <c r="N9" i="19"/>
  <c r="L10" i="19"/>
  <c r="M10" i="19"/>
  <c r="N10" i="19"/>
  <c r="L11" i="19"/>
  <c r="M11" i="19"/>
  <c r="N11" i="19"/>
  <c r="L12" i="19"/>
  <c r="M12" i="19"/>
  <c r="N12" i="19"/>
  <c r="L13" i="19"/>
  <c r="M13" i="19"/>
  <c r="N13" i="19"/>
  <c r="L14" i="19"/>
  <c r="M14" i="19"/>
  <c r="N14" i="19"/>
  <c r="L15" i="19"/>
  <c r="M15" i="19"/>
  <c r="N15" i="19"/>
  <c r="L16" i="19"/>
  <c r="M16" i="19"/>
  <c r="N16" i="19"/>
  <c r="L17" i="19"/>
  <c r="M17" i="19"/>
  <c r="N17" i="19"/>
  <c r="L18" i="19"/>
  <c r="M18" i="19"/>
  <c r="N18" i="19"/>
  <c r="L19" i="19"/>
  <c r="M19" i="19"/>
  <c r="N19" i="19"/>
  <c r="L20" i="19"/>
  <c r="M20" i="19"/>
  <c r="N20" i="19"/>
  <c r="L21" i="19"/>
  <c r="M21" i="19"/>
  <c r="N21" i="19"/>
  <c r="L22" i="19"/>
  <c r="M22" i="19"/>
  <c r="N22" i="19"/>
  <c r="L23" i="19"/>
  <c r="M23" i="19"/>
  <c r="N23" i="19"/>
  <c r="N7" i="19"/>
  <c r="M7" i="19"/>
  <c r="L7" i="19"/>
  <c r="B1" i="19"/>
  <c r="K8" i="19" s="1"/>
  <c r="L8" i="18"/>
  <c r="M8" i="18"/>
  <c r="N8" i="18"/>
  <c r="L9" i="18"/>
  <c r="M9" i="18"/>
  <c r="N9" i="18"/>
  <c r="L10" i="18"/>
  <c r="M10" i="18"/>
  <c r="N10" i="18"/>
  <c r="L11" i="18"/>
  <c r="M11" i="18"/>
  <c r="N11" i="18"/>
  <c r="L12" i="18"/>
  <c r="M12" i="18"/>
  <c r="N12" i="18"/>
  <c r="L13" i="18"/>
  <c r="M13" i="18"/>
  <c r="N13" i="18"/>
  <c r="L14" i="18"/>
  <c r="M14" i="18"/>
  <c r="N14" i="18"/>
  <c r="L15" i="18"/>
  <c r="M15" i="18"/>
  <c r="N15" i="18"/>
  <c r="L16" i="18"/>
  <c r="M16" i="18"/>
  <c r="N16" i="18"/>
  <c r="L17" i="18"/>
  <c r="M17" i="18"/>
  <c r="N17" i="18"/>
  <c r="L18" i="18"/>
  <c r="M18" i="18"/>
  <c r="N18" i="18"/>
  <c r="L19" i="18"/>
  <c r="M19" i="18"/>
  <c r="N19" i="18"/>
  <c r="L20" i="18"/>
  <c r="M20" i="18"/>
  <c r="N20" i="18"/>
  <c r="L21" i="18"/>
  <c r="M21" i="18"/>
  <c r="N21" i="18"/>
  <c r="L22" i="18"/>
  <c r="M22" i="18"/>
  <c r="N22" i="18"/>
  <c r="L23" i="18"/>
  <c r="M23" i="18"/>
  <c r="N23" i="18"/>
  <c r="N7" i="18"/>
  <c r="M7" i="18"/>
  <c r="L7" i="18"/>
  <c r="B1" i="18"/>
  <c r="K7" i="18" s="1"/>
  <c r="L8" i="17"/>
  <c r="M8" i="17"/>
  <c r="N8" i="17"/>
  <c r="L9" i="17"/>
  <c r="M9" i="17"/>
  <c r="N9" i="17"/>
  <c r="L10" i="17"/>
  <c r="M10" i="17"/>
  <c r="N10" i="17"/>
  <c r="L11" i="17"/>
  <c r="M11" i="17"/>
  <c r="N11" i="17"/>
  <c r="L12" i="17"/>
  <c r="M12" i="17"/>
  <c r="N12" i="17"/>
  <c r="L13" i="17"/>
  <c r="M13" i="17"/>
  <c r="N13" i="17"/>
  <c r="L14" i="17"/>
  <c r="M14" i="17"/>
  <c r="N14" i="17"/>
  <c r="L15" i="17"/>
  <c r="M15" i="17"/>
  <c r="N15" i="17"/>
  <c r="L16" i="17"/>
  <c r="M16" i="17"/>
  <c r="N16" i="17"/>
  <c r="L17" i="17"/>
  <c r="M17" i="17"/>
  <c r="N17" i="17"/>
  <c r="L18" i="17"/>
  <c r="M18" i="17"/>
  <c r="N18" i="17"/>
  <c r="L19" i="17"/>
  <c r="M19" i="17"/>
  <c r="N19" i="17"/>
  <c r="L20" i="17"/>
  <c r="M20" i="17"/>
  <c r="N20" i="17"/>
  <c r="L21" i="17"/>
  <c r="M21" i="17"/>
  <c r="N21" i="17"/>
  <c r="L22" i="17"/>
  <c r="M22" i="17"/>
  <c r="N22" i="17"/>
  <c r="L23" i="17"/>
  <c r="M23" i="17"/>
  <c r="N23" i="17"/>
  <c r="N7" i="17"/>
  <c r="M7" i="17"/>
  <c r="L7" i="17"/>
  <c r="B1" i="17"/>
  <c r="K8" i="17" s="1"/>
  <c r="L8" i="16"/>
  <c r="M8" i="16"/>
  <c r="N8" i="16"/>
  <c r="L9" i="16"/>
  <c r="M9" i="16"/>
  <c r="N9" i="16"/>
  <c r="L10" i="16"/>
  <c r="M10" i="16"/>
  <c r="N10" i="16"/>
  <c r="L11" i="16"/>
  <c r="M11" i="16"/>
  <c r="N11" i="16"/>
  <c r="L12" i="16"/>
  <c r="M12" i="16"/>
  <c r="N12" i="16"/>
  <c r="L13" i="16"/>
  <c r="M13" i="16"/>
  <c r="N13" i="16"/>
  <c r="L14" i="16"/>
  <c r="M14" i="16"/>
  <c r="N14" i="16"/>
  <c r="L15" i="16"/>
  <c r="M15" i="16"/>
  <c r="N15" i="16"/>
  <c r="L16" i="16"/>
  <c r="M16" i="16"/>
  <c r="N16" i="16"/>
  <c r="L17" i="16"/>
  <c r="M17" i="16"/>
  <c r="N17" i="16"/>
  <c r="L18" i="16"/>
  <c r="M18" i="16"/>
  <c r="N18" i="16"/>
  <c r="L19" i="16"/>
  <c r="M19" i="16"/>
  <c r="N19" i="16"/>
  <c r="L20" i="16"/>
  <c r="M20" i="16"/>
  <c r="N20" i="16"/>
  <c r="L21" i="16"/>
  <c r="M21" i="16"/>
  <c r="N21" i="16"/>
  <c r="L22" i="16"/>
  <c r="M22" i="16"/>
  <c r="N22" i="16"/>
  <c r="L23" i="16"/>
  <c r="M23" i="16"/>
  <c r="N23" i="16"/>
  <c r="N7" i="16"/>
  <c r="M7" i="16"/>
  <c r="L7" i="16"/>
  <c r="B1" i="16"/>
  <c r="K11" i="16" s="1"/>
  <c r="L8" i="15"/>
  <c r="M8" i="15"/>
  <c r="N8" i="15"/>
  <c r="L9" i="15"/>
  <c r="M9" i="15"/>
  <c r="N9" i="15"/>
  <c r="L10" i="15"/>
  <c r="M10" i="15"/>
  <c r="N10" i="15"/>
  <c r="L11" i="15"/>
  <c r="M11" i="15"/>
  <c r="N11" i="15"/>
  <c r="L12" i="15"/>
  <c r="M12" i="15"/>
  <c r="N12" i="15"/>
  <c r="L13" i="15"/>
  <c r="M13" i="15"/>
  <c r="N13" i="15"/>
  <c r="L14" i="15"/>
  <c r="M14" i="15"/>
  <c r="N14" i="15"/>
  <c r="L15" i="15"/>
  <c r="M15" i="15"/>
  <c r="N15" i="15"/>
  <c r="L16" i="15"/>
  <c r="M16" i="15"/>
  <c r="N16" i="15"/>
  <c r="L17" i="15"/>
  <c r="M17" i="15"/>
  <c r="N17" i="15"/>
  <c r="L18" i="15"/>
  <c r="M18" i="15"/>
  <c r="N18" i="15"/>
  <c r="L19" i="15"/>
  <c r="M19" i="15"/>
  <c r="N19" i="15"/>
  <c r="L20" i="15"/>
  <c r="M20" i="15"/>
  <c r="N20" i="15"/>
  <c r="L21" i="15"/>
  <c r="M21" i="15"/>
  <c r="N21" i="15"/>
  <c r="L22" i="15"/>
  <c r="M22" i="15"/>
  <c r="N22" i="15"/>
  <c r="L23" i="15"/>
  <c r="M23" i="15"/>
  <c r="N23" i="15"/>
  <c r="N7" i="15"/>
  <c r="L7" i="15"/>
  <c r="M7" i="15"/>
  <c r="B1" i="15"/>
  <c r="K9" i="15" s="1"/>
  <c r="M8" i="14"/>
  <c r="N8" i="14"/>
  <c r="M9" i="14"/>
  <c r="N9" i="14"/>
  <c r="M10" i="14"/>
  <c r="N10" i="14"/>
  <c r="M11" i="14"/>
  <c r="N11" i="14"/>
  <c r="M12" i="14"/>
  <c r="N12" i="14"/>
  <c r="M13" i="14"/>
  <c r="N13" i="14"/>
  <c r="M14" i="14"/>
  <c r="N14" i="14"/>
  <c r="M15" i="14"/>
  <c r="N15" i="14"/>
  <c r="M16" i="14"/>
  <c r="N16" i="14"/>
  <c r="M17" i="14"/>
  <c r="N17" i="14"/>
  <c r="M18" i="14"/>
  <c r="N18" i="14"/>
  <c r="M19" i="14"/>
  <c r="N19" i="14"/>
  <c r="M20" i="14"/>
  <c r="N20" i="14"/>
  <c r="M21" i="14"/>
  <c r="N21" i="14"/>
  <c r="M22" i="14"/>
  <c r="N22" i="14"/>
  <c r="M23" i="14"/>
  <c r="N23" i="14"/>
  <c r="N7" i="14"/>
  <c r="M7" i="14"/>
  <c r="L8" i="14"/>
  <c r="L9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7" i="14"/>
  <c r="B1" i="14"/>
  <c r="K10" i="14" s="1"/>
  <c r="G12" i="5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7" i="4"/>
  <c r="AH34" i="5" l="1"/>
  <c r="AG33" i="5"/>
  <c r="AG40" i="5"/>
  <c r="AG34" i="5"/>
  <c r="AG35" i="5"/>
  <c r="AG36" i="5"/>
  <c r="AG38" i="5"/>
  <c r="AG39" i="5"/>
  <c r="AE39" i="5"/>
  <c r="AH37" i="5"/>
  <c r="AH38" i="5"/>
  <c r="AE33" i="5"/>
  <c r="AE34" i="5"/>
  <c r="AE37" i="5"/>
  <c r="AH33" i="5"/>
  <c r="AE35" i="5"/>
  <c r="AH35" i="5"/>
  <c r="AH39" i="5"/>
  <c r="AH40" i="5"/>
  <c r="AE36" i="5"/>
  <c r="AE40" i="5"/>
  <c r="AE38" i="5"/>
  <c r="K7" i="15"/>
  <c r="K7" i="19"/>
  <c r="K20" i="18"/>
  <c r="K20" i="20"/>
  <c r="K9" i="17"/>
  <c r="K10" i="18"/>
  <c r="K22" i="20"/>
  <c r="K10" i="24"/>
  <c r="K18" i="24"/>
  <c r="K11" i="24"/>
  <c r="K19" i="24"/>
  <c r="K12" i="24"/>
  <c r="K20" i="24"/>
  <c r="K13" i="24"/>
  <c r="K21" i="24"/>
  <c r="K14" i="24"/>
  <c r="K22" i="24"/>
  <c r="K15" i="24"/>
  <c r="K23" i="24"/>
  <c r="K16" i="24"/>
  <c r="K7" i="24"/>
  <c r="K9" i="24"/>
  <c r="K17" i="24"/>
  <c r="K8" i="24"/>
  <c r="K9" i="32"/>
  <c r="K17" i="32"/>
  <c r="K12" i="32"/>
  <c r="K20" i="32"/>
  <c r="K15" i="32"/>
  <c r="K23" i="32"/>
  <c r="K10" i="32"/>
  <c r="K18" i="32"/>
  <c r="K13" i="32"/>
  <c r="K21" i="32"/>
  <c r="K8" i="32"/>
  <c r="K16" i="32"/>
  <c r="K11" i="32"/>
  <c r="K19" i="32"/>
  <c r="K14" i="32"/>
  <c r="K22" i="32"/>
  <c r="K7" i="32"/>
  <c r="K12" i="18"/>
  <c r="K8" i="20"/>
  <c r="K13" i="25"/>
  <c r="K21" i="25"/>
  <c r="K14" i="25"/>
  <c r="K22" i="25"/>
  <c r="K15" i="25"/>
  <c r="K23" i="25"/>
  <c r="K16" i="25"/>
  <c r="K7" i="25"/>
  <c r="K9" i="25"/>
  <c r="K17" i="25"/>
  <c r="K8" i="25"/>
  <c r="K10" i="25"/>
  <c r="K18" i="25"/>
  <c r="K11" i="25"/>
  <c r="K19" i="25"/>
  <c r="K12" i="25"/>
  <c r="K20" i="25"/>
  <c r="K10" i="33"/>
  <c r="K18" i="33"/>
  <c r="K13" i="33"/>
  <c r="K21" i="33"/>
  <c r="K8" i="33"/>
  <c r="K16" i="33"/>
  <c r="K11" i="33"/>
  <c r="K19" i="33"/>
  <c r="K14" i="33"/>
  <c r="K22" i="33"/>
  <c r="K7" i="33"/>
  <c r="K9" i="33"/>
  <c r="K17" i="33"/>
  <c r="K12" i="33"/>
  <c r="K20" i="33"/>
  <c r="K15" i="33"/>
  <c r="K23" i="33"/>
  <c r="K14" i="18"/>
  <c r="K10" i="20"/>
  <c r="K11" i="26"/>
  <c r="K19" i="26"/>
  <c r="K14" i="26"/>
  <c r="K22" i="26"/>
  <c r="K7" i="26"/>
  <c r="K9" i="26"/>
  <c r="K17" i="26"/>
  <c r="K12" i="26"/>
  <c r="K20" i="26"/>
  <c r="K15" i="26"/>
  <c r="K23" i="26"/>
  <c r="K10" i="26"/>
  <c r="K18" i="26"/>
  <c r="K13" i="26"/>
  <c r="K21" i="26"/>
  <c r="K8" i="26"/>
  <c r="K16" i="26"/>
  <c r="K11" i="37"/>
  <c r="K19" i="37"/>
  <c r="K14" i="37"/>
  <c r="K22" i="37"/>
  <c r="K7" i="37"/>
  <c r="K9" i="37"/>
  <c r="K17" i="37"/>
  <c r="K20" i="37"/>
  <c r="K15" i="37"/>
  <c r="K23" i="37"/>
  <c r="K10" i="37"/>
  <c r="K18" i="37"/>
  <c r="K13" i="37"/>
  <c r="K21" i="37"/>
  <c r="K8" i="37"/>
  <c r="K16" i="37"/>
  <c r="K16" i="18"/>
  <c r="K12" i="20"/>
  <c r="K12" i="27"/>
  <c r="K20" i="27"/>
  <c r="K15" i="27"/>
  <c r="K23" i="27"/>
  <c r="K10" i="27"/>
  <c r="K18" i="27"/>
  <c r="K13" i="27"/>
  <c r="K21" i="27"/>
  <c r="K8" i="27"/>
  <c r="K16" i="27"/>
  <c r="K11" i="27"/>
  <c r="K19" i="27"/>
  <c r="K14" i="27"/>
  <c r="K22" i="27"/>
  <c r="K7" i="27"/>
  <c r="K9" i="27"/>
  <c r="K17" i="27"/>
  <c r="K12" i="38"/>
  <c r="K20" i="38"/>
  <c r="K15" i="38"/>
  <c r="K23" i="38"/>
  <c r="K10" i="38"/>
  <c r="K18" i="38"/>
  <c r="K13" i="38"/>
  <c r="K21" i="38"/>
  <c r="K8" i="38"/>
  <c r="K16" i="38"/>
  <c r="K11" i="38"/>
  <c r="K19" i="38"/>
  <c r="K14" i="38"/>
  <c r="K22" i="38"/>
  <c r="K7" i="38"/>
  <c r="K9" i="38"/>
  <c r="K17" i="38"/>
  <c r="K18" i="18"/>
  <c r="K14" i="20"/>
  <c r="K13" i="28"/>
  <c r="K21" i="28"/>
  <c r="K8" i="28"/>
  <c r="K16" i="28"/>
  <c r="K11" i="28"/>
  <c r="K19" i="28"/>
  <c r="K14" i="28"/>
  <c r="K22" i="28"/>
  <c r="K7" i="28"/>
  <c r="K9" i="28"/>
  <c r="K17" i="28"/>
  <c r="K12" i="28"/>
  <c r="K20" i="28"/>
  <c r="K15" i="28"/>
  <c r="K23" i="28"/>
  <c r="K10" i="28"/>
  <c r="K18" i="28"/>
  <c r="K13" i="34"/>
  <c r="K21" i="34"/>
  <c r="K8" i="34"/>
  <c r="K16" i="34"/>
  <c r="K11" i="34"/>
  <c r="K19" i="34"/>
  <c r="K14" i="34"/>
  <c r="K22" i="34"/>
  <c r="K7" i="34"/>
  <c r="K9" i="34"/>
  <c r="K17" i="34"/>
  <c r="K12" i="34"/>
  <c r="K20" i="34"/>
  <c r="K15" i="34"/>
  <c r="K23" i="34"/>
  <c r="K10" i="34"/>
  <c r="K18" i="34"/>
  <c r="K16" i="20"/>
  <c r="K14" i="29"/>
  <c r="K22" i="29"/>
  <c r="K7" i="29"/>
  <c r="K9" i="29"/>
  <c r="K17" i="29"/>
  <c r="K12" i="29"/>
  <c r="K20" i="29"/>
  <c r="K15" i="29"/>
  <c r="K23" i="29"/>
  <c r="K10" i="29"/>
  <c r="K18" i="29"/>
  <c r="K13" i="29"/>
  <c r="K21" i="29"/>
  <c r="K8" i="29"/>
  <c r="K16" i="29"/>
  <c r="K11" i="29"/>
  <c r="K19" i="29"/>
  <c r="K14" i="35"/>
  <c r="K22" i="35"/>
  <c r="K7" i="35"/>
  <c r="K9" i="35"/>
  <c r="K17" i="35"/>
  <c r="K12" i="35"/>
  <c r="K20" i="35"/>
  <c r="K15" i="35"/>
  <c r="K23" i="35"/>
  <c r="K10" i="35"/>
  <c r="K18" i="35"/>
  <c r="K13" i="35"/>
  <c r="K21" i="35"/>
  <c r="K8" i="35"/>
  <c r="K16" i="35"/>
  <c r="K11" i="35"/>
  <c r="K19" i="35"/>
  <c r="K22" i="18"/>
  <c r="K7" i="20"/>
  <c r="K18" i="20"/>
  <c r="K12" i="37"/>
  <c r="K15" i="30"/>
  <c r="K23" i="30"/>
  <c r="K10" i="30"/>
  <c r="K18" i="30"/>
  <c r="K13" i="30"/>
  <c r="K21" i="30"/>
  <c r="K8" i="30"/>
  <c r="K16" i="30"/>
  <c r="K11" i="30"/>
  <c r="K19" i="30"/>
  <c r="K14" i="30"/>
  <c r="K22" i="30"/>
  <c r="K7" i="30"/>
  <c r="K9" i="30"/>
  <c r="K17" i="30"/>
  <c r="K12" i="30"/>
  <c r="K20" i="30"/>
  <c r="K15" i="36"/>
  <c r="K23" i="36"/>
  <c r="K10" i="36"/>
  <c r="K18" i="36"/>
  <c r="K13" i="36"/>
  <c r="K21" i="36"/>
  <c r="K8" i="36"/>
  <c r="K16" i="36"/>
  <c r="K11" i="36"/>
  <c r="K19" i="36"/>
  <c r="K14" i="36"/>
  <c r="K22" i="36"/>
  <c r="K7" i="36"/>
  <c r="K9" i="36"/>
  <c r="K17" i="36"/>
  <c r="K12" i="36"/>
  <c r="K20" i="36"/>
  <c r="K8" i="18"/>
  <c r="K8" i="31"/>
  <c r="K16" i="31"/>
  <c r="K11" i="31"/>
  <c r="K19" i="31"/>
  <c r="K14" i="31"/>
  <c r="K22" i="31"/>
  <c r="K7" i="31"/>
  <c r="K9" i="31"/>
  <c r="K17" i="31"/>
  <c r="K12" i="31"/>
  <c r="K20" i="31"/>
  <c r="K15" i="31"/>
  <c r="K23" i="31"/>
  <c r="K10" i="31"/>
  <c r="K18" i="31"/>
  <c r="K13" i="31"/>
  <c r="K21" i="31"/>
  <c r="K8" i="39"/>
  <c r="K16" i="39"/>
  <c r="K11" i="39"/>
  <c r="K19" i="39"/>
  <c r="K14" i="39"/>
  <c r="K22" i="39"/>
  <c r="K7" i="39"/>
  <c r="K9" i="39"/>
  <c r="K17" i="39"/>
  <c r="K12" i="39"/>
  <c r="K20" i="39"/>
  <c r="K15" i="39"/>
  <c r="K23" i="39"/>
  <c r="K10" i="39"/>
  <c r="K18" i="39"/>
  <c r="K13" i="39"/>
  <c r="K21" i="39"/>
  <c r="K23" i="21"/>
  <c r="K21" i="21"/>
  <c r="K19" i="21"/>
  <c r="K17" i="21"/>
  <c r="K15" i="21"/>
  <c r="K13" i="21"/>
  <c r="K11" i="21"/>
  <c r="K9" i="21"/>
  <c r="K7" i="21"/>
  <c r="K22" i="21"/>
  <c r="K20" i="21"/>
  <c r="K18" i="21"/>
  <c r="K16" i="21"/>
  <c r="K14" i="21"/>
  <c r="K12" i="21"/>
  <c r="K10" i="21"/>
  <c r="K23" i="19"/>
  <c r="K21" i="19"/>
  <c r="K19" i="19"/>
  <c r="K17" i="19"/>
  <c r="K15" i="19"/>
  <c r="K13" i="19"/>
  <c r="K11" i="19"/>
  <c r="K9" i="19"/>
  <c r="K22" i="19"/>
  <c r="K20" i="19"/>
  <c r="K18" i="19"/>
  <c r="K16" i="19"/>
  <c r="K14" i="19"/>
  <c r="K12" i="19"/>
  <c r="K10" i="19"/>
  <c r="K23" i="18"/>
  <c r="K21" i="18"/>
  <c r="K19" i="18"/>
  <c r="K17" i="18"/>
  <c r="K15" i="18"/>
  <c r="K13" i="18"/>
  <c r="K11" i="18"/>
  <c r="K9" i="18"/>
  <c r="K23" i="17"/>
  <c r="K19" i="17"/>
  <c r="K17" i="17"/>
  <c r="K15" i="17"/>
  <c r="K11" i="17"/>
  <c r="K7" i="17"/>
  <c r="K21" i="17"/>
  <c r="K13" i="17"/>
  <c r="K22" i="17"/>
  <c r="K20" i="17"/>
  <c r="K18" i="17"/>
  <c r="K16" i="17"/>
  <c r="K14" i="17"/>
  <c r="K12" i="17"/>
  <c r="K10" i="17"/>
  <c r="K15" i="16"/>
  <c r="K7" i="16"/>
  <c r="K23" i="16"/>
  <c r="K13" i="16"/>
  <c r="K21" i="16"/>
  <c r="K9" i="16"/>
  <c r="K17" i="16"/>
  <c r="K22" i="16"/>
  <c r="K20" i="16"/>
  <c r="K18" i="16"/>
  <c r="K16" i="16"/>
  <c r="K14" i="16"/>
  <c r="K12" i="16"/>
  <c r="K10" i="16"/>
  <c r="K8" i="16"/>
  <c r="K19" i="16"/>
  <c r="K23" i="20"/>
  <c r="K21" i="20"/>
  <c r="K19" i="20"/>
  <c r="K17" i="20"/>
  <c r="K15" i="20"/>
  <c r="K13" i="20"/>
  <c r="K11" i="20"/>
  <c r="K22" i="15"/>
  <c r="K20" i="15"/>
  <c r="K18" i="15"/>
  <c r="K16" i="15"/>
  <c r="K14" i="15"/>
  <c r="K12" i="15"/>
  <c r="K10" i="15"/>
  <c r="K8" i="15"/>
  <c r="K23" i="15"/>
  <c r="K21" i="15"/>
  <c r="K19" i="15"/>
  <c r="K17" i="15"/>
  <c r="K15" i="15"/>
  <c r="K13" i="15"/>
  <c r="K11" i="15"/>
  <c r="K17" i="14"/>
  <c r="K8" i="14"/>
  <c r="K23" i="14"/>
  <c r="K15" i="14"/>
  <c r="K7" i="14"/>
  <c r="K22" i="14"/>
  <c r="K14" i="14"/>
  <c r="K21" i="14"/>
  <c r="K13" i="14"/>
  <c r="K16" i="14"/>
  <c r="K20" i="14"/>
  <c r="K12" i="14"/>
  <c r="K19" i="14"/>
  <c r="K11" i="14"/>
  <c r="K9" i="14"/>
  <c r="K18" i="14"/>
  <c r="G8" i="13"/>
  <c r="H8" i="13" s="1"/>
  <c r="L8" i="13" s="1"/>
  <c r="G9" i="13"/>
  <c r="K9" i="13" s="1"/>
  <c r="O9" i="13" s="1"/>
  <c r="G10" i="13"/>
  <c r="H10" i="13" s="1"/>
  <c r="L10" i="13" s="1"/>
  <c r="G12" i="13"/>
  <c r="K12" i="13" s="1"/>
  <c r="O12" i="13" s="1"/>
  <c r="G13" i="13"/>
  <c r="G14" i="13"/>
  <c r="K14" i="13" s="1"/>
  <c r="O14" i="13" s="1"/>
  <c r="G15" i="13"/>
  <c r="H15" i="13" s="1"/>
  <c r="L15" i="13" s="1"/>
  <c r="G16" i="13"/>
  <c r="K16" i="13" s="1"/>
  <c r="O16" i="13" s="1"/>
  <c r="G17" i="13"/>
  <c r="H17" i="13" s="1"/>
  <c r="L17" i="13" s="1"/>
  <c r="G11" i="13"/>
  <c r="K11" i="13" s="1"/>
  <c r="O11" i="13" s="1"/>
  <c r="G20" i="13"/>
  <c r="H20" i="13" s="1"/>
  <c r="L20" i="13" s="1"/>
  <c r="G21" i="13"/>
  <c r="K21" i="13" s="1"/>
  <c r="O21" i="13" s="1"/>
  <c r="G22" i="13"/>
  <c r="G23" i="13"/>
  <c r="K23" i="13" s="1"/>
  <c r="O23" i="13" s="1"/>
  <c r="G18" i="13"/>
  <c r="H18" i="13" s="1"/>
  <c r="L18" i="13" s="1"/>
  <c r="G19" i="13"/>
  <c r="K19" i="13" s="1"/>
  <c r="O19" i="13" s="1"/>
  <c r="G24" i="13"/>
  <c r="H24" i="13" s="1"/>
  <c r="L24" i="13" s="1"/>
  <c r="G7" i="13"/>
  <c r="H7" i="13" s="1"/>
  <c r="L7" i="13" s="1"/>
  <c r="P7" i="13" s="1"/>
  <c r="M8" i="12"/>
  <c r="M9" i="12"/>
  <c r="M10" i="12"/>
  <c r="M11" i="12"/>
  <c r="M12" i="12"/>
  <c r="M13" i="12"/>
  <c r="M14" i="12"/>
  <c r="M15" i="12"/>
  <c r="M16" i="12"/>
  <c r="M17" i="12"/>
  <c r="M18" i="12"/>
  <c r="M19" i="12"/>
  <c r="M20" i="12"/>
  <c r="M21" i="12"/>
  <c r="M22" i="12"/>
  <c r="M23" i="12"/>
  <c r="M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7" i="12"/>
  <c r="B1" i="12"/>
  <c r="K13" i="12" s="1"/>
  <c r="M8" i="11"/>
  <c r="M9" i="11"/>
  <c r="M10" i="11"/>
  <c r="M11" i="11"/>
  <c r="M12" i="11"/>
  <c r="M13" i="11"/>
  <c r="M14" i="11"/>
  <c r="M15" i="11"/>
  <c r="M16" i="11"/>
  <c r="M17" i="11"/>
  <c r="M18" i="11"/>
  <c r="M19" i="11"/>
  <c r="M20" i="11"/>
  <c r="M21" i="11"/>
  <c r="M22" i="11"/>
  <c r="M23" i="11"/>
  <c r="M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7" i="11"/>
  <c r="B1" i="11"/>
  <c r="K23" i="11" s="1"/>
  <c r="L7" i="4"/>
  <c r="G8" i="5"/>
  <c r="H8" i="5" s="1"/>
  <c r="L8" i="5" s="1"/>
  <c r="G9" i="5"/>
  <c r="K9" i="5" s="1"/>
  <c r="O9" i="5" s="1"/>
  <c r="G11" i="5"/>
  <c r="K11" i="5" s="1"/>
  <c r="O11" i="5" s="1"/>
  <c r="K12" i="5"/>
  <c r="O12" i="5" s="1"/>
  <c r="G13" i="5"/>
  <c r="H13" i="5" s="1"/>
  <c r="L13" i="5" s="1"/>
  <c r="G14" i="5"/>
  <c r="I14" i="5" s="1"/>
  <c r="M14" i="5" s="1"/>
  <c r="G10" i="5"/>
  <c r="J10" i="5" s="1"/>
  <c r="N10" i="5" s="1"/>
  <c r="G15" i="5"/>
  <c r="K15" i="5" s="1"/>
  <c r="O15" i="5" s="1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L16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M7" i="4"/>
  <c r="B1" i="4"/>
  <c r="K15" i="11" l="1"/>
  <c r="K18" i="12"/>
  <c r="K12" i="12"/>
  <c r="K11" i="12"/>
  <c r="K10" i="12"/>
  <c r="I7" i="5"/>
  <c r="J7" i="5"/>
  <c r="K20" i="12"/>
  <c r="K7" i="5"/>
  <c r="O7" i="5" s="1"/>
  <c r="S7" i="5" s="1"/>
  <c r="K19" i="12"/>
  <c r="K17" i="12"/>
  <c r="K9" i="12"/>
  <c r="K7" i="12"/>
  <c r="K16" i="12"/>
  <c r="K8" i="12"/>
  <c r="K23" i="12"/>
  <c r="K15" i="12"/>
  <c r="K7" i="11"/>
  <c r="K22" i="12"/>
  <c r="K14" i="12"/>
  <c r="K21" i="12"/>
  <c r="P7" i="5"/>
  <c r="P20" i="13"/>
  <c r="H11" i="13"/>
  <c r="L11" i="13" s="1"/>
  <c r="P11" i="13" s="1"/>
  <c r="H21" i="13"/>
  <c r="L21" i="13" s="1"/>
  <c r="P21" i="13" s="1"/>
  <c r="P10" i="13"/>
  <c r="K20" i="13"/>
  <c r="O20" i="13" s="1"/>
  <c r="H9" i="13"/>
  <c r="L9" i="13" s="1"/>
  <c r="P9" i="13" s="1"/>
  <c r="K8" i="13"/>
  <c r="O8" i="13" s="1"/>
  <c r="K7" i="13"/>
  <c r="O7" i="13" s="1"/>
  <c r="S7" i="13" s="1"/>
  <c r="K17" i="13"/>
  <c r="O17" i="13" s="1"/>
  <c r="K10" i="13"/>
  <c r="O10" i="13" s="1"/>
  <c r="K24" i="13"/>
  <c r="O24" i="13" s="1"/>
  <c r="H16" i="13"/>
  <c r="L16" i="13" s="1"/>
  <c r="P16" i="13" s="1"/>
  <c r="H19" i="13"/>
  <c r="L19" i="13" s="1"/>
  <c r="P19" i="13" s="1"/>
  <c r="K15" i="13"/>
  <c r="O15" i="13" s="1"/>
  <c r="K18" i="13"/>
  <c r="O18" i="13" s="1"/>
  <c r="H14" i="13"/>
  <c r="L14" i="13" s="1"/>
  <c r="P14" i="13" s="1"/>
  <c r="H23" i="13"/>
  <c r="L23" i="13" s="1"/>
  <c r="P23" i="13" s="1"/>
  <c r="H12" i="13"/>
  <c r="L12" i="13" s="1"/>
  <c r="P12" i="13" s="1"/>
  <c r="K22" i="11"/>
  <c r="K14" i="11"/>
  <c r="K21" i="11"/>
  <c r="K13" i="11"/>
  <c r="K20" i="11"/>
  <c r="K12" i="11"/>
  <c r="K19" i="11"/>
  <c r="K11" i="11"/>
  <c r="K18" i="11"/>
  <c r="K10" i="11"/>
  <c r="K17" i="11"/>
  <c r="K9" i="11"/>
  <c r="K16" i="11"/>
  <c r="K8" i="11"/>
  <c r="K9" i="4"/>
  <c r="K20" i="4"/>
  <c r="K12" i="4"/>
  <c r="K19" i="4"/>
  <c r="K11" i="4"/>
  <c r="K7" i="4"/>
  <c r="K18" i="4"/>
  <c r="K10" i="4"/>
  <c r="K17" i="4"/>
  <c r="K16" i="4"/>
  <c r="K8" i="4"/>
  <c r="K23" i="4"/>
  <c r="K15" i="4"/>
  <c r="K22" i="4"/>
  <c r="K14" i="4"/>
  <c r="K21" i="4"/>
  <c r="K13" i="4"/>
  <c r="I13" i="5"/>
  <c r="M13" i="5" s="1"/>
  <c r="K14" i="5"/>
  <c r="O14" i="5" s="1"/>
  <c r="I9" i="5"/>
  <c r="M9" i="5" s="1"/>
  <c r="K13" i="5"/>
  <c r="O13" i="5" s="1"/>
  <c r="J14" i="5"/>
  <c r="N14" i="5" s="1"/>
  <c r="J13" i="5"/>
  <c r="N13" i="5" s="1"/>
  <c r="J11" i="5"/>
  <c r="N11" i="5" s="1"/>
  <c r="H11" i="5"/>
  <c r="L11" i="5" s="1"/>
  <c r="K10" i="5"/>
  <c r="O10" i="5" s="1"/>
  <c r="I12" i="5"/>
  <c r="M12" i="5" s="1"/>
  <c r="H9" i="5"/>
  <c r="L9" i="5" s="1"/>
  <c r="I11" i="5"/>
  <c r="M11" i="5" s="1"/>
  <c r="J12" i="5"/>
  <c r="N12" i="5" s="1"/>
  <c r="H10" i="5"/>
  <c r="L10" i="5" s="1"/>
  <c r="I15" i="5"/>
  <c r="M15" i="5" s="1"/>
  <c r="J8" i="5"/>
  <c r="N8" i="5" s="1"/>
  <c r="K8" i="5"/>
  <c r="O8" i="5" s="1"/>
  <c r="H12" i="5"/>
  <c r="L12" i="5" s="1"/>
  <c r="I8" i="5"/>
  <c r="M8" i="5" s="1"/>
  <c r="H14" i="5"/>
  <c r="L14" i="5" s="1"/>
  <c r="I10" i="5"/>
  <c r="M10" i="5" s="1"/>
  <c r="J15" i="5"/>
  <c r="N15" i="5" s="1"/>
  <c r="H15" i="5"/>
  <c r="L15" i="5" s="1"/>
  <c r="J9" i="5"/>
  <c r="N9" i="5" s="1"/>
  <c r="H22" i="13"/>
  <c r="L22" i="13" s="1"/>
  <c r="P22" i="13" s="1"/>
  <c r="I22" i="13"/>
  <c r="M22" i="13" s="1"/>
  <c r="J22" i="13"/>
  <c r="N22" i="13" s="1"/>
  <c r="K22" i="13"/>
  <c r="O22" i="13" s="1"/>
  <c r="H13" i="13"/>
  <c r="L13" i="13" s="1"/>
  <c r="P13" i="13" s="1"/>
  <c r="I13" i="13"/>
  <c r="M13" i="13" s="1"/>
  <c r="J13" i="13"/>
  <c r="N13" i="13" s="1"/>
  <c r="K13" i="13"/>
  <c r="O13" i="13" s="1"/>
  <c r="P24" i="13"/>
  <c r="P17" i="13"/>
  <c r="P18" i="13"/>
  <c r="P15" i="13"/>
  <c r="I7" i="13"/>
  <c r="M7" i="13" s="1"/>
  <c r="Q7" i="13" s="1"/>
  <c r="J19" i="13"/>
  <c r="N19" i="13" s="1"/>
  <c r="J23" i="13"/>
  <c r="N23" i="13" s="1"/>
  <c r="J21" i="13"/>
  <c r="N21" i="13" s="1"/>
  <c r="J11" i="13"/>
  <c r="N11" i="13" s="1"/>
  <c r="J16" i="13"/>
  <c r="N16" i="13" s="1"/>
  <c r="J14" i="13"/>
  <c r="N14" i="13" s="1"/>
  <c r="J12" i="13"/>
  <c r="N12" i="13" s="1"/>
  <c r="J9" i="13"/>
  <c r="N9" i="13" s="1"/>
  <c r="J7" i="13"/>
  <c r="N7" i="13" s="1"/>
  <c r="R7" i="13" s="1"/>
  <c r="I19" i="13"/>
  <c r="M19" i="13" s="1"/>
  <c r="I23" i="13"/>
  <c r="M23" i="13" s="1"/>
  <c r="I21" i="13"/>
  <c r="M21" i="13" s="1"/>
  <c r="I11" i="13"/>
  <c r="M11" i="13" s="1"/>
  <c r="I16" i="13"/>
  <c r="M16" i="13" s="1"/>
  <c r="I14" i="13"/>
  <c r="M14" i="13" s="1"/>
  <c r="I12" i="13"/>
  <c r="M12" i="13" s="1"/>
  <c r="I9" i="13"/>
  <c r="M9" i="13" s="1"/>
  <c r="J24" i="13"/>
  <c r="N24" i="13" s="1"/>
  <c r="J18" i="13"/>
  <c r="N18" i="13" s="1"/>
  <c r="J20" i="13"/>
  <c r="N20" i="13" s="1"/>
  <c r="J17" i="13"/>
  <c r="N17" i="13" s="1"/>
  <c r="J15" i="13"/>
  <c r="N15" i="13" s="1"/>
  <c r="J10" i="13"/>
  <c r="N10" i="13" s="1"/>
  <c r="J8" i="13"/>
  <c r="N8" i="13" s="1"/>
  <c r="I24" i="13"/>
  <c r="M24" i="13" s="1"/>
  <c r="I18" i="13"/>
  <c r="M18" i="13" s="1"/>
  <c r="I20" i="13"/>
  <c r="M20" i="13" s="1"/>
  <c r="I17" i="13"/>
  <c r="M17" i="13" s="1"/>
  <c r="I15" i="13"/>
  <c r="M15" i="13" s="1"/>
  <c r="I10" i="13"/>
  <c r="M10" i="13" s="1"/>
  <c r="I8" i="13"/>
  <c r="M8" i="13" s="1"/>
  <c r="P8" i="13"/>
  <c r="N7" i="5" l="1"/>
  <c r="R15" i="5" s="1"/>
  <c r="M7" i="5"/>
  <c r="Q13" i="5" s="1"/>
  <c r="P10" i="5"/>
  <c r="P9" i="5"/>
  <c r="P14" i="5"/>
  <c r="P12" i="5"/>
  <c r="P11" i="5"/>
  <c r="S13" i="5"/>
  <c r="S14" i="5"/>
  <c r="P8" i="5"/>
  <c r="S8" i="5"/>
  <c r="S10" i="5"/>
  <c r="P13" i="5"/>
  <c r="P15" i="5"/>
  <c r="S15" i="5"/>
  <c r="S9" i="5"/>
  <c r="Q24" i="13"/>
  <c r="Q9" i="13"/>
  <c r="S20" i="13"/>
  <c r="S15" i="13"/>
  <c r="S10" i="13"/>
  <c r="S22" i="13"/>
  <c r="S23" i="13"/>
  <c r="S12" i="13"/>
  <c r="S14" i="13"/>
  <c r="S21" i="13"/>
  <c r="S24" i="13"/>
  <c r="S9" i="13"/>
  <c r="S16" i="13"/>
  <c r="S11" i="13"/>
  <c r="S19" i="13"/>
  <c r="S18" i="13"/>
  <c r="S17" i="13"/>
  <c r="S13" i="13"/>
  <c r="S8" i="13"/>
  <c r="Q8" i="13"/>
  <c r="Q14" i="13"/>
  <c r="Q12" i="13"/>
  <c r="Q10" i="13"/>
  <c r="Q15" i="13"/>
  <c r="Q11" i="13"/>
  <c r="R22" i="13"/>
  <c r="Q20" i="13"/>
  <c r="R18" i="13"/>
  <c r="Q23" i="13"/>
  <c r="R21" i="13"/>
  <c r="Q17" i="13"/>
  <c r="Q18" i="13"/>
  <c r="R24" i="13"/>
  <c r="Q19" i="13"/>
  <c r="R23" i="13"/>
  <c r="S12" i="5"/>
  <c r="S11" i="5"/>
  <c r="Q22" i="13"/>
  <c r="P25" i="13"/>
  <c r="U25" i="13" s="1"/>
  <c r="R19" i="13"/>
  <c r="R8" i="13"/>
  <c r="R9" i="13"/>
  <c r="R10" i="13"/>
  <c r="R12" i="13"/>
  <c r="R13" i="13"/>
  <c r="R15" i="13"/>
  <c r="Q16" i="13"/>
  <c r="R14" i="13"/>
  <c r="Q13" i="13"/>
  <c r="R17" i="13"/>
  <c r="R16" i="13"/>
  <c r="R20" i="13"/>
  <c r="Q21" i="13"/>
  <c r="R11" i="13"/>
  <c r="R11" i="5" l="1"/>
  <c r="R10" i="5"/>
  <c r="R14" i="5"/>
  <c r="Q12" i="5"/>
  <c r="Q15" i="5"/>
  <c r="R12" i="5"/>
  <c r="Q10" i="5"/>
  <c r="R8" i="5"/>
  <c r="Q9" i="5"/>
  <c r="Q7" i="5"/>
  <c r="R9" i="5"/>
  <c r="R13" i="5"/>
  <c r="Q8" i="5"/>
  <c r="Q14" i="5"/>
  <c r="Q11" i="5"/>
  <c r="R7" i="5"/>
  <c r="P16" i="5"/>
  <c r="U8" i="5" s="1"/>
  <c r="Z8" i="5" s="1"/>
  <c r="S16" i="5"/>
  <c r="S25" i="13"/>
  <c r="X15" i="13" s="1"/>
  <c r="U8" i="13"/>
  <c r="U10" i="13"/>
  <c r="U24" i="13"/>
  <c r="Q25" i="13"/>
  <c r="V25" i="13" s="1"/>
  <c r="U21" i="13"/>
  <c r="U9" i="13"/>
  <c r="U11" i="13"/>
  <c r="U17" i="13"/>
  <c r="U14" i="13"/>
  <c r="U23" i="13"/>
  <c r="U12" i="13"/>
  <c r="U19" i="13"/>
  <c r="U13" i="13"/>
  <c r="U7" i="13"/>
  <c r="Z7" i="13" s="1"/>
  <c r="U15" i="13"/>
  <c r="U18" i="13"/>
  <c r="U22" i="13"/>
  <c r="U20" i="13"/>
  <c r="U16" i="13"/>
  <c r="R25" i="13"/>
  <c r="W16" i="13" s="1"/>
  <c r="X16" i="5" l="1"/>
  <c r="X41" i="5"/>
  <c r="U14" i="5"/>
  <c r="Z14" i="5" s="1"/>
  <c r="X14" i="13"/>
  <c r="D10" i="43" s="1"/>
  <c r="X8" i="13"/>
  <c r="D47" i="43" s="1"/>
  <c r="U11" i="5"/>
  <c r="Z11" i="5" s="1"/>
  <c r="U7" i="5"/>
  <c r="Z7" i="5" s="1"/>
  <c r="AE7" i="5" s="1"/>
  <c r="X12" i="5"/>
  <c r="AC12" i="5" s="1"/>
  <c r="R16" i="5"/>
  <c r="U16" i="5"/>
  <c r="Q16" i="5"/>
  <c r="V41" i="5" s="1"/>
  <c r="U12" i="5"/>
  <c r="Z12" i="5" s="1"/>
  <c r="U13" i="5"/>
  <c r="Z13" i="5" s="1"/>
  <c r="X8" i="5"/>
  <c r="AC8" i="5" s="1"/>
  <c r="U15" i="5"/>
  <c r="Z15" i="5" s="1"/>
  <c r="X10" i="5"/>
  <c r="AC10" i="5" s="1"/>
  <c r="U10" i="5"/>
  <c r="Z10" i="5" s="1"/>
  <c r="U9" i="5"/>
  <c r="Z9" i="5" s="1"/>
  <c r="X15" i="5"/>
  <c r="AC15" i="5" s="1"/>
  <c r="X21" i="13"/>
  <c r="D16" i="43" s="1"/>
  <c r="X13" i="13"/>
  <c r="D30" i="43" s="1"/>
  <c r="X7" i="13"/>
  <c r="D88" i="43" s="1"/>
  <c r="X9" i="5"/>
  <c r="AC9" i="5" s="1"/>
  <c r="X24" i="13"/>
  <c r="D126" i="43" s="1"/>
  <c r="X16" i="13"/>
  <c r="D138" i="43" s="1"/>
  <c r="X11" i="5"/>
  <c r="AC11" i="5" s="1"/>
  <c r="X23" i="13"/>
  <c r="D60" i="43" s="1"/>
  <c r="X13" i="5"/>
  <c r="AC13" i="5" s="1"/>
  <c r="X9" i="13"/>
  <c r="D90" i="43" s="1"/>
  <c r="X25" i="13"/>
  <c r="X14" i="5"/>
  <c r="AC14" i="5" s="1"/>
  <c r="X17" i="13"/>
  <c r="D55" i="43" s="1"/>
  <c r="X7" i="5"/>
  <c r="AC7" i="5" s="1"/>
  <c r="AH7" i="5" s="1"/>
  <c r="X10" i="13"/>
  <c r="D28" i="43" s="1"/>
  <c r="X12" i="13"/>
  <c r="D71" i="43" s="1"/>
  <c r="X22" i="13"/>
  <c r="D143" i="43" s="1"/>
  <c r="X11" i="13"/>
  <c r="D14" i="43" s="1"/>
  <c r="X20" i="13"/>
  <c r="D99" i="43" s="1"/>
  <c r="X19" i="13"/>
  <c r="D146" i="43" s="1"/>
  <c r="X18" i="13"/>
  <c r="D124" i="43" s="1"/>
  <c r="D99" i="40"/>
  <c r="D36" i="40"/>
  <c r="D141" i="40"/>
  <c r="D78" i="40"/>
  <c r="D15" i="40"/>
  <c r="D120" i="40"/>
  <c r="D57" i="40"/>
  <c r="Z18" i="13"/>
  <c r="AE18" i="13" s="1"/>
  <c r="D42" i="40"/>
  <c r="D147" i="40"/>
  <c r="D84" i="40"/>
  <c r="D21" i="40"/>
  <c r="D126" i="40"/>
  <c r="D63" i="40"/>
  <c r="Z24" i="13"/>
  <c r="AE24" i="13" s="1"/>
  <c r="D105" i="40"/>
  <c r="AB16" i="13"/>
  <c r="D33" i="42"/>
  <c r="D96" i="42"/>
  <c r="D138" i="42"/>
  <c r="D54" i="42"/>
  <c r="D12" i="42"/>
  <c r="D117" i="42"/>
  <c r="D75" i="42"/>
  <c r="D95" i="40"/>
  <c r="D32" i="40"/>
  <c r="Z15" i="13"/>
  <c r="AE15" i="13" s="1"/>
  <c r="D137" i="40"/>
  <c r="D74" i="40"/>
  <c r="D116" i="40"/>
  <c r="D53" i="40"/>
  <c r="D11" i="40"/>
  <c r="D52" i="40"/>
  <c r="D94" i="40"/>
  <c r="D31" i="40"/>
  <c r="D10" i="40"/>
  <c r="Z14" i="13"/>
  <c r="AE14" i="13" s="1"/>
  <c r="D136" i="40"/>
  <c r="D115" i="40"/>
  <c r="D73" i="40"/>
  <c r="D133" i="40"/>
  <c r="D70" i="40"/>
  <c r="D7" i="40"/>
  <c r="D112" i="40"/>
  <c r="D49" i="40"/>
  <c r="D28" i="40"/>
  <c r="Z10" i="13"/>
  <c r="AE10" i="13" s="1"/>
  <c r="D91" i="40"/>
  <c r="D104" i="40"/>
  <c r="Z23" i="13"/>
  <c r="AE23" i="13" s="1"/>
  <c r="D41" i="40"/>
  <c r="D146" i="40"/>
  <c r="D83" i="40"/>
  <c r="D62" i="40"/>
  <c r="D20" i="40"/>
  <c r="D125" i="40"/>
  <c r="D88" i="40"/>
  <c r="D25" i="40"/>
  <c r="D130" i="40"/>
  <c r="D67" i="40"/>
  <c r="D109" i="40"/>
  <c r="AE7" i="13"/>
  <c r="D46" i="40"/>
  <c r="D4" i="40"/>
  <c r="D34" i="40"/>
  <c r="D139" i="40"/>
  <c r="D76" i="40"/>
  <c r="Z17" i="13"/>
  <c r="AE17" i="13" s="1"/>
  <c r="D13" i="40"/>
  <c r="D118" i="40"/>
  <c r="D97" i="40"/>
  <c r="D55" i="40"/>
  <c r="D26" i="40"/>
  <c r="D131" i="40"/>
  <c r="D68" i="40"/>
  <c r="D5" i="40"/>
  <c r="D47" i="40"/>
  <c r="Z8" i="13"/>
  <c r="AE8" i="13" s="1"/>
  <c r="D89" i="40"/>
  <c r="D110" i="40"/>
  <c r="D114" i="40"/>
  <c r="D51" i="40"/>
  <c r="Z13" i="13"/>
  <c r="AE13" i="13" s="1"/>
  <c r="D93" i="40"/>
  <c r="D30" i="40"/>
  <c r="D135" i="40"/>
  <c r="D72" i="40"/>
  <c r="D9" i="40"/>
  <c r="D140" i="40"/>
  <c r="D77" i="40"/>
  <c r="D14" i="40"/>
  <c r="Z11" i="13"/>
  <c r="AE11" i="13" s="1"/>
  <c r="D119" i="40"/>
  <c r="D56" i="40"/>
  <c r="D98" i="40"/>
  <c r="D35" i="40"/>
  <c r="D96" i="40"/>
  <c r="D33" i="40"/>
  <c r="D138" i="40"/>
  <c r="D75" i="40"/>
  <c r="D12" i="40"/>
  <c r="D54" i="40"/>
  <c r="Z16" i="13"/>
  <c r="AE16" i="13" s="1"/>
  <c r="D117" i="40"/>
  <c r="D132" i="40"/>
  <c r="D69" i="40"/>
  <c r="Z9" i="13"/>
  <c r="AE9" i="13" s="1"/>
  <c r="D6" i="40"/>
  <c r="D111" i="40"/>
  <c r="D90" i="40"/>
  <c r="D27" i="40"/>
  <c r="D48" i="40"/>
  <c r="D100" i="40"/>
  <c r="D37" i="40"/>
  <c r="D142" i="40"/>
  <c r="D79" i="40"/>
  <c r="Z19" i="13"/>
  <c r="AE19" i="13" s="1"/>
  <c r="D16" i="40"/>
  <c r="D58" i="40"/>
  <c r="D121" i="40"/>
  <c r="D123" i="40"/>
  <c r="D60" i="40"/>
  <c r="Z21" i="13"/>
  <c r="AE21" i="13" s="1"/>
  <c r="D102" i="40"/>
  <c r="D144" i="40"/>
  <c r="D81" i="40"/>
  <c r="D18" i="40"/>
  <c r="D39" i="40"/>
  <c r="D143" i="40"/>
  <c r="D80" i="40"/>
  <c r="D17" i="40"/>
  <c r="D122" i="40"/>
  <c r="D59" i="40"/>
  <c r="D38" i="40"/>
  <c r="Z20" i="13"/>
  <c r="AE20" i="13" s="1"/>
  <c r="D101" i="40"/>
  <c r="D124" i="40"/>
  <c r="D61" i="40"/>
  <c r="D103" i="40"/>
  <c r="D40" i="40"/>
  <c r="D19" i="40"/>
  <c r="Z22" i="13"/>
  <c r="AE22" i="13" s="1"/>
  <c r="D82" i="40"/>
  <c r="D145" i="40"/>
  <c r="D8" i="40"/>
  <c r="D113" i="40"/>
  <c r="D50" i="40"/>
  <c r="D92" i="40"/>
  <c r="Z12" i="13"/>
  <c r="AE12" i="13" s="1"/>
  <c r="D29" i="40"/>
  <c r="D134" i="40"/>
  <c r="D71" i="40"/>
  <c r="D74" i="43"/>
  <c r="D137" i="43"/>
  <c r="D53" i="43"/>
  <c r="D11" i="43"/>
  <c r="D116" i="43"/>
  <c r="D95" i="43"/>
  <c r="D32" i="43"/>
  <c r="AC15" i="13"/>
  <c r="W15" i="13"/>
  <c r="V20" i="13"/>
  <c r="V11" i="13"/>
  <c r="V12" i="13"/>
  <c r="V16" i="13"/>
  <c r="V23" i="13"/>
  <c r="V14" i="13"/>
  <c r="V17" i="13"/>
  <c r="V24" i="13"/>
  <c r="V13" i="13"/>
  <c r="V15" i="13"/>
  <c r="V18" i="13"/>
  <c r="V10" i="13"/>
  <c r="V21" i="13"/>
  <c r="V7" i="13"/>
  <c r="V8" i="13"/>
  <c r="V9" i="13"/>
  <c r="V22" i="13"/>
  <c r="V19" i="13"/>
  <c r="D80" i="6"/>
  <c r="D53" i="6"/>
  <c r="D29" i="6"/>
  <c r="D17" i="6"/>
  <c r="D41" i="6"/>
  <c r="D5" i="6"/>
  <c r="D77" i="6"/>
  <c r="D65" i="6"/>
  <c r="W25" i="13"/>
  <c r="W18" i="13"/>
  <c r="W22" i="13"/>
  <c r="W24" i="13"/>
  <c r="W23" i="13"/>
  <c r="W7" i="13"/>
  <c r="W21" i="13"/>
  <c r="W17" i="13"/>
  <c r="W11" i="13"/>
  <c r="W8" i="13"/>
  <c r="W9" i="13"/>
  <c r="W20" i="13"/>
  <c r="W10" i="13"/>
  <c r="W12" i="13"/>
  <c r="W19" i="13"/>
  <c r="W14" i="13"/>
  <c r="W13" i="13"/>
  <c r="D44" i="6" l="1"/>
  <c r="D68" i="6"/>
  <c r="W16" i="5"/>
  <c r="W41" i="5"/>
  <c r="D56" i="6"/>
  <c r="E56" i="6" s="1"/>
  <c r="D47" i="6"/>
  <c r="E47" i="6" s="1"/>
  <c r="D11" i="6"/>
  <c r="D84" i="6"/>
  <c r="E84" i="6" s="1"/>
  <c r="D35" i="6"/>
  <c r="D84" i="9"/>
  <c r="E84" i="9" s="1"/>
  <c r="D67" i="6"/>
  <c r="E67" i="6" s="1"/>
  <c r="D23" i="6"/>
  <c r="E23" i="6" s="1"/>
  <c r="D66" i="9"/>
  <c r="E66" i="9" s="1"/>
  <c r="D16" i="6"/>
  <c r="E16" i="6" s="1"/>
  <c r="D36" i="6"/>
  <c r="E36" i="6" s="1"/>
  <c r="D52" i="6"/>
  <c r="D76" i="6"/>
  <c r="AE12" i="5"/>
  <c r="D54" i="9"/>
  <c r="E54" i="9" s="1"/>
  <c r="D60" i="6"/>
  <c r="E60" i="6" s="1"/>
  <c r="D64" i="6"/>
  <c r="E64" i="6" s="1"/>
  <c r="D69" i="9"/>
  <c r="E69" i="9" s="1"/>
  <c r="D10" i="6"/>
  <c r="E10" i="6" s="1"/>
  <c r="D67" i="43"/>
  <c r="E67" i="43" s="1"/>
  <c r="D72" i="9"/>
  <c r="E72" i="9" s="1"/>
  <c r="D8" i="6"/>
  <c r="E8" i="6" s="1"/>
  <c r="D5" i="43"/>
  <c r="E5" i="43" s="1"/>
  <c r="D36" i="9"/>
  <c r="E36" i="9" s="1"/>
  <c r="D20" i="6"/>
  <c r="E20" i="6" s="1"/>
  <c r="D48" i="9"/>
  <c r="E48" i="9" s="1"/>
  <c r="D32" i="6"/>
  <c r="E32" i="6" s="1"/>
  <c r="D70" i="6"/>
  <c r="E70" i="6" s="1"/>
  <c r="D12" i="6"/>
  <c r="E12" i="6" s="1"/>
  <c r="D7" i="6"/>
  <c r="E7" i="6" s="1"/>
  <c r="D70" i="9"/>
  <c r="E70" i="9" s="1"/>
  <c r="D28" i="6"/>
  <c r="E28" i="6" s="1"/>
  <c r="D48" i="43"/>
  <c r="E48" i="43" s="1"/>
  <c r="AE15" i="5"/>
  <c r="D72" i="6"/>
  <c r="E72" i="6" s="1"/>
  <c r="D24" i="9"/>
  <c r="E24" i="9" s="1"/>
  <c r="D59" i="6"/>
  <c r="E59" i="6" s="1"/>
  <c r="D81" i="9"/>
  <c r="E81" i="9" s="1"/>
  <c r="D34" i="9"/>
  <c r="E34" i="9" s="1"/>
  <c r="D68" i="43"/>
  <c r="E68" i="43" s="1"/>
  <c r="D24" i="6"/>
  <c r="E24" i="6" s="1"/>
  <c r="D79" i="6"/>
  <c r="E79" i="6" s="1"/>
  <c r="D12" i="9"/>
  <c r="E12" i="9" s="1"/>
  <c r="D83" i="6"/>
  <c r="E83" i="6" s="1"/>
  <c r="D4" i="6"/>
  <c r="E4" i="6" s="1"/>
  <c r="D110" i="43"/>
  <c r="E110" i="43" s="1"/>
  <c r="D34" i="6"/>
  <c r="E34" i="6" s="1"/>
  <c r="D79" i="43"/>
  <c r="E79" i="43" s="1"/>
  <c r="D48" i="6"/>
  <c r="E48" i="6" s="1"/>
  <c r="D58" i="6"/>
  <c r="E58" i="6" s="1"/>
  <c r="D60" i="9"/>
  <c r="E60" i="9" s="1"/>
  <c r="D71" i="6"/>
  <c r="E71" i="6" s="1"/>
  <c r="D40" i="6"/>
  <c r="E40" i="6" s="1"/>
  <c r="D69" i="43"/>
  <c r="E69" i="43" s="1"/>
  <c r="D111" i="43"/>
  <c r="E111" i="43" s="1"/>
  <c r="D6" i="43"/>
  <c r="E6" i="43" s="1"/>
  <c r="D132" i="43"/>
  <c r="E132" i="43" s="1"/>
  <c r="AE8" i="5"/>
  <c r="D27" i="43"/>
  <c r="E27" i="43" s="1"/>
  <c r="D94" i="43"/>
  <c r="E94" i="43" s="1"/>
  <c r="D44" i="9"/>
  <c r="E44" i="9" s="1"/>
  <c r="D45" i="9"/>
  <c r="E45" i="9" s="1"/>
  <c r="D80" i="9"/>
  <c r="E80" i="9" s="1"/>
  <c r="D21" i="9"/>
  <c r="E21" i="9" s="1"/>
  <c r="D33" i="9"/>
  <c r="E33" i="9" s="1"/>
  <c r="AC17" i="13"/>
  <c r="AE14" i="5"/>
  <c r="D35" i="43"/>
  <c r="E35" i="43" s="1"/>
  <c r="D55" i="9"/>
  <c r="E55" i="9" s="1"/>
  <c r="D9" i="9"/>
  <c r="E9" i="9" s="1"/>
  <c r="AC10" i="13"/>
  <c r="D57" i="9"/>
  <c r="E57" i="9" s="1"/>
  <c r="D109" i="43"/>
  <c r="E109" i="43" s="1"/>
  <c r="D31" i="43"/>
  <c r="E31" i="43" s="1"/>
  <c r="D4" i="43"/>
  <c r="E4" i="43" s="1"/>
  <c r="D136" i="43"/>
  <c r="E136" i="43" s="1"/>
  <c r="D75" i="43"/>
  <c r="E75" i="43" s="1"/>
  <c r="AC8" i="13"/>
  <c r="D52" i="43"/>
  <c r="E52" i="43" s="1"/>
  <c r="D131" i="43"/>
  <c r="E131" i="43" s="1"/>
  <c r="D115" i="43"/>
  <c r="E115" i="43" s="1"/>
  <c r="D91" i="43"/>
  <c r="E91" i="43" s="1"/>
  <c r="D73" i="43"/>
  <c r="E73" i="43" s="1"/>
  <c r="D45" i="6"/>
  <c r="E45" i="6" s="1"/>
  <c r="D31" i="9"/>
  <c r="E31" i="9" s="1"/>
  <c r="D78" i="9"/>
  <c r="E78" i="9" s="1"/>
  <c r="D43" i="9"/>
  <c r="E43" i="9" s="1"/>
  <c r="AC7" i="13"/>
  <c r="AH7" i="13" s="1"/>
  <c r="D6" i="9"/>
  <c r="E6" i="9" s="1"/>
  <c r="D7" i="9"/>
  <c r="E7" i="9" s="1"/>
  <c r="D18" i="9"/>
  <c r="E18" i="9" s="1"/>
  <c r="D67" i="9"/>
  <c r="E67" i="9" s="1"/>
  <c r="D130" i="43"/>
  <c r="E130" i="43" s="1"/>
  <c r="D30" i="9"/>
  <c r="E30" i="9" s="1"/>
  <c r="D42" i="9"/>
  <c r="E42" i="9" s="1"/>
  <c r="D79" i="9"/>
  <c r="E79" i="9" s="1"/>
  <c r="AC20" i="13"/>
  <c r="W14" i="5"/>
  <c r="D19" i="9"/>
  <c r="E19" i="9" s="1"/>
  <c r="D25" i="43"/>
  <c r="E25" i="43" s="1"/>
  <c r="D100" i="43"/>
  <c r="E100" i="43" s="1"/>
  <c r="D26" i="43"/>
  <c r="E26" i="43" s="1"/>
  <c r="D76" i="9"/>
  <c r="E76" i="9" s="1"/>
  <c r="D23" i="9"/>
  <c r="E23" i="9" s="1"/>
  <c r="D104" i="43"/>
  <c r="E104" i="43" s="1"/>
  <c r="D46" i="43"/>
  <c r="E46" i="43" s="1"/>
  <c r="AC9" i="13"/>
  <c r="D89" i="43"/>
  <c r="E89" i="43" s="1"/>
  <c r="D112" i="43"/>
  <c r="E112" i="43" s="1"/>
  <c r="AC14" i="13"/>
  <c r="D9" i="6"/>
  <c r="E9" i="6" s="1"/>
  <c r="W11" i="5"/>
  <c r="W8" i="5"/>
  <c r="W12" i="5"/>
  <c r="D37" i="43"/>
  <c r="E37" i="43" s="1"/>
  <c r="D33" i="6"/>
  <c r="E33" i="6" s="1"/>
  <c r="W10" i="5"/>
  <c r="D31" i="8" s="1"/>
  <c r="E31" i="8" s="1"/>
  <c r="W13" i="5"/>
  <c r="D34" i="8" s="1"/>
  <c r="E34" i="8" s="1"/>
  <c r="W9" i="5"/>
  <c r="D18" i="8" s="1"/>
  <c r="E18" i="8" s="1"/>
  <c r="W15" i="5"/>
  <c r="W7" i="5"/>
  <c r="D20" i="43"/>
  <c r="E20" i="43" s="1"/>
  <c r="D7" i="43"/>
  <c r="E7" i="43" s="1"/>
  <c r="AE11" i="5"/>
  <c r="AC19" i="13"/>
  <c r="D49" i="43"/>
  <c r="E49" i="43" s="1"/>
  <c r="AE10" i="5"/>
  <c r="D68" i="9"/>
  <c r="E68" i="9" s="1"/>
  <c r="D83" i="43"/>
  <c r="E83" i="43" s="1"/>
  <c r="AC21" i="13"/>
  <c r="D133" i="43"/>
  <c r="E133" i="43" s="1"/>
  <c r="D41" i="43"/>
  <c r="E41" i="43" s="1"/>
  <c r="D121" i="43"/>
  <c r="E121" i="43" s="1"/>
  <c r="D70" i="43"/>
  <c r="E70" i="43" s="1"/>
  <c r="AE9" i="5"/>
  <c r="AE13" i="5"/>
  <c r="D56" i="9"/>
  <c r="E56" i="9" s="1"/>
  <c r="D125" i="43"/>
  <c r="E125" i="43" s="1"/>
  <c r="D142" i="43"/>
  <c r="E142" i="43" s="1"/>
  <c r="D62" i="43"/>
  <c r="E62" i="43" s="1"/>
  <c r="D40" i="9"/>
  <c r="E40" i="9" s="1"/>
  <c r="D96" i="43"/>
  <c r="E96" i="43" s="1"/>
  <c r="D33" i="43"/>
  <c r="E33" i="43" s="1"/>
  <c r="D117" i="43"/>
  <c r="E117" i="43" s="1"/>
  <c r="AC16" i="13"/>
  <c r="D12" i="43"/>
  <c r="E12" i="43" s="1"/>
  <c r="D54" i="43"/>
  <c r="E54" i="43" s="1"/>
  <c r="AH13" i="5"/>
  <c r="V10" i="5"/>
  <c r="V8" i="5"/>
  <c r="V16" i="5"/>
  <c r="V9" i="5"/>
  <c r="V14" i="5"/>
  <c r="V7" i="5"/>
  <c r="V15" i="5"/>
  <c r="V13" i="5"/>
  <c r="V12" i="5"/>
  <c r="V11" i="5"/>
  <c r="D10" i="9"/>
  <c r="E10" i="9" s="1"/>
  <c r="AH9" i="5"/>
  <c r="D120" i="43"/>
  <c r="E120" i="43" s="1"/>
  <c r="AH8" i="5"/>
  <c r="D22" i="9"/>
  <c r="E22" i="9" s="1"/>
  <c r="D4" i="9"/>
  <c r="E4" i="9" s="1"/>
  <c r="D15" i="43"/>
  <c r="E15" i="43" s="1"/>
  <c r="AH11" i="5"/>
  <c r="D16" i="9"/>
  <c r="E16" i="9" s="1"/>
  <c r="D57" i="43"/>
  <c r="E57" i="43" s="1"/>
  <c r="AH15" i="5"/>
  <c r="D141" i="43"/>
  <c r="E141" i="43" s="1"/>
  <c r="D46" i="9"/>
  <c r="E46" i="9" s="1"/>
  <c r="D58" i="9"/>
  <c r="E58" i="9" s="1"/>
  <c r="D28" i="9"/>
  <c r="E28" i="9" s="1"/>
  <c r="AH10" i="5"/>
  <c r="D78" i="43"/>
  <c r="E78" i="43" s="1"/>
  <c r="D82" i="9"/>
  <c r="E82" i="9" s="1"/>
  <c r="AH12" i="5"/>
  <c r="AH14" i="5"/>
  <c r="D36" i="43"/>
  <c r="E36" i="43" s="1"/>
  <c r="D52" i="9"/>
  <c r="E52" i="9" s="1"/>
  <c r="D64" i="9"/>
  <c r="E64" i="9" s="1"/>
  <c r="D55" i="6"/>
  <c r="E55" i="6" s="1"/>
  <c r="D46" i="6"/>
  <c r="E46" i="6" s="1"/>
  <c r="D6" i="6"/>
  <c r="E6" i="6" s="1"/>
  <c r="D144" i="43"/>
  <c r="E144" i="43" s="1"/>
  <c r="D76" i="43"/>
  <c r="E76" i="43" s="1"/>
  <c r="D34" i="43"/>
  <c r="E34" i="43" s="1"/>
  <c r="D8" i="9"/>
  <c r="E8" i="9" s="1"/>
  <c r="D43" i="6"/>
  <c r="E43" i="6" s="1"/>
  <c r="D97" i="43"/>
  <c r="E97" i="43" s="1"/>
  <c r="D22" i="6"/>
  <c r="E22" i="6" s="1"/>
  <c r="D20" i="9"/>
  <c r="E20" i="9" s="1"/>
  <c r="D31" i="6"/>
  <c r="E31" i="6" s="1"/>
  <c r="D82" i="6"/>
  <c r="E82" i="6" s="1"/>
  <c r="D118" i="43"/>
  <c r="E118" i="43" s="1"/>
  <c r="D32" i="9"/>
  <c r="E32" i="9" s="1"/>
  <c r="D19" i="6"/>
  <c r="E19" i="6" s="1"/>
  <c r="D139" i="43"/>
  <c r="E139" i="43" s="1"/>
  <c r="AC13" i="13"/>
  <c r="D5" i="9"/>
  <c r="E5" i="9" s="1"/>
  <c r="D123" i="43"/>
  <c r="E123" i="43" s="1"/>
  <c r="D114" i="43"/>
  <c r="E114" i="43" s="1"/>
  <c r="D18" i="43"/>
  <c r="E18" i="43" s="1"/>
  <c r="D9" i="43"/>
  <c r="E9" i="43" s="1"/>
  <c r="D81" i="43"/>
  <c r="E81" i="43" s="1"/>
  <c r="D135" i="43"/>
  <c r="E135" i="43" s="1"/>
  <c r="D102" i="43"/>
  <c r="E102" i="43" s="1"/>
  <c r="D93" i="43"/>
  <c r="E93" i="43" s="1"/>
  <c r="D39" i="43"/>
  <c r="E39" i="43" s="1"/>
  <c r="D56" i="43"/>
  <c r="E56" i="43" s="1"/>
  <c r="AC23" i="13"/>
  <c r="AC11" i="13"/>
  <c r="D77" i="43"/>
  <c r="E77" i="43" s="1"/>
  <c r="D17" i="9"/>
  <c r="E17" i="9" s="1"/>
  <c r="D58" i="43"/>
  <c r="E58" i="43" s="1"/>
  <c r="D51" i="43"/>
  <c r="E51" i="43" s="1"/>
  <c r="D140" i="43"/>
  <c r="E140" i="43" s="1"/>
  <c r="D54" i="6"/>
  <c r="E54" i="6" s="1"/>
  <c r="D29" i="9"/>
  <c r="E29" i="9" s="1"/>
  <c r="D113" i="43"/>
  <c r="E113" i="43" s="1"/>
  <c r="D8" i="43"/>
  <c r="E8" i="43" s="1"/>
  <c r="D72" i="43"/>
  <c r="E72" i="43" s="1"/>
  <c r="D119" i="43"/>
  <c r="E119" i="43" s="1"/>
  <c r="D21" i="6"/>
  <c r="E21" i="6" s="1"/>
  <c r="D57" i="6"/>
  <c r="E57" i="6" s="1"/>
  <c r="D42" i="6"/>
  <c r="E42" i="6" s="1"/>
  <c r="D41" i="9"/>
  <c r="E41" i="9" s="1"/>
  <c r="D78" i="6"/>
  <c r="E78" i="6" s="1"/>
  <c r="D53" i="9"/>
  <c r="E53" i="9" s="1"/>
  <c r="AC12" i="13"/>
  <c r="D69" i="6"/>
  <c r="E69" i="6" s="1"/>
  <c r="D81" i="6"/>
  <c r="E81" i="6" s="1"/>
  <c r="D21" i="43"/>
  <c r="E21" i="43" s="1"/>
  <c r="D18" i="6"/>
  <c r="E18" i="6" s="1"/>
  <c r="D84" i="43"/>
  <c r="E84" i="43" s="1"/>
  <c r="D30" i="6"/>
  <c r="E30" i="6" s="1"/>
  <c r="D77" i="9"/>
  <c r="E77" i="9" s="1"/>
  <c r="D66" i="6"/>
  <c r="E66" i="6" s="1"/>
  <c r="D65" i="9"/>
  <c r="E65" i="9" s="1"/>
  <c r="AC24" i="13"/>
  <c r="D35" i="9"/>
  <c r="E35" i="9" s="1"/>
  <c r="D71" i="9"/>
  <c r="E71" i="9" s="1"/>
  <c r="D38" i="43"/>
  <c r="E38" i="43" s="1"/>
  <c r="D61" i="43"/>
  <c r="E61" i="43" s="1"/>
  <c r="D122" i="43"/>
  <c r="E122" i="43" s="1"/>
  <c r="D59" i="43"/>
  <c r="E59" i="43" s="1"/>
  <c r="D47" i="9"/>
  <c r="E47" i="9" s="1"/>
  <c r="D83" i="9"/>
  <c r="E83" i="9" s="1"/>
  <c r="D17" i="43"/>
  <c r="E17" i="43" s="1"/>
  <c r="D59" i="9"/>
  <c r="E59" i="9" s="1"/>
  <c r="D80" i="43"/>
  <c r="E80" i="43" s="1"/>
  <c r="D11" i="9"/>
  <c r="E11" i="9" s="1"/>
  <c r="D101" i="43"/>
  <c r="E101" i="43" s="1"/>
  <c r="D29" i="43"/>
  <c r="E29" i="43" s="1"/>
  <c r="D63" i="43"/>
  <c r="E63" i="43" s="1"/>
  <c r="D13" i="43"/>
  <c r="E13" i="43" s="1"/>
  <c r="D92" i="43"/>
  <c r="E92" i="43" s="1"/>
  <c r="D147" i="43"/>
  <c r="E147" i="43" s="1"/>
  <c r="AC22" i="13"/>
  <c r="D98" i="43"/>
  <c r="E98" i="43" s="1"/>
  <c r="D134" i="43"/>
  <c r="E134" i="43" s="1"/>
  <c r="D105" i="43"/>
  <c r="E105" i="43" s="1"/>
  <c r="D50" i="43"/>
  <c r="E50" i="43" s="1"/>
  <c r="D42" i="43"/>
  <c r="E42" i="43" s="1"/>
  <c r="D145" i="43"/>
  <c r="E145" i="43" s="1"/>
  <c r="AC18" i="13"/>
  <c r="D19" i="43"/>
  <c r="E19" i="43" s="1"/>
  <c r="D82" i="43"/>
  <c r="E82" i="43" s="1"/>
  <c r="D103" i="43"/>
  <c r="E103" i="43" s="1"/>
  <c r="D40" i="43"/>
  <c r="E40" i="43" s="1"/>
  <c r="D142" i="42"/>
  <c r="D79" i="42"/>
  <c r="D18" i="42"/>
  <c r="D121" i="42"/>
  <c r="D60" i="42"/>
  <c r="AB21" i="13"/>
  <c r="D39" i="42"/>
  <c r="D100" i="42"/>
  <c r="AB10" i="13"/>
  <c r="D133" i="42"/>
  <c r="D70" i="42"/>
  <c r="D7" i="42"/>
  <c r="D112" i="42"/>
  <c r="D49" i="42"/>
  <c r="D91" i="42"/>
  <c r="D28" i="42"/>
  <c r="D47" i="41"/>
  <c r="D110" i="41"/>
  <c r="D89" i="41"/>
  <c r="D26" i="41"/>
  <c r="D68" i="41"/>
  <c r="D131" i="41"/>
  <c r="AA8" i="13"/>
  <c r="D5" i="41"/>
  <c r="E48" i="40"/>
  <c r="E110" i="40"/>
  <c r="E91" i="40"/>
  <c r="E18" i="40"/>
  <c r="E58" i="40"/>
  <c r="E27" i="40"/>
  <c r="E98" i="40"/>
  <c r="E72" i="40"/>
  <c r="E89" i="40"/>
  <c r="E97" i="40"/>
  <c r="E46" i="40"/>
  <c r="E20" i="40"/>
  <c r="E115" i="40"/>
  <c r="E53" i="40"/>
  <c r="E117" i="42"/>
  <c r="E57" i="40"/>
  <c r="D123" i="42"/>
  <c r="D62" i="42"/>
  <c r="D102" i="42"/>
  <c r="D41" i="42"/>
  <c r="AB23" i="13"/>
  <c r="D81" i="42"/>
  <c r="D20" i="42"/>
  <c r="D144" i="42"/>
  <c r="E121" i="40"/>
  <c r="E4" i="40"/>
  <c r="E125" i="40"/>
  <c r="E73" i="40"/>
  <c r="D105" i="42"/>
  <c r="D42" i="42"/>
  <c r="AB24" i="13"/>
  <c r="D147" i="42"/>
  <c r="D84" i="42"/>
  <c r="D21" i="42"/>
  <c r="D126" i="42"/>
  <c r="D63" i="42"/>
  <c r="D130" i="41"/>
  <c r="D4" i="41"/>
  <c r="D46" i="41"/>
  <c r="D109" i="41"/>
  <c r="AA7" i="13"/>
  <c r="AF7" i="13" s="1"/>
  <c r="D88" i="41"/>
  <c r="D25" i="41"/>
  <c r="D67" i="41"/>
  <c r="D73" i="41"/>
  <c r="D10" i="41"/>
  <c r="D136" i="41"/>
  <c r="D52" i="41"/>
  <c r="D115" i="41"/>
  <c r="D94" i="41"/>
  <c r="D31" i="41"/>
  <c r="AA14" i="13"/>
  <c r="E32" i="43"/>
  <c r="E134" i="40"/>
  <c r="E82" i="40"/>
  <c r="D90" i="42"/>
  <c r="D27" i="42"/>
  <c r="D132" i="42"/>
  <c r="D69" i="42"/>
  <c r="D6" i="42"/>
  <c r="AB9" i="13"/>
  <c r="D48" i="42"/>
  <c r="D111" i="42"/>
  <c r="D80" i="42"/>
  <c r="D19" i="42"/>
  <c r="AB22" i="13"/>
  <c r="D122" i="42"/>
  <c r="D61" i="42"/>
  <c r="D101" i="42"/>
  <c r="D40" i="42"/>
  <c r="D143" i="42"/>
  <c r="D102" i="41"/>
  <c r="D39" i="41"/>
  <c r="D81" i="41"/>
  <c r="D18" i="41"/>
  <c r="AA21" i="13"/>
  <c r="D144" i="41"/>
  <c r="D123" i="41"/>
  <c r="D60" i="41"/>
  <c r="D83" i="41"/>
  <c r="D20" i="41"/>
  <c r="D146" i="41"/>
  <c r="D62" i="41"/>
  <c r="AA23" i="13"/>
  <c r="D125" i="41"/>
  <c r="D104" i="41"/>
  <c r="D41" i="41"/>
  <c r="E95" i="43"/>
  <c r="E29" i="40"/>
  <c r="E38" i="40"/>
  <c r="E88" i="43"/>
  <c r="E81" i="40"/>
  <c r="E16" i="40"/>
  <c r="E90" i="40"/>
  <c r="E124" i="43"/>
  <c r="E54" i="40"/>
  <c r="E56" i="40"/>
  <c r="E135" i="40"/>
  <c r="E118" i="40"/>
  <c r="E62" i="40"/>
  <c r="E28" i="40"/>
  <c r="E136" i="40"/>
  <c r="E116" i="40"/>
  <c r="E10" i="43"/>
  <c r="E12" i="42"/>
  <c r="E63" i="40"/>
  <c r="E120" i="40"/>
  <c r="E60" i="40"/>
  <c r="D55" i="41"/>
  <c r="D118" i="41"/>
  <c r="D97" i="41"/>
  <c r="D34" i="41"/>
  <c r="AA17" i="13"/>
  <c r="D13" i="41"/>
  <c r="D76" i="41"/>
  <c r="D139" i="41"/>
  <c r="E145" i="40"/>
  <c r="E101" i="40"/>
  <c r="E39" i="40"/>
  <c r="E9" i="40"/>
  <c r="E11" i="40"/>
  <c r="E75" i="42"/>
  <c r="AB8" i="13"/>
  <c r="D89" i="42"/>
  <c r="D26" i="42"/>
  <c r="D131" i="42"/>
  <c r="D68" i="42"/>
  <c r="D110" i="42"/>
  <c r="D47" i="42"/>
  <c r="D5" i="42"/>
  <c r="D91" i="41"/>
  <c r="D28" i="41"/>
  <c r="D70" i="41"/>
  <c r="D49" i="41"/>
  <c r="D133" i="41"/>
  <c r="AA10" i="13"/>
  <c r="D112" i="41"/>
  <c r="D7" i="41"/>
  <c r="D138" i="41"/>
  <c r="D54" i="41"/>
  <c r="D117" i="41"/>
  <c r="D96" i="41"/>
  <c r="D33" i="41"/>
  <c r="D75" i="41"/>
  <c r="AA16" i="13"/>
  <c r="D12" i="41"/>
  <c r="E116" i="43"/>
  <c r="E19" i="40"/>
  <c r="E59" i="40"/>
  <c r="E60" i="43"/>
  <c r="E144" i="40"/>
  <c r="E111" i="40"/>
  <c r="E12" i="40"/>
  <c r="E16" i="43"/>
  <c r="E119" i="40"/>
  <c r="E30" i="40"/>
  <c r="E47" i="40"/>
  <c r="E13" i="40"/>
  <c r="E109" i="40"/>
  <c r="E83" i="40"/>
  <c r="E49" i="40"/>
  <c r="E74" i="40"/>
  <c r="E54" i="42"/>
  <c r="E143" i="43"/>
  <c r="E126" i="40"/>
  <c r="E14" i="43"/>
  <c r="E15" i="40"/>
  <c r="E71" i="40"/>
  <c r="E117" i="40"/>
  <c r="E35" i="40"/>
  <c r="E55" i="40"/>
  <c r="E105" i="40"/>
  <c r="AB20" i="13"/>
  <c r="D141" i="42"/>
  <c r="D78" i="42"/>
  <c r="D17" i="42"/>
  <c r="D120" i="42"/>
  <c r="D59" i="42"/>
  <c r="D38" i="42"/>
  <c r="D99" i="42"/>
  <c r="D124" i="42"/>
  <c r="D57" i="42"/>
  <c r="AB18" i="13"/>
  <c r="D103" i="42"/>
  <c r="D36" i="42"/>
  <c r="D145" i="42"/>
  <c r="D15" i="42"/>
  <c r="D82" i="42"/>
  <c r="D72" i="42"/>
  <c r="D9" i="42"/>
  <c r="D114" i="42"/>
  <c r="D51" i="42"/>
  <c r="AB13" i="13"/>
  <c r="D93" i="42"/>
  <c r="D30" i="42"/>
  <c r="D135" i="42"/>
  <c r="D98" i="42"/>
  <c r="D140" i="42"/>
  <c r="D77" i="42"/>
  <c r="D14" i="42"/>
  <c r="AB11" i="13"/>
  <c r="D56" i="42"/>
  <c r="D119" i="42"/>
  <c r="D35" i="42"/>
  <c r="D15" i="41"/>
  <c r="D141" i="41"/>
  <c r="D57" i="41"/>
  <c r="D120" i="41"/>
  <c r="D78" i="41"/>
  <c r="AA18" i="13"/>
  <c r="D36" i="41"/>
  <c r="D99" i="41"/>
  <c r="D92" i="41"/>
  <c r="D29" i="41"/>
  <c r="D71" i="41"/>
  <c r="D134" i="41"/>
  <c r="D8" i="41"/>
  <c r="D113" i="41"/>
  <c r="D50" i="41"/>
  <c r="AA12" i="13"/>
  <c r="E11" i="43"/>
  <c r="E92" i="40"/>
  <c r="E40" i="40"/>
  <c r="E122" i="40"/>
  <c r="E71" i="43"/>
  <c r="E102" i="40"/>
  <c r="E79" i="40"/>
  <c r="E126" i="43"/>
  <c r="E6" i="40"/>
  <c r="E75" i="40"/>
  <c r="E93" i="40"/>
  <c r="E5" i="40"/>
  <c r="E67" i="40"/>
  <c r="E28" i="43"/>
  <c r="E146" i="40"/>
  <c r="E112" i="40"/>
  <c r="E10" i="40"/>
  <c r="E137" i="40"/>
  <c r="E138" i="42"/>
  <c r="E21" i="40"/>
  <c r="E78" i="40"/>
  <c r="E113" i="40"/>
  <c r="AB14" i="13"/>
  <c r="D115" i="42"/>
  <c r="D52" i="42"/>
  <c r="D31" i="42"/>
  <c r="D94" i="42"/>
  <c r="D136" i="42"/>
  <c r="D10" i="42"/>
  <c r="D73" i="42"/>
  <c r="D34" i="42"/>
  <c r="D97" i="42"/>
  <c r="D139" i="42"/>
  <c r="D76" i="42"/>
  <c r="D13" i="42"/>
  <c r="AB17" i="13"/>
  <c r="D118" i="42"/>
  <c r="D55" i="42"/>
  <c r="D142" i="41"/>
  <c r="D58" i="41"/>
  <c r="D121" i="41"/>
  <c r="D37" i="41"/>
  <c r="AA19" i="13"/>
  <c r="D100" i="41"/>
  <c r="D79" i="41"/>
  <c r="D16" i="41"/>
  <c r="D11" i="41"/>
  <c r="D137" i="41"/>
  <c r="D53" i="41"/>
  <c r="D116" i="41"/>
  <c r="AA15" i="13"/>
  <c r="D95" i="41"/>
  <c r="D74" i="41"/>
  <c r="D32" i="41"/>
  <c r="D119" i="41"/>
  <c r="D98" i="41"/>
  <c r="D35" i="41"/>
  <c r="AA11" i="13"/>
  <c r="D77" i="41"/>
  <c r="D140" i="41"/>
  <c r="D56" i="41"/>
  <c r="D14" i="41"/>
  <c r="E53" i="43"/>
  <c r="E50" i="40"/>
  <c r="E103" i="40"/>
  <c r="E99" i="43"/>
  <c r="E17" i="40"/>
  <c r="E142" i="40"/>
  <c r="E138" i="40"/>
  <c r="E14" i="40"/>
  <c r="E68" i="40"/>
  <c r="E76" i="40"/>
  <c r="E130" i="40"/>
  <c r="E41" i="40"/>
  <c r="E7" i="40"/>
  <c r="E31" i="40"/>
  <c r="E96" i="42"/>
  <c r="E84" i="40"/>
  <c r="E141" i="40"/>
  <c r="D104" i="42"/>
  <c r="D37" i="42"/>
  <c r="D146" i="42"/>
  <c r="D83" i="42"/>
  <c r="D16" i="42"/>
  <c r="AB19" i="13"/>
  <c r="D125" i="42"/>
  <c r="D58" i="42"/>
  <c r="D72" i="41"/>
  <c r="D135" i="41"/>
  <c r="D9" i="41"/>
  <c r="AA13" i="13"/>
  <c r="D51" i="41"/>
  <c r="D93" i="41"/>
  <c r="D114" i="41"/>
  <c r="D30" i="41"/>
  <c r="E137" i="43"/>
  <c r="E61" i="40"/>
  <c r="E80" i="40"/>
  <c r="E69" i="40"/>
  <c r="E36" i="40"/>
  <c r="D82" i="41"/>
  <c r="D19" i="41"/>
  <c r="D145" i="41"/>
  <c r="D61" i="41"/>
  <c r="D124" i="41"/>
  <c r="D40" i="41"/>
  <c r="D103" i="41"/>
  <c r="AA22" i="13"/>
  <c r="D101" i="41"/>
  <c r="D38" i="41"/>
  <c r="D80" i="41"/>
  <c r="D17" i="41"/>
  <c r="D59" i="41"/>
  <c r="D122" i="41"/>
  <c r="AA20" i="13"/>
  <c r="D143" i="41"/>
  <c r="E146" i="43"/>
  <c r="E37" i="40"/>
  <c r="E33" i="40"/>
  <c r="E90" i="43"/>
  <c r="E77" i="40"/>
  <c r="E51" i="40"/>
  <c r="E131" i="40"/>
  <c r="E139" i="40"/>
  <c r="E25" i="40"/>
  <c r="E47" i="43"/>
  <c r="E70" i="40"/>
  <c r="E94" i="40"/>
  <c r="E32" i="40"/>
  <c r="E55" i="43"/>
  <c r="E33" i="42"/>
  <c r="E30" i="43"/>
  <c r="E147" i="40"/>
  <c r="D134" i="42"/>
  <c r="AB12" i="13"/>
  <c r="D71" i="42"/>
  <c r="D8" i="42"/>
  <c r="D113" i="42"/>
  <c r="D50" i="42"/>
  <c r="D92" i="42"/>
  <c r="D29" i="42"/>
  <c r="D88" i="42"/>
  <c r="D25" i="42"/>
  <c r="AB7" i="13"/>
  <c r="AG7" i="13" s="1"/>
  <c r="D4" i="42"/>
  <c r="D130" i="42"/>
  <c r="D46" i="42"/>
  <c r="D109" i="42"/>
  <c r="D67" i="42"/>
  <c r="D111" i="41"/>
  <c r="D90" i="41"/>
  <c r="D27" i="41"/>
  <c r="AA9" i="13"/>
  <c r="D132" i="41"/>
  <c r="D6" i="41"/>
  <c r="D48" i="41"/>
  <c r="D69" i="41"/>
  <c r="D63" i="41"/>
  <c r="D126" i="41"/>
  <c r="D42" i="41"/>
  <c r="D105" i="41"/>
  <c r="D21" i="41"/>
  <c r="AA24" i="13"/>
  <c r="D84" i="41"/>
  <c r="D147" i="41"/>
  <c r="D116" i="42"/>
  <c r="D53" i="42"/>
  <c r="D32" i="42"/>
  <c r="D95" i="42"/>
  <c r="AB15" i="13"/>
  <c r="D74" i="42"/>
  <c r="D11" i="42"/>
  <c r="D137" i="42"/>
  <c r="E74" i="43"/>
  <c r="E8" i="40"/>
  <c r="E124" i="40"/>
  <c r="E143" i="40"/>
  <c r="E123" i="40"/>
  <c r="E100" i="40"/>
  <c r="E138" i="43"/>
  <c r="E132" i="40"/>
  <c r="E96" i="40"/>
  <c r="E140" i="40"/>
  <c r="E114" i="40"/>
  <c r="E26" i="40"/>
  <c r="E34" i="40"/>
  <c r="E88" i="40"/>
  <c r="E104" i="40"/>
  <c r="E133" i="40"/>
  <c r="E52" i="40"/>
  <c r="E95" i="40"/>
  <c r="E42" i="40"/>
  <c r="E99" i="40"/>
  <c r="E11" i="6"/>
  <c r="E41" i="6"/>
  <c r="E17" i="6"/>
  <c r="E44" i="6"/>
  <c r="E52" i="6"/>
  <c r="E29" i="6"/>
  <c r="E53" i="6"/>
  <c r="E68" i="6"/>
  <c r="E35" i="6"/>
  <c r="E65" i="6"/>
  <c r="E80" i="6"/>
  <c r="E76" i="6"/>
  <c r="E5" i="6"/>
  <c r="E77" i="6"/>
  <c r="AH8" i="13" l="1"/>
  <c r="AH9" i="13"/>
  <c r="AH16" i="13"/>
  <c r="AH18" i="13"/>
  <c r="AH22" i="13"/>
  <c r="AH23" i="13"/>
  <c r="AH21" i="13"/>
  <c r="AH15" i="13"/>
  <c r="AH12" i="13"/>
  <c r="AH14" i="13"/>
  <c r="AH19" i="13"/>
  <c r="AH10" i="13"/>
  <c r="AH24" i="13"/>
  <c r="D22" i="8"/>
  <c r="E22" i="8" s="1"/>
  <c r="AH20" i="13"/>
  <c r="AH13" i="13"/>
  <c r="D67" i="8"/>
  <c r="E67" i="8" s="1"/>
  <c r="D46" i="8"/>
  <c r="E46" i="8" s="1"/>
  <c r="AH17" i="13"/>
  <c r="AH11" i="13"/>
  <c r="D82" i="8"/>
  <c r="E82" i="8" s="1"/>
  <c r="D7" i="8"/>
  <c r="E7" i="8" s="1"/>
  <c r="D66" i="8"/>
  <c r="E66" i="8" s="1"/>
  <c r="AB14" i="5"/>
  <c r="D71" i="8"/>
  <c r="E71" i="8" s="1"/>
  <c r="D83" i="8"/>
  <c r="E83" i="8" s="1"/>
  <c r="D23" i="8"/>
  <c r="E23" i="8" s="1"/>
  <c r="D35" i="8"/>
  <c r="E35" i="8" s="1"/>
  <c r="D59" i="8"/>
  <c r="E59" i="8" s="1"/>
  <c r="D47" i="8"/>
  <c r="E47" i="8" s="1"/>
  <c r="D11" i="8"/>
  <c r="E11" i="8" s="1"/>
  <c r="D70" i="8"/>
  <c r="E70" i="8" s="1"/>
  <c r="D10" i="8"/>
  <c r="E10" i="8" s="1"/>
  <c r="D42" i="8"/>
  <c r="E42" i="8" s="1"/>
  <c r="D30" i="8"/>
  <c r="E30" i="8" s="1"/>
  <c r="AB13" i="5"/>
  <c r="D58" i="8"/>
  <c r="E58" i="8" s="1"/>
  <c r="AB10" i="5"/>
  <c r="D43" i="8"/>
  <c r="E43" i="8" s="1"/>
  <c r="D55" i="8"/>
  <c r="E55" i="8" s="1"/>
  <c r="D19" i="8"/>
  <c r="E19" i="8" s="1"/>
  <c r="AB12" i="5"/>
  <c r="D21" i="8"/>
  <c r="E21" i="8" s="1"/>
  <c r="D45" i="8"/>
  <c r="E45" i="8" s="1"/>
  <c r="D9" i="8"/>
  <c r="E9" i="8" s="1"/>
  <c r="D69" i="8"/>
  <c r="E69" i="8" s="1"/>
  <c r="D81" i="8"/>
  <c r="E81" i="8" s="1"/>
  <c r="D33" i="8"/>
  <c r="E33" i="8" s="1"/>
  <c r="D57" i="8"/>
  <c r="E57" i="8" s="1"/>
  <c r="AB7" i="5"/>
  <c r="D76" i="8"/>
  <c r="E76" i="8" s="1"/>
  <c r="D64" i="8"/>
  <c r="E64" i="8" s="1"/>
  <c r="D52" i="8"/>
  <c r="E52" i="8" s="1"/>
  <c r="D28" i="8"/>
  <c r="E28" i="8" s="1"/>
  <c r="D40" i="8"/>
  <c r="E40" i="8" s="1"/>
  <c r="D16" i="8"/>
  <c r="E16" i="8" s="1"/>
  <c r="D4" i="8"/>
  <c r="E4" i="8" s="1"/>
  <c r="AB8" i="5"/>
  <c r="D41" i="8"/>
  <c r="E41" i="8" s="1"/>
  <c r="D65" i="8"/>
  <c r="E65" i="8" s="1"/>
  <c r="D53" i="8"/>
  <c r="E53" i="8" s="1"/>
  <c r="D29" i="8"/>
  <c r="E29" i="8" s="1"/>
  <c r="D17" i="8"/>
  <c r="E17" i="8" s="1"/>
  <c r="D5" i="8"/>
  <c r="E5" i="8" s="1"/>
  <c r="D77" i="8"/>
  <c r="E77" i="8" s="1"/>
  <c r="AB15" i="5"/>
  <c r="D12" i="8"/>
  <c r="E12" i="8" s="1"/>
  <c r="D24" i="8"/>
  <c r="E24" i="8" s="1"/>
  <c r="D84" i="8"/>
  <c r="E84" i="8" s="1"/>
  <c r="D60" i="8"/>
  <c r="E60" i="8" s="1"/>
  <c r="D48" i="8"/>
  <c r="E48" i="8" s="1"/>
  <c r="D36" i="8"/>
  <c r="E36" i="8" s="1"/>
  <c r="D72" i="8"/>
  <c r="E72" i="8" s="1"/>
  <c r="AB11" i="5"/>
  <c r="D68" i="8"/>
  <c r="E68" i="8" s="1"/>
  <c r="D56" i="8"/>
  <c r="E56" i="8" s="1"/>
  <c r="D32" i="8"/>
  <c r="E32" i="8" s="1"/>
  <c r="D44" i="8"/>
  <c r="E44" i="8" s="1"/>
  <c r="D20" i="8"/>
  <c r="E20" i="8" s="1"/>
  <c r="D8" i="8"/>
  <c r="E8" i="8" s="1"/>
  <c r="D80" i="8"/>
  <c r="E80" i="8" s="1"/>
  <c r="D79" i="8"/>
  <c r="E79" i="8" s="1"/>
  <c r="AB9" i="5"/>
  <c r="D78" i="8"/>
  <c r="E78" i="8" s="1"/>
  <c r="D54" i="8"/>
  <c r="E54" i="8" s="1"/>
  <c r="D6" i="8"/>
  <c r="E6" i="8" s="1"/>
  <c r="D81" i="7"/>
  <c r="E81" i="7" s="1"/>
  <c r="D33" i="7"/>
  <c r="E33" i="7" s="1"/>
  <c r="D21" i="7"/>
  <c r="E21" i="7" s="1"/>
  <c r="D9" i="7"/>
  <c r="E9" i="7" s="1"/>
  <c r="D69" i="7"/>
  <c r="E69" i="7" s="1"/>
  <c r="AA12" i="5"/>
  <c r="D57" i="7"/>
  <c r="E57" i="7" s="1"/>
  <c r="D45" i="7"/>
  <c r="E45" i="7" s="1"/>
  <c r="AA10" i="5"/>
  <c r="D7" i="7"/>
  <c r="E7" i="7" s="1"/>
  <c r="D19" i="7"/>
  <c r="E19" i="7" s="1"/>
  <c r="D79" i="7"/>
  <c r="E79" i="7" s="1"/>
  <c r="D55" i="7"/>
  <c r="E55" i="7" s="1"/>
  <c r="D67" i="7"/>
  <c r="E67" i="7" s="1"/>
  <c r="D31" i="7"/>
  <c r="E31" i="7" s="1"/>
  <c r="D43" i="7"/>
  <c r="E43" i="7" s="1"/>
  <c r="AA13" i="5"/>
  <c r="D58" i="7"/>
  <c r="E58" i="7" s="1"/>
  <c r="D34" i="7"/>
  <c r="E34" i="7" s="1"/>
  <c r="D10" i="7"/>
  <c r="E10" i="7" s="1"/>
  <c r="D22" i="7"/>
  <c r="E22" i="7" s="1"/>
  <c r="D82" i="7"/>
  <c r="E82" i="7" s="1"/>
  <c r="D70" i="7"/>
  <c r="E70" i="7" s="1"/>
  <c r="D46" i="7"/>
  <c r="E46" i="7" s="1"/>
  <c r="AA15" i="5"/>
  <c r="D24" i="7"/>
  <c r="E24" i="7" s="1"/>
  <c r="D72" i="7"/>
  <c r="E72" i="7" s="1"/>
  <c r="D84" i="7"/>
  <c r="E84" i="7" s="1"/>
  <c r="D48" i="7"/>
  <c r="E48" i="7" s="1"/>
  <c r="D60" i="7"/>
  <c r="E60" i="7" s="1"/>
  <c r="D36" i="7"/>
  <c r="E36" i="7" s="1"/>
  <c r="D12" i="7"/>
  <c r="E12" i="7" s="1"/>
  <c r="D76" i="7"/>
  <c r="E76" i="7" s="1"/>
  <c r="D28" i="7"/>
  <c r="E28" i="7" s="1"/>
  <c r="D52" i="7"/>
  <c r="E52" i="7" s="1"/>
  <c r="D64" i="7"/>
  <c r="E64" i="7" s="1"/>
  <c r="AA7" i="5"/>
  <c r="AF7" i="5" s="1"/>
  <c r="D40" i="7"/>
  <c r="E40" i="7" s="1"/>
  <c r="D16" i="7"/>
  <c r="E16" i="7" s="1"/>
  <c r="D4" i="7"/>
  <c r="E4" i="7" s="1"/>
  <c r="AA14" i="5"/>
  <c r="D47" i="7"/>
  <c r="E47" i="7" s="1"/>
  <c r="D11" i="7"/>
  <c r="E11" i="7" s="1"/>
  <c r="D23" i="7"/>
  <c r="E23" i="7" s="1"/>
  <c r="D59" i="7"/>
  <c r="E59" i="7" s="1"/>
  <c r="D83" i="7"/>
  <c r="E83" i="7" s="1"/>
  <c r="D71" i="7"/>
  <c r="E71" i="7" s="1"/>
  <c r="D35" i="7"/>
  <c r="E35" i="7" s="1"/>
  <c r="D68" i="7"/>
  <c r="E68" i="7" s="1"/>
  <c r="D32" i="7"/>
  <c r="E32" i="7" s="1"/>
  <c r="D56" i="7"/>
  <c r="E56" i="7" s="1"/>
  <c r="D44" i="7"/>
  <c r="E44" i="7" s="1"/>
  <c r="D8" i="7"/>
  <c r="E8" i="7" s="1"/>
  <c r="D80" i="7"/>
  <c r="E80" i="7" s="1"/>
  <c r="D20" i="7"/>
  <c r="E20" i="7" s="1"/>
  <c r="AA11" i="5"/>
  <c r="AA9" i="5"/>
  <c r="D6" i="7"/>
  <c r="E6" i="7" s="1"/>
  <c r="D78" i="7"/>
  <c r="E78" i="7" s="1"/>
  <c r="D18" i="7"/>
  <c r="E18" i="7" s="1"/>
  <c r="D54" i="7"/>
  <c r="E54" i="7" s="1"/>
  <c r="D42" i="7"/>
  <c r="E42" i="7" s="1"/>
  <c r="D66" i="7"/>
  <c r="E66" i="7" s="1"/>
  <c r="D30" i="7"/>
  <c r="E30" i="7" s="1"/>
  <c r="AA8" i="5"/>
  <c r="D17" i="7"/>
  <c r="E17" i="7" s="1"/>
  <c r="D5" i="7"/>
  <c r="E5" i="7" s="1"/>
  <c r="D77" i="7"/>
  <c r="E77" i="7" s="1"/>
  <c r="D29" i="7"/>
  <c r="E29" i="7" s="1"/>
  <c r="D41" i="7"/>
  <c r="E41" i="7" s="1"/>
  <c r="D53" i="7"/>
  <c r="E53" i="7" s="1"/>
  <c r="D65" i="7"/>
  <c r="E65" i="7" s="1"/>
  <c r="AF9" i="13"/>
  <c r="AF22" i="13"/>
  <c r="AF11" i="13"/>
  <c r="AF20" i="13"/>
  <c r="AF13" i="13"/>
  <c r="AF12" i="13"/>
  <c r="AF16" i="13"/>
  <c r="AF15" i="13"/>
  <c r="AF10" i="13"/>
  <c r="AF19" i="13"/>
  <c r="AF18" i="13"/>
  <c r="AF24" i="13"/>
  <c r="AF17" i="13"/>
  <c r="AF23" i="13"/>
  <c r="AF21" i="13"/>
  <c r="AG12" i="13"/>
  <c r="AF14" i="13"/>
  <c r="AG16" i="13"/>
  <c r="AG14" i="13"/>
  <c r="AG15" i="13"/>
  <c r="AG18" i="13"/>
  <c r="AF8" i="13"/>
  <c r="E114" i="41"/>
  <c r="E119" i="41"/>
  <c r="E36" i="41"/>
  <c r="E30" i="42"/>
  <c r="E15" i="42"/>
  <c r="E28" i="41"/>
  <c r="E118" i="41"/>
  <c r="E104" i="41"/>
  <c r="E67" i="41"/>
  <c r="E63" i="42"/>
  <c r="E144" i="42"/>
  <c r="E68" i="41"/>
  <c r="E112" i="42"/>
  <c r="E100" i="42"/>
  <c r="E21" i="41"/>
  <c r="E132" i="41"/>
  <c r="E130" i="42"/>
  <c r="E113" i="42"/>
  <c r="E17" i="41"/>
  <c r="E61" i="41"/>
  <c r="E93" i="41"/>
  <c r="AG19" i="13"/>
  <c r="E14" i="41"/>
  <c r="E32" i="41"/>
  <c r="E16" i="41"/>
  <c r="E55" i="42"/>
  <c r="E73" i="42"/>
  <c r="E113" i="41"/>
  <c r="E56" i="42"/>
  <c r="E93" i="42"/>
  <c r="E145" i="42"/>
  <c r="E59" i="42"/>
  <c r="E138" i="41"/>
  <c r="E91" i="41"/>
  <c r="AG8" i="13"/>
  <c r="E55" i="41"/>
  <c r="E125" i="41"/>
  <c r="E144" i="41"/>
  <c r="E101" i="42"/>
  <c r="AG9" i="13"/>
  <c r="E31" i="41"/>
  <c r="E25" i="41"/>
  <c r="E126" i="42"/>
  <c r="E22" i="40"/>
  <c r="F15" i="40" s="1"/>
  <c r="G15" i="40" s="1"/>
  <c r="E20" i="42"/>
  <c r="E26" i="41"/>
  <c r="E7" i="42"/>
  <c r="E39" i="42"/>
  <c r="E127" i="40"/>
  <c r="F110" i="40" s="1"/>
  <c r="G110" i="40" s="1"/>
  <c r="E54" i="41"/>
  <c r="E105" i="41"/>
  <c r="E4" i="42"/>
  <c r="E80" i="41"/>
  <c r="E145" i="41"/>
  <c r="E16" i="42"/>
  <c r="E56" i="41"/>
  <c r="E74" i="41"/>
  <c r="E79" i="41"/>
  <c r="E118" i="42"/>
  <c r="E10" i="42"/>
  <c r="E8" i="41"/>
  <c r="E78" i="41"/>
  <c r="AG11" i="13"/>
  <c r="AG13" i="13"/>
  <c r="E36" i="42"/>
  <c r="E120" i="42"/>
  <c r="E12" i="41"/>
  <c r="E7" i="41"/>
  <c r="E5" i="42"/>
  <c r="E139" i="41"/>
  <c r="E61" i="42"/>
  <c r="E6" i="42"/>
  <c r="E94" i="41"/>
  <c r="E88" i="41"/>
  <c r="E21" i="42"/>
  <c r="E81" i="42"/>
  <c r="E64" i="43"/>
  <c r="F56" i="43" s="1"/>
  <c r="G56" i="43" s="1"/>
  <c r="E89" i="41"/>
  <c r="E70" i="42"/>
  <c r="AG21" i="13"/>
  <c r="E74" i="42"/>
  <c r="E125" i="42"/>
  <c r="E34" i="42"/>
  <c r="E50" i="41"/>
  <c r="E119" i="42"/>
  <c r="E38" i="42"/>
  <c r="E89" i="42"/>
  <c r="E123" i="41"/>
  <c r="E40" i="42"/>
  <c r="E48" i="42"/>
  <c r="E95" i="42"/>
  <c r="E8" i="42"/>
  <c r="E51" i="41"/>
  <c r="E106" i="40"/>
  <c r="F94" i="40" s="1"/>
  <c r="G94" i="40" s="1"/>
  <c r="E148" i="43"/>
  <c r="F133" i="43" s="1"/>
  <c r="G133" i="43" s="1"/>
  <c r="E32" i="42"/>
  <c r="E42" i="41"/>
  <c r="E27" i="41"/>
  <c r="E71" i="42"/>
  <c r="E43" i="40"/>
  <c r="F39" i="40" s="1"/>
  <c r="G39" i="40" s="1"/>
  <c r="E38" i="41"/>
  <c r="E19" i="41"/>
  <c r="E83" i="42"/>
  <c r="E140" i="41"/>
  <c r="E95" i="41"/>
  <c r="E100" i="41"/>
  <c r="AG17" i="13"/>
  <c r="E136" i="42"/>
  <c r="E134" i="41"/>
  <c r="E120" i="41"/>
  <c r="E14" i="42"/>
  <c r="E51" i="42"/>
  <c r="E103" i="42"/>
  <c r="E17" i="42"/>
  <c r="E112" i="41"/>
  <c r="E47" i="42"/>
  <c r="E76" i="41"/>
  <c r="E62" i="41"/>
  <c r="E18" i="41"/>
  <c r="E122" i="42"/>
  <c r="E69" i="42"/>
  <c r="E115" i="41"/>
  <c r="E84" i="42"/>
  <c r="AG23" i="13"/>
  <c r="E110" i="41"/>
  <c r="E133" i="42"/>
  <c r="E60" i="42"/>
  <c r="E142" i="41"/>
  <c r="F114" i="40"/>
  <c r="G114" i="40" s="1"/>
  <c r="E101" i="41"/>
  <c r="E146" i="42"/>
  <c r="E13" i="42"/>
  <c r="E85" i="40"/>
  <c r="F82" i="40" s="1"/>
  <c r="G82" i="40" s="1"/>
  <c r="E127" i="43"/>
  <c r="F123" i="43" s="1"/>
  <c r="G123" i="43" s="1"/>
  <c r="E77" i="42"/>
  <c r="E78" i="42"/>
  <c r="F119" i="40"/>
  <c r="G119" i="40" s="1"/>
  <c r="E148" i="40"/>
  <c r="F147" i="40" s="1"/>
  <c r="G147" i="40" s="1"/>
  <c r="E75" i="41"/>
  <c r="E110" i="42"/>
  <c r="E13" i="41"/>
  <c r="E146" i="41"/>
  <c r="E81" i="41"/>
  <c r="AG22" i="13"/>
  <c r="E132" i="42"/>
  <c r="E52" i="41"/>
  <c r="E109" i="41"/>
  <c r="E147" i="42"/>
  <c r="E41" i="42"/>
  <c r="E85" i="43"/>
  <c r="F77" i="43" s="1"/>
  <c r="G77" i="43" s="1"/>
  <c r="E47" i="41"/>
  <c r="AG10" i="13"/>
  <c r="E121" i="42"/>
  <c r="E124" i="41"/>
  <c r="E53" i="42"/>
  <c r="E90" i="41"/>
  <c r="E82" i="41"/>
  <c r="E43" i="43"/>
  <c r="F27" i="43" s="1"/>
  <c r="G27" i="43" s="1"/>
  <c r="E77" i="41"/>
  <c r="E94" i="42"/>
  <c r="E71" i="41"/>
  <c r="E116" i="42"/>
  <c r="E63" i="41"/>
  <c r="E111" i="41"/>
  <c r="E88" i="42"/>
  <c r="E134" i="42"/>
  <c r="E143" i="41"/>
  <c r="E135" i="41"/>
  <c r="E37" i="42"/>
  <c r="E116" i="41"/>
  <c r="E37" i="41"/>
  <c r="E76" i="42"/>
  <c r="E31" i="42"/>
  <c r="E29" i="41"/>
  <c r="E141" i="41"/>
  <c r="E140" i="42"/>
  <c r="E9" i="42"/>
  <c r="E57" i="42"/>
  <c r="E141" i="42"/>
  <c r="E33" i="41"/>
  <c r="E133" i="41"/>
  <c r="E68" i="42"/>
  <c r="E20" i="41"/>
  <c r="E39" i="41"/>
  <c r="E19" i="42"/>
  <c r="E27" i="42"/>
  <c r="E136" i="41"/>
  <c r="E46" i="41"/>
  <c r="AG24" i="13"/>
  <c r="E102" i="42"/>
  <c r="E5" i="41"/>
  <c r="E28" i="42"/>
  <c r="E18" i="42"/>
  <c r="E9" i="41"/>
  <c r="E57" i="41"/>
  <c r="E147" i="41"/>
  <c r="E29" i="42"/>
  <c r="E103" i="41"/>
  <c r="E72" i="41"/>
  <c r="E35" i="41"/>
  <c r="E121" i="41"/>
  <c r="E139" i="42"/>
  <c r="E52" i="42"/>
  <c r="E92" i="41"/>
  <c r="E15" i="41"/>
  <c r="E98" i="42"/>
  <c r="E72" i="42"/>
  <c r="E124" i="42"/>
  <c r="AG20" i="13"/>
  <c r="E96" i="41"/>
  <c r="E49" i="41"/>
  <c r="E131" i="42"/>
  <c r="E34" i="41"/>
  <c r="E83" i="41"/>
  <c r="E102" i="41"/>
  <c r="E80" i="42"/>
  <c r="E90" i="42"/>
  <c r="E10" i="41"/>
  <c r="E4" i="41"/>
  <c r="E42" i="42"/>
  <c r="E62" i="42"/>
  <c r="E91" i="42"/>
  <c r="E79" i="42"/>
  <c r="E6" i="41"/>
  <c r="E46" i="42"/>
  <c r="E50" i="42"/>
  <c r="E59" i="41"/>
  <c r="E11" i="41"/>
  <c r="E126" i="41"/>
  <c r="E25" i="42"/>
  <c r="E114" i="42"/>
  <c r="E137" i="42"/>
  <c r="E69" i="41"/>
  <c r="E67" i="42"/>
  <c r="E104" i="42"/>
  <c r="E22" i="43"/>
  <c r="F7" i="43" s="1"/>
  <c r="G7" i="43" s="1"/>
  <c r="E53" i="41"/>
  <c r="E11" i="42"/>
  <c r="E84" i="41"/>
  <c r="E48" i="41"/>
  <c r="E109" i="42"/>
  <c r="E92" i="42"/>
  <c r="E122" i="41"/>
  <c r="E40" i="41"/>
  <c r="E30" i="41"/>
  <c r="E58" i="42"/>
  <c r="E98" i="41"/>
  <c r="E137" i="41"/>
  <c r="E58" i="41"/>
  <c r="E97" i="42"/>
  <c r="E115" i="42"/>
  <c r="E99" i="41"/>
  <c r="E35" i="42"/>
  <c r="E135" i="42"/>
  <c r="E82" i="42"/>
  <c r="E99" i="42"/>
  <c r="E117" i="41"/>
  <c r="E70" i="41"/>
  <c r="E26" i="42"/>
  <c r="E97" i="41"/>
  <c r="E106" i="43"/>
  <c r="F96" i="43" s="1"/>
  <c r="G96" i="43" s="1"/>
  <c r="E41" i="41"/>
  <c r="E60" i="41"/>
  <c r="E143" i="42"/>
  <c r="E111" i="42"/>
  <c r="E73" i="41"/>
  <c r="E130" i="41"/>
  <c r="E105" i="42"/>
  <c r="E123" i="42"/>
  <c r="E64" i="40"/>
  <c r="F59" i="40" s="1"/>
  <c r="G59" i="40" s="1"/>
  <c r="E131" i="41"/>
  <c r="E49" i="42"/>
  <c r="E142" i="42"/>
  <c r="E73" i="9"/>
  <c r="E49" i="9"/>
  <c r="E85" i="9"/>
  <c r="E73" i="6"/>
  <c r="E37" i="9"/>
  <c r="E13" i="9"/>
  <c r="E61" i="9"/>
  <c r="E37" i="6"/>
  <c r="E25" i="9"/>
  <c r="E61" i="6"/>
  <c r="E49" i="6"/>
  <c r="E25" i="6"/>
  <c r="E13" i="6"/>
  <c r="E85" i="6"/>
  <c r="AG11" i="5" l="1"/>
  <c r="AG8" i="5"/>
  <c r="AG15" i="5"/>
  <c r="F89" i="40"/>
  <c r="G89" i="40" s="1"/>
  <c r="E85" i="8"/>
  <c r="F78" i="8" s="1"/>
  <c r="G78" i="8" s="1"/>
  <c r="E61" i="8"/>
  <c r="F59" i="8" s="1"/>
  <c r="G59" i="8" s="1"/>
  <c r="E73" i="8"/>
  <c r="F66" i="8" s="1"/>
  <c r="G66" i="8" s="1"/>
  <c r="F126" i="40"/>
  <c r="G126" i="40" s="1"/>
  <c r="F100" i="40"/>
  <c r="G100" i="40" s="1"/>
  <c r="E25" i="7"/>
  <c r="F19" i="7" s="1"/>
  <c r="G19" i="7" s="1"/>
  <c r="AF8" i="5"/>
  <c r="AF9" i="5"/>
  <c r="AF14" i="5"/>
  <c r="E13" i="8"/>
  <c r="F6" i="8" s="1"/>
  <c r="G6" i="8" s="1"/>
  <c r="E25" i="8"/>
  <c r="F20" i="8" s="1"/>
  <c r="G20" i="8" s="1"/>
  <c r="AG13" i="5"/>
  <c r="F101" i="40"/>
  <c r="G101" i="40" s="1"/>
  <c r="AG9" i="5"/>
  <c r="E49" i="8"/>
  <c r="F43" i="8" s="1"/>
  <c r="G43" i="8" s="1"/>
  <c r="E37" i="8"/>
  <c r="F34" i="8" s="1"/>
  <c r="G34" i="8" s="1"/>
  <c r="F91" i="40"/>
  <c r="G91" i="40" s="1"/>
  <c r="F11" i="40"/>
  <c r="G11" i="40" s="1"/>
  <c r="F47" i="43"/>
  <c r="G47" i="43" s="1"/>
  <c r="F54" i="43"/>
  <c r="G54" i="43" s="1"/>
  <c r="F57" i="43"/>
  <c r="G57" i="43" s="1"/>
  <c r="F50" i="43"/>
  <c r="G50" i="43" s="1"/>
  <c r="F36" i="40"/>
  <c r="G36" i="40" s="1"/>
  <c r="F20" i="40"/>
  <c r="G20" i="40" s="1"/>
  <c r="F7" i="40"/>
  <c r="G7" i="40" s="1"/>
  <c r="AG7" i="5"/>
  <c r="AG14" i="5"/>
  <c r="AG12" i="5"/>
  <c r="F116" i="40"/>
  <c r="G116" i="40" s="1"/>
  <c r="F81" i="40"/>
  <c r="G81" i="40" s="1"/>
  <c r="F16" i="40"/>
  <c r="G16" i="40" s="1"/>
  <c r="E37" i="7"/>
  <c r="F28" i="7" s="1"/>
  <c r="G28" i="7" s="1"/>
  <c r="H28" i="7" s="1"/>
  <c r="AF11" i="5"/>
  <c r="E13" i="7"/>
  <c r="F10" i="7" s="1"/>
  <c r="G10" i="7" s="1"/>
  <c r="AG10" i="5"/>
  <c r="F59" i="43"/>
  <c r="G59" i="43" s="1"/>
  <c r="E85" i="7"/>
  <c r="F78" i="7" s="1"/>
  <c r="G78" i="7" s="1"/>
  <c r="E49" i="7"/>
  <c r="F48" i="7" s="1"/>
  <c r="G48" i="7" s="1"/>
  <c r="E61" i="7"/>
  <c r="F53" i="7" s="1"/>
  <c r="G53" i="7" s="1"/>
  <c r="E73" i="7"/>
  <c r="F70" i="7" s="1"/>
  <c r="G70" i="7" s="1"/>
  <c r="AF12" i="5"/>
  <c r="F51" i="43"/>
  <c r="G51" i="43" s="1"/>
  <c r="F120" i="40"/>
  <c r="G120" i="40" s="1"/>
  <c r="F115" i="40"/>
  <c r="G115" i="40" s="1"/>
  <c r="F124" i="40"/>
  <c r="G124" i="40" s="1"/>
  <c r="F122" i="40"/>
  <c r="G122" i="40" s="1"/>
  <c r="F37" i="43"/>
  <c r="G37" i="43" s="1"/>
  <c r="F83" i="43"/>
  <c r="G83" i="43" s="1"/>
  <c r="F140" i="43"/>
  <c r="G140" i="43" s="1"/>
  <c r="AF15" i="5"/>
  <c r="AF13" i="5"/>
  <c r="AF10" i="5"/>
  <c r="F35" i="40"/>
  <c r="G35" i="40" s="1"/>
  <c r="F32" i="40"/>
  <c r="G32" i="40" s="1"/>
  <c r="F27" i="40"/>
  <c r="G27" i="40" s="1"/>
  <c r="F41" i="40"/>
  <c r="G41" i="40" s="1"/>
  <c r="F34" i="40"/>
  <c r="G34" i="40" s="1"/>
  <c r="F9" i="40"/>
  <c r="G9" i="40" s="1"/>
  <c r="F37" i="40"/>
  <c r="G37" i="40" s="1"/>
  <c r="F133" i="40"/>
  <c r="G133" i="40" s="1"/>
  <c r="F143" i="40"/>
  <c r="G143" i="40" s="1"/>
  <c r="F142" i="40"/>
  <c r="G142" i="40" s="1"/>
  <c r="F123" i="40"/>
  <c r="G123" i="40" s="1"/>
  <c r="F125" i="40"/>
  <c r="G125" i="40" s="1"/>
  <c r="F111" i="40"/>
  <c r="G111" i="40" s="1"/>
  <c r="F121" i="40"/>
  <c r="G121" i="40" s="1"/>
  <c r="F145" i="43"/>
  <c r="G145" i="43" s="1"/>
  <c r="F32" i="43"/>
  <c r="G32" i="43" s="1"/>
  <c r="F75" i="43"/>
  <c r="G75" i="43" s="1"/>
  <c r="F5" i="40"/>
  <c r="G5" i="40" s="1"/>
  <c r="F78" i="40"/>
  <c r="G78" i="40" s="1"/>
  <c r="F79" i="43"/>
  <c r="G79" i="43" s="1"/>
  <c r="F10" i="40"/>
  <c r="G10" i="40" s="1"/>
  <c r="F68" i="40"/>
  <c r="G68" i="40" s="1"/>
  <c r="F12" i="40"/>
  <c r="G12" i="40" s="1"/>
  <c r="F18" i="40"/>
  <c r="G18" i="40" s="1"/>
  <c r="F19" i="40"/>
  <c r="G19" i="40" s="1"/>
  <c r="F13" i="40"/>
  <c r="G13" i="40" s="1"/>
  <c r="F72" i="40"/>
  <c r="G72" i="40" s="1"/>
  <c r="F130" i="43"/>
  <c r="G130" i="43" s="1"/>
  <c r="H130" i="43" s="1"/>
  <c r="F139" i="40"/>
  <c r="G139" i="40" s="1"/>
  <c r="F139" i="43"/>
  <c r="G139" i="43" s="1"/>
  <c r="F81" i="43"/>
  <c r="G81" i="43" s="1"/>
  <c r="F84" i="43"/>
  <c r="G84" i="43" s="1"/>
  <c r="F48" i="43"/>
  <c r="G48" i="43" s="1"/>
  <c r="F76" i="43"/>
  <c r="G76" i="43" s="1"/>
  <c r="F71" i="43"/>
  <c r="G71" i="43" s="1"/>
  <c r="F25" i="40"/>
  <c r="G25" i="40" s="1"/>
  <c r="H25" i="40" s="1"/>
  <c r="F83" i="40"/>
  <c r="G83" i="40" s="1"/>
  <c r="F62" i="43"/>
  <c r="G62" i="43" s="1"/>
  <c r="F63" i="43"/>
  <c r="G63" i="43" s="1"/>
  <c r="F28" i="40"/>
  <c r="G28" i="40" s="1"/>
  <c r="F68" i="43"/>
  <c r="G68" i="43" s="1"/>
  <c r="F46" i="43"/>
  <c r="G46" i="43" s="1"/>
  <c r="H46" i="43" s="1"/>
  <c r="F29" i="43"/>
  <c r="G29" i="43" s="1"/>
  <c r="F6" i="40"/>
  <c r="G6" i="40" s="1"/>
  <c r="F25" i="43"/>
  <c r="G25" i="43" s="1"/>
  <c r="H25" i="43" s="1"/>
  <c r="F30" i="43"/>
  <c r="G30" i="43" s="1"/>
  <c r="F26" i="43"/>
  <c r="G26" i="43" s="1"/>
  <c r="F21" i="40"/>
  <c r="G21" i="40" s="1"/>
  <c r="F126" i="43"/>
  <c r="G126" i="43" s="1"/>
  <c r="F114" i="43"/>
  <c r="G114" i="43" s="1"/>
  <c r="F119" i="43"/>
  <c r="G119" i="43" s="1"/>
  <c r="F38" i="40"/>
  <c r="G38" i="40" s="1"/>
  <c r="F70" i="40"/>
  <c r="G70" i="40" s="1"/>
  <c r="F38" i="43"/>
  <c r="G38" i="43" s="1"/>
  <c r="F104" i="40"/>
  <c r="G104" i="40" s="1"/>
  <c r="F84" i="40"/>
  <c r="G84" i="40" s="1"/>
  <c r="F94" i="43"/>
  <c r="G94" i="43" s="1"/>
  <c r="F71" i="40"/>
  <c r="G71" i="40" s="1"/>
  <c r="F109" i="43"/>
  <c r="G109" i="43" s="1"/>
  <c r="H109" i="43" s="1"/>
  <c r="F90" i="40"/>
  <c r="G90" i="40" s="1"/>
  <c r="F82" i="43"/>
  <c r="G82" i="43" s="1"/>
  <c r="F79" i="40"/>
  <c r="G79" i="40" s="1"/>
  <c r="F132" i="40"/>
  <c r="G132" i="40" s="1"/>
  <c r="F146" i="40"/>
  <c r="G146" i="40" s="1"/>
  <c r="F112" i="43"/>
  <c r="G112" i="43" s="1"/>
  <c r="F135" i="40"/>
  <c r="G135" i="40" s="1"/>
  <c r="F88" i="40"/>
  <c r="G88" i="40" s="1"/>
  <c r="H88" i="40" s="1"/>
  <c r="F98" i="40"/>
  <c r="G98" i="40" s="1"/>
  <c r="F73" i="43"/>
  <c r="G73" i="43" s="1"/>
  <c r="F92" i="43"/>
  <c r="G92" i="43" s="1"/>
  <c r="F67" i="40"/>
  <c r="G67" i="40" s="1"/>
  <c r="H67" i="40" s="1"/>
  <c r="F97" i="40"/>
  <c r="G97" i="40" s="1"/>
  <c r="F103" i="43"/>
  <c r="G103" i="43" s="1"/>
  <c r="F98" i="43"/>
  <c r="G98" i="43" s="1"/>
  <c r="F144" i="40"/>
  <c r="G144" i="40" s="1"/>
  <c r="F134" i="40"/>
  <c r="G134" i="40" s="1"/>
  <c r="F99" i="40"/>
  <c r="G99" i="40" s="1"/>
  <c r="F145" i="40"/>
  <c r="G145" i="40" s="1"/>
  <c r="F36" i="43"/>
  <c r="G36" i="43" s="1"/>
  <c r="F105" i="40"/>
  <c r="G105" i="40" s="1"/>
  <c r="F93" i="43"/>
  <c r="G93" i="43" s="1"/>
  <c r="F92" i="40"/>
  <c r="G92" i="40" s="1"/>
  <c r="F99" i="43"/>
  <c r="G99" i="43" s="1"/>
  <c r="F96" i="40"/>
  <c r="G96" i="40" s="1"/>
  <c r="F117" i="40"/>
  <c r="G117" i="40" s="1"/>
  <c r="F112" i="40"/>
  <c r="G112" i="40" s="1"/>
  <c r="F109" i="40"/>
  <c r="G109" i="40" s="1"/>
  <c r="H109" i="40" s="1"/>
  <c r="F39" i="43"/>
  <c r="G39" i="43" s="1"/>
  <c r="F113" i="40"/>
  <c r="G113" i="40" s="1"/>
  <c r="F100" i="43"/>
  <c r="G100" i="43" s="1"/>
  <c r="F137" i="40"/>
  <c r="G137" i="40" s="1"/>
  <c r="F77" i="40"/>
  <c r="G77" i="40" s="1"/>
  <c r="F95" i="43"/>
  <c r="G95" i="43" s="1"/>
  <c r="F80" i="40"/>
  <c r="G80" i="40" s="1"/>
  <c r="F102" i="40"/>
  <c r="G102" i="40" s="1"/>
  <c r="F140" i="40"/>
  <c r="G140" i="40" s="1"/>
  <c r="F101" i="43"/>
  <c r="G101" i="43" s="1"/>
  <c r="F97" i="43"/>
  <c r="G97" i="43" s="1"/>
  <c r="F72" i="43"/>
  <c r="G72" i="43" s="1"/>
  <c r="F34" i="43"/>
  <c r="G34" i="43" s="1"/>
  <c r="F75" i="40"/>
  <c r="G75" i="40" s="1"/>
  <c r="F102" i="43"/>
  <c r="G102" i="43" s="1"/>
  <c r="F4" i="40"/>
  <c r="G4" i="40" s="1"/>
  <c r="H4" i="40" s="1"/>
  <c r="F141" i="40"/>
  <c r="G141" i="40" s="1"/>
  <c r="F50" i="40"/>
  <c r="G50" i="40" s="1"/>
  <c r="E127" i="41"/>
  <c r="F111" i="41" s="1"/>
  <c r="F51" i="40"/>
  <c r="G51" i="40" s="1"/>
  <c r="F52" i="40"/>
  <c r="G52" i="40" s="1"/>
  <c r="F55" i="40"/>
  <c r="G55" i="40" s="1"/>
  <c r="F48" i="40"/>
  <c r="G48" i="40" s="1"/>
  <c r="E22" i="41"/>
  <c r="F11" i="41" s="1"/>
  <c r="F136" i="43"/>
  <c r="G136" i="43" s="1"/>
  <c r="F12" i="43"/>
  <c r="G12" i="43" s="1"/>
  <c r="F33" i="40"/>
  <c r="G33" i="40" s="1"/>
  <c r="F105" i="43"/>
  <c r="G105" i="43" s="1"/>
  <c r="E22" i="42"/>
  <c r="F20" i="42" s="1"/>
  <c r="G20" i="42" s="1"/>
  <c r="F40" i="40"/>
  <c r="G40" i="40" s="1"/>
  <c r="F33" i="43"/>
  <c r="G33" i="43" s="1"/>
  <c r="E43" i="41"/>
  <c r="F30" i="41" s="1"/>
  <c r="G30" i="41" s="1"/>
  <c r="F42" i="40"/>
  <c r="G42" i="40" s="1"/>
  <c r="F134" i="43"/>
  <c r="G134" i="43" s="1"/>
  <c r="F143" i="43"/>
  <c r="G143" i="43" s="1"/>
  <c r="E85" i="41"/>
  <c r="F69" i="41" s="1"/>
  <c r="G69" i="41" s="1"/>
  <c r="E85" i="42"/>
  <c r="F67" i="42" s="1"/>
  <c r="G67" i="42" s="1"/>
  <c r="H67" i="42" s="1"/>
  <c r="F21" i="43"/>
  <c r="G21" i="43" s="1"/>
  <c r="F17" i="43"/>
  <c r="G17" i="43" s="1"/>
  <c r="F5" i="43"/>
  <c r="G5" i="43" s="1"/>
  <c r="F76" i="40"/>
  <c r="G76" i="40" s="1"/>
  <c r="F55" i="43"/>
  <c r="G55" i="43" s="1"/>
  <c r="F121" i="43"/>
  <c r="G121" i="43" s="1"/>
  <c r="F58" i="43"/>
  <c r="G58" i="43" s="1"/>
  <c r="F144" i="43"/>
  <c r="G144" i="43" s="1"/>
  <c r="F73" i="40"/>
  <c r="G73" i="40" s="1"/>
  <c r="F14" i="43"/>
  <c r="G14" i="43" s="1"/>
  <c r="F61" i="40"/>
  <c r="G61" i="40" s="1"/>
  <c r="F15" i="43"/>
  <c r="G15" i="43" s="1"/>
  <c r="F10" i="43"/>
  <c r="G10" i="43" s="1"/>
  <c r="F58" i="40"/>
  <c r="G58" i="40" s="1"/>
  <c r="F54" i="40"/>
  <c r="G54" i="40" s="1"/>
  <c r="F52" i="43"/>
  <c r="G52" i="43" s="1"/>
  <c r="F115" i="43"/>
  <c r="G115" i="43" s="1"/>
  <c r="F41" i="43"/>
  <c r="G41" i="43" s="1"/>
  <c r="F103" i="40"/>
  <c r="G103" i="40" s="1"/>
  <c r="F28" i="43"/>
  <c r="G28" i="43" s="1"/>
  <c r="F49" i="43"/>
  <c r="G49" i="43" s="1"/>
  <c r="F93" i="40"/>
  <c r="G93" i="40" s="1"/>
  <c r="E148" i="42"/>
  <c r="F130" i="42" s="1"/>
  <c r="G130" i="42" s="1"/>
  <c r="H130" i="42" s="1"/>
  <c r="F8" i="40"/>
  <c r="G8" i="40" s="1"/>
  <c r="F113" i="43"/>
  <c r="G113" i="43" s="1"/>
  <c r="F63" i="40"/>
  <c r="G63" i="40" s="1"/>
  <c r="F60" i="40"/>
  <c r="G60" i="40" s="1"/>
  <c r="F13" i="43"/>
  <c r="G13" i="43" s="1"/>
  <c r="E148" i="41"/>
  <c r="F133" i="41" s="1"/>
  <c r="G133" i="41" s="1"/>
  <c r="F8" i="43"/>
  <c r="G8" i="43" s="1"/>
  <c r="F18" i="43"/>
  <c r="G18" i="43" s="1"/>
  <c r="F104" i="43"/>
  <c r="G104" i="43" s="1"/>
  <c r="F6" i="43"/>
  <c r="G6" i="43" s="1"/>
  <c r="F89" i="43"/>
  <c r="G89" i="43" s="1"/>
  <c r="F132" i="43"/>
  <c r="G132" i="43" s="1"/>
  <c r="F117" i="43"/>
  <c r="G117" i="43" s="1"/>
  <c r="F20" i="43"/>
  <c r="G20" i="43" s="1"/>
  <c r="F29" i="40"/>
  <c r="G29" i="40" s="1"/>
  <c r="F53" i="43"/>
  <c r="G53" i="43" s="1"/>
  <c r="F136" i="40"/>
  <c r="G136" i="40" s="1"/>
  <c r="F60" i="43"/>
  <c r="G60" i="43" s="1"/>
  <c r="F91" i="43"/>
  <c r="G91" i="43" s="1"/>
  <c r="F31" i="43"/>
  <c r="G31" i="43" s="1"/>
  <c r="F116" i="43"/>
  <c r="G116" i="43" s="1"/>
  <c r="F118" i="43"/>
  <c r="G118" i="43" s="1"/>
  <c r="F17" i="40"/>
  <c r="G17" i="40" s="1"/>
  <c r="F90" i="43"/>
  <c r="G90" i="43" s="1"/>
  <c r="F120" i="43"/>
  <c r="G120" i="43" s="1"/>
  <c r="F14" i="40"/>
  <c r="G14" i="40" s="1"/>
  <c r="F9" i="43"/>
  <c r="G9" i="43" s="1"/>
  <c r="F142" i="43"/>
  <c r="G142" i="43" s="1"/>
  <c r="F131" i="43"/>
  <c r="G131" i="43" s="1"/>
  <c r="F88" i="43"/>
  <c r="G88" i="43" s="1"/>
  <c r="H88" i="43" s="1"/>
  <c r="E127" i="42"/>
  <c r="F109" i="42" s="1"/>
  <c r="G109" i="42" s="1"/>
  <c r="H109" i="42" s="1"/>
  <c r="F137" i="43"/>
  <c r="G137" i="43" s="1"/>
  <c r="F147" i="43"/>
  <c r="G147" i="43" s="1"/>
  <c r="H147" i="43" s="1"/>
  <c r="E64" i="42"/>
  <c r="F46" i="42" s="1"/>
  <c r="G46" i="42" s="1"/>
  <c r="H46" i="42" s="1"/>
  <c r="F47" i="40"/>
  <c r="G47" i="40" s="1"/>
  <c r="E64" i="41"/>
  <c r="F48" i="41" s="1"/>
  <c r="G48" i="41" s="1"/>
  <c r="F11" i="43"/>
  <c r="G11" i="43" s="1"/>
  <c r="E43" i="42"/>
  <c r="F42" i="42" s="1"/>
  <c r="G42" i="42" s="1"/>
  <c r="E106" i="42"/>
  <c r="F98" i="42" s="1"/>
  <c r="G98" i="42" s="1"/>
  <c r="F35" i="43"/>
  <c r="G35" i="43" s="1"/>
  <c r="F67" i="43"/>
  <c r="G67" i="43" s="1"/>
  <c r="H67" i="43" s="1"/>
  <c r="F74" i="43"/>
  <c r="G74" i="43" s="1"/>
  <c r="F40" i="43"/>
  <c r="G40" i="43" s="1"/>
  <c r="F78" i="43"/>
  <c r="G78" i="43" s="1"/>
  <c r="F130" i="40"/>
  <c r="G130" i="40" s="1"/>
  <c r="H130" i="40" s="1"/>
  <c r="F69" i="43"/>
  <c r="G69" i="43" s="1"/>
  <c r="E106" i="41"/>
  <c r="F93" i="41" s="1"/>
  <c r="G93" i="41" s="1"/>
  <c r="F95" i="40"/>
  <c r="G95" i="40" s="1"/>
  <c r="F122" i="43"/>
  <c r="G122" i="43" s="1"/>
  <c r="F42" i="43"/>
  <c r="G42" i="43" s="1"/>
  <c r="F138" i="40"/>
  <c r="G138" i="40" s="1"/>
  <c r="F69" i="40"/>
  <c r="G69" i="40" s="1"/>
  <c r="F131" i="40"/>
  <c r="G131" i="40" s="1"/>
  <c r="F138" i="43"/>
  <c r="G138" i="43" s="1"/>
  <c r="F53" i="40"/>
  <c r="G53" i="40" s="1"/>
  <c r="F118" i="40"/>
  <c r="G118" i="40" s="1"/>
  <c r="F61" i="43"/>
  <c r="G61" i="43" s="1"/>
  <c r="F56" i="40"/>
  <c r="G56" i="40" s="1"/>
  <c r="F46" i="40"/>
  <c r="G46" i="40" s="1"/>
  <c r="H46" i="40" s="1"/>
  <c r="F4" i="43"/>
  <c r="G4" i="43" s="1"/>
  <c r="H4" i="43" s="1"/>
  <c r="F57" i="40"/>
  <c r="G57" i="40" s="1"/>
  <c r="F141" i="43"/>
  <c r="G141" i="43" s="1"/>
  <c r="F110" i="43"/>
  <c r="G110" i="43" s="1"/>
  <c r="F125" i="43"/>
  <c r="G125" i="43" s="1"/>
  <c r="F49" i="40"/>
  <c r="G49" i="40" s="1"/>
  <c r="F146" i="43"/>
  <c r="G146" i="43" s="1"/>
  <c r="F16" i="43"/>
  <c r="G16" i="43" s="1"/>
  <c r="F19" i="43"/>
  <c r="G19" i="43" s="1"/>
  <c r="F74" i="40"/>
  <c r="G74" i="40" s="1"/>
  <c r="F30" i="40"/>
  <c r="G30" i="40" s="1"/>
  <c r="F31" i="40"/>
  <c r="G31" i="40" s="1"/>
  <c r="F111" i="43"/>
  <c r="G111" i="43" s="1"/>
  <c r="F62" i="40"/>
  <c r="G62" i="40" s="1"/>
  <c r="F124" i="43"/>
  <c r="G124" i="43" s="1"/>
  <c r="F70" i="43"/>
  <c r="G70" i="43" s="1"/>
  <c r="F80" i="43"/>
  <c r="G80" i="43" s="1"/>
  <c r="F26" i="40"/>
  <c r="G26" i="40" s="1"/>
  <c r="F135" i="43"/>
  <c r="G135" i="43" s="1"/>
  <c r="F16" i="6"/>
  <c r="G16" i="6" s="1"/>
  <c r="H16" i="6" s="1"/>
  <c r="F65" i="6"/>
  <c r="G65" i="6" s="1"/>
  <c r="F40" i="6"/>
  <c r="G40" i="6" s="1"/>
  <c r="H40" i="6" s="1"/>
  <c r="F4" i="9"/>
  <c r="G4" i="9" s="1"/>
  <c r="H4" i="9" s="1"/>
  <c r="F8" i="8"/>
  <c r="G8" i="8" s="1"/>
  <c r="F67" i="9"/>
  <c r="G67" i="9" s="1"/>
  <c r="F68" i="9"/>
  <c r="G68" i="9" s="1"/>
  <c r="F65" i="9"/>
  <c r="G65" i="9" s="1"/>
  <c r="F70" i="9"/>
  <c r="G70" i="9" s="1"/>
  <c r="F66" i="9"/>
  <c r="G66" i="9" s="1"/>
  <c r="F72" i="9"/>
  <c r="G72" i="9" s="1"/>
  <c r="F69" i="9"/>
  <c r="G69" i="9" s="1"/>
  <c r="F71" i="9"/>
  <c r="G71" i="9" s="1"/>
  <c r="F60" i="9"/>
  <c r="G60" i="9" s="1"/>
  <c r="F43" i="9"/>
  <c r="G43" i="9" s="1"/>
  <c r="F41" i="9"/>
  <c r="G41" i="9" s="1"/>
  <c r="F81" i="9"/>
  <c r="G81" i="9" s="1"/>
  <c r="F84" i="9"/>
  <c r="G84" i="9" s="1"/>
  <c r="F82" i="9"/>
  <c r="G82" i="9" s="1"/>
  <c r="F44" i="9"/>
  <c r="G44" i="9" s="1"/>
  <c r="F78" i="9"/>
  <c r="G78" i="9" s="1"/>
  <c r="F48" i="9"/>
  <c r="G48" i="9" s="1"/>
  <c r="F47" i="9"/>
  <c r="G47" i="9" s="1"/>
  <c r="F45" i="9"/>
  <c r="G45" i="9" s="1"/>
  <c r="F21" i="9"/>
  <c r="G21" i="9" s="1"/>
  <c r="F33" i="9"/>
  <c r="G33" i="9" s="1"/>
  <c r="F30" i="9"/>
  <c r="G30" i="9" s="1"/>
  <c r="F11" i="9"/>
  <c r="G11" i="9" s="1"/>
  <c r="F7" i="9"/>
  <c r="G7" i="9" s="1"/>
  <c r="F10" i="9"/>
  <c r="G10" i="9" s="1"/>
  <c r="F9" i="9"/>
  <c r="G9" i="9" s="1"/>
  <c r="F6" i="9"/>
  <c r="G6" i="9" s="1"/>
  <c r="F16" i="9"/>
  <c r="G16" i="9" s="1"/>
  <c r="H16" i="9" s="1"/>
  <c r="F19" i="9"/>
  <c r="G19" i="9" s="1"/>
  <c r="F79" i="9"/>
  <c r="G79" i="9" s="1"/>
  <c r="F77" i="9"/>
  <c r="G77" i="9" s="1"/>
  <c r="F46" i="9"/>
  <c r="G46" i="9" s="1"/>
  <c r="F35" i="9"/>
  <c r="G35" i="9" s="1"/>
  <c r="F59" i="9"/>
  <c r="G59" i="9" s="1"/>
  <c r="F31" i="9"/>
  <c r="G31" i="9" s="1"/>
  <c r="F28" i="9"/>
  <c r="G28" i="9" s="1"/>
  <c r="H28" i="9" s="1"/>
  <c r="F34" i="9"/>
  <c r="G34" i="9" s="1"/>
  <c r="F54" i="9"/>
  <c r="G54" i="9" s="1"/>
  <c r="F58" i="9"/>
  <c r="G58" i="9" s="1"/>
  <c r="F55" i="9"/>
  <c r="G55" i="9" s="1"/>
  <c r="F36" i="9"/>
  <c r="G36" i="9" s="1"/>
  <c r="F32" i="9"/>
  <c r="G32" i="9" s="1"/>
  <c r="F9" i="6"/>
  <c r="G9" i="6" s="1"/>
  <c r="F8" i="6"/>
  <c r="G8" i="6" s="1"/>
  <c r="F7" i="6"/>
  <c r="G7" i="6" s="1"/>
  <c r="F6" i="6"/>
  <c r="G6" i="6" s="1"/>
  <c r="F10" i="6"/>
  <c r="G10" i="6" s="1"/>
  <c r="F5" i="6"/>
  <c r="G5" i="6" s="1"/>
  <c r="F4" i="6"/>
  <c r="G4" i="6" s="1"/>
  <c r="H4" i="6" s="1"/>
  <c r="F12" i="6"/>
  <c r="G12" i="6" s="1"/>
  <c r="F11" i="6"/>
  <c r="G11" i="6" s="1"/>
  <c r="F18" i="9"/>
  <c r="G18" i="9" s="1"/>
  <c r="F17" i="9"/>
  <c r="G17" i="9" s="1"/>
  <c r="F29" i="9"/>
  <c r="G29" i="9" s="1"/>
  <c r="F42" i="9"/>
  <c r="G42" i="9" s="1"/>
  <c r="F18" i="6"/>
  <c r="G18" i="6" s="1"/>
  <c r="F19" i="6"/>
  <c r="G19" i="6" s="1"/>
  <c r="F24" i="6"/>
  <c r="G24" i="6" s="1"/>
  <c r="F21" i="6"/>
  <c r="G21" i="6" s="1"/>
  <c r="F17" i="6"/>
  <c r="G17" i="6" s="1"/>
  <c r="F22" i="6"/>
  <c r="G22" i="6" s="1"/>
  <c r="F23" i="6"/>
  <c r="G23" i="6" s="1"/>
  <c r="F22" i="9"/>
  <c r="G22" i="9" s="1"/>
  <c r="F52" i="9"/>
  <c r="G52" i="9" s="1"/>
  <c r="H52" i="9" s="1"/>
  <c r="F40" i="9"/>
  <c r="G40" i="9" s="1"/>
  <c r="H40" i="9" s="1"/>
  <c r="F67" i="6"/>
  <c r="G67" i="6" s="1"/>
  <c r="F69" i="6"/>
  <c r="G69" i="6" s="1"/>
  <c r="F72" i="6"/>
  <c r="G72" i="6" s="1"/>
  <c r="F68" i="6"/>
  <c r="G68" i="6" s="1"/>
  <c r="F64" i="6"/>
  <c r="G64" i="6" s="1"/>
  <c r="H64" i="6" s="1"/>
  <c r="F70" i="6"/>
  <c r="G70" i="6" s="1"/>
  <c r="F66" i="6"/>
  <c r="G66" i="6" s="1"/>
  <c r="F45" i="6"/>
  <c r="G45" i="6" s="1"/>
  <c r="F46" i="6"/>
  <c r="G46" i="6" s="1"/>
  <c r="F41" i="6"/>
  <c r="G41" i="6" s="1"/>
  <c r="F43" i="6"/>
  <c r="G43" i="6" s="1"/>
  <c r="F44" i="6"/>
  <c r="G44" i="6" s="1"/>
  <c r="F42" i="6"/>
  <c r="G42" i="6" s="1"/>
  <c r="F60" i="6"/>
  <c r="G60" i="6" s="1"/>
  <c r="F58" i="6"/>
  <c r="G58" i="6" s="1"/>
  <c r="F57" i="6"/>
  <c r="G57" i="6" s="1"/>
  <c r="F52" i="6"/>
  <c r="G52" i="6" s="1"/>
  <c r="H52" i="6" s="1"/>
  <c r="F59" i="6"/>
  <c r="G59" i="6" s="1"/>
  <c r="F56" i="6"/>
  <c r="G56" i="6" s="1"/>
  <c r="F53" i="6"/>
  <c r="G53" i="6" s="1"/>
  <c r="F55" i="6"/>
  <c r="G55" i="6" s="1"/>
  <c r="F54" i="6"/>
  <c r="G54" i="6" s="1"/>
  <c r="F8" i="9"/>
  <c r="G8" i="9" s="1"/>
  <c r="F24" i="9"/>
  <c r="G24" i="9" s="1"/>
  <c r="F64" i="9"/>
  <c r="G64" i="9" s="1"/>
  <c r="H64" i="9" s="1"/>
  <c r="F12" i="9"/>
  <c r="G12" i="9" s="1"/>
  <c r="F84" i="6"/>
  <c r="G84" i="6" s="1"/>
  <c r="F82" i="6"/>
  <c r="G82" i="6" s="1"/>
  <c r="F83" i="6"/>
  <c r="G83" i="6" s="1"/>
  <c r="F80" i="6"/>
  <c r="G80" i="6" s="1"/>
  <c r="F79" i="6"/>
  <c r="G79" i="6" s="1"/>
  <c r="F81" i="6"/>
  <c r="G81" i="6" s="1"/>
  <c r="F78" i="6"/>
  <c r="G78" i="6" s="1"/>
  <c r="F77" i="6"/>
  <c r="G77" i="6" s="1"/>
  <c r="F76" i="6"/>
  <c r="G76" i="6" s="1"/>
  <c r="H76" i="6" s="1"/>
  <c r="F56" i="9"/>
  <c r="G56" i="9" s="1"/>
  <c r="F57" i="9"/>
  <c r="G57" i="9" s="1"/>
  <c r="F80" i="9"/>
  <c r="G80" i="9" s="1"/>
  <c r="F71" i="6"/>
  <c r="G71" i="6" s="1"/>
  <c r="F23" i="9"/>
  <c r="G23" i="9" s="1"/>
  <c r="F31" i="6"/>
  <c r="G31" i="6" s="1"/>
  <c r="F36" i="6"/>
  <c r="G36" i="6" s="1"/>
  <c r="F32" i="6"/>
  <c r="G32" i="6" s="1"/>
  <c r="F30" i="6"/>
  <c r="G30" i="6" s="1"/>
  <c r="F28" i="6"/>
  <c r="G28" i="6" s="1"/>
  <c r="H28" i="6" s="1"/>
  <c r="F35" i="6"/>
  <c r="G35" i="6" s="1"/>
  <c r="F29" i="6"/>
  <c r="G29" i="6" s="1"/>
  <c r="F33" i="6"/>
  <c r="G33" i="6" s="1"/>
  <c r="F34" i="6"/>
  <c r="G34" i="6" s="1"/>
  <c r="F5" i="9"/>
  <c r="G5" i="9" s="1"/>
  <c r="F53" i="9"/>
  <c r="G53" i="9" s="1"/>
  <c r="F48" i="6"/>
  <c r="G48" i="6" s="1"/>
  <c r="F20" i="6"/>
  <c r="G20" i="6" s="1"/>
  <c r="F76" i="9"/>
  <c r="G76" i="9" s="1"/>
  <c r="H76" i="9" s="1"/>
  <c r="F20" i="9"/>
  <c r="G20" i="9" s="1"/>
  <c r="F83" i="9"/>
  <c r="G83" i="9" s="1"/>
  <c r="F47" i="6"/>
  <c r="G47" i="6" s="1"/>
  <c r="F29" i="8" l="1"/>
  <c r="G29" i="8" s="1"/>
  <c r="F33" i="8"/>
  <c r="G33" i="8" s="1"/>
  <c r="F30" i="8"/>
  <c r="G30" i="8" s="1"/>
  <c r="F22" i="7"/>
  <c r="G22" i="7" s="1"/>
  <c r="F29" i="7"/>
  <c r="G29" i="7" s="1"/>
  <c r="H29" i="7" s="1"/>
  <c r="F65" i="7"/>
  <c r="G65" i="7" s="1"/>
  <c r="F33" i="7"/>
  <c r="G33" i="7" s="1"/>
  <c r="H33" i="7" s="1"/>
  <c r="F34" i="7"/>
  <c r="G34" i="7" s="1"/>
  <c r="H34" i="7" s="1"/>
  <c r="F32" i="8"/>
  <c r="G32" i="8" s="1"/>
  <c r="F36" i="8"/>
  <c r="G36" i="8" s="1"/>
  <c r="F67" i="7"/>
  <c r="G67" i="7" s="1"/>
  <c r="F35" i="8"/>
  <c r="G35" i="8" s="1"/>
  <c r="F28" i="8"/>
  <c r="G28" i="8" s="1"/>
  <c r="H28" i="8" s="1"/>
  <c r="F69" i="8"/>
  <c r="G69" i="8" s="1"/>
  <c r="F65" i="8"/>
  <c r="G65" i="8" s="1"/>
  <c r="F17" i="7"/>
  <c r="G17" i="7" s="1"/>
  <c r="F71" i="8"/>
  <c r="G71" i="8" s="1"/>
  <c r="F70" i="8"/>
  <c r="G70" i="8" s="1"/>
  <c r="F35" i="7"/>
  <c r="G35" i="7" s="1"/>
  <c r="H35" i="7" s="1"/>
  <c r="F31" i="7"/>
  <c r="G31" i="7" s="1"/>
  <c r="H31" i="7" s="1"/>
  <c r="F31" i="8"/>
  <c r="G31" i="8" s="1"/>
  <c r="H31" i="8" s="1"/>
  <c r="F66" i="7"/>
  <c r="G66" i="7" s="1"/>
  <c r="F23" i="7"/>
  <c r="G23" i="7" s="1"/>
  <c r="F64" i="7"/>
  <c r="G64" i="7" s="1"/>
  <c r="H64" i="7" s="1"/>
  <c r="F32" i="7"/>
  <c r="G32" i="7" s="1"/>
  <c r="H32" i="7" s="1"/>
  <c r="F36" i="7"/>
  <c r="G36" i="7" s="1"/>
  <c r="H36" i="7" s="1"/>
  <c r="F71" i="7"/>
  <c r="G71" i="7" s="1"/>
  <c r="F47" i="7"/>
  <c r="G47" i="7" s="1"/>
  <c r="F68" i="7"/>
  <c r="G68" i="7" s="1"/>
  <c r="F72" i="7"/>
  <c r="G72" i="7" s="1"/>
  <c r="F47" i="8"/>
  <c r="G47" i="8" s="1"/>
  <c r="F11" i="8"/>
  <c r="G11" i="8" s="1"/>
  <c r="F18" i="7"/>
  <c r="G18" i="7" s="1"/>
  <c r="F20" i="7"/>
  <c r="G20" i="7" s="1"/>
  <c r="F45" i="8"/>
  <c r="G45" i="8" s="1"/>
  <c r="F83" i="8"/>
  <c r="G83" i="8" s="1"/>
  <c r="F12" i="8"/>
  <c r="G12" i="8" s="1"/>
  <c r="F9" i="8"/>
  <c r="G9" i="8" s="1"/>
  <c r="F9" i="7"/>
  <c r="G9" i="7" s="1"/>
  <c r="F54" i="8"/>
  <c r="G54" i="8" s="1"/>
  <c r="F58" i="8"/>
  <c r="G58" i="8" s="1"/>
  <c r="F81" i="8"/>
  <c r="G81" i="8" s="1"/>
  <c r="F6" i="7"/>
  <c r="G6" i="7" s="1"/>
  <c r="F7" i="8"/>
  <c r="G7" i="8" s="1"/>
  <c r="F76" i="8"/>
  <c r="G76" i="8" s="1"/>
  <c r="H76" i="8" s="1"/>
  <c r="F4" i="7"/>
  <c r="G4" i="7" s="1"/>
  <c r="H4" i="7" s="1"/>
  <c r="F60" i="8"/>
  <c r="G60" i="8" s="1"/>
  <c r="F5" i="8"/>
  <c r="G5" i="8" s="1"/>
  <c r="F84" i="8"/>
  <c r="G84" i="8" s="1"/>
  <c r="F57" i="8"/>
  <c r="G57" i="8" s="1"/>
  <c r="F10" i="8"/>
  <c r="G10" i="8" s="1"/>
  <c r="F4" i="8"/>
  <c r="G4" i="8" s="1"/>
  <c r="H4" i="8" s="1"/>
  <c r="F80" i="8"/>
  <c r="G80" i="8" s="1"/>
  <c r="F79" i="8"/>
  <c r="G79" i="8" s="1"/>
  <c r="F82" i="8"/>
  <c r="G82" i="8" s="1"/>
  <c r="F77" i="8"/>
  <c r="G77" i="8" s="1"/>
  <c r="F72" i="8"/>
  <c r="G72" i="8" s="1"/>
  <c r="F67" i="8"/>
  <c r="G67" i="8" s="1"/>
  <c r="F17" i="8"/>
  <c r="G17" i="8" s="1"/>
  <c r="F68" i="8"/>
  <c r="G68" i="8" s="1"/>
  <c r="F64" i="8"/>
  <c r="G64" i="8" s="1"/>
  <c r="H64" i="8" s="1"/>
  <c r="F21" i="7"/>
  <c r="G21" i="7" s="1"/>
  <c r="F42" i="7"/>
  <c r="G42" i="7" s="1"/>
  <c r="F45" i="7"/>
  <c r="G45" i="7" s="1"/>
  <c r="F43" i="7"/>
  <c r="G43" i="7" s="1"/>
  <c r="F16" i="7"/>
  <c r="G16" i="7" s="1"/>
  <c r="H16" i="7" s="1"/>
  <c r="F52" i="8"/>
  <c r="G52" i="8" s="1"/>
  <c r="H52" i="8" s="1"/>
  <c r="F30" i="7"/>
  <c r="G30" i="7" s="1"/>
  <c r="H30" i="7" s="1"/>
  <c r="F56" i="8"/>
  <c r="G56" i="8" s="1"/>
  <c r="F55" i="8"/>
  <c r="G55" i="8" s="1"/>
  <c r="F24" i="7"/>
  <c r="G24" i="7" s="1"/>
  <c r="F53" i="8"/>
  <c r="G53" i="8" s="1"/>
  <c r="F44" i="7"/>
  <c r="G44" i="7" s="1"/>
  <c r="F46" i="7"/>
  <c r="G46" i="7" s="1"/>
  <c r="F40" i="7"/>
  <c r="G40" i="7" s="1"/>
  <c r="H40" i="7" s="1"/>
  <c r="F8" i="7"/>
  <c r="G8" i="7" s="1"/>
  <c r="F41" i="7"/>
  <c r="G41" i="7" s="1"/>
  <c r="F69" i="7"/>
  <c r="G69" i="7" s="1"/>
  <c r="F42" i="8"/>
  <c r="G42" i="8" s="1"/>
  <c r="F41" i="8"/>
  <c r="G41" i="8" s="1"/>
  <c r="F57" i="7"/>
  <c r="G57" i="7" s="1"/>
  <c r="F58" i="7"/>
  <c r="G58" i="7" s="1"/>
  <c r="F59" i="7"/>
  <c r="G59" i="7" s="1"/>
  <c r="F54" i="7"/>
  <c r="G54" i="7" s="1"/>
  <c r="F44" i="8"/>
  <c r="G44" i="8" s="1"/>
  <c r="G52" i="7"/>
  <c r="H52" i="7" s="1"/>
  <c r="H26" i="40"/>
  <c r="F22" i="8"/>
  <c r="G22" i="8" s="1"/>
  <c r="H35" i="40"/>
  <c r="F21" i="8"/>
  <c r="G21" i="8" s="1"/>
  <c r="F19" i="8"/>
  <c r="G19" i="8" s="1"/>
  <c r="F83" i="7"/>
  <c r="G83" i="7" s="1"/>
  <c r="G76" i="7"/>
  <c r="H76" i="7" s="1"/>
  <c r="H75" i="40"/>
  <c r="F16" i="8"/>
  <c r="G16" i="8" s="1"/>
  <c r="H16" i="8" s="1"/>
  <c r="F23" i="8"/>
  <c r="G23" i="8" s="1"/>
  <c r="F18" i="8"/>
  <c r="G18" i="8" s="1"/>
  <c r="H125" i="40"/>
  <c r="F24" i="8"/>
  <c r="G24" i="8" s="1"/>
  <c r="H27" i="40"/>
  <c r="F77" i="7"/>
  <c r="G77" i="7" s="1"/>
  <c r="F55" i="7"/>
  <c r="G55" i="7" s="1"/>
  <c r="H55" i="7" s="1"/>
  <c r="F46" i="8"/>
  <c r="G46" i="8" s="1"/>
  <c r="F48" i="8"/>
  <c r="G48" i="8" s="1"/>
  <c r="H122" i="43"/>
  <c r="H105" i="40"/>
  <c r="F84" i="7"/>
  <c r="G84" i="7" s="1"/>
  <c r="H24" i="9"/>
  <c r="F56" i="7"/>
  <c r="G56" i="7" s="1"/>
  <c r="H19" i="9"/>
  <c r="F79" i="7"/>
  <c r="G79" i="7" s="1"/>
  <c r="H89" i="40"/>
  <c r="F82" i="7"/>
  <c r="G82" i="7" s="1"/>
  <c r="F60" i="7"/>
  <c r="G60" i="7" s="1"/>
  <c r="F40" i="8"/>
  <c r="G40" i="8" s="1"/>
  <c r="H40" i="8" s="1"/>
  <c r="F81" i="7"/>
  <c r="G81" i="7" s="1"/>
  <c r="H91" i="40"/>
  <c r="F80" i="7"/>
  <c r="G80" i="7" s="1"/>
  <c r="H92" i="40"/>
  <c r="F5" i="7"/>
  <c r="G5" i="7" s="1"/>
  <c r="H42" i="40"/>
  <c r="H136" i="43"/>
  <c r="F7" i="7"/>
  <c r="G7" i="7" s="1"/>
  <c r="F12" i="7"/>
  <c r="G12" i="7" s="1"/>
  <c r="F11" i="7"/>
  <c r="G11" i="7" s="1"/>
  <c r="H118" i="43"/>
  <c r="H93" i="40"/>
  <c r="H90" i="40"/>
  <c r="H116" i="43"/>
  <c r="H117" i="43"/>
  <c r="H124" i="43"/>
  <c r="H111" i="43"/>
  <c r="H125" i="43"/>
  <c r="H95" i="40"/>
  <c r="H110" i="43"/>
  <c r="H120" i="43"/>
  <c r="H113" i="43"/>
  <c r="H115" i="43"/>
  <c r="H146" i="43"/>
  <c r="H140" i="43"/>
  <c r="H17" i="40"/>
  <c r="H29" i="40"/>
  <c r="H144" i="43"/>
  <c r="H40" i="40"/>
  <c r="H131" i="43"/>
  <c r="H145" i="43"/>
  <c r="H31" i="40"/>
  <c r="H142" i="43"/>
  <c r="H132" i="43"/>
  <c r="H39" i="40"/>
  <c r="H143" i="43"/>
  <c r="H33" i="40"/>
  <c r="H139" i="43"/>
  <c r="H135" i="43"/>
  <c r="H30" i="40"/>
  <c r="H141" i="43"/>
  <c r="H37" i="40"/>
  <c r="H134" i="43"/>
  <c r="H36" i="40"/>
  <c r="H138" i="43"/>
  <c r="H137" i="43"/>
  <c r="H20" i="6"/>
  <c r="H32" i="9"/>
  <c r="H80" i="40"/>
  <c r="H58" i="43"/>
  <c r="H61" i="43"/>
  <c r="H121" i="43"/>
  <c r="H49" i="43"/>
  <c r="H103" i="40"/>
  <c r="H55" i="43"/>
  <c r="H74" i="40"/>
  <c r="H60" i="43"/>
  <c r="H76" i="40"/>
  <c r="H62" i="43"/>
  <c r="H56" i="43"/>
  <c r="H53" i="43"/>
  <c r="H52" i="43"/>
  <c r="H73" i="40"/>
  <c r="H135" i="40"/>
  <c r="H69" i="40"/>
  <c r="H51" i="43"/>
  <c r="H101" i="43"/>
  <c r="H133" i="43"/>
  <c r="H41" i="40"/>
  <c r="H48" i="43"/>
  <c r="H72" i="40"/>
  <c r="H81" i="40"/>
  <c r="H38" i="40"/>
  <c r="H68" i="40"/>
  <c r="H35" i="43"/>
  <c r="H36" i="43"/>
  <c r="F47" i="42"/>
  <c r="G47" i="42" s="1"/>
  <c r="H47" i="42" s="1"/>
  <c r="H100" i="40"/>
  <c r="F53" i="42"/>
  <c r="G53" i="42" s="1"/>
  <c r="H53" i="42" s="1"/>
  <c r="H32" i="6"/>
  <c r="H41" i="6"/>
  <c r="H30" i="43"/>
  <c r="H34" i="40"/>
  <c r="H115" i="40"/>
  <c r="F10" i="42"/>
  <c r="G10" i="42" s="1"/>
  <c r="F137" i="42"/>
  <c r="G137" i="42" s="1"/>
  <c r="H137" i="42" s="1"/>
  <c r="F19" i="42"/>
  <c r="G19" i="42" s="1"/>
  <c r="H41" i="43"/>
  <c r="H34" i="43"/>
  <c r="H28" i="43"/>
  <c r="H32" i="43"/>
  <c r="F59" i="42"/>
  <c r="G59" i="42" s="1"/>
  <c r="H59" i="42" s="1"/>
  <c r="F8" i="42"/>
  <c r="G8" i="42" s="1"/>
  <c r="H38" i="43"/>
  <c r="H110" i="40"/>
  <c r="H42" i="43"/>
  <c r="H40" i="43"/>
  <c r="H37" i="43"/>
  <c r="F73" i="42"/>
  <c r="G73" i="42" s="1"/>
  <c r="H73" i="42" s="1"/>
  <c r="H118" i="40"/>
  <c r="F82" i="42"/>
  <c r="G82" i="42" s="1"/>
  <c r="H82" i="42" s="1"/>
  <c r="H33" i="43"/>
  <c r="H29" i="43"/>
  <c r="H27" i="43"/>
  <c r="H53" i="9"/>
  <c r="F56" i="42"/>
  <c r="G56" i="42" s="1"/>
  <c r="H56" i="42" s="1"/>
  <c r="H31" i="43"/>
  <c r="H39" i="43"/>
  <c r="H26" i="43"/>
  <c r="F61" i="42"/>
  <c r="G61" i="42" s="1"/>
  <c r="H61" i="42" s="1"/>
  <c r="F49" i="42"/>
  <c r="G49" i="42" s="1"/>
  <c r="H49" i="42" s="1"/>
  <c r="H54" i="43"/>
  <c r="H59" i="43"/>
  <c r="H50" i="43"/>
  <c r="H59" i="6"/>
  <c r="H112" i="43"/>
  <c r="F52" i="42"/>
  <c r="G52" i="42" s="1"/>
  <c r="H52" i="42" s="1"/>
  <c r="H99" i="40"/>
  <c r="H97" i="40"/>
  <c r="H47" i="43"/>
  <c r="H57" i="43"/>
  <c r="F132" i="42"/>
  <c r="G132" i="42" s="1"/>
  <c r="H132" i="42" s="1"/>
  <c r="F63" i="42"/>
  <c r="G63" i="42" s="1"/>
  <c r="H63" i="42" s="1"/>
  <c r="H8" i="40"/>
  <c r="H102" i="40"/>
  <c r="H96" i="40"/>
  <c r="H28" i="40"/>
  <c r="H32" i="40"/>
  <c r="F21" i="41"/>
  <c r="G21" i="41" s="1"/>
  <c r="H119" i="43"/>
  <c r="H63" i="43"/>
  <c r="F143" i="41"/>
  <c r="G143" i="41" s="1"/>
  <c r="H83" i="9"/>
  <c r="H54" i="6"/>
  <c r="H60" i="6"/>
  <c r="F5" i="42"/>
  <c r="G5" i="42" s="1"/>
  <c r="H77" i="40"/>
  <c r="H57" i="9"/>
  <c r="H12" i="9"/>
  <c r="F17" i="42"/>
  <c r="G17" i="42" s="1"/>
  <c r="H5" i="40"/>
  <c r="F116" i="41"/>
  <c r="G116" i="41" s="1"/>
  <c r="H56" i="9"/>
  <c r="H80" i="6"/>
  <c r="F18" i="41"/>
  <c r="G18" i="41" s="1"/>
  <c r="H83" i="40"/>
  <c r="H114" i="43"/>
  <c r="H114" i="40"/>
  <c r="H83" i="6"/>
  <c r="F15" i="42"/>
  <c r="G15" i="42" s="1"/>
  <c r="F11" i="42"/>
  <c r="G11" i="42" s="1"/>
  <c r="H14" i="40"/>
  <c r="F18" i="42"/>
  <c r="G18" i="42" s="1"/>
  <c r="H82" i="40"/>
  <c r="F83" i="42"/>
  <c r="G83" i="42" s="1"/>
  <c r="H83" i="42" s="1"/>
  <c r="H123" i="43"/>
  <c r="F14" i="42"/>
  <c r="G14" i="42" s="1"/>
  <c r="F13" i="42"/>
  <c r="G13" i="42" s="1"/>
  <c r="F72" i="42"/>
  <c r="G72" i="42" s="1"/>
  <c r="H72" i="42" s="1"/>
  <c r="F16" i="42"/>
  <c r="G16" i="42" s="1"/>
  <c r="F80" i="41"/>
  <c r="G80" i="41" s="1"/>
  <c r="H55" i="6"/>
  <c r="H42" i="6"/>
  <c r="F140" i="42"/>
  <c r="G140" i="42" s="1"/>
  <c r="H140" i="42" s="1"/>
  <c r="F126" i="41"/>
  <c r="G126" i="41" s="1"/>
  <c r="F27" i="41"/>
  <c r="G27" i="41" s="1"/>
  <c r="H44" i="6"/>
  <c r="H70" i="6"/>
  <c r="F131" i="42"/>
  <c r="G131" i="42" s="1"/>
  <c r="H131" i="42" s="1"/>
  <c r="F125" i="41"/>
  <c r="G125" i="41" s="1"/>
  <c r="H78" i="40"/>
  <c r="H43" i="6"/>
  <c r="F112" i="42"/>
  <c r="G112" i="42" s="1"/>
  <c r="H112" i="42" s="1"/>
  <c r="F122" i="42"/>
  <c r="G122" i="42" s="1"/>
  <c r="H122" i="42" s="1"/>
  <c r="H89" i="43"/>
  <c r="H116" i="40"/>
  <c r="H119" i="40"/>
  <c r="H113" i="40"/>
  <c r="H123" i="40"/>
  <c r="F29" i="41"/>
  <c r="G29" i="41" s="1"/>
  <c r="F36" i="41"/>
  <c r="G36" i="41" s="1"/>
  <c r="H48" i="6"/>
  <c r="H69" i="43"/>
  <c r="F136" i="42"/>
  <c r="G136" i="42" s="1"/>
  <c r="H136" i="42" s="1"/>
  <c r="F57" i="42"/>
  <c r="G57" i="42" s="1"/>
  <c r="H57" i="42" s="1"/>
  <c r="F73" i="41"/>
  <c r="G73" i="41" s="1"/>
  <c r="F120" i="41"/>
  <c r="G120" i="41" s="1"/>
  <c r="H46" i="6"/>
  <c r="H45" i="6"/>
  <c r="H17" i="9"/>
  <c r="F116" i="42"/>
  <c r="G116" i="42" s="1"/>
  <c r="H116" i="42" s="1"/>
  <c r="F110" i="42"/>
  <c r="G110" i="42" s="1"/>
  <c r="H110" i="42" s="1"/>
  <c r="H138" i="40"/>
  <c r="F141" i="42"/>
  <c r="G141" i="42" s="1"/>
  <c r="H141" i="42" s="1"/>
  <c r="F143" i="42"/>
  <c r="G143" i="42" s="1"/>
  <c r="H143" i="42" s="1"/>
  <c r="F19" i="41"/>
  <c r="G19" i="41" s="1"/>
  <c r="F39" i="41"/>
  <c r="G39" i="41" s="1"/>
  <c r="F130" i="41"/>
  <c r="G130" i="41" s="1"/>
  <c r="H130" i="41" s="1"/>
  <c r="H47" i="6"/>
  <c r="H20" i="9"/>
  <c r="H23" i="9"/>
  <c r="H22" i="9"/>
  <c r="F147" i="42"/>
  <c r="G147" i="42" s="1"/>
  <c r="H147" i="42" s="1"/>
  <c r="F133" i="42"/>
  <c r="G133" i="42" s="1"/>
  <c r="H133" i="42" s="1"/>
  <c r="H20" i="43"/>
  <c r="F146" i="41"/>
  <c r="G146" i="41" s="1"/>
  <c r="H117" i="40"/>
  <c r="H58" i="6"/>
  <c r="H67" i="6"/>
  <c r="H29" i="9"/>
  <c r="H10" i="6"/>
  <c r="H6" i="6"/>
  <c r="H55" i="9"/>
  <c r="H34" i="9"/>
  <c r="H53" i="6"/>
  <c r="H36" i="9"/>
  <c r="H31" i="9"/>
  <c r="H30" i="9"/>
  <c r="H30" i="6"/>
  <c r="H33" i="9"/>
  <c r="H24" i="6"/>
  <c r="H54" i="9"/>
  <c r="H59" i="9"/>
  <c r="H84" i="9"/>
  <c r="H72" i="9"/>
  <c r="H69" i="6"/>
  <c r="F35" i="41"/>
  <c r="G35" i="41" s="1"/>
  <c r="F28" i="41"/>
  <c r="G28" i="41" s="1"/>
  <c r="F135" i="41"/>
  <c r="G135" i="41" s="1"/>
  <c r="F53" i="41"/>
  <c r="G53" i="41" s="1"/>
  <c r="F89" i="41"/>
  <c r="G89" i="41" s="1"/>
  <c r="F109" i="41"/>
  <c r="G109" i="41" s="1"/>
  <c r="H109" i="41" s="1"/>
  <c r="H91" i="43"/>
  <c r="F76" i="42"/>
  <c r="G76" i="42" s="1"/>
  <c r="H76" i="42" s="1"/>
  <c r="F126" i="42"/>
  <c r="G126" i="42" s="1"/>
  <c r="H126" i="42" s="1"/>
  <c r="F71" i="42"/>
  <c r="G71" i="42" s="1"/>
  <c r="H71" i="42" s="1"/>
  <c r="F79" i="42"/>
  <c r="G79" i="42" s="1"/>
  <c r="H79" i="42" s="1"/>
  <c r="H90" i="43"/>
  <c r="F135" i="42"/>
  <c r="G135" i="42" s="1"/>
  <c r="H135" i="42" s="1"/>
  <c r="F70" i="42"/>
  <c r="G70" i="42" s="1"/>
  <c r="H70" i="42" s="1"/>
  <c r="F9" i="41"/>
  <c r="G9" i="41" s="1"/>
  <c r="F84" i="41"/>
  <c r="G84" i="41" s="1"/>
  <c r="H21" i="40"/>
  <c r="F141" i="41"/>
  <c r="G141" i="41" s="1"/>
  <c r="F51" i="41"/>
  <c r="G51" i="41" s="1"/>
  <c r="F16" i="41"/>
  <c r="G16" i="41" s="1"/>
  <c r="F140" i="41"/>
  <c r="G140" i="41" s="1"/>
  <c r="F56" i="41"/>
  <c r="G56" i="41" s="1"/>
  <c r="F76" i="41"/>
  <c r="G76" i="41" s="1"/>
  <c r="F46" i="41"/>
  <c r="G46" i="41" s="1"/>
  <c r="H46" i="41" s="1"/>
  <c r="F74" i="41"/>
  <c r="G74" i="41" s="1"/>
  <c r="F15" i="41"/>
  <c r="G15" i="41" s="1"/>
  <c r="H121" i="40"/>
  <c r="H71" i="40"/>
  <c r="H84" i="40"/>
  <c r="F50" i="41"/>
  <c r="G50" i="41" s="1"/>
  <c r="F111" i="42"/>
  <c r="G111" i="42" s="1"/>
  <c r="H111" i="42" s="1"/>
  <c r="F62" i="42"/>
  <c r="G62" i="42" s="1"/>
  <c r="H62" i="42" s="1"/>
  <c r="F34" i="41"/>
  <c r="G34" i="41" s="1"/>
  <c r="F37" i="41"/>
  <c r="G37" i="41" s="1"/>
  <c r="F119" i="41"/>
  <c r="G119" i="41" s="1"/>
  <c r="H12" i="40"/>
  <c r="F32" i="41"/>
  <c r="G32" i="41" s="1"/>
  <c r="F42" i="41"/>
  <c r="G42" i="41" s="1"/>
  <c r="F134" i="41"/>
  <c r="G134" i="41" s="1"/>
  <c r="F136" i="41"/>
  <c r="G136" i="41" s="1"/>
  <c r="F8" i="41"/>
  <c r="G8" i="41" s="1"/>
  <c r="F115" i="41"/>
  <c r="G115" i="41" s="1"/>
  <c r="F5" i="41"/>
  <c r="G5" i="41" s="1"/>
  <c r="F78" i="41"/>
  <c r="G78" i="41" s="1"/>
  <c r="F49" i="41"/>
  <c r="G49" i="41" s="1"/>
  <c r="F113" i="41"/>
  <c r="G113" i="41" s="1"/>
  <c r="H16" i="40"/>
  <c r="F118" i="41"/>
  <c r="G118" i="41" s="1"/>
  <c r="H10" i="40"/>
  <c r="F58" i="42"/>
  <c r="G58" i="42" s="1"/>
  <c r="H58" i="42" s="1"/>
  <c r="F6" i="42"/>
  <c r="G6" i="42" s="1"/>
  <c r="H5" i="43"/>
  <c r="F124" i="41"/>
  <c r="G124" i="41" s="1"/>
  <c r="F6" i="41"/>
  <c r="G6" i="41" s="1"/>
  <c r="F72" i="41"/>
  <c r="G72" i="41" s="1"/>
  <c r="F67" i="41"/>
  <c r="G67" i="41" s="1"/>
  <c r="H67" i="41" s="1"/>
  <c r="F71" i="41"/>
  <c r="G71" i="41" s="1"/>
  <c r="F54" i="41"/>
  <c r="G54" i="41" s="1"/>
  <c r="F68" i="41"/>
  <c r="G68" i="41" s="1"/>
  <c r="F12" i="41"/>
  <c r="G12" i="41" s="1"/>
  <c r="F142" i="41"/>
  <c r="G142" i="41" s="1"/>
  <c r="F92" i="41"/>
  <c r="G92" i="41" s="1"/>
  <c r="F7" i="41"/>
  <c r="G7" i="41" s="1"/>
  <c r="F47" i="41"/>
  <c r="G47" i="41" s="1"/>
  <c r="F105" i="41"/>
  <c r="G105" i="41" s="1"/>
  <c r="H104" i="40"/>
  <c r="H126" i="43"/>
  <c r="F99" i="41"/>
  <c r="G99" i="41" s="1"/>
  <c r="F94" i="42"/>
  <c r="G94" i="42" s="1"/>
  <c r="F81" i="42"/>
  <c r="G81" i="42" s="1"/>
  <c r="H81" i="42" s="1"/>
  <c r="F74" i="42"/>
  <c r="G74" i="42" s="1"/>
  <c r="H74" i="42" s="1"/>
  <c r="F121" i="42"/>
  <c r="G121" i="42" s="1"/>
  <c r="H121" i="42" s="1"/>
  <c r="H84" i="43"/>
  <c r="F115" i="42"/>
  <c r="G115" i="42" s="1"/>
  <c r="H115" i="42" s="1"/>
  <c r="F139" i="41"/>
  <c r="G139" i="41" s="1"/>
  <c r="F77" i="41"/>
  <c r="G77" i="41" s="1"/>
  <c r="F122" i="41"/>
  <c r="G122" i="41" s="1"/>
  <c r="F132" i="41"/>
  <c r="G132" i="41" s="1"/>
  <c r="H13" i="40"/>
  <c r="F57" i="41"/>
  <c r="G57" i="41" s="1"/>
  <c r="F98" i="41"/>
  <c r="G98" i="41" s="1"/>
  <c r="F33" i="41"/>
  <c r="G33" i="41" s="1"/>
  <c r="F17" i="41"/>
  <c r="G17" i="41" s="1"/>
  <c r="F94" i="41"/>
  <c r="G94" i="41" s="1"/>
  <c r="F96" i="41"/>
  <c r="G96" i="41" s="1"/>
  <c r="F88" i="41"/>
  <c r="G88" i="41" s="1"/>
  <c r="H88" i="41" s="1"/>
  <c r="F82" i="41"/>
  <c r="G82" i="41" s="1"/>
  <c r="F97" i="41"/>
  <c r="G97" i="41" s="1"/>
  <c r="F79" i="41"/>
  <c r="G79" i="41" s="1"/>
  <c r="H9" i="40"/>
  <c r="F147" i="41"/>
  <c r="G147" i="41" s="1"/>
  <c r="F55" i="41"/>
  <c r="G55" i="41" s="1"/>
  <c r="F38" i="41"/>
  <c r="G38" i="41" s="1"/>
  <c r="F20" i="41"/>
  <c r="G20" i="41" s="1"/>
  <c r="F40" i="41"/>
  <c r="G40" i="41" s="1"/>
  <c r="F146" i="42"/>
  <c r="G146" i="42" s="1"/>
  <c r="H146" i="42" s="1"/>
  <c r="F114" i="41"/>
  <c r="G114" i="41" s="1"/>
  <c r="F117" i="41"/>
  <c r="G117" i="41" s="1"/>
  <c r="F14" i="41"/>
  <c r="G14" i="41" s="1"/>
  <c r="F110" i="41"/>
  <c r="G110" i="41" s="1"/>
  <c r="F103" i="41"/>
  <c r="G103" i="41" s="1"/>
  <c r="H122" i="40"/>
  <c r="H126" i="40"/>
  <c r="F145" i="41"/>
  <c r="G145" i="41" s="1"/>
  <c r="F112" i="41"/>
  <c r="G112" i="41" s="1"/>
  <c r="H111" i="40"/>
  <c r="H19" i="40"/>
  <c r="F138" i="41"/>
  <c r="G138" i="41" s="1"/>
  <c r="F75" i="41"/>
  <c r="G75" i="41" s="1"/>
  <c r="F61" i="41"/>
  <c r="G61" i="41" s="1"/>
  <c r="H98" i="40"/>
  <c r="F41" i="41"/>
  <c r="G41" i="41" s="1"/>
  <c r="H18" i="40"/>
  <c r="F52" i="41"/>
  <c r="G52" i="41" s="1"/>
  <c r="F121" i="41"/>
  <c r="G121" i="41" s="1"/>
  <c r="H15" i="40"/>
  <c r="F62" i="41"/>
  <c r="G62" i="41" s="1"/>
  <c r="H70" i="40"/>
  <c r="F58" i="41"/>
  <c r="G58" i="41" s="1"/>
  <c r="F89" i="42"/>
  <c r="G89" i="42" s="1"/>
  <c r="H140" i="40"/>
  <c r="F104" i="41"/>
  <c r="G104" i="41" s="1"/>
  <c r="F144" i="41"/>
  <c r="G144" i="41" s="1"/>
  <c r="H124" i="40"/>
  <c r="H112" i="40"/>
  <c r="F81" i="41"/>
  <c r="G81" i="41" s="1"/>
  <c r="F102" i="41"/>
  <c r="G102" i="41" s="1"/>
  <c r="F31" i="41"/>
  <c r="G31" i="41" s="1"/>
  <c r="F123" i="41"/>
  <c r="G123" i="41" s="1"/>
  <c r="F90" i="41"/>
  <c r="G90" i="41" s="1"/>
  <c r="F91" i="41"/>
  <c r="G91" i="41" s="1"/>
  <c r="H101" i="40"/>
  <c r="H120" i="40"/>
  <c r="H79" i="40"/>
  <c r="H7" i="40"/>
  <c r="F10" i="41"/>
  <c r="G10" i="41" s="1"/>
  <c r="H6" i="40"/>
  <c r="F101" i="41"/>
  <c r="G101" i="41" s="1"/>
  <c r="H11" i="40"/>
  <c r="F70" i="41"/>
  <c r="G70" i="41" s="1"/>
  <c r="F77" i="42"/>
  <c r="G77" i="42" s="1"/>
  <c r="H77" i="42" s="1"/>
  <c r="F68" i="42"/>
  <c r="G68" i="42" s="1"/>
  <c r="H68" i="42" s="1"/>
  <c r="F131" i="41"/>
  <c r="G131" i="41" s="1"/>
  <c r="F137" i="41"/>
  <c r="G137" i="41" s="1"/>
  <c r="F83" i="41"/>
  <c r="G83" i="41" s="1"/>
  <c r="H20" i="40"/>
  <c r="F26" i="41"/>
  <c r="G26" i="41" s="1"/>
  <c r="F95" i="41"/>
  <c r="G95" i="41" s="1"/>
  <c r="F25" i="41"/>
  <c r="G25" i="41" s="1"/>
  <c r="F100" i="41"/>
  <c r="G100" i="41" s="1"/>
  <c r="H100" i="41" s="1"/>
  <c r="F60" i="41"/>
  <c r="G60" i="41" s="1"/>
  <c r="F63" i="41"/>
  <c r="G63" i="41" s="1"/>
  <c r="F59" i="41"/>
  <c r="G59" i="41" s="1"/>
  <c r="F13" i="41"/>
  <c r="G13" i="41" s="1"/>
  <c r="F4" i="41"/>
  <c r="G4" i="41" s="1"/>
  <c r="H94" i="40"/>
  <c r="F33" i="42"/>
  <c r="G33" i="42" s="1"/>
  <c r="H9" i="43"/>
  <c r="F40" i="42"/>
  <c r="G40" i="42" s="1"/>
  <c r="H6" i="43"/>
  <c r="H83" i="43"/>
  <c r="F34" i="42"/>
  <c r="G34" i="42" s="1"/>
  <c r="F97" i="42"/>
  <c r="G97" i="42" s="1"/>
  <c r="H141" i="40"/>
  <c r="H73" i="43"/>
  <c r="F105" i="42"/>
  <c r="G105" i="42" s="1"/>
  <c r="F75" i="42"/>
  <c r="G75" i="42" s="1"/>
  <c r="H75" i="42" s="1"/>
  <c r="H75" i="43"/>
  <c r="F41" i="42"/>
  <c r="G41" i="42" s="1"/>
  <c r="F102" i="42"/>
  <c r="G102" i="42" s="1"/>
  <c r="H48" i="40"/>
  <c r="F144" i="42"/>
  <c r="G144" i="42" s="1"/>
  <c r="H144" i="42" s="1"/>
  <c r="H50" i="40"/>
  <c r="H11" i="43"/>
  <c r="H57" i="40"/>
  <c r="H47" i="40"/>
  <c r="H79" i="43"/>
  <c r="F119" i="42"/>
  <c r="G119" i="42" s="1"/>
  <c r="H119" i="42" s="1"/>
  <c r="F123" i="42"/>
  <c r="G123" i="42" s="1"/>
  <c r="H123" i="42" s="1"/>
  <c r="H15" i="43"/>
  <c r="H17" i="43"/>
  <c r="H133" i="40"/>
  <c r="H145" i="40"/>
  <c r="H81" i="43"/>
  <c r="F125" i="42"/>
  <c r="G125" i="42" s="1"/>
  <c r="H125" i="42" s="1"/>
  <c r="F38" i="42"/>
  <c r="G38" i="42" s="1"/>
  <c r="F25" i="42"/>
  <c r="G25" i="42" s="1"/>
  <c r="H25" i="42" s="1"/>
  <c r="F96" i="42"/>
  <c r="G96" i="42" s="1"/>
  <c r="H142" i="40"/>
  <c r="F30" i="42"/>
  <c r="G30" i="42" s="1"/>
  <c r="F93" i="42"/>
  <c r="G93" i="42" s="1"/>
  <c r="H58" i="40"/>
  <c r="H61" i="40"/>
  <c r="F84" i="42"/>
  <c r="G84" i="42" s="1"/>
  <c r="H84" i="42" s="1"/>
  <c r="F78" i="42"/>
  <c r="G78" i="42" s="1"/>
  <c r="H78" i="42" s="1"/>
  <c r="H21" i="43"/>
  <c r="F12" i="42"/>
  <c r="G12" i="42" s="1"/>
  <c r="H82" i="43"/>
  <c r="F134" i="42"/>
  <c r="G134" i="42" s="1"/>
  <c r="H134" i="42" s="1"/>
  <c r="H93" i="43"/>
  <c r="F50" i="42"/>
  <c r="G50" i="42" s="1"/>
  <c r="H50" i="42" s="1"/>
  <c r="F118" i="42"/>
  <c r="G118" i="42" s="1"/>
  <c r="H118" i="42" s="1"/>
  <c r="H147" i="40"/>
  <c r="F28" i="42"/>
  <c r="G28" i="42" s="1"/>
  <c r="H62" i="40"/>
  <c r="H16" i="43"/>
  <c r="H132" i="40"/>
  <c r="H53" i="40"/>
  <c r="F88" i="42"/>
  <c r="G88" i="42" s="1"/>
  <c r="H88" i="42" s="1"/>
  <c r="H136" i="40"/>
  <c r="H104" i="43"/>
  <c r="H63" i="40"/>
  <c r="H139" i="40"/>
  <c r="H72" i="43"/>
  <c r="H54" i="40"/>
  <c r="F29" i="42"/>
  <c r="G29" i="42" s="1"/>
  <c r="F145" i="42"/>
  <c r="G145" i="42" s="1"/>
  <c r="H145" i="42" s="1"/>
  <c r="H14" i="43"/>
  <c r="F21" i="42"/>
  <c r="G21" i="42" s="1"/>
  <c r="F4" i="42"/>
  <c r="G4" i="42" s="1"/>
  <c r="H4" i="42" s="1"/>
  <c r="H12" i="43"/>
  <c r="G11" i="41"/>
  <c r="H99" i="43"/>
  <c r="H51" i="40"/>
  <c r="H96" i="43"/>
  <c r="H60" i="40"/>
  <c r="F36" i="42"/>
  <c r="G36" i="42" s="1"/>
  <c r="H80" i="43"/>
  <c r="H49" i="40"/>
  <c r="F35" i="42"/>
  <c r="G35" i="42" s="1"/>
  <c r="H56" i="40"/>
  <c r="H78" i="43"/>
  <c r="F60" i="42"/>
  <c r="G60" i="42" s="1"/>
  <c r="H60" i="42" s="1"/>
  <c r="F117" i="42"/>
  <c r="G117" i="42" s="1"/>
  <c r="H117" i="42" s="1"/>
  <c r="F92" i="42"/>
  <c r="G92" i="42" s="1"/>
  <c r="H18" i="43"/>
  <c r="H13" i="43"/>
  <c r="F120" i="42"/>
  <c r="G120" i="42" s="1"/>
  <c r="H120" i="42" s="1"/>
  <c r="H10" i="43"/>
  <c r="H100" i="43"/>
  <c r="F7" i="42"/>
  <c r="G7" i="42" s="1"/>
  <c r="F48" i="42"/>
  <c r="G48" i="42" s="1"/>
  <c r="H48" i="42" s="1"/>
  <c r="H94" i="43"/>
  <c r="F113" i="42"/>
  <c r="G113" i="42" s="1"/>
  <c r="H113" i="42" s="1"/>
  <c r="F103" i="42"/>
  <c r="G103" i="42" s="1"/>
  <c r="H146" i="40"/>
  <c r="H95" i="43"/>
  <c r="H143" i="40"/>
  <c r="H55" i="40"/>
  <c r="H7" i="43"/>
  <c r="F95" i="42"/>
  <c r="G95" i="42" s="1"/>
  <c r="F99" i="42"/>
  <c r="G99" i="42" s="1"/>
  <c r="H131" i="40"/>
  <c r="F32" i="42"/>
  <c r="G32" i="42" s="1"/>
  <c r="H74" i="43"/>
  <c r="F37" i="42"/>
  <c r="G37" i="42" s="1"/>
  <c r="H76" i="43"/>
  <c r="F100" i="42"/>
  <c r="G100" i="42" s="1"/>
  <c r="F104" i="42"/>
  <c r="G104" i="42" s="1"/>
  <c r="H8" i="43"/>
  <c r="F139" i="42"/>
  <c r="G139" i="42" s="1"/>
  <c r="H139" i="42" s="1"/>
  <c r="H71" i="43"/>
  <c r="H137" i="40"/>
  <c r="F9" i="42"/>
  <c r="G9" i="42" s="1"/>
  <c r="H68" i="43"/>
  <c r="F124" i="42"/>
  <c r="G124" i="42" s="1"/>
  <c r="H124" i="42" s="1"/>
  <c r="F39" i="42"/>
  <c r="G39" i="42" s="1"/>
  <c r="H92" i="43"/>
  <c r="H102" i="43"/>
  <c r="H52" i="40"/>
  <c r="H77" i="43"/>
  <c r="H70" i="43"/>
  <c r="H19" i="43"/>
  <c r="F90" i="42"/>
  <c r="G90" i="42" s="1"/>
  <c r="H134" i="40"/>
  <c r="F31" i="42"/>
  <c r="G31" i="42" s="1"/>
  <c r="F54" i="42"/>
  <c r="G54" i="42" s="1"/>
  <c r="H54" i="42" s="1"/>
  <c r="F26" i="42"/>
  <c r="G26" i="42" s="1"/>
  <c r="F51" i="42"/>
  <c r="G51" i="42" s="1"/>
  <c r="H51" i="42" s="1"/>
  <c r="F114" i="42"/>
  <c r="G114" i="42" s="1"/>
  <c r="H114" i="42" s="1"/>
  <c r="F101" i="42"/>
  <c r="G101" i="42" s="1"/>
  <c r="F91" i="42"/>
  <c r="G91" i="42" s="1"/>
  <c r="H98" i="43"/>
  <c r="F138" i="42"/>
  <c r="G138" i="42" s="1"/>
  <c r="H138" i="42" s="1"/>
  <c r="H144" i="40"/>
  <c r="F27" i="42"/>
  <c r="G27" i="42" s="1"/>
  <c r="F142" i="42"/>
  <c r="G142" i="42" s="1"/>
  <c r="H142" i="42" s="1"/>
  <c r="H103" i="43"/>
  <c r="H97" i="43"/>
  <c r="F55" i="42"/>
  <c r="G55" i="42" s="1"/>
  <c r="H55" i="42" s="1"/>
  <c r="F80" i="42"/>
  <c r="G80" i="42" s="1"/>
  <c r="H80" i="42" s="1"/>
  <c r="H105" i="43"/>
  <c r="F69" i="42"/>
  <c r="G69" i="42" s="1"/>
  <c r="H69" i="42" s="1"/>
  <c r="G111" i="41"/>
  <c r="H59" i="40"/>
  <c r="H34" i="8"/>
  <c r="H30" i="8"/>
  <c r="H5" i="9"/>
  <c r="H35" i="6"/>
  <c r="H81" i="6"/>
  <c r="H8" i="9"/>
  <c r="H57" i="6"/>
  <c r="H72" i="6"/>
  <c r="H17" i="6"/>
  <c r="H12" i="6"/>
  <c r="H9" i="6"/>
  <c r="H58" i="9"/>
  <c r="H79" i="9"/>
  <c r="H67" i="9"/>
  <c r="H79" i="6"/>
  <c r="H21" i="6"/>
  <c r="H29" i="8"/>
  <c r="H47" i="9"/>
  <c r="H44" i="9"/>
  <c r="H71" i="9"/>
  <c r="H32" i="8"/>
  <c r="H5" i="6"/>
  <c r="H9" i="9"/>
  <c r="H21" i="9"/>
  <c r="H48" i="9"/>
  <c r="H82" i="9"/>
  <c r="H69" i="9"/>
  <c r="H34" i="6"/>
  <c r="H36" i="6"/>
  <c r="H71" i="6"/>
  <c r="H82" i="6"/>
  <c r="H56" i="6"/>
  <c r="H66" i="6"/>
  <c r="H19" i="6"/>
  <c r="H18" i="9"/>
  <c r="H35" i="9"/>
  <c r="H33" i="8"/>
  <c r="H10" i="9"/>
  <c r="H81" i="9"/>
  <c r="H66" i="9"/>
  <c r="H65" i="6"/>
  <c r="H18" i="6"/>
  <c r="H46" i="9"/>
  <c r="H7" i="9"/>
  <c r="H78" i="9"/>
  <c r="H41" i="9"/>
  <c r="H70" i="9"/>
  <c r="H33" i="6"/>
  <c r="H80" i="9"/>
  <c r="H77" i="6"/>
  <c r="H84" i="6"/>
  <c r="H23" i="6"/>
  <c r="H42" i="9"/>
  <c r="H7" i="6"/>
  <c r="H77" i="9"/>
  <c r="H11" i="9"/>
  <c r="H45" i="9"/>
  <c r="H43" i="9"/>
  <c r="H65" i="9"/>
  <c r="H31" i="6"/>
  <c r="H29" i="6"/>
  <c r="H78" i="6"/>
  <c r="H68" i="6"/>
  <c r="H22" i="6"/>
  <c r="H11" i="6"/>
  <c r="H8" i="6"/>
  <c r="H6" i="9"/>
  <c r="H60" i="9"/>
  <c r="H68" i="9"/>
  <c r="H35" i="8" l="1"/>
  <c r="H36" i="8"/>
  <c r="H70" i="7"/>
  <c r="H68" i="7"/>
  <c r="H67" i="7"/>
  <c r="H80" i="8"/>
  <c r="H71" i="7"/>
  <c r="H65" i="7"/>
  <c r="H81" i="7"/>
  <c r="H77" i="7"/>
  <c r="H71" i="8"/>
  <c r="H67" i="8"/>
  <c r="H83" i="8"/>
  <c r="H70" i="8"/>
  <c r="H8" i="7"/>
  <c r="H10" i="7"/>
  <c r="H57" i="8"/>
  <c r="H19" i="7"/>
  <c r="H12" i="7"/>
  <c r="H72" i="7"/>
  <c r="H66" i="7"/>
  <c r="H69" i="7"/>
  <c r="H68" i="8"/>
  <c r="H21" i="8"/>
  <c r="H77" i="8"/>
  <c r="H146" i="41"/>
  <c r="H78" i="8"/>
  <c r="H42" i="7"/>
  <c r="H82" i="8"/>
  <c r="H81" i="8"/>
  <c r="H5" i="7"/>
  <c r="H44" i="7"/>
  <c r="H72" i="8"/>
  <c r="H84" i="8"/>
  <c r="H79" i="8"/>
  <c r="H69" i="8"/>
  <c r="H7" i="8"/>
  <c r="H10" i="8"/>
  <c r="H20" i="7"/>
  <c r="H21" i="7"/>
  <c r="H58" i="8"/>
  <c r="H12" i="8"/>
  <c r="H54" i="8"/>
  <c r="H11" i="8"/>
  <c r="H60" i="8"/>
  <c r="H7" i="7"/>
  <c r="H8" i="8"/>
  <c r="H5" i="8"/>
  <c r="H6" i="8"/>
  <c r="H6" i="7"/>
  <c r="H9" i="8"/>
  <c r="H9" i="7"/>
  <c r="H53" i="8"/>
  <c r="H11" i="7"/>
  <c r="H41" i="8"/>
  <c r="H59" i="7"/>
  <c r="H57" i="7"/>
  <c r="H54" i="7"/>
  <c r="H53" i="7"/>
  <c r="H56" i="7"/>
  <c r="H65" i="8"/>
  <c r="H60" i="7"/>
  <c r="H66" i="8"/>
  <c r="H83" i="7"/>
  <c r="H84" i="7"/>
  <c r="H78" i="7"/>
  <c r="H82" i="7"/>
  <c r="H55" i="8"/>
  <c r="H23" i="7"/>
  <c r="H17" i="7"/>
  <c r="H18" i="7"/>
  <c r="H45" i="7"/>
  <c r="H22" i="7"/>
  <c r="H24" i="7"/>
  <c r="H59" i="8"/>
  <c r="H56" i="8"/>
  <c r="H58" i="7"/>
  <c r="H41" i="7"/>
  <c r="H48" i="7"/>
  <c r="H46" i="7"/>
  <c r="H47" i="7"/>
  <c r="H43" i="7"/>
  <c r="H42" i="8"/>
  <c r="H48" i="8"/>
  <c r="H47" i="8"/>
  <c r="H80" i="7"/>
  <c r="H79" i="7"/>
  <c r="H45" i="8"/>
  <c r="H43" i="8"/>
  <c r="H46" i="8"/>
  <c r="H23" i="8"/>
  <c r="H17" i="8"/>
  <c r="H22" i="8"/>
  <c r="H44" i="8"/>
  <c r="H18" i="8"/>
  <c r="H19" i="8"/>
  <c r="H20" i="8"/>
  <c r="H24" i="8"/>
  <c r="H70" i="41"/>
  <c r="H138" i="41"/>
  <c r="H77" i="41"/>
  <c r="H75" i="41"/>
  <c r="H140" i="41"/>
  <c r="H68" i="41"/>
  <c r="H110" i="41"/>
  <c r="H144" i="41"/>
  <c r="H147" i="41"/>
  <c r="H139" i="41"/>
  <c r="H142" i="41"/>
  <c r="H145" i="41"/>
  <c r="H137" i="41"/>
  <c r="H131" i="41"/>
  <c r="H83" i="41"/>
  <c r="H141" i="41"/>
  <c r="H82" i="41"/>
  <c r="H72" i="41"/>
  <c r="H136" i="41"/>
  <c r="H135" i="41"/>
  <c r="H81" i="41"/>
  <c r="H132" i="41"/>
  <c r="H134" i="41"/>
  <c r="H90" i="42"/>
  <c r="H119" i="41"/>
  <c r="H100" i="42"/>
  <c r="H95" i="42"/>
  <c r="H143" i="41"/>
  <c r="H76" i="41"/>
  <c r="H101" i="42"/>
  <c r="H6" i="41"/>
  <c r="H123" i="41"/>
  <c r="H79" i="41"/>
  <c r="H71" i="41"/>
  <c r="H58" i="41"/>
  <c r="H126" i="41"/>
  <c r="H93" i="42"/>
  <c r="H92" i="41"/>
  <c r="H111" i="41"/>
  <c r="H26" i="42"/>
  <c r="H98" i="41"/>
  <c r="H31" i="42"/>
  <c r="H37" i="42"/>
  <c r="H29" i="42"/>
  <c r="H91" i="41"/>
  <c r="H105" i="41"/>
  <c r="H36" i="42"/>
  <c r="H94" i="41"/>
  <c r="H89" i="41"/>
  <c r="H39" i="42"/>
  <c r="H32" i="42"/>
  <c r="H92" i="42"/>
  <c r="H35" i="42"/>
  <c r="H115" i="41"/>
  <c r="H27" i="42"/>
  <c r="H112" i="41"/>
  <c r="H121" i="41"/>
  <c r="H125" i="41"/>
  <c r="H116" i="41"/>
  <c r="H120" i="41"/>
  <c r="H117" i="41"/>
  <c r="H103" i="41"/>
  <c r="H96" i="41"/>
  <c r="H122" i="41"/>
  <c r="H102" i="41"/>
  <c r="H90" i="41"/>
  <c r="H99" i="41"/>
  <c r="H91" i="42"/>
  <c r="H101" i="41"/>
  <c r="H104" i="41"/>
  <c r="H124" i="41"/>
  <c r="H114" i="41"/>
  <c r="H133" i="41"/>
  <c r="H28" i="42"/>
  <c r="H113" i="41"/>
  <c r="H10" i="41"/>
  <c r="H97" i="41"/>
  <c r="H74" i="41"/>
  <c r="H95" i="41"/>
  <c r="H33" i="42"/>
  <c r="H93" i="41"/>
  <c r="H118" i="41"/>
  <c r="H25" i="41"/>
  <c r="H30" i="41"/>
  <c r="H26" i="41"/>
  <c r="H37" i="41"/>
  <c r="H42" i="41"/>
  <c r="H38" i="41"/>
  <c r="H28" i="41"/>
  <c r="H31" i="41"/>
  <c r="H35" i="41"/>
  <c r="H29" i="41"/>
  <c r="H27" i="41"/>
  <c r="H34" i="41"/>
  <c r="H32" i="41"/>
  <c r="H36" i="41"/>
  <c r="H4" i="41"/>
  <c r="H12" i="41"/>
  <c r="H17" i="41"/>
  <c r="H16" i="41"/>
  <c r="H14" i="41"/>
  <c r="H8" i="41"/>
  <c r="H21" i="41"/>
  <c r="H7" i="41"/>
  <c r="H20" i="41"/>
  <c r="H9" i="41"/>
  <c r="H18" i="41"/>
  <c r="H15" i="41"/>
  <c r="H13" i="41"/>
  <c r="H41" i="41"/>
  <c r="H5" i="41"/>
  <c r="H40" i="41"/>
  <c r="H104" i="42"/>
  <c r="H19" i="41"/>
  <c r="H102" i="42"/>
  <c r="H73" i="41"/>
  <c r="H11" i="41"/>
  <c r="H39" i="41"/>
  <c r="H33" i="41"/>
  <c r="H84" i="41"/>
  <c r="H78" i="41"/>
  <c r="H99" i="42"/>
  <c r="H103" i="42"/>
  <c r="H69" i="41"/>
  <c r="H80" i="41"/>
  <c r="H53" i="41"/>
  <c r="H47" i="41"/>
  <c r="H49" i="41"/>
  <c r="H54" i="41"/>
  <c r="H56" i="41"/>
  <c r="H52" i="41"/>
  <c r="H50" i="41"/>
  <c r="H63" i="41"/>
  <c r="H11" i="42"/>
  <c r="H15" i="42"/>
  <c r="H55" i="41"/>
  <c r="H51" i="41"/>
  <c r="H30" i="42"/>
  <c r="H41" i="42"/>
  <c r="H34" i="42"/>
  <c r="H14" i="42"/>
  <c r="H10" i="42"/>
  <c r="H6" i="42"/>
  <c r="H61" i="41"/>
  <c r="H105" i="42"/>
  <c r="H9" i="42"/>
  <c r="H7" i="42"/>
  <c r="H19" i="42"/>
  <c r="H21" i="42"/>
  <c r="H57" i="41"/>
  <c r="H96" i="42"/>
  <c r="H40" i="42"/>
  <c r="H13" i="42"/>
  <c r="H17" i="42"/>
  <c r="H59" i="41"/>
  <c r="H48" i="41"/>
  <c r="H5" i="42"/>
  <c r="H20" i="42"/>
  <c r="H60" i="41"/>
  <c r="H12" i="42"/>
  <c r="H8" i="42"/>
  <c r="H38" i="42"/>
  <c r="H42" i="42"/>
  <c r="H97" i="42"/>
  <c r="H89" i="42"/>
  <c r="H18" i="42"/>
  <c r="H98" i="42"/>
  <c r="H16" i="42"/>
  <c r="H94" i="42"/>
  <c r="H62" i="4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AD2C484-33F8-4104-ABE4-7632E00E2A94}" keepAlive="1" name="Query - HC_FAU_SI_400K_iC5" description="Connection to the 'HC_FAU_SI_400K_iC5' query in the workbook." type="5" refreshedVersion="0" background="1">
    <dbPr connection="Provider=Microsoft.Mashup.OleDb.1;Data Source=$Workbook$;Location=HC_FAU_SI_400K_iC5;Extended Properties=&quot;&quot;" command="SELECT * FROM [HC_FAU_SI_400K_iC5]"/>
  </connection>
</connections>
</file>

<file path=xl/sharedStrings.xml><?xml version="1.0" encoding="utf-8"?>
<sst xmlns="http://schemas.openxmlformats.org/spreadsheetml/2006/main" count="2990" uniqueCount="209">
  <si>
    <t>inf</t>
  </si>
  <si>
    <t>T</t>
  </si>
  <si>
    <t>S0</t>
  </si>
  <si>
    <t>Cp0</t>
  </si>
  <si>
    <t>DHf0</t>
  </si>
  <si>
    <t>DGf0</t>
  </si>
  <si>
    <t>H0-H0(0K)</t>
  </si>
  <si>
    <t>(G0-G0(0K))/T</t>
  </si>
  <si>
    <t>(H0-H0(0K))/T</t>
  </si>
  <si>
    <t>C7</t>
  </si>
  <si>
    <t>2mC6</t>
  </si>
  <si>
    <t>3mC6</t>
  </si>
  <si>
    <t>22mC5</t>
  </si>
  <si>
    <t>23mC5</t>
  </si>
  <si>
    <t>24mC5</t>
  </si>
  <si>
    <t>33mC5</t>
  </si>
  <si>
    <t>3eC5</t>
  </si>
  <si>
    <t>223mC4</t>
  </si>
  <si>
    <t>log 10 Kf</t>
  </si>
  <si>
    <t xml:space="preserve">T </t>
  </si>
  <si>
    <t>K</t>
  </si>
  <si>
    <t>cal/K/mol</t>
  </si>
  <si>
    <t xml:space="preserve">H0-H0(0K) </t>
  </si>
  <si>
    <t>kcal/mol</t>
  </si>
  <si>
    <t xml:space="preserve">S0 </t>
  </si>
  <si>
    <t xml:space="preserve">Cp0 </t>
  </si>
  <si>
    <t xml:space="preserve">DHf0 </t>
  </si>
  <si>
    <t xml:space="preserve">DGf0 </t>
  </si>
  <si>
    <t>kJ/mol</t>
  </si>
  <si>
    <t xml:space="preserve">(G0-H0(0K))/T </t>
  </si>
  <si>
    <t>(G0-H0(0K))/T</t>
  </si>
  <si>
    <t xml:space="preserve">(G0-H0(0K)) </t>
  </si>
  <si>
    <t>C</t>
  </si>
  <si>
    <t>H</t>
  </si>
  <si>
    <t>mu0</t>
  </si>
  <si>
    <t>lnQ0</t>
  </si>
  <si>
    <t>mol fraction</t>
  </si>
  <si>
    <t>400K</t>
  </si>
  <si>
    <t>500K</t>
  </si>
  <si>
    <t>600K</t>
  </si>
  <si>
    <t>700K</t>
  </si>
  <si>
    <t>C8</t>
  </si>
  <si>
    <t>2mC7</t>
  </si>
  <si>
    <t>3mC7</t>
  </si>
  <si>
    <t>4mC7</t>
  </si>
  <si>
    <t>22mC6</t>
  </si>
  <si>
    <t>23mC6</t>
  </si>
  <si>
    <t>24mC6</t>
  </si>
  <si>
    <t>25mC6</t>
  </si>
  <si>
    <t>33mC6</t>
  </si>
  <si>
    <t>34mC6</t>
  </si>
  <si>
    <t>3eC6</t>
  </si>
  <si>
    <t>223mC5</t>
  </si>
  <si>
    <t>224mC5</t>
  </si>
  <si>
    <t>233mC5</t>
  </si>
  <si>
    <t>234mC5</t>
  </si>
  <si>
    <t>3e2mC5</t>
  </si>
  <si>
    <t>3e3mC5</t>
  </si>
  <si>
    <t>2233mC4</t>
  </si>
  <si>
    <t>1 cal =</t>
  </si>
  <si>
    <t>kJ</t>
  </si>
  <si>
    <t>1 kcal =</t>
  </si>
  <si>
    <t>Scott's tables</t>
  </si>
  <si>
    <t>j</t>
  </si>
  <si>
    <t>Universal Gas Constant  / J/mol</t>
  </si>
  <si>
    <t>mu0 without D0</t>
  </si>
  <si>
    <t>D0(0K)</t>
  </si>
  <si>
    <t>DHf0(0K)</t>
  </si>
  <si>
    <t>Enthalpy of formation at 0 K</t>
  </si>
  <si>
    <t>Atomization energy at 0 K</t>
  </si>
  <si>
    <t>Natural logarithm of isolated molecule partition function</t>
  </si>
  <si>
    <t>rho_i/rho_C7</t>
  </si>
  <si>
    <t>ratio of density of molecule i and C7</t>
  </si>
  <si>
    <t>y_i</t>
  </si>
  <si>
    <t>sabs_i</t>
  </si>
  <si>
    <t>srel_i</t>
  </si>
  <si>
    <t>gas phase mol fraction</t>
  </si>
  <si>
    <t>DH0(0 K) / kJ/mol</t>
  </si>
  <si>
    <t>Error HC</t>
  </si>
  <si>
    <t>y_i*HC</t>
  </si>
  <si>
    <t>x_i</t>
  </si>
  <si>
    <t>Fugacity/ Pa</t>
  </si>
  <si>
    <t>22dmC5</t>
  </si>
  <si>
    <t>23dmC5</t>
  </si>
  <si>
    <t>24dmC5</t>
  </si>
  <si>
    <t>33dmC5</t>
  </si>
  <si>
    <t>223tmC4</t>
  </si>
  <si>
    <t>Fugacity/ Bar</t>
  </si>
  <si>
    <t>DH0(0K)</t>
  </si>
  <si>
    <t>lnq0</t>
  </si>
  <si>
    <t>lnf_pure</t>
  </si>
  <si>
    <t>adsorbed phase mol fraction</t>
  </si>
  <si>
    <t>Acentric factor</t>
  </si>
  <si>
    <t>Critical Pressure/ [Pa]</t>
  </si>
  <si>
    <t>Critical Temperature/ [K]</t>
  </si>
  <si>
    <t>https://doi.org/10.1039/TF9686402622</t>
  </si>
  <si>
    <t>https://webbook.nist.gov/</t>
  </si>
  <si>
    <t>Table of Contents</t>
  </si>
  <si>
    <t>lnq_iC7</t>
  </si>
  <si>
    <t>lnq_iC8</t>
  </si>
  <si>
    <t>xi_iC7_400K</t>
  </si>
  <si>
    <t>xi_iC7_500K</t>
  </si>
  <si>
    <t>xi_C7_600K</t>
  </si>
  <si>
    <t>xi_C7_700K</t>
  </si>
  <si>
    <t>xi_C8_400K</t>
  </si>
  <si>
    <t>xi_C8_500K</t>
  </si>
  <si>
    <t>xi_C8_600K</t>
  </si>
  <si>
    <t>xi_C8_700K</t>
  </si>
  <si>
    <t>Critical_consts</t>
  </si>
  <si>
    <t>Critical constants</t>
  </si>
  <si>
    <t>Adsorbed phase distribution</t>
  </si>
  <si>
    <t>Gas phase distribution</t>
  </si>
  <si>
    <t>Fugacity_iC7</t>
  </si>
  <si>
    <t>lnQ_iC7_high_press</t>
  </si>
  <si>
    <t>Effect of pressure</t>
  </si>
  <si>
    <t>Gas phase distribution for hydroisomerization of C7 isomers as a function of pressure</t>
  </si>
  <si>
    <t>Thermodynamic properties of various C7 and C8 isomers at different temperatures</t>
  </si>
  <si>
    <t>Critical temperature, critical pressure, and acentric factors for C7 isomers</t>
  </si>
  <si>
    <t>Critical temperatures and pressures</t>
  </si>
  <si>
    <t>Acentric factors</t>
  </si>
  <si>
    <t>n-heptane</t>
  </si>
  <si>
    <t>2,2 dimethyl pentane</t>
  </si>
  <si>
    <t>2 methyl hexane</t>
  </si>
  <si>
    <t>3 methyl hexane</t>
  </si>
  <si>
    <t>3 ethyl pentane</t>
  </si>
  <si>
    <t>2,3 dimethyl pentane</t>
  </si>
  <si>
    <t>2,4 dimethyl pentane</t>
  </si>
  <si>
    <t>3,3 dimethyl pentane</t>
  </si>
  <si>
    <t>2,2,3 trimethyl butane</t>
  </si>
  <si>
    <t>n-octane</t>
  </si>
  <si>
    <t>2 methyl heptane</t>
  </si>
  <si>
    <t>3 methyl heptane</t>
  </si>
  <si>
    <t>4 methyl heptane</t>
  </si>
  <si>
    <t>3 ethyl hexane</t>
  </si>
  <si>
    <t>2,2 dimethyl hexane</t>
  </si>
  <si>
    <t>2,3 dimethyl hexane</t>
  </si>
  <si>
    <t>2,4 dimethyl hexane</t>
  </si>
  <si>
    <t>2,5 dimethyl hexane</t>
  </si>
  <si>
    <t>3,3 dimethyl hexane</t>
  </si>
  <si>
    <t>3,4 dimethyl hexane</t>
  </si>
  <si>
    <t>3 ethyl 2 methyl pentane</t>
  </si>
  <si>
    <t>3 ethyl 3 methyl pentane</t>
  </si>
  <si>
    <t>2,2,3 trimethyl pentane</t>
  </si>
  <si>
    <t>2,2,4 trimethyl pentane</t>
  </si>
  <si>
    <t>2,3,3 trimethyl pentane</t>
  </si>
  <si>
    <t>2,3,4 trimethyl pentane</t>
  </si>
  <si>
    <t>2,2,3,3 tetramethyl propane</t>
  </si>
  <si>
    <t>(G0-H0(0K))/T - Difference between standard Gibbs free energy at a certain temperature, T and standard enthalpy at 0 K per unit K</t>
  </si>
  <si>
    <t>(H0-H0(0K))/T - Difference between standard enthalpy at a certain temperature, T and standard enthalpy at 0 K per unit K</t>
  </si>
  <si>
    <t>H0-H0(0K) - Difference between standard enthalpy at a certain temperature, T and standard enthalpy at 0 K</t>
  </si>
  <si>
    <t>S0 - Standard entropy at a certain temperature, T</t>
  </si>
  <si>
    <t>Cp0 - Heat capacity at constant pressure and a certain temperature, T</t>
  </si>
  <si>
    <t>DHf0 - Enthalpy of formation at a certain temperature, T</t>
  </si>
  <si>
    <t>DGf0 - Gibbs free energy of formation at a certain temperature, T</t>
  </si>
  <si>
    <t>Index</t>
  </si>
  <si>
    <t>34mC6 has two asymetric carbon atoms.</t>
  </si>
  <si>
    <t xml:space="preserve">Thermodynamic properties for racemic mixture of dextro and levo (d,l), internally compensated meso isomers (meso), </t>
  </si>
  <si>
    <t xml:space="preserve">and for the equilibrium mixture of all isomers are listed separately in Scott's tables. </t>
  </si>
  <si>
    <t>mu0 without D0(0K)</t>
  </si>
  <si>
    <t>DHf0(0 K)</t>
  </si>
  <si>
    <t>D0(0 K)</t>
  </si>
  <si>
    <t>Tempartures/ K</t>
  </si>
  <si>
    <t>Universal Gas Constant  / J/mol/K</t>
  </si>
  <si>
    <t>DHf0(0K) / kJ/mol</t>
  </si>
  <si>
    <t>ideal gas chemical potential {mu0 = (G0-H0(0K))}</t>
  </si>
  <si>
    <t xml:space="preserve"> (G0-H0(0K)) - Difference between standard Gibbs free energy at a certain temperature, T and standard enthalpy at 0 K </t>
  </si>
  <si>
    <t>Sum of rho_i/rho_C7</t>
  </si>
  <si>
    <t>Sum of all mole fractions</t>
  </si>
  <si>
    <t>ideal gas chemical potential without the atomization energy (D0) at 0 K</t>
  </si>
  <si>
    <t>absolute selectivity {sabs_i = x_i/(1-x_i)}</t>
  </si>
  <si>
    <t>relative selectivity {srel_i = sabs_i/sabs_C7}</t>
  </si>
  <si>
    <t>sum of y_i*HC</t>
  </si>
  <si>
    <t>FAU-type zeolite</t>
  </si>
  <si>
    <t>ITQ-29-type zeolite</t>
  </si>
  <si>
    <t>BEA-type zeolite</t>
  </si>
  <si>
    <t>MEL-type zeolite</t>
  </si>
  <si>
    <t>MFI-type zeolite</t>
  </si>
  <si>
    <t>MRE-type zeolite</t>
  </si>
  <si>
    <t>MTW-type zeolite</t>
  </si>
  <si>
    <t>400 K</t>
  </si>
  <si>
    <t>500 K</t>
  </si>
  <si>
    <t>600 K</t>
  </si>
  <si>
    <t>700 K</t>
  </si>
  <si>
    <t>Gas phase selectivity at reaction equilibrium for hydroisomerization of C8 isomers at infinite dilution</t>
  </si>
  <si>
    <t>Gas phase selectivity at reaction equilibrium for hydroisomerization of C7 isomers at infinite dilution</t>
  </si>
  <si>
    <t>Adsorbed phase selectivity at reaction equilibrium for hydroisomerization of C7 isomers</t>
  </si>
  <si>
    <t>Adsorbed phase selectivity at reaction equilibrium for hydroisomerization of C8 isomers</t>
  </si>
  <si>
    <r>
      <t xml:space="preserve">Pure component fugacities and corresponding fugacity coefficients of C7 isomers at different </t>
    </r>
    <r>
      <rPr>
        <sz val="12"/>
        <color theme="9" tint="-0.249977111117893"/>
        <rFont val="Calibri"/>
        <family val="2"/>
        <scheme val="minor"/>
      </rPr>
      <t>pressures</t>
    </r>
    <r>
      <rPr>
        <sz val="12"/>
        <color rgb="FF000000"/>
        <rFont val="Calibri"/>
        <family val="2"/>
        <scheme val="minor"/>
      </rPr>
      <t xml:space="preserve"> and </t>
    </r>
    <r>
      <rPr>
        <sz val="12"/>
        <color theme="6" tint="-0.249977111117893"/>
        <rFont val="Calibri"/>
        <family val="2"/>
        <scheme val="minor"/>
      </rPr>
      <t>temperatures</t>
    </r>
    <r>
      <rPr>
        <sz val="12"/>
        <color rgb="FF000000"/>
        <rFont val="Calibri"/>
        <family val="2"/>
        <scheme val="minor"/>
      </rPr>
      <t xml:space="preserve"> calculated using Peng-Robinson equation</t>
    </r>
  </si>
  <si>
    <t>Fugacity coefficients/ [-]</t>
  </si>
  <si>
    <t>Temperature/ K</t>
  </si>
  <si>
    <t>absolute selectivity {sabs_i = y_i/(1-y_i)}</t>
  </si>
  <si>
    <t>Pressure/ Pa</t>
  </si>
  <si>
    <t>mu wo D0(0 K)</t>
  </si>
  <si>
    <t>Natural logarithm of pure component fugacity</t>
  </si>
  <si>
    <t>Isolated molecule partition functions and equilibrium distribution for hydroisomerization of C7 and C8 isomers in the gas phase</t>
  </si>
  <si>
    <t>(G0-H0(0K)) - Difference between standard Gibbs free energy at a certain temperature, T and standard enthalpy at 0 K</t>
  </si>
  <si>
    <t>Scott, D. W. Chemical thermodynamic properties of hydrocarbons and related substances: properties of the alkane hydrocarbons, C1 through C10, in the ideal gas state from 0 to 1500 K ; US Department of the Interior, Bureau of Mines: Washington DC, 1974</t>
  </si>
  <si>
    <t>Pure component fugacity coefficients for C7 isomers at temperatures (400 K to 700 K) and pressures (1 bar to 30 bar)</t>
  </si>
  <si>
    <t>Henry coefficients, adsorbed phase mole fractions, adsorbed phase selectivities for hydroisomerization of C7 and C8 isomers</t>
  </si>
  <si>
    <t>In this study, the data for the equilibrium mixture is considered.</t>
  </si>
  <si>
    <t>log 10 Kf - Logarithm with base 10 of the equilibrium constant</t>
  </si>
  <si>
    <t>ratio of densities of molecule i and C7 (Eq. 9 in the main article)</t>
  </si>
  <si>
    <t>ratio of densities of molecule i and C8 (Eq. 9 in the main article)</t>
  </si>
  <si>
    <t>rho_i/rho_C8</t>
  </si>
  <si>
    <t>relative selectivity {srel_i = sabs_i/sabs_C8}</t>
  </si>
  <si>
    <t>Henry coefficients (HC)</t>
  </si>
  <si>
    <t>Uncertainity in Henry coefficients</t>
  </si>
  <si>
    <t>C(s)</t>
  </si>
  <si>
    <t>C(g)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</si>
</sst>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00"/>
    <numFmt numFmtId="166" formatCode="0.000000"/>
    <numFmt numFmtId="167" formatCode="0.000E+00"/>
    <numFmt numFmtId="168" formatCode="0.00000000"/>
    <numFmt numFmtId="169" formatCode="0.0000"/>
    <numFmt numFmtId="170" formatCode="0.00000"/>
  </numFmts>
  <fonts count="42" x14ac:knownFonts="1">
    <font>
      <sz val="10"/>
      <color rgb="FF000000"/>
      <name val="Times New Roman"/>
      <charset val="204"/>
    </font>
    <font>
      <sz val="12"/>
      <color rgb="FF000000"/>
      <name val="Calibri"/>
      <family val="2"/>
      <scheme val="minor"/>
    </font>
    <font>
      <sz val="12"/>
      <color rgb="FF111111"/>
      <name val="Calibri"/>
      <family val="2"/>
      <scheme val="minor"/>
    </font>
    <font>
      <sz val="12"/>
      <name val="Calibri"/>
      <family val="2"/>
      <scheme val="minor"/>
    </font>
    <font>
      <sz val="12"/>
      <color rgb="FF010101"/>
      <name val="Calibri"/>
      <family val="2"/>
      <scheme val="minor"/>
    </font>
    <font>
      <sz val="12"/>
      <color rgb="FF1C1C1C"/>
      <name val="Calibri"/>
      <family val="2"/>
      <scheme val="minor"/>
    </font>
    <font>
      <sz val="12"/>
      <color rgb="FF3B3B3B"/>
      <name val="Calibri"/>
      <family val="2"/>
      <scheme val="minor"/>
    </font>
    <font>
      <sz val="12"/>
      <color rgb="FF0F0F0F"/>
      <name val="Calibri"/>
      <family val="2"/>
      <scheme val="minor"/>
    </font>
    <font>
      <sz val="12"/>
      <color rgb="FF232323"/>
      <name val="Calibri"/>
      <family val="2"/>
      <scheme val="minor"/>
    </font>
    <font>
      <sz val="12"/>
      <color rgb="FF3D3D3D"/>
      <name val="Calibri"/>
      <family val="2"/>
      <scheme val="minor"/>
    </font>
    <font>
      <sz val="12"/>
      <color rgb="FF131313"/>
      <name val="Calibri"/>
      <family val="2"/>
      <scheme val="minor"/>
    </font>
    <font>
      <sz val="12"/>
      <color rgb="FF1A1A1A"/>
      <name val="Calibri"/>
      <family val="2"/>
      <scheme val="minor"/>
    </font>
    <font>
      <sz val="12"/>
      <color rgb="FF2F2F2F"/>
      <name val="Calibri"/>
      <family val="2"/>
      <scheme val="minor"/>
    </font>
    <font>
      <sz val="12"/>
      <color rgb="FF161616"/>
      <name val="Calibri"/>
      <family val="2"/>
      <scheme val="minor"/>
    </font>
    <font>
      <sz val="12"/>
      <color rgb="FF242424"/>
      <name val="Calibri"/>
      <family val="2"/>
      <scheme val="minor"/>
    </font>
    <font>
      <sz val="12"/>
      <color rgb="FF343434"/>
      <name val="Calibri"/>
      <family val="2"/>
      <scheme val="minor"/>
    </font>
    <font>
      <sz val="12"/>
      <color rgb="FF030303"/>
      <name val="Calibri"/>
      <family val="2"/>
      <scheme val="minor"/>
    </font>
    <font>
      <sz val="12"/>
      <color rgb="FF181818"/>
      <name val="Calibri"/>
      <family val="2"/>
      <scheme val="minor"/>
    </font>
    <font>
      <sz val="12"/>
      <color rgb="FF1F1F1F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262626"/>
      <name val="Calibri"/>
      <family val="2"/>
      <scheme val="minor"/>
    </font>
    <font>
      <sz val="12"/>
      <color rgb="FF363636"/>
      <name val="Calibri"/>
      <family val="2"/>
      <scheme val="minor"/>
    </font>
    <font>
      <sz val="12"/>
      <color rgb="FF151515"/>
      <name val="Calibri"/>
      <family val="2"/>
      <scheme val="minor"/>
    </font>
    <font>
      <sz val="12"/>
      <color rgb="FF383838"/>
      <name val="Calibri"/>
      <family val="2"/>
      <scheme val="minor"/>
    </font>
    <font>
      <sz val="12"/>
      <color rgb="FF4F4F4F"/>
      <name val="Calibri"/>
      <family val="2"/>
      <scheme val="minor"/>
    </font>
    <font>
      <sz val="12"/>
      <color rgb="FF2D2D2D"/>
      <name val="Calibri"/>
      <family val="2"/>
      <scheme val="minor"/>
    </font>
    <font>
      <sz val="12"/>
      <color rgb="FF313131"/>
      <name val="Calibri"/>
      <family val="2"/>
      <scheme val="minor"/>
    </font>
    <font>
      <sz val="12"/>
      <color rgb="FF2A2A2A"/>
      <name val="Calibri"/>
      <family val="2"/>
      <scheme val="minor"/>
    </font>
    <font>
      <sz val="12"/>
      <color rgb="FF414141"/>
      <name val="Calibri"/>
      <family val="2"/>
      <scheme val="minor"/>
    </font>
    <font>
      <sz val="8"/>
      <name val="Times New Roman"/>
      <family val="1"/>
    </font>
    <font>
      <sz val="12"/>
      <color rgb="FF2B2B2B"/>
      <name val="Calibri"/>
      <family val="2"/>
      <scheme val="minor"/>
    </font>
    <font>
      <sz val="12"/>
      <color rgb="FF444444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282828"/>
      <name val="Calibri"/>
      <family val="2"/>
      <scheme val="minor"/>
    </font>
    <font>
      <sz val="12"/>
      <color rgb="FF3A3A3A"/>
      <name val="Calibri"/>
      <family val="2"/>
      <scheme val="minor"/>
    </font>
    <font>
      <u/>
      <sz val="10"/>
      <color theme="10"/>
      <name val="Times New Roman"/>
      <charset val="204"/>
    </font>
    <font>
      <u/>
      <sz val="12"/>
      <color theme="1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1"/>
      <color rgb="FF000000"/>
      <name val="Arial"/>
      <family val="2"/>
    </font>
    <font>
      <sz val="9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108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2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2" fontId="2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2" fontId="1" fillId="0" borderId="0" xfId="0" applyNumberFormat="1" applyFont="1" applyAlignment="1">
      <alignment vertical="top" wrapText="1"/>
    </xf>
    <xf numFmtId="2" fontId="4" fillId="0" borderId="0" xfId="0" applyNumberFormat="1" applyFont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vertical="top" wrapText="1"/>
    </xf>
    <xf numFmtId="2" fontId="6" fillId="0" borderId="0" xfId="0" applyNumberFormat="1" applyFont="1" applyAlignment="1">
      <alignment vertical="top" wrapText="1"/>
    </xf>
    <xf numFmtId="2" fontId="7" fillId="0" borderId="0" xfId="0" applyNumberFormat="1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2" fontId="8" fillId="0" borderId="0" xfId="0" applyNumberFormat="1" applyFont="1" applyAlignment="1">
      <alignment vertical="top" wrapText="1"/>
    </xf>
    <xf numFmtId="2" fontId="9" fillId="0" borderId="0" xfId="0" applyNumberFormat="1" applyFont="1" applyAlignment="1">
      <alignment vertical="top" wrapText="1"/>
    </xf>
    <xf numFmtId="2" fontId="10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2" fontId="11" fillId="0" borderId="0" xfId="0" applyNumberFormat="1" applyFont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2" fontId="13" fillId="0" borderId="0" xfId="0" applyNumberFormat="1" applyFont="1" applyAlignment="1">
      <alignment vertical="top" wrapText="1"/>
    </xf>
    <xf numFmtId="164" fontId="14" fillId="0" borderId="0" xfId="0" applyNumberFormat="1" applyFont="1" applyAlignment="1">
      <alignment vertical="top" wrapText="1"/>
    </xf>
    <xf numFmtId="2" fontId="14" fillId="0" borderId="0" xfId="0" applyNumberFormat="1" applyFont="1" applyAlignment="1">
      <alignment vertical="top" wrapText="1"/>
    </xf>
    <xf numFmtId="2" fontId="15" fillId="0" borderId="0" xfId="0" applyNumberFormat="1" applyFont="1" applyAlignment="1">
      <alignment vertical="top" wrapText="1"/>
    </xf>
    <xf numFmtId="2" fontId="16" fillId="0" borderId="0" xfId="0" applyNumberFormat="1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2" fontId="17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vertical="top"/>
    </xf>
    <xf numFmtId="164" fontId="13" fillId="0" borderId="0" xfId="0" applyNumberFormat="1" applyFont="1" applyAlignment="1">
      <alignment vertical="top" wrapText="1"/>
    </xf>
    <xf numFmtId="164" fontId="17" fillId="0" borderId="0" xfId="0" applyNumberFormat="1" applyFont="1" applyAlignment="1">
      <alignment vertical="top" wrapText="1"/>
    </xf>
    <xf numFmtId="0" fontId="1" fillId="2" borderId="0" xfId="0" applyFont="1" applyFill="1" applyAlignment="1">
      <alignment horizontal="left" vertical="top"/>
    </xf>
    <xf numFmtId="0" fontId="1" fillId="4" borderId="0" xfId="0" applyFont="1" applyFill="1" applyAlignment="1">
      <alignment horizontal="left" vertical="top"/>
    </xf>
    <xf numFmtId="164" fontId="1" fillId="0" borderId="0" xfId="0" applyNumberFormat="1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11" fontId="1" fillId="0" borderId="0" xfId="0" applyNumberFormat="1" applyFont="1" applyAlignment="1">
      <alignment horizontal="left" vertical="top"/>
    </xf>
    <xf numFmtId="165" fontId="1" fillId="0" borderId="0" xfId="0" applyNumberFormat="1" applyFont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164" fontId="18" fillId="0" borderId="0" xfId="0" applyNumberFormat="1" applyFont="1" applyAlignment="1">
      <alignment vertical="top" wrapText="1"/>
    </xf>
    <xf numFmtId="0" fontId="1" fillId="3" borderId="0" xfId="0" applyFont="1" applyFill="1" applyAlignment="1">
      <alignment horizontal="left" vertical="top"/>
    </xf>
    <xf numFmtId="2" fontId="21" fillId="0" borderId="0" xfId="0" applyNumberFormat="1" applyFont="1" applyAlignment="1">
      <alignment vertical="top" wrapText="1"/>
    </xf>
    <xf numFmtId="2" fontId="22" fillId="0" borderId="0" xfId="0" applyNumberFormat="1" applyFont="1" applyAlignment="1">
      <alignment vertical="top" wrapText="1"/>
    </xf>
    <xf numFmtId="164" fontId="22" fillId="0" borderId="0" xfId="0" applyNumberFormat="1" applyFont="1" applyAlignment="1">
      <alignment vertical="top" wrapText="1"/>
    </xf>
    <xf numFmtId="2" fontId="23" fillId="0" borderId="0" xfId="0" applyNumberFormat="1" applyFont="1" applyAlignment="1">
      <alignment vertical="top" wrapText="1"/>
    </xf>
    <xf numFmtId="2" fontId="24" fillId="0" borderId="0" xfId="0" applyNumberFormat="1" applyFont="1" applyAlignment="1">
      <alignment vertical="top" wrapText="1"/>
    </xf>
    <xf numFmtId="2" fontId="25" fillId="0" borderId="0" xfId="0" applyNumberFormat="1" applyFont="1" applyAlignment="1">
      <alignment vertical="top" wrapText="1"/>
    </xf>
    <xf numFmtId="2" fontId="26" fillId="0" borderId="0" xfId="0" applyNumberFormat="1" applyFont="1" applyAlignment="1">
      <alignment vertical="top" wrapText="1"/>
    </xf>
    <xf numFmtId="0" fontId="1" fillId="6" borderId="0" xfId="0" applyFont="1" applyFill="1" applyAlignment="1">
      <alignment horizontal="left" vertical="top"/>
    </xf>
    <xf numFmtId="164" fontId="1" fillId="0" borderId="0" xfId="0" applyNumberFormat="1" applyFont="1" applyAlignment="1">
      <alignment vertical="top"/>
    </xf>
    <xf numFmtId="2" fontId="27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2" fontId="30" fillId="0" borderId="0" xfId="0" applyNumberFormat="1" applyFont="1" applyAlignment="1">
      <alignment vertical="top" wrapText="1"/>
    </xf>
    <xf numFmtId="2" fontId="31" fillId="0" borderId="0" xfId="0" applyNumberFormat="1" applyFont="1" applyAlignment="1">
      <alignment vertical="top" wrapText="1"/>
    </xf>
    <xf numFmtId="166" fontId="1" fillId="0" borderId="0" xfId="0" applyNumberFormat="1" applyFont="1" applyAlignment="1">
      <alignment horizontal="left" vertical="top"/>
    </xf>
    <xf numFmtId="11" fontId="1" fillId="4" borderId="0" xfId="0" applyNumberFormat="1" applyFont="1" applyFill="1" applyAlignment="1">
      <alignment horizontal="left" vertical="top"/>
    </xf>
    <xf numFmtId="11" fontId="1" fillId="7" borderId="0" xfId="0" applyNumberFormat="1" applyFont="1" applyFill="1" applyAlignment="1">
      <alignment horizontal="left" vertical="top"/>
    </xf>
    <xf numFmtId="11" fontId="1" fillId="9" borderId="0" xfId="0" applyNumberFormat="1" applyFont="1" applyFill="1" applyAlignment="1">
      <alignment horizontal="left" vertical="top"/>
    </xf>
    <xf numFmtId="167" fontId="1" fillId="0" borderId="0" xfId="0" applyNumberFormat="1" applyFont="1" applyAlignment="1">
      <alignment horizontal="left" vertical="top"/>
    </xf>
    <xf numFmtId="168" fontId="1" fillId="0" borderId="0" xfId="0" applyNumberFormat="1" applyFont="1" applyAlignment="1">
      <alignment horizontal="left" vertical="top"/>
    </xf>
    <xf numFmtId="0" fontId="32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right" vertical="top"/>
    </xf>
    <xf numFmtId="2" fontId="10" fillId="0" borderId="0" xfId="0" applyNumberFormat="1" applyFont="1" applyAlignment="1">
      <alignment horizontal="right" vertical="top" wrapText="1"/>
    </xf>
    <xf numFmtId="2" fontId="33" fillId="0" borderId="0" xfId="0" applyNumberFormat="1" applyFont="1" applyAlignment="1">
      <alignment horizontal="right" vertical="top" wrapText="1"/>
    </xf>
    <xf numFmtId="2" fontId="34" fillId="0" borderId="0" xfId="0" applyNumberFormat="1" applyFont="1" applyAlignment="1">
      <alignment horizontal="right" vertical="top" wrapText="1"/>
    </xf>
    <xf numFmtId="2" fontId="3" fillId="0" borderId="0" xfId="0" applyNumberFormat="1" applyFont="1" applyAlignment="1">
      <alignment horizontal="right" vertical="top" wrapText="1"/>
    </xf>
    <xf numFmtId="0" fontId="1" fillId="5" borderId="0" xfId="0" applyFont="1" applyFill="1" applyAlignment="1">
      <alignment horizontal="left" vertical="top"/>
    </xf>
    <xf numFmtId="11" fontId="1" fillId="0" borderId="0" xfId="0" applyNumberFormat="1" applyFont="1" applyAlignment="1">
      <alignment vertical="top"/>
    </xf>
    <xf numFmtId="11" fontId="1" fillId="0" borderId="0" xfId="0" applyNumberFormat="1" applyFont="1"/>
    <xf numFmtId="11" fontId="1" fillId="10" borderId="0" xfId="0" applyNumberFormat="1" applyFont="1" applyFill="1"/>
    <xf numFmtId="0" fontId="1" fillId="0" borderId="0" xfId="0" applyFont="1"/>
    <xf numFmtId="11" fontId="1" fillId="8" borderId="0" xfId="0" applyNumberFormat="1" applyFont="1" applyFill="1"/>
    <xf numFmtId="0" fontId="36" fillId="0" borderId="0" xfId="1" applyFont="1" applyAlignment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2" fontId="28" fillId="0" borderId="0" xfId="0" applyNumberFormat="1" applyFont="1" applyAlignment="1">
      <alignment vertical="top" wrapText="1"/>
    </xf>
    <xf numFmtId="2" fontId="19" fillId="0" borderId="0" xfId="0" applyNumberFormat="1" applyFont="1" applyAlignment="1">
      <alignment vertical="top" wrapText="1"/>
    </xf>
    <xf numFmtId="2" fontId="20" fillId="0" borderId="0" xfId="0" applyNumberFormat="1" applyFont="1" applyAlignment="1">
      <alignment vertical="top" wrapText="1"/>
    </xf>
    <xf numFmtId="2" fontId="1" fillId="12" borderId="0" xfId="0" applyNumberFormat="1" applyFont="1" applyFill="1" applyAlignment="1">
      <alignment horizontal="left" vertical="top"/>
    </xf>
    <xf numFmtId="0" fontId="1" fillId="12" borderId="0" xfId="0" applyFont="1" applyFill="1" applyAlignment="1">
      <alignment horizontal="left" vertical="top"/>
    </xf>
    <xf numFmtId="0" fontId="1" fillId="8" borderId="0" xfId="0" applyFont="1" applyFill="1" applyAlignment="1">
      <alignment horizontal="left" vertical="top"/>
    </xf>
    <xf numFmtId="11" fontId="1" fillId="8" borderId="0" xfId="0" applyNumberFormat="1" applyFont="1" applyFill="1" applyAlignment="1">
      <alignment horizontal="left" vertical="top"/>
    </xf>
    <xf numFmtId="0" fontId="1" fillId="11" borderId="0" xfId="0" applyFont="1" applyFill="1" applyAlignment="1">
      <alignment horizontal="left" vertical="top"/>
    </xf>
    <xf numFmtId="164" fontId="1" fillId="11" borderId="0" xfId="0" applyNumberFormat="1" applyFont="1" applyFill="1" applyAlignment="1">
      <alignment horizontal="left" vertical="top"/>
    </xf>
    <xf numFmtId="164" fontId="1" fillId="4" borderId="0" xfId="0" applyNumberFormat="1" applyFont="1" applyFill="1" applyAlignment="1">
      <alignment horizontal="left" vertical="top"/>
    </xf>
    <xf numFmtId="0" fontId="1" fillId="13" borderId="0" xfId="0" applyFont="1" applyFill="1" applyAlignment="1">
      <alignment horizontal="left" vertical="top"/>
    </xf>
    <xf numFmtId="11" fontId="1" fillId="5" borderId="0" xfId="0" applyNumberFormat="1" applyFont="1" applyFill="1" applyAlignment="1">
      <alignment horizontal="left" vertical="top"/>
    </xf>
    <xf numFmtId="11" fontId="1" fillId="2" borderId="0" xfId="0" applyNumberFormat="1" applyFont="1" applyFill="1"/>
    <xf numFmtId="11" fontId="1" fillId="6" borderId="0" xfId="0" applyNumberFormat="1" applyFont="1" applyFill="1"/>
    <xf numFmtId="0" fontId="1" fillId="2" borderId="0" xfId="0" applyFont="1" applyFill="1"/>
    <xf numFmtId="169" fontId="1" fillId="0" borderId="0" xfId="0" applyNumberFormat="1" applyFont="1" applyAlignment="1">
      <alignment horizontal="left" vertical="top"/>
    </xf>
    <xf numFmtId="169" fontId="1" fillId="0" borderId="0" xfId="0" applyNumberFormat="1" applyFont="1" applyAlignment="1">
      <alignment horizontal="center" vertical="top"/>
    </xf>
    <xf numFmtId="170" fontId="1" fillId="0" borderId="0" xfId="0" applyNumberFormat="1" applyFont="1" applyAlignment="1">
      <alignment horizontal="left" vertical="top"/>
    </xf>
    <xf numFmtId="0" fontId="39" fillId="0" borderId="0" xfId="0" applyFont="1" applyAlignment="1">
      <alignment horizontal="left" vertical="top"/>
    </xf>
    <xf numFmtId="0" fontId="40" fillId="0" borderId="0" xfId="0" applyFont="1" applyAlignment="1">
      <alignment horizontal="left" vertical="top"/>
    </xf>
    <xf numFmtId="0" fontId="41" fillId="14" borderId="0" xfId="0" applyFont="1" applyFill="1" applyAlignment="1">
      <alignment horizontal="left" vertical="top"/>
    </xf>
    <xf numFmtId="164" fontId="41" fillId="14" borderId="0" xfId="0" applyNumberFormat="1" applyFont="1" applyFill="1" applyAlignment="1">
      <alignment horizontal="left" vertical="top"/>
    </xf>
    <xf numFmtId="0" fontId="32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1" fillId="13" borderId="0" xfId="0" applyFont="1" applyFill="1" applyAlignment="1">
      <alignment horizontal="center" vertical="top"/>
    </xf>
    <xf numFmtId="11" fontId="1" fillId="0" borderId="0" xfId="0" applyNumberFormat="1" applyFont="1" applyAlignment="1">
      <alignment horizontal="center" vertical="top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11" borderId="0" xfId="0" applyFont="1" applyFill="1" applyAlignment="1">
      <alignment horizontal="center" vertical="top"/>
    </xf>
    <xf numFmtId="0" fontId="1" fillId="8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20B6A4"/>
      <color rgb="FFE157D7"/>
      <color rgb="FFDFD4FC"/>
      <color rgb="FFB297F7"/>
      <color rgb="FF9069F3"/>
      <color rgb="FFA5EBE9"/>
      <color rgb="FF33CCCC"/>
      <color rgb="FF0099CC"/>
      <color rgb="FF83E5D7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48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384866</xdr:colOff>
      <xdr:row>12</xdr:row>
      <xdr:rowOff>122583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8E19C4-45D9-8175-DABD-C00FF132969D}"/>
            </a:ext>
          </a:extLst>
        </xdr:cNvPr>
        <xdr:cNvSpPr txBox="1"/>
      </xdr:nvSpPr>
      <xdr:spPr>
        <a:xfrm>
          <a:off x="12146170" y="244171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hyperlink" Target="https://doi.org/10.1039/TF9686402622" TargetMode="External"/><Relationship Id="rId1" Type="http://schemas.openxmlformats.org/officeDocument/2006/relationships/hyperlink" Target="https://webbook.nist.gov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D5633-0CB4-4744-AAB8-5FBA4E42B3FC}">
  <dimension ref="A2:O48"/>
  <sheetViews>
    <sheetView tabSelected="1" topLeftCell="A21" zoomScaleNormal="100" workbookViewId="0">
      <selection activeCell="D53" sqref="D53"/>
    </sheetView>
  </sheetViews>
  <sheetFormatPr defaultRowHeight="15.5" x14ac:dyDescent="0.3"/>
  <cols>
    <col min="1" max="1" width="10.69921875" style="1" customWidth="1"/>
    <col min="2" max="2" width="29.09765625" style="1" bestFit="1" customWidth="1"/>
    <col min="3" max="3" width="29" style="1" bestFit="1" customWidth="1"/>
    <col min="4" max="4" width="129.296875" style="1" bestFit="1" customWidth="1"/>
    <col min="5" max="5" width="8.796875" style="1" customWidth="1"/>
    <col min="6" max="16384" width="8.796875" style="1"/>
  </cols>
  <sheetData>
    <row r="2" spans="1:15" x14ac:dyDescent="0.3">
      <c r="B2" s="1" t="s">
        <v>97</v>
      </c>
      <c r="C2" s="99" t="s">
        <v>196</v>
      </c>
      <c r="D2" s="99"/>
      <c r="E2" s="99"/>
      <c r="F2" s="99"/>
      <c r="G2" s="99"/>
      <c r="H2" s="99"/>
      <c r="I2" s="99"/>
      <c r="J2" s="99"/>
      <c r="K2" s="96"/>
      <c r="L2" s="96"/>
      <c r="M2" s="96"/>
      <c r="N2" s="96"/>
      <c r="O2" s="96"/>
    </row>
    <row r="4" spans="1:15" x14ac:dyDescent="0.3">
      <c r="B4" s="68" t="s">
        <v>62</v>
      </c>
      <c r="D4" s="1" t="s">
        <v>116</v>
      </c>
      <c r="E4" s="1" t="s">
        <v>154</v>
      </c>
    </row>
    <row r="5" spans="1:15" x14ac:dyDescent="0.3">
      <c r="A5" s="1">
        <v>1</v>
      </c>
      <c r="B5" s="1" t="s">
        <v>9</v>
      </c>
      <c r="C5" s="1" t="s">
        <v>120</v>
      </c>
      <c r="E5" s="1" t="s">
        <v>147</v>
      </c>
    </row>
    <row r="6" spans="1:15" x14ac:dyDescent="0.3">
      <c r="A6" s="1">
        <v>2</v>
      </c>
      <c r="B6" s="1" t="s">
        <v>10</v>
      </c>
      <c r="C6" s="1" t="s">
        <v>122</v>
      </c>
      <c r="D6" s="95"/>
      <c r="E6" s="1" t="s">
        <v>148</v>
      </c>
    </row>
    <row r="7" spans="1:15" x14ac:dyDescent="0.3">
      <c r="A7" s="1">
        <v>3</v>
      </c>
      <c r="B7" s="1" t="s">
        <v>11</v>
      </c>
      <c r="C7" s="1" t="s">
        <v>123</v>
      </c>
      <c r="D7" s="95"/>
      <c r="E7" s="1" t="s">
        <v>195</v>
      </c>
    </row>
    <row r="8" spans="1:15" x14ac:dyDescent="0.3">
      <c r="A8" s="1">
        <v>4</v>
      </c>
      <c r="B8" s="1" t="s">
        <v>16</v>
      </c>
      <c r="C8" s="1" t="s">
        <v>124</v>
      </c>
      <c r="D8" s="95"/>
      <c r="E8" s="1" t="s">
        <v>149</v>
      </c>
    </row>
    <row r="9" spans="1:15" x14ac:dyDescent="0.3">
      <c r="A9" s="1">
        <v>5</v>
      </c>
      <c r="B9" s="1" t="s">
        <v>12</v>
      </c>
      <c r="C9" s="1" t="s">
        <v>121</v>
      </c>
      <c r="E9" s="1" t="s">
        <v>150</v>
      </c>
    </row>
    <row r="10" spans="1:15" x14ac:dyDescent="0.3">
      <c r="A10" s="1">
        <v>6</v>
      </c>
      <c r="B10" s="1" t="s">
        <v>13</v>
      </c>
      <c r="C10" s="1" t="s">
        <v>125</v>
      </c>
      <c r="E10" s="1" t="s">
        <v>151</v>
      </c>
    </row>
    <row r="11" spans="1:15" x14ac:dyDescent="0.3">
      <c r="A11" s="1">
        <v>7</v>
      </c>
      <c r="B11" s="1" t="s">
        <v>14</v>
      </c>
      <c r="C11" s="1" t="s">
        <v>126</v>
      </c>
      <c r="E11" s="1" t="s">
        <v>152</v>
      </c>
    </row>
    <row r="12" spans="1:15" x14ac:dyDescent="0.3">
      <c r="A12" s="1">
        <v>8</v>
      </c>
      <c r="B12" s="1" t="s">
        <v>15</v>
      </c>
      <c r="C12" s="1" t="s">
        <v>127</v>
      </c>
      <c r="E12" s="1" t="s">
        <v>153</v>
      </c>
    </row>
    <row r="13" spans="1:15" x14ac:dyDescent="0.3">
      <c r="A13" s="1">
        <v>9</v>
      </c>
      <c r="B13" s="1" t="s">
        <v>17</v>
      </c>
      <c r="C13" s="1" t="s">
        <v>128</v>
      </c>
      <c r="E13" s="1" t="s">
        <v>200</v>
      </c>
    </row>
    <row r="14" spans="1:15" x14ac:dyDescent="0.3">
      <c r="A14" s="1">
        <v>10</v>
      </c>
      <c r="B14" s="1" t="s">
        <v>41</v>
      </c>
      <c r="C14" s="1" t="s">
        <v>129</v>
      </c>
    </row>
    <row r="15" spans="1:15" x14ac:dyDescent="0.3">
      <c r="A15" s="1">
        <v>11</v>
      </c>
      <c r="B15" s="1" t="s">
        <v>42</v>
      </c>
      <c r="C15" s="1" t="s">
        <v>130</v>
      </c>
    </row>
    <row r="16" spans="1:15" x14ac:dyDescent="0.3">
      <c r="A16" s="1">
        <v>12</v>
      </c>
      <c r="B16" s="1" t="s">
        <v>43</v>
      </c>
      <c r="C16" s="1" t="s">
        <v>131</v>
      </c>
    </row>
    <row r="17" spans="1:5" x14ac:dyDescent="0.3">
      <c r="A17" s="1">
        <v>13</v>
      </c>
      <c r="B17" s="1" t="s">
        <v>44</v>
      </c>
      <c r="C17" s="1" t="s">
        <v>132</v>
      </c>
    </row>
    <row r="18" spans="1:5" x14ac:dyDescent="0.3">
      <c r="A18" s="1">
        <v>14</v>
      </c>
      <c r="B18" s="1" t="s">
        <v>51</v>
      </c>
      <c r="C18" s="1" t="s">
        <v>133</v>
      </c>
    </row>
    <row r="19" spans="1:5" x14ac:dyDescent="0.3">
      <c r="A19" s="1">
        <v>15</v>
      </c>
      <c r="B19" s="1" t="s">
        <v>45</v>
      </c>
      <c r="C19" s="1" t="s">
        <v>134</v>
      </c>
    </row>
    <row r="20" spans="1:5" x14ac:dyDescent="0.3">
      <c r="A20" s="1">
        <v>16</v>
      </c>
      <c r="B20" s="1" t="s">
        <v>46</v>
      </c>
      <c r="C20" s="1" t="s">
        <v>135</v>
      </c>
    </row>
    <row r="21" spans="1:5" x14ac:dyDescent="0.3">
      <c r="A21" s="1">
        <v>17</v>
      </c>
      <c r="B21" s="1" t="s">
        <v>47</v>
      </c>
      <c r="C21" s="1" t="s">
        <v>136</v>
      </c>
    </row>
    <row r="22" spans="1:5" x14ac:dyDescent="0.3">
      <c r="A22" s="1">
        <v>18</v>
      </c>
      <c r="B22" s="1" t="s">
        <v>48</v>
      </c>
      <c r="C22" s="1" t="s">
        <v>137</v>
      </c>
    </row>
    <row r="23" spans="1:5" x14ac:dyDescent="0.3">
      <c r="A23" s="1">
        <v>19</v>
      </c>
      <c r="B23" s="1" t="s">
        <v>49</v>
      </c>
      <c r="C23" s="1" t="s">
        <v>138</v>
      </c>
      <c r="E23" s="1" t="s">
        <v>155</v>
      </c>
    </row>
    <row r="24" spans="1:5" x14ac:dyDescent="0.3">
      <c r="A24" s="1">
        <v>20</v>
      </c>
      <c r="B24" s="1" t="s">
        <v>50</v>
      </c>
      <c r="C24" s="1" t="s">
        <v>139</v>
      </c>
      <c r="E24" s="1" t="s">
        <v>156</v>
      </c>
    </row>
    <row r="25" spans="1:5" x14ac:dyDescent="0.3">
      <c r="A25" s="1">
        <v>21</v>
      </c>
      <c r="B25" s="1" t="s">
        <v>56</v>
      </c>
      <c r="C25" s="1" t="s">
        <v>140</v>
      </c>
      <c r="E25" s="1" t="s">
        <v>157</v>
      </c>
    </row>
    <row r="26" spans="1:5" x14ac:dyDescent="0.3">
      <c r="A26" s="1">
        <v>22</v>
      </c>
      <c r="B26" s="1" t="s">
        <v>57</v>
      </c>
      <c r="C26" s="1" t="s">
        <v>141</v>
      </c>
      <c r="E26" s="1" t="s">
        <v>199</v>
      </c>
    </row>
    <row r="27" spans="1:5" x14ac:dyDescent="0.3">
      <c r="A27" s="1">
        <v>23</v>
      </c>
      <c r="B27" s="1" t="s">
        <v>52</v>
      </c>
      <c r="C27" s="1" t="s">
        <v>142</v>
      </c>
    </row>
    <row r="28" spans="1:5" x14ac:dyDescent="0.3">
      <c r="A28" s="1">
        <v>24</v>
      </c>
      <c r="B28" s="1" t="s">
        <v>53</v>
      </c>
      <c r="C28" s="1" t="s">
        <v>143</v>
      </c>
    </row>
    <row r="29" spans="1:5" x14ac:dyDescent="0.3">
      <c r="A29" s="1">
        <v>25</v>
      </c>
      <c r="B29" s="1" t="s">
        <v>54</v>
      </c>
      <c r="C29" s="1" t="s">
        <v>144</v>
      </c>
    </row>
    <row r="30" spans="1:5" x14ac:dyDescent="0.3">
      <c r="A30" s="1">
        <v>26</v>
      </c>
      <c r="B30" s="1" t="s">
        <v>55</v>
      </c>
      <c r="C30" s="1" t="s">
        <v>145</v>
      </c>
    </row>
    <row r="31" spans="1:5" x14ac:dyDescent="0.3">
      <c r="A31" s="1">
        <v>27</v>
      </c>
      <c r="B31" s="1" t="s">
        <v>58</v>
      </c>
      <c r="C31" s="1" t="s">
        <v>146</v>
      </c>
    </row>
    <row r="32" spans="1:5" x14ac:dyDescent="0.3">
      <c r="B32" s="68" t="s">
        <v>111</v>
      </c>
      <c r="D32" s="1" t="s">
        <v>194</v>
      </c>
    </row>
    <row r="33" spans="1:4" x14ac:dyDescent="0.3">
      <c r="A33" s="1">
        <v>28</v>
      </c>
      <c r="B33" s="1" t="s">
        <v>98</v>
      </c>
    </row>
    <row r="34" spans="1:4" x14ac:dyDescent="0.3">
      <c r="A34" s="1">
        <v>29</v>
      </c>
      <c r="B34" s="1" t="s">
        <v>99</v>
      </c>
    </row>
    <row r="35" spans="1:4" x14ac:dyDescent="0.3">
      <c r="B35" s="68" t="s">
        <v>110</v>
      </c>
      <c r="D35" s="1" t="s">
        <v>198</v>
      </c>
    </row>
    <row r="36" spans="1:4" x14ac:dyDescent="0.3">
      <c r="A36" s="1">
        <v>30</v>
      </c>
      <c r="B36" s="1" t="s">
        <v>100</v>
      </c>
    </row>
    <row r="37" spans="1:4" x14ac:dyDescent="0.3">
      <c r="A37" s="1">
        <v>31</v>
      </c>
      <c r="B37" s="1" t="s">
        <v>101</v>
      </c>
    </row>
    <row r="38" spans="1:4" x14ac:dyDescent="0.3">
      <c r="A38" s="1">
        <v>32</v>
      </c>
      <c r="B38" s="1" t="s">
        <v>102</v>
      </c>
    </row>
    <row r="39" spans="1:4" x14ac:dyDescent="0.3">
      <c r="A39" s="1">
        <v>33</v>
      </c>
      <c r="B39" s="1" t="s">
        <v>103</v>
      </c>
    </row>
    <row r="40" spans="1:4" x14ac:dyDescent="0.3">
      <c r="A40" s="1">
        <v>34</v>
      </c>
      <c r="B40" s="1" t="s">
        <v>104</v>
      </c>
    </row>
    <row r="41" spans="1:4" x14ac:dyDescent="0.3">
      <c r="A41" s="1">
        <v>35</v>
      </c>
      <c r="B41" s="1" t="s">
        <v>105</v>
      </c>
    </row>
    <row r="42" spans="1:4" x14ac:dyDescent="0.3">
      <c r="A42" s="1">
        <v>36</v>
      </c>
      <c r="B42" s="1" t="s">
        <v>106</v>
      </c>
    </row>
    <row r="43" spans="1:4" x14ac:dyDescent="0.3">
      <c r="A43" s="1">
        <v>37</v>
      </c>
      <c r="B43" s="1" t="s">
        <v>107</v>
      </c>
    </row>
    <row r="44" spans="1:4" x14ac:dyDescent="0.3">
      <c r="B44" s="68" t="s">
        <v>109</v>
      </c>
    </row>
    <row r="45" spans="1:4" x14ac:dyDescent="0.3">
      <c r="A45" s="1">
        <v>38</v>
      </c>
      <c r="B45" s="1" t="s">
        <v>108</v>
      </c>
      <c r="D45" s="1" t="s">
        <v>117</v>
      </c>
    </row>
    <row r="46" spans="1:4" x14ac:dyDescent="0.3">
      <c r="B46" s="68" t="s">
        <v>114</v>
      </c>
    </row>
    <row r="47" spans="1:4" x14ac:dyDescent="0.3">
      <c r="A47" s="1">
        <v>39</v>
      </c>
      <c r="B47" s="1" t="s">
        <v>112</v>
      </c>
      <c r="D47" s="1" t="s">
        <v>197</v>
      </c>
    </row>
    <row r="48" spans="1:4" x14ac:dyDescent="0.3">
      <c r="A48" s="1">
        <v>40</v>
      </c>
      <c r="B48" s="1" t="s">
        <v>113</v>
      </c>
      <c r="D48" s="1" t="s">
        <v>115</v>
      </c>
    </row>
  </sheetData>
  <mergeCells count="1">
    <mergeCell ref="C2:J2"/>
  </mergeCells>
  <phoneticPr fontId="29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E72DA-ACA7-4F3C-AC6B-082FD1E18DD5}">
  <dimension ref="A1:O23"/>
  <sheetViews>
    <sheetView workbookViewId="0">
      <selection activeCell="O5" sqref="O5:O23"/>
    </sheetView>
  </sheetViews>
  <sheetFormatPr defaultRowHeight="15.5" x14ac:dyDescent="0.3"/>
  <cols>
    <col min="1" max="1" width="8.796875" style="1"/>
    <col min="2" max="2" width="9" style="1" bestFit="1" customWidth="1"/>
    <col min="3" max="3" width="15.3984375" style="1" bestFit="1" customWidth="1"/>
    <col min="4" max="4" width="14.796875" style="1" bestFit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4" width="12.69921875" style="1" bestFit="1" customWidth="1"/>
    <col min="15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A4" s="62"/>
      <c r="B4" s="41" t="s">
        <v>17</v>
      </c>
      <c r="C4" s="62"/>
      <c r="D4" s="62"/>
      <c r="E4" s="62"/>
      <c r="F4" s="62"/>
      <c r="G4" s="62"/>
      <c r="H4" s="62"/>
      <c r="I4" s="62"/>
      <c r="J4" s="62"/>
    </row>
    <row r="5" spans="1:15" x14ac:dyDescent="0.3">
      <c r="A5" s="62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62"/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A6" s="62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23</v>
      </c>
      <c r="O6" s="1" t="s">
        <v>28</v>
      </c>
    </row>
    <row r="7" spans="1:15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-37.42</v>
      </c>
      <c r="I7" s="3">
        <v>-37.42</v>
      </c>
      <c r="J7" s="4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-156.56528</v>
      </c>
      <c r="N7" s="1">
        <f t="shared" ref="N7:N23" si="3">I7*$B$2</f>
        <v>-156.56528</v>
      </c>
      <c r="O7" s="1">
        <f>F7*$B$1</f>
        <v>0</v>
      </c>
    </row>
    <row r="8" spans="1:15" x14ac:dyDescent="0.3">
      <c r="A8" s="2">
        <v>2</v>
      </c>
      <c r="B8" s="64">
        <v>200</v>
      </c>
      <c r="C8" s="5">
        <v>-61.34</v>
      </c>
      <c r="D8" s="6">
        <v>17.3</v>
      </c>
      <c r="E8" s="7">
        <v>3.4590000000000001</v>
      </c>
      <c r="F8" s="5">
        <v>78.64</v>
      </c>
      <c r="G8" s="5">
        <v>26.64</v>
      </c>
      <c r="H8" s="5">
        <v>-45.5</v>
      </c>
      <c r="I8" s="8">
        <v>-14.59</v>
      </c>
      <c r="J8" s="5">
        <v>15.94</v>
      </c>
      <c r="K8" s="1">
        <f t="shared" si="0"/>
        <v>-51.329312000000002</v>
      </c>
      <c r="L8" s="1">
        <f t="shared" si="1"/>
        <v>14.472456000000001</v>
      </c>
      <c r="M8" s="1">
        <f t="shared" si="2"/>
        <v>-190.37200000000001</v>
      </c>
      <c r="N8" s="1">
        <f t="shared" si="3"/>
        <v>-61.044560000000004</v>
      </c>
      <c r="O8" s="1">
        <f>F8*$B$1</f>
        <v>0.32902976</v>
      </c>
    </row>
    <row r="9" spans="1:15" x14ac:dyDescent="0.3">
      <c r="A9" s="2">
        <v>3</v>
      </c>
      <c r="B9" s="65">
        <v>273.14999999999998</v>
      </c>
      <c r="C9" s="5">
        <v>-67.27</v>
      </c>
      <c r="D9" s="5">
        <v>21.05</v>
      </c>
      <c r="E9" s="7">
        <v>5.7489999999999997</v>
      </c>
      <c r="F9" s="5">
        <v>88.32</v>
      </c>
      <c r="G9" s="5">
        <v>35.96</v>
      </c>
      <c r="H9" s="5">
        <v>-47.93</v>
      </c>
      <c r="I9" s="5">
        <v>-2.9</v>
      </c>
      <c r="J9" s="5">
        <v>2.3199999999999998</v>
      </c>
      <c r="K9" s="1">
        <f t="shared" si="0"/>
        <v>-76.880165291999987</v>
      </c>
      <c r="L9" s="1">
        <f t="shared" si="1"/>
        <v>24.053816000000001</v>
      </c>
      <c r="M9" s="1">
        <f t="shared" si="2"/>
        <v>-200.53912</v>
      </c>
      <c r="N9" s="1">
        <f t="shared" si="3"/>
        <v>-12.133599999999999</v>
      </c>
      <c r="O9" s="1">
        <f t="shared" ref="O9:O23" si="4">F9*$B$1</f>
        <v>0.36953088000000001</v>
      </c>
    </row>
    <row r="10" spans="1:15" x14ac:dyDescent="0.3">
      <c r="A10" s="2">
        <v>4</v>
      </c>
      <c r="B10" s="64">
        <v>298.14999999999998</v>
      </c>
      <c r="C10" s="5">
        <v>-69.180000000000007</v>
      </c>
      <c r="D10" s="5">
        <v>22.44</v>
      </c>
      <c r="E10" s="5">
        <v>6.69</v>
      </c>
      <c r="F10" s="6">
        <v>91.62</v>
      </c>
      <c r="G10" s="5">
        <v>39.020000000000003</v>
      </c>
      <c r="H10" s="8">
        <v>-48.69</v>
      </c>
      <c r="I10" s="5">
        <v>1.27</v>
      </c>
      <c r="J10" s="5">
        <v>-0.93</v>
      </c>
      <c r="K10" s="1">
        <f t="shared" si="0"/>
        <v>-86.299255127999999</v>
      </c>
      <c r="L10" s="1">
        <f t="shared" si="1"/>
        <v>27.990960000000001</v>
      </c>
      <c r="M10" s="1">
        <f t="shared" si="2"/>
        <v>-203.71896000000001</v>
      </c>
      <c r="N10" s="1">
        <f t="shared" si="3"/>
        <v>5.3136800000000006</v>
      </c>
      <c r="O10" s="1">
        <f t="shared" si="4"/>
        <v>0.38333808000000003</v>
      </c>
    </row>
    <row r="11" spans="1:15" x14ac:dyDescent="0.3">
      <c r="A11" s="2">
        <v>5</v>
      </c>
      <c r="B11" s="65">
        <v>300</v>
      </c>
      <c r="C11" s="5">
        <v>-69.31</v>
      </c>
      <c r="D11" s="5">
        <v>22.54</v>
      </c>
      <c r="E11" s="5">
        <v>6.76</v>
      </c>
      <c r="F11" s="6">
        <v>91.85</v>
      </c>
      <c r="G11" s="5">
        <v>39.25</v>
      </c>
      <c r="H11" s="8">
        <v>-48.75</v>
      </c>
      <c r="I11" s="5">
        <v>1.58</v>
      </c>
      <c r="J11" s="5">
        <v>-1.1499999999999999</v>
      </c>
      <c r="K11" s="1">
        <f t="shared" si="0"/>
        <v>-86.997911999999999</v>
      </c>
      <c r="L11" s="1">
        <f t="shared" si="1"/>
        <v>28.283840000000001</v>
      </c>
      <c r="M11" s="1">
        <f t="shared" si="2"/>
        <v>-203.97</v>
      </c>
      <c r="N11" s="1">
        <f t="shared" si="3"/>
        <v>6.6107200000000006</v>
      </c>
      <c r="O11" s="1">
        <f t="shared" si="4"/>
        <v>0.38430039999999999</v>
      </c>
    </row>
    <row r="12" spans="1:15" x14ac:dyDescent="0.3">
      <c r="A12" s="2">
        <v>6</v>
      </c>
      <c r="B12" s="64">
        <v>400</v>
      </c>
      <c r="C12" s="8">
        <v>-76.569999999999993</v>
      </c>
      <c r="D12" s="5">
        <v>28.2</v>
      </c>
      <c r="E12" s="6">
        <v>11.28</v>
      </c>
      <c r="F12" s="8">
        <v>104.77</v>
      </c>
      <c r="G12" s="5">
        <v>50.87</v>
      </c>
      <c r="H12" s="6">
        <v>-51.51</v>
      </c>
      <c r="I12" s="5">
        <v>18.79</v>
      </c>
      <c r="J12" s="5">
        <v>-10.27</v>
      </c>
      <c r="K12" s="1">
        <f t="shared" si="0"/>
        <v>-128.14755199999999</v>
      </c>
      <c r="L12" s="1">
        <f t="shared" si="1"/>
        <v>47.195520000000002</v>
      </c>
      <c r="M12" s="1">
        <f t="shared" si="2"/>
        <v>-215.51784000000001</v>
      </c>
      <c r="N12" s="1">
        <f t="shared" si="3"/>
        <v>78.617360000000005</v>
      </c>
      <c r="O12" s="1">
        <f t="shared" si="4"/>
        <v>0.43835768000000003</v>
      </c>
    </row>
    <row r="13" spans="1:15" x14ac:dyDescent="0.3">
      <c r="A13" s="2">
        <v>7</v>
      </c>
      <c r="B13" s="65">
        <v>500</v>
      </c>
      <c r="C13" s="5">
        <v>-83.46</v>
      </c>
      <c r="D13" s="5">
        <v>33.78</v>
      </c>
      <c r="E13" s="8">
        <v>16.89</v>
      </c>
      <c r="F13" s="8">
        <v>117.24</v>
      </c>
      <c r="G13" s="8">
        <v>61.2</v>
      </c>
      <c r="H13" s="8">
        <v>-53.72</v>
      </c>
      <c r="I13" s="5">
        <v>36.630000000000003</v>
      </c>
      <c r="J13" s="5">
        <v>-16.010000000000002</v>
      </c>
      <c r="K13" s="1">
        <f t="shared" si="0"/>
        <v>-174.59832</v>
      </c>
      <c r="L13" s="1">
        <f t="shared" si="1"/>
        <v>70.667760000000001</v>
      </c>
      <c r="M13" s="1">
        <f t="shared" si="2"/>
        <v>-224.76447999999999</v>
      </c>
      <c r="N13" s="1">
        <f t="shared" si="3"/>
        <v>153.25992000000002</v>
      </c>
      <c r="O13" s="1">
        <f t="shared" si="4"/>
        <v>0.49053215999999999</v>
      </c>
    </row>
    <row r="14" spans="1:15" x14ac:dyDescent="0.3">
      <c r="A14" s="2">
        <v>8</v>
      </c>
      <c r="B14" s="65">
        <v>600</v>
      </c>
      <c r="C14" s="5">
        <v>-90.1</v>
      </c>
      <c r="D14" s="5">
        <v>39.1</v>
      </c>
      <c r="E14" s="5">
        <v>23.47</v>
      </c>
      <c r="F14" s="6">
        <v>129.19999999999999</v>
      </c>
      <c r="G14" s="5">
        <v>70.2</v>
      </c>
      <c r="H14" s="8">
        <v>-55.4</v>
      </c>
      <c r="I14" s="5">
        <v>54.9</v>
      </c>
      <c r="J14" s="8">
        <v>-19.98</v>
      </c>
      <c r="K14" s="1">
        <f t="shared" si="0"/>
        <v>-226.18704000000002</v>
      </c>
      <c r="L14" s="1">
        <f t="shared" si="1"/>
        <v>98.198480000000004</v>
      </c>
      <c r="M14" s="1">
        <f t="shared" si="2"/>
        <v>-231.7936</v>
      </c>
      <c r="N14" s="1">
        <f t="shared" si="3"/>
        <v>229.70160000000001</v>
      </c>
      <c r="O14" s="1">
        <f t="shared" si="4"/>
        <v>0.54057279999999996</v>
      </c>
    </row>
    <row r="15" spans="1:15" x14ac:dyDescent="0.3">
      <c r="A15" s="2">
        <v>9</v>
      </c>
      <c r="B15" s="65">
        <v>700</v>
      </c>
      <c r="C15" s="8">
        <v>-96.5</v>
      </c>
      <c r="D15" s="5">
        <v>44.1</v>
      </c>
      <c r="E15" s="8">
        <v>30.89</v>
      </c>
      <c r="F15" s="5">
        <v>140.6</v>
      </c>
      <c r="G15" s="5">
        <v>78</v>
      </c>
      <c r="H15" s="5">
        <v>-56.6</v>
      </c>
      <c r="I15" s="5">
        <v>73.3</v>
      </c>
      <c r="J15" s="5">
        <v>-22.9</v>
      </c>
      <c r="K15" s="1">
        <f t="shared" si="0"/>
        <v>-282.62920000000003</v>
      </c>
      <c r="L15" s="1">
        <f t="shared" si="1"/>
        <v>129.24376000000001</v>
      </c>
      <c r="M15" s="1">
        <f t="shared" si="2"/>
        <v>-236.81440000000001</v>
      </c>
      <c r="N15" s="1">
        <f t="shared" si="3"/>
        <v>306.68720000000002</v>
      </c>
      <c r="O15" s="1">
        <f t="shared" si="4"/>
        <v>0.58827039999999997</v>
      </c>
    </row>
    <row r="16" spans="1:15" x14ac:dyDescent="0.3">
      <c r="A16" s="2">
        <v>10</v>
      </c>
      <c r="B16" s="66">
        <v>800</v>
      </c>
      <c r="C16" s="8">
        <v>-102.7</v>
      </c>
      <c r="D16" s="5">
        <v>48.8</v>
      </c>
      <c r="E16" s="5">
        <v>39</v>
      </c>
      <c r="F16" s="8">
        <v>151.5</v>
      </c>
      <c r="G16" s="5">
        <v>84.9</v>
      </c>
      <c r="H16" s="8">
        <v>-57.3</v>
      </c>
      <c r="I16" s="5">
        <v>91.9</v>
      </c>
      <c r="J16" s="8">
        <v>-25.12</v>
      </c>
      <c r="K16" s="1">
        <f t="shared" si="0"/>
        <v>-343.75744000000003</v>
      </c>
      <c r="L16" s="1">
        <f t="shared" si="1"/>
        <v>163.17600000000002</v>
      </c>
      <c r="M16" s="1">
        <f t="shared" si="2"/>
        <v>-239.7432</v>
      </c>
      <c r="N16" s="1">
        <f t="shared" si="3"/>
        <v>384.50960000000003</v>
      </c>
      <c r="O16" s="1">
        <f t="shared" si="4"/>
        <v>0.633876</v>
      </c>
    </row>
    <row r="17" spans="1:15" x14ac:dyDescent="0.3">
      <c r="A17" s="2">
        <v>11</v>
      </c>
      <c r="B17" s="65">
        <v>900</v>
      </c>
      <c r="C17" s="5">
        <v>-108.7</v>
      </c>
      <c r="D17" s="5">
        <v>53.2</v>
      </c>
      <c r="E17" s="8">
        <v>47.8</v>
      </c>
      <c r="F17" s="8">
        <v>161.9</v>
      </c>
      <c r="G17" s="5">
        <v>91</v>
      </c>
      <c r="H17" s="5">
        <v>-57.6</v>
      </c>
      <c r="I17" s="8">
        <v>110.6</v>
      </c>
      <c r="J17" s="5">
        <v>-26.86</v>
      </c>
      <c r="K17" s="1">
        <f t="shared" si="0"/>
        <v>-409.32071999999999</v>
      </c>
      <c r="L17" s="1">
        <f t="shared" si="1"/>
        <v>199.99519999999998</v>
      </c>
      <c r="M17" s="1">
        <f t="shared" si="2"/>
        <v>-240.9984</v>
      </c>
      <c r="N17" s="1">
        <f t="shared" si="3"/>
        <v>462.75040000000001</v>
      </c>
      <c r="O17" s="1">
        <f t="shared" si="4"/>
        <v>0.67738960000000004</v>
      </c>
    </row>
    <row r="18" spans="1:15" x14ac:dyDescent="0.3">
      <c r="A18" s="2">
        <v>12</v>
      </c>
      <c r="B18" s="64">
        <v>1000</v>
      </c>
      <c r="C18" s="8">
        <v>-114.5</v>
      </c>
      <c r="D18" s="5">
        <v>57.2</v>
      </c>
      <c r="E18" s="5">
        <v>57.2</v>
      </c>
      <c r="F18" s="6">
        <v>171.7</v>
      </c>
      <c r="G18" s="5">
        <v>96.3</v>
      </c>
      <c r="H18" s="8">
        <v>-57.5</v>
      </c>
      <c r="I18" s="8">
        <v>129.30000000000001</v>
      </c>
      <c r="J18" s="8">
        <v>-28.26</v>
      </c>
      <c r="K18" s="1">
        <f t="shared" si="0"/>
        <v>-479.06800000000004</v>
      </c>
      <c r="L18" s="1">
        <f t="shared" si="1"/>
        <v>239.32480000000001</v>
      </c>
      <c r="M18" s="1">
        <f t="shared" si="2"/>
        <v>-240.58</v>
      </c>
      <c r="N18" s="1">
        <f t="shared" si="3"/>
        <v>540.99120000000005</v>
      </c>
      <c r="O18" s="1">
        <f t="shared" si="4"/>
        <v>0.71839279999999994</v>
      </c>
    </row>
    <row r="19" spans="1:15" x14ac:dyDescent="0.3">
      <c r="A19" s="2">
        <v>13</v>
      </c>
      <c r="B19" s="64">
        <v>1100</v>
      </c>
      <c r="C19" s="5">
        <v>-120.2</v>
      </c>
      <c r="D19" s="5">
        <v>61</v>
      </c>
      <c r="E19" s="8">
        <v>67.099999999999994</v>
      </c>
      <c r="F19" s="6">
        <v>181.2</v>
      </c>
      <c r="G19" s="5">
        <v>101</v>
      </c>
      <c r="H19" s="5">
        <v>-57.1</v>
      </c>
      <c r="I19" s="8">
        <v>148</v>
      </c>
      <c r="J19" s="8">
        <v>-29.4</v>
      </c>
      <c r="K19" s="1">
        <f t="shared" si="0"/>
        <v>-553.20848000000001</v>
      </c>
      <c r="L19" s="1">
        <f t="shared" si="1"/>
        <v>280.74639999999999</v>
      </c>
      <c r="M19" s="1">
        <f t="shared" si="2"/>
        <v>-238.90640000000002</v>
      </c>
      <c r="N19" s="1">
        <f t="shared" si="3"/>
        <v>619.23199999999997</v>
      </c>
      <c r="O19" s="1">
        <f t="shared" si="4"/>
        <v>0.75814079999999995</v>
      </c>
    </row>
    <row r="20" spans="1:15" x14ac:dyDescent="0.3">
      <c r="A20" s="2">
        <v>14</v>
      </c>
      <c r="B20" s="67">
        <v>1200</v>
      </c>
      <c r="C20" s="6">
        <v>-125.6</v>
      </c>
      <c r="D20" s="5">
        <v>64.5</v>
      </c>
      <c r="E20" s="5">
        <v>77.400000000000006</v>
      </c>
      <c r="F20" s="8">
        <v>190.1</v>
      </c>
      <c r="G20" s="5">
        <v>105.2</v>
      </c>
      <c r="H20" s="5">
        <v>-56.4</v>
      </c>
      <c r="I20" s="8">
        <v>166.6</v>
      </c>
      <c r="J20" s="5">
        <v>-30.34</v>
      </c>
      <c r="K20" s="1">
        <f t="shared" si="0"/>
        <v>-630.61248000000001</v>
      </c>
      <c r="L20" s="1">
        <f t="shared" si="1"/>
        <v>323.84160000000003</v>
      </c>
      <c r="M20" s="1">
        <f t="shared" si="2"/>
        <v>-235.9776</v>
      </c>
      <c r="N20" s="1">
        <f t="shared" si="3"/>
        <v>697.05439999999999</v>
      </c>
      <c r="O20" s="1">
        <f t="shared" si="4"/>
        <v>0.79537840000000004</v>
      </c>
    </row>
    <row r="21" spans="1:15" x14ac:dyDescent="0.3">
      <c r="A21" s="2">
        <v>15</v>
      </c>
      <c r="B21" s="67">
        <v>1300</v>
      </c>
      <c r="C21" s="5">
        <v>-130.9</v>
      </c>
      <c r="D21" s="5">
        <v>67.8</v>
      </c>
      <c r="E21" s="5">
        <v>88.1</v>
      </c>
      <c r="F21" s="5">
        <v>198.7</v>
      </c>
      <c r="G21" s="5">
        <v>109</v>
      </c>
      <c r="H21" s="5">
        <v>-55.5</v>
      </c>
      <c r="I21" s="5">
        <v>185.1</v>
      </c>
      <c r="J21" s="5">
        <v>-31.12</v>
      </c>
      <c r="K21" s="1">
        <f t="shared" si="0"/>
        <v>-711.99128000000007</v>
      </c>
      <c r="L21" s="1">
        <f t="shared" si="1"/>
        <v>368.61039999999997</v>
      </c>
      <c r="M21" s="1">
        <f t="shared" si="2"/>
        <v>-232.21200000000002</v>
      </c>
      <c r="N21" s="1">
        <f t="shared" si="3"/>
        <v>774.45839999999998</v>
      </c>
      <c r="O21" s="1">
        <f t="shared" si="4"/>
        <v>0.83136080000000001</v>
      </c>
    </row>
    <row r="22" spans="1:15" x14ac:dyDescent="0.3">
      <c r="A22" s="2">
        <v>16</v>
      </c>
      <c r="B22" s="67">
        <v>1400</v>
      </c>
      <c r="C22" s="5">
        <v>-136.1</v>
      </c>
      <c r="D22" s="5">
        <v>70.8</v>
      </c>
      <c r="E22" s="5">
        <v>99.2</v>
      </c>
      <c r="F22" s="5">
        <v>206.9</v>
      </c>
      <c r="G22" s="8">
        <v>112</v>
      </c>
      <c r="H22" s="5">
        <v>-54.3</v>
      </c>
      <c r="I22" s="5">
        <v>203.6</v>
      </c>
      <c r="J22" s="5">
        <v>-31.78</v>
      </c>
      <c r="K22" s="1">
        <f t="shared" si="0"/>
        <v>-797.21936000000005</v>
      </c>
      <c r="L22" s="1">
        <f t="shared" si="1"/>
        <v>415.05280000000005</v>
      </c>
      <c r="M22" s="1">
        <f t="shared" si="2"/>
        <v>-227.19120000000001</v>
      </c>
      <c r="N22" s="1">
        <f t="shared" si="3"/>
        <v>851.86239999999998</v>
      </c>
      <c r="O22" s="1">
        <f t="shared" si="4"/>
        <v>0.86566960000000004</v>
      </c>
    </row>
    <row r="23" spans="1:15" x14ac:dyDescent="0.3">
      <c r="A23" s="2">
        <v>17</v>
      </c>
      <c r="B23" s="64">
        <v>1500</v>
      </c>
      <c r="C23" s="8">
        <v>-141</v>
      </c>
      <c r="D23" s="5">
        <v>73.7</v>
      </c>
      <c r="E23" s="8">
        <v>110.6</v>
      </c>
      <c r="F23" s="5">
        <v>214.7</v>
      </c>
      <c r="G23" s="5">
        <v>115</v>
      </c>
      <c r="H23" s="6">
        <v>-53</v>
      </c>
      <c r="I23" s="5">
        <v>222</v>
      </c>
      <c r="J23" s="8">
        <v>-32.340000000000003</v>
      </c>
      <c r="K23" s="1">
        <f t="shared" si="0"/>
        <v>-884.91600000000005</v>
      </c>
      <c r="L23" s="1">
        <f t="shared" si="1"/>
        <v>462.75040000000001</v>
      </c>
      <c r="M23" s="1">
        <f t="shared" si="2"/>
        <v>-221.75200000000001</v>
      </c>
      <c r="N23" s="1">
        <f t="shared" si="3"/>
        <v>928.84800000000007</v>
      </c>
      <c r="O23" s="1">
        <f t="shared" si="4"/>
        <v>0.89830480000000001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0C753-1225-48E1-A882-4B37853FF7F3}">
  <dimension ref="A1:AA155"/>
  <sheetViews>
    <sheetView zoomScaleNormal="100" workbookViewId="0">
      <selection activeCell="N5" sqref="N5:N23"/>
    </sheetView>
  </sheetViews>
  <sheetFormatPr defaultRowHeight="15.5" x14ac:dyDescent="0.3"/>
  <cols>
    <col min="1" max="1" width="8.796875" style="1"/>
    <col min="2" max="2" width="8.796875" style="1" customWidth="1"/>
    <col min="3" max="3" width="15.3984375" style="1" customWidth="1"/>
    <col min="4" max="4" width="14.796875" style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4" width="9.59765625" style="1" bestFit="1" customWidth="1"/>
    <col min="15" max="15" width="9" style="1" customWidth="1"/>
    <col min="16" max="16" width="8.796875" style="1"/>
    <col min="17" max="17" width="15.3984375" style="1" bestFit="1" customWidth="1"/>
    <col min="18" max="18" width="14.796875" style="1" bestFit="1" customWidth="1"/>
    <col min="19" max="19" width="11.09765625" style="1" bestFit="1" customWidth="1"/>
    <col min="20" max="21" width="10.5" style="1" bestFit="1" customWidth="1"/>
    <col min="22" max="23" width="9.5" style="1" bestFit="1" customWidth="1"/>
    <col min="24" max="24" width="9.59765625" style="1" bestFit="1" customWidth="1"/>
    <col min="25" max="25" width="13.296875" style="1" customWidth="1"/>
    <col min="26" max="26" width="11.69921875" style="1" bestFit="1" customWidth="1"/>
    <col min="27" max="27" width="12.69921875" style="1" bestFit="1" customWidth="1"/>
    <col min="28" max="16384" width="8.796875" style="1"/>
  </cols>
  <sheetData>
    <row r="1" spans="1:14" x14ac:dyDescent="0.3">
      <c r="A1" s="1" t="s">
        <v>59</v>
      </c>
      <c r="B1" s="1">
        <f>0.004184</f>
        <v>4.1840000000000002E-3</v>
      </c>
      <c r="C1" s="1" t="s">
        <v>60</v>
      </c>
    </row>
    <row r="2" spans="1:14" x14ac:dyDescent="0.3">
      <c r="A2" s="1" t="s">
        <v>61</v>
      </c>
      <c r="B2" s="1">
        <v>4.1840000000000002</v>
      </c>
      <c r="C2" s="1" t="s">
        <v>60</v>
      </c>
    </row>
    <row r="4" spans="1:14" x14ac:dyDescent="0.3">
      <c r="B4" s="41" t="s">
        <v>41</v>
      </c>
    </row>
    <row r="5" spans="1:14" x14ac:dyDescent="0.3"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K5" s="3" t="s">
        <v>31</v>
      </c>
      <c r="L5" s="3" t="s">
        <v>22</v>
      </c>
      <c r="M5" s="3" t="s">
        <v>26</v>
      </c>
      <c r="N5" s="1" t="s">
        <v>2</v>
      </c>
    </row>
    <row r="6" spans="1:14" x14ac:dyDescent="0.3"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-38.57</v>
      </c>
      <c r="I7" s="3">
        <v>-38.57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34">
        <f t="shared" ref="M7:M23" si="2">H7*$B$2</f>
        <v>-161.37688</v>
      </c>
      <c r="N7" s="1">
        <f>E7*$B$1</f>
        <v>0</v>
      </c>
    </row>
    <row r="8" spans="1:14" x14ac:dyDescent="0.3">
      <c r="A8" s="1">
        <v>2</v>
      </c>
      <c r="B8" s="3">
        <v>200</v>
      </c>
      <c r="C8" s="3">
        <v>-70.260000000000005</v>
      </c>
      <c r="D8" s="3">
        <v>25.79</v>
      </c>
      <c r="E8" s="50">
        <v>5.1580000000000004</v>
      </c>
      <c r="F8" s="3">
        <v>96.05</v>
      </c>
      <c r="G8" s="3">
        <v>34.6</v>
      </c>
      <c r="H8" s="3">
        <v>-46.4</v>
      </c>
      <c r="I8" s="3">
        <v>-13.12</v>
      </c>
      <c r="J8" s="3">
        <v>14.34</v>
      </c>
      <c r="K8" s="1">
        <f t="shared" si="0"/>
        <v>-58.793568000000008</v>
      </c>
      <c r="L8" s="56">
        <f t="shared" si="1"/>
        <v>21.581072000000002</v>
      </c>
      <c r="M8" s="34">
        <f t="shared" si="2"/>
        <v>-194.13759999999999</v>
      </c>
      <c r="N8" s="1">
        <f>E8*$B$1</f>
        <v>2.1581072000000003E-2</v>
      </c>
    </row>
    <row r="9" spans="1:14" x14ac:dyDescent="0.3">
      <c r="A9" s="1">
        <v>3</v>
      </c>
      <c r="B9" s="3">
        <v>273.14999999999998</v>
      </c>
      <c r="C9" s="3">
        <v>-78.77</v>
      </c>
      <c r="D9" s="3">
        <v>29.09</v>
      </c>
      <c r="E9" s="50">
        <v>7.9450000000000003</v>
      </c>
      <c r="F9" s="3">
        <v>107.86</v>
      </c>
      <c r="G9" s="3">
        <v>41.99</v>
      </c>
      <c r="H9" s="3">
        <v>-48.94</v>
      </c>
      <c r="I9" s="3">
        <v>-0.56000000000000005</v>
      </c>
      <c r="J9" s="3">
        <v>0.45</v>
      </c>
      <c r="K9" s="1">
        <f t="shared" si="0"/>
        <v>-90.023050691999984</v>
      </c>
      <c r="L9" s="1">
        <f t="shared" si="1"/>
        <v>33.241880000000002</v>
      </c>
      <c r="M9" s="34">
        <f t="shared" si="2"/>
        <v>-204.76496</v>
      </c>
      <c r="N9" s="1">
        <f t="shared" ref="N9:N23" si="3">E9*$B$1</f>
        <v>3.3241880000000001E-2</v>
      </c>
    </row>
    <row r="10" spans="1:14" x14ac:dyDescent="0.3">
      <c r="A10" s="1">
        <v>4</v>
      </c>
      <c r="B10" s="3">
        <v>298.14999999999998</v>
      </c>
      <c r="C10" s="3">
        <v>-81.38</v>
      </c>
      <c r="D10" s="3">
        <v>30.29</v>
      </c>
      <c r="E10" s="3">
        <v>9.0299999999999994</v>
      </c>
      <c r="F10" s="3">
        <v>111.67</v>
      </c>
      <c r="G10" s="3">
        <v>44.88</v>
      </c>
      <c r="H10" s="3">
        <v>-49.77</v>
      </c>
      <c r="I10" s="3">
        <v>3.92</v>
      </c>
      <c r="J10" s="3">
        <v>-2.87</v>
      </c>
      <c r="K10" s="1">
        <f t="shared" si="0"/>
        <v>-101.51826224799998</v>
      </c>
      <c r="L10" s="1">
        <f t="shared" si="1"/>
        <v>37.78152</v>
      </c>
      <c r="M10" s="34">
        <f t="shared" si="2"/>
        <v>-208.23768000000001</v>
      </c>
      <c r="N10" s="1">
        <f t="shared" si="3"/>
        <v>3.7781519999999999E-2</v>
      </c>
    </row>
    <row r="11" spans="1:14" x14ac:dyDescent="0.3">
      <c r="A11" s="1">
        <v>5</v>
      </c>
      <c r="B11" s="3">
        <v>300</v>
      </c>
      <c r="C11" s="3">
        <v>-81.56</v>
      </c>
      <c r="D11" s="3">
        <v>30.38</v>
      </c>
      <c r="E11" s="3">
        <v>9.11</v>
      </c>
      <c r="F11" s="3">
        <v>111.94</v>
      </c>
      <c r="G11" s="3">
        <v>45.1</v>
      </c>
      <c r="H11" s="3">
        <v>-49.84</v>
      </c>
      <c r="I11" s="3">
        <v>4.25</v>
      </c>
      <c r="J11" s="3">
        <v>-3.1</v>
      </c>
      <c r="K11" s="1">
        <f t="shared" si="0"/>
        <v>-102.37411200000001</v>
      </c>
      <c r="L11" s="1">
        <f t="shared" si="1"/>
        <v>38.116239999999998</v>
      </c>
      <c r="M11" s="34">
        <f t="shared" si="2"/>
        <v>-208.53056000000001</v>
      </c>
      <c r="N11" s="1">
        <f t="shared" si="3"/>
        <v>3.8116240000000003E-2</v>
      </c>
    </row>
    <row r="12" spans="1:14" x14ac:dyDescent="0.3">
      <c r="A12" s="1">
        <v>6</v>
      </c>
      <c r="B12" s="3">
        <v>400</v>
      </c>
      <c r="C12" s="3">
        <v>-91</v>
      </c>
      <c r="D12" s="3">
        <v>35.590000000000003</v>
      </c>
      <c r="E12" s="3">
        <v>14.24</v>
      </c>
      <c r="F12" s="3">
        <v>126.59</v>
      </c>
      <c r="G12" s="3">
        <v>57.3</v>
      </c>
      <c r="H12" s="3">
        <v>-52.93</v>
      </c>
      <c r="I12" s="3">
        <v>22.77</v>
      </c>
      <c r="J12" s="3">
        <v>-12.44</v>
      </c>
      <c r="K12" s="1">
        <f t="shared" si="0"/>
        <v>-152.29760000000002</v>
      </c>
      <c r="L12" s="1">
        <f t="shared" si="1"/>
        <v>59.580160000000006</v>
      </c>
      <c r="M12" s="34">
        <f t="shared" si="2"/>
        <v>-221.45912000000001</v>
      </c>
      <c r="N12" s="1">
        <f t="shared" si="3"/>
        <v>5.9580160000000007E-2</v>
      </c>
    </row>
    <row r="13" spans="1:14" x14ac:dyDescent="0.3">
      <c r="A13" s="1">
        <v>7</v>
      </c>
      <c r="B13" s="3">
        <v>500</v>
      </c>
      <c r="C13" s="3">
        <v>-99.53</v>
      </c>
      <c r="D13" s="3">
        <v>41.08</v>
      </c>
      <c r="E13" s="3">
        <v>20.54</v>
      </c>
      <c r="F13" s="3">
        <v>140.61000000000001</v>
      </c>
      <c r="G13" s="3">
        <v>68.55</v>
      </c>
      <c r="H13" s="3">
        <v>-55.47</v>
      </c>
      <c r="I13" s="3">
        <v>42</v>
      </c>
      <c r="J13" s="3">
        <v>-18.36</v>
      </c>
      <c r="K13" s="1">
        <f t="shared" si="0"/>
        <v>-208.21676000000002</v>
      </c>
      <c r="L13" s="1">
        <f t="shared" si="1"/>
        <v>85.939359999999994</v>
      </c>
      <c r="M13" s="34">
        <f t="shared" si="2"/>
        <v>-232.08647999999999</v>
      </c>
      <c r="N13" s="1">
        <f t="shared" si="3"/>
        <v>8.5939360000000006E-2</v>
      </c>
    </row>
    <row r="14" spans="1:14" x14ac:dyDescent="0.3">
      <c r="A14" s="1">
        <v>8</v>
      </c>
      <c r="B14" s="3">
        <v>600</v>
      </c>
      <c r="C14" s="3">
        <v>-107.5</v>
      </c>
      <c r="D14" s="3">
        <v>46.5</v>
      </c>
      <c r="E14" s="3">
        <v>27.88</v>
      </c>
      <c r="F14" s="3">
        <v>154</v>
      </c>
      <c r="G14" s="3">
        <v>78.099999999999994</v>
      </c>
      <c r="H14" s="3">
        <v>-57.4</v>
      </c>
      <c r="I14" s="3">
        <v>61.7</v>
      </c>
      <c r="J14" s="3">
        <v>-22.47</v>
      </c>
      <c r="K14" s="1">
        <f t="shared" si="0"/>
        <v>-269.86799999999999</v>
      </c>
      <c r="L14" s="1">
        <f t="shared" si="1"/>
        <v>116.64991999999999</v>
      </c>
      <c r="M14" s="34">
        <f t="shared" si="2"/>
        <v>-240.16159999999999</v>
      </c>
      <c r="N14" s="1">
        <f t="shared" si="3"/>
        <v>0.11664992</v>
      </c>
    </row>
    <row r="15" spans="1:14" x14ac:dyDescent="0.3">
      <c r="A15" s="1">
        <v>9</v>
      </c>
      <c r="B15" s="3">
        <v>700</v>
      </c>
      <c r="C15" s="3">
        <v>-115.1</v>
      </c>
      <c r="D15" s="3">
        <v>51.6</v>
      </c>
      <c r="E15" s="3">
        <v>36.11</v>
      </c>
      <c r="F15" s="3">
        <v>166.7</v>
      </c>
      <c r="G15" s="3">
        <v>86.1</v>
      </c>
      <c r="H15" s="3">
        <v>-58.9</v>
      </c>
      <c r="I15" s="3">
        <v>81.7</v>
      </c>
      <c r="J15" s="3">
        <v>-25.5</v>
      </c>
      <c r="K15" s="1">
        <f t="shared" si="0"/>
        <v>-337.10488000000004</v>
      </c>
      <c r="L15" s="1">
        <f t="shared" si="1"/>
        <v>151.08423999999999</v>
      </c>
      <c r="M15" s="34">
        <f t="shared" si="2"/>
        <v>-246.4376</v>
      </c>
      <c r="N15" s="1">
        <f t="shared" si="3"/>
        <v>0.15108424000000001</v>
      </c>
    </row>
    <row r="16" spans="1:14" x14ac:dyDescent="0.3">
      <c r="A16" s="1">
        <v>10</v>
      </c>
      <c r="B16" s="3">
        <v>800</v>
      </c>
      <c r="C16" s="3">
        <v>-122.3</v>
      </c>
      <c r="D16" s="3">
        <v>56.3</v>
      </c>
      <c r="E16" s="3">
        <v>45.1</v>
      </c>
      <c r="F16" s="3">
        <v>178.6</v>
      </c>
      <c r="G16" s="3">
        <v>92.8</v>
      </c>
      <c r="H16" s="3">
        <v>-60</v>
      </c>
      <c r="I16" s="3">
        <v>101.8</v>
      </c>
      <c r="J16" s="3">
        <v>-27.82</v>
      </c>
      <c r="K16" s="1">
        <f t="shared" si="0"/>
        <v>-409.36256000000003</v>
      </c>
      <c r="L16" s="1">
        <f t="shared" si="1"/>
        <v>188.69840000000002</v>
      </c>
      <c r="M16" s="34">
        <f t="shared" si="2"/>
        <v>-251.04000000000002</v>
      </c>
      <c r="N16" s="1">
        <f t="shared" si="3"/>
        <v>0.18869840000000002</v>
      </c>
    </row>
    <row r="17" spans="1:27" x14ac:dyDescent="0.3">
      <c r="A17" s="1">
        <v>11</v>
      </c>
      <c r="B17" s="3">
        <v>900</v>
      </c>
      <c r="C17" s="3">
        <v>-129.1</v>
      </c>
      <c r="D17" s="3">
        <v>60.7</v>
      </c>
      <c r="E17" s="3">
        <v>54.6</v>
      </c>
      <c r="F17" s="3">
        <v>189.8</v>
      </c>
      <c r="G17" s="3">
        <v>98.4</v>
      </c>
      <c r="H17" s="3">
        <v>-60.8</v>
      </c>
      <c r="I17" s="3">
        <v>122.1</v>
      </c>
      <c r="J17" s="3">
        <v>-29.65</v>
      </c>
      <c r="K17" s="1">
        <f t="shared" si="0"/>
        <v>-486.13896</v>
      </c>
      <c r="L17" s="1">
        <f t="shared" si="1"/>
        <v>228.44640000000001</v>
      </c>
      <c r="M17" s="34">
        <f t="shared" si="2"/>
        <v>-254.38720000000001</v>
      </c>
      <c r="N17" s="1">
        <f t="shared" si="3"/>
        <v>0.22844640000000002</v>
      </c>
    </row>
    <row r="18" spans="1:27" x14ac:dyDescent="0.3">
      <c r="A18" s="1">
        <v>12</v>
      </c>
      <c r="B18" s="3">
        <v>1000</v>
      </c>
      <c r="C18" s="3">
        <v>-135.69999999999999</v>
      </c>
      <c r="D18" s="3">
        <v>64.7</v>
      </c>
      <c r="E18" s="3">
        <v>64.7</v>
      </c>
      <c r="F18" s="3">
        <v>200.4</v>
      </c>
      <c r="G18" s="3">
        <v>103.1</v>
      </c>
      <c r="H18" s="3">
        <v>-61.2</v>
      </c>
      <c r="I18" s="3">
        <v>142.4</v>
      </c>
      <c r="J18" s="3">
        <v>-31.13</v>
      </c>
      <c r="K18" s="1">
        <f t="shared" si="0"/>
        <v>-567.76880000000006</v>
      </c>
      <c r="L18" s="1">
        <f t="shared" si="1"/>
        <v>270.70480000000003</v>
      </c>
      <c r="M18" s="34">
        <f t="shared" si="2"/>
        <v>-256.06080000000003</v>
      </c>
      <c r="N18" s="1">
        <f t="shared" si="3"/>
        <v>0.27070480000000002</v>
      </c>
    </row>
    <row r="19" spans="1:27" x14ac:dyDescent="0.3">
      <c r="A19" s="1">
        <v>13</v>
      </c>
      <c r="B19" s="3">
        <v>1100</v>
      </c>
      <c r="C19" s="3">
        <v>-142.1</v>
      </c>
      <c r="D19" s="3">
        <v>68.400000000000006</v>
      </c>
      <c r="E19" s="3">
        <v>75.2</v>
      </c>
      <c r="F19" s="3">
        <v>210.5</v>
      </c>
      <c r="G19" s="3">
        <v>107.2</v>
      </c>
      <c r="H19" s="3">
        <v>-61.4</v>
      </c>
      <c r="I19" s="3">
        <v>162.80000000000001</v>
      </c>
      <c r="J19" s="3">
        <v>-32.35</v>
      </c>
      <c r="K19" s="1">
        <f t="shared" si="0"/>
        <v>-654.00103999999999</v>
      </c>
      <c r="L19" s="1">
        <f t="shared" si="1"/>
        <v>314.63680000000005</v>
      </c>
      <c r="M19" s="34">
        <f t="shared" si="2"/>
        <v>-256.89760000000001</v>
      </c>
      <c r="N19" s="1">
        <f t="shared" si="3"/>
        <v>0.31463680000000005</v>
      </c>
    </row>
    <row r="20" spans="1:27" x14ac:dyDescent="0.3">
      <c r="A20" s="1">
        <v>14</v>
      </c>
      <c r="B20" s="3">
        <v>1200</v>
      </c>
      <c r="C20" s="3">
        <v>-148.19999999999999</v>
      </c>
      <c r="D20" s="3">
        <v>71.8</v>
      </c>
      <c r="E20" s="3">
        <v>86.1</v>
      </c>
      <c r="F20" s="3">
        <v>220</v>
      </c>
      <c r="G20" s="3">
        <v>110.7</v>
      </c>
      <c r="H20" s="3">
        <v>-61.4</v>
      </c>
      <c r="I20" s="3">
        <v>183.2</v>
      </c>
      <c r="J20" s="3">
        <v>-33.36</v>
      </c>
      <c r="K20" s="1">
        <f t="shared" si="0"/>
        <v>-744.08256000000006</v>
      </c>
      <c r="L20" s="1">
        <f t="shared" si="1"/>
        <v>360.24239999999998</v>
      </c>
      <c r="M20" s="34">
        <f t="shared" si="2"/>
        <v>-256.89760000000001</v>
      </c>
      <c r="N20" s="1">
        <f t="shared" si="3"/>
        <v>0.36024240000000002</v>
      </c>
    </row>
    <row r="21" spans="1:27" x14ac:dyDescent="0.3">
      <c r="A21" s="1">
        <v>15</v>
      </c>
      <c r="B21" s="3">
        <v>1300</v>
      </c>
      <c r="C21" s="3">
        <v>-154.1</v>
      </c>
      <c r="D21" s="3">
        <v>74.900000000000006</v>
      </c>
      <c r="E21" s="3">
        <v>97.4</v>
      </c>
      <c r="F21" s="3">
        <v>229</v>
      </c>
      <c r="G21" s="3">
        <v>114</v>
      </c>
      <c r="H21" s="3">
        <v>-61.2</v>
      </c>
      <c r="I21" s="3">
        <v>203.6</v>
      </c>
      <c r="J21" s="3">
        <v>-34.22</v>
      </c>
      <c r="K21" s="1">
        <f t="shared" si="0"/>
        <v>-838.18072000000006</v>
      </c>
      <c r="L21" s="1">
        <f t="shared" si="1"/>
        <v>407.52160000000003</v>
      </c>
      <c r="M21" s="34">
        <f t="shared" si="2"/>
        <v>-256.06080000000003</v>
      </c>
      <c r="N21" s="1">
        <f t="shared" si="3"/>
        <v>0.40752160000000004</v>
      </c>
    </row>
    <row r="22" spans="1:27" x14ac:dyDescent="0.3">
      <c r="A22" s="1">
        <v>16</v>
      </c>
      <c r="B22" s="3">
        <v>1400</v>
      </c>
      <c r="C22" s="3">
        <v>-159.69999999999999</v>
      </c>
      <c r="D22" s="3">
        <v>77.8</v>
      </c>
      <c r="E22" s="3">
        <v>108.9</v>
      </c>
      <c r="F22" s="3">
        <v>237.5</v>
      </c>
      <c r="G22" s="3">
        <v>117</v>
      </c>
      <c r="H22" s="3">
        <v>-60.9</v>
      </c>
      <c r="I22" s="3">
        <v>223.9</v>
      </c>
      <c r="J22" s="3">
        <v>-34.96</v>
      </c>
      <c r="K22" s="1">
        <f t="shared" si="0"/>
        <v>-935.45871999999997</v>
      </c>
      <c r="L22" s="1">
        <f t="shared" si="1"/>
        <v>455.63760000000002</v>
      </c>
      <c r="M22" s="34">
        <f t="shared" si="2"/>
        <v>-254.8056</v>
      </c>
      <c r="N22" s="1">
        <f t="shared" si="3"/>
        <v>0.45563760000000003</v>
      </c>
      <c r="Y22" s="34"/>
      <c r="Z22" s="34"/>
      <c r="AA22" s="34"/>
    </row>
    <row r="23" spans="1:27" x14ac:dyDescent="0.3">
      <c r="A23" s="1">
        <v>17</v>
      </c>
      <c r="B23" s="3">
        <v>1500</v>
      </c>
      <c r="C23" s="3">
        <v>-165.2</v>
      </c>
      <c r="D23" s="3">
        <v>80.5</v>
      </c>
      <c r="E23" s="3">
        <v>120.7</v>
      </c>
      <c r="F23" s="3">
        <v>245.7</v>
      </c>
      <c r="G23" s="3">
        <v>119</v>
      </c>
      <c r="H23" s="3">
        <v>-60.5</v>
      </c>
      <c r="I23" s="3">
        <v>244.3</v>
      </c>
      <c r="J23" s="3">
        <v>-35.590000000000003</v>
      </c>
      <c r="K23" s="1">
        <f t="shared" si="0"/>
        <v>-1036.7952</v>
      </c>
      <c r="L23" s="1">
        <f t="shared" si="1"/>
        <v>505.00880000000001</v>
      </c>
      <c r="M23" s="34">
        <f t="shared" si="2"/>
        <v>-253.13200000000001</v>
      </c>
      <c r="N23" s="1">
        <f t="shared" si="3"/>
        <v>0.50500880000000004</v>
      </c>
    </row>
    <row r="40" spans="7:27" x14ac:dyDescent="0.3">
      <c r="G40" s="1" t="s">
        <v>63</v>
      </c>
    </row>
    <row r="43" spans="7:27" x14ac:dyDescent="0.3">
      <c r="M43" s="34"/>
      <c r="Y43" s="34"/>
      <c r="Z43" s="34"/>
      <c r="AA43" s="34"/>
    </row>
    <row r="64" spans="13:27" x14ac:dyDescent="0.3">
      <c r="M64" s="34"/>
      <c r="Y64" s="34"/>
      <c r="Z64" s="34"/>
      <c r="AA64" s="34"/>
    </row>
    <row r="85" spans="13:27" x14ac:dyDescent="0.3">
      <c r="M85" s="34"/>
      <c r="Y85" s="34"/>
      <c r="Z85" s="34"/>
      <c r="AA85" s="34"/>
    </row>
    <row r="106" spans="13:13" x14ac:dyDescent="0.3">
      <c r="M106" s="34"/>
    </row>
    <row r="138" spans="5:13" x14ac:dyDescent="0.3">
      <c r="E138" s="34"/>
      <c r="G138" s="34"/>
      <c r="I138" s="34"/>
      <c r="K138" s="34"/>
      <c r="M138" s="34"/>
    </row>
    <row r="139" spans="5:13" x14ac:dyDescent="0.3">
      <c r="E139" s="34"/>
      <c r="G139" s="34"/>
      <c r="I139" s="34"/>
      <c r="K139" s="34"/>
      <c r="M139" s="34"/>
    </row>
    <row r="140" spans="5:13" x14ac:dyDescent="0.3">
      <c r="G140" s="34"/>
      <c r="I140" s="34"/>
      <c r="K140" s="34"/>
      <c r="M140" s="34"/>
    </row>
    <row r="141" spans="5:13" x14ac:dyDescent="0.3">
      <c r="G141" s="34"/>
      <c r="I141" s="34"/>
      <c r="K141" s="34"/>
      <c r="M141" s="34"/>
    </row>
    <row r="153" spans="7:7" x14ac:dyDescent="0.3">
      <c r="G153" s="34"/>
    </row>
    <row r="155" spans="7:7" x14ac:dyDescent="0.3">
      <c r="G155" s="34"/>
    </row>
  </sheetData>
  <phoneticPr fontId="2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61A1D-C5E1-4BF8-B4C3-6106E4B0632B}">
  <dimension ref="A1:N23"/>
  <sheetViews>
    <sheetView workbookViewId="0">
      <selection activeCell="N5" sqref="N5:N23"/>
    </sheetView>
  </sheetViews>
  <sheetFormatPr defaultRowHeight="13" x14ac:dyDescent="0.3"/>
  <cols>
    <col min="2" max="2" width="8.796875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3.296875" bestFit="1" customWidth="1"/>
    <col min="12" max="12" width="11.69921875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42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-39.65</v>
      </c>
      <c r="I7" s="3">
        <v>-39.65</v>
      </c>
      <c r="J7" s="3" t="s">
        <v>0</v>
      </c>
      <c r="K7" s="34">
        <f>C7*B7*$B$1</f>
        <v>0</v>
      </c>
      <c r="L7" s="34">
        <f>E7*$B$2</f>
        <v>0</v>
      </c>
      <c r="M7" s="34">
        <f>H7*$B$2</f>
        <v>-165.8956</v>
      </c>
      <c r="N7" s="1">
        <f>E7*$B$1</f>
        <v>0</v>
      </c>
    </row>
    <row r="8" spans="1:14" ht="15.5" x14ac:dyDescent="0.3">
      <c r="A8" s="1">
        <v>2</v>
      </c>
      <c r="B8" s="3">
        <v>200</v>
      </c>
      <c r="C8" s="3">
        <v>-71.150000000000006</v>
      </c>
      <c r="D8" s="3">
        <v>23.47</v>
      </c>
      <c r="E8" s="50">
        <v>4.6929999999999996</v>
      </c>
      <c r="F8" s="3">
        <v>94.62</v>
      </c>
      <c r="G8" s="3">
        <v>32.42</v>
      </c>
      <c r="H8" s="3">
        <v>-47.95</v>
      </c>
      <c r="I8" s="3">
        <v>-14.39</v>
      </c>
      <c r="J8" s="3">
        <v>15.72</v>
      </c>
      <c r="K8" s="34">
        <f>C8*B8*$B$1</f>
        <v>-59.538320000000013</v>
      </c>
      <c r="L8" s="34">
        <f t="shared" ref="L8:L23" si="0">E8*$B$2</f>
        <v>19.635511999999999</v>
      </c>
      <c r="M8" s="34">
        <f t="shared" ref="M8:M23" si="1">H8*$B$2</f>
        <v>-200.62280000000001</v>
      </c>
      <c r="N8" s="1">
        <f>E8*$B$1</f>
        <v>1.9635512000000001E-2</v>
      </c>
    </row>
    <row r="9" spans="1:14" ht="15.5" x14ac:dyDescent="0.3">
      <c r="A9" s="1">
        <v>3</v>
      </c>
      <c r="B9" s="3">
        <v>273.14999999999998</v>
      </c>
      <c r="C9" s="3">
        <v>-78.989999999999995</v>
      </c>
      <c r="D9" s="3">
        <v>27.07</v>
      </c>
      <c r="E9" s="50">
        <v>7.3940000000000001</v>
      </c>
      <c r="F9" s="3">
        <v>106.06</v>
      </c>
      <c r="G9" s="3">
        <v>41.56</v>
      </c>
      <c r="H9" s="3">
        <v>-50.57</v>
      </c>
      <c r="I9" s="3">
        <v>-1.7</v>
      </c>
      <c r="J9" s="3">
        <v>1.36</v>
      </c>
      <c r="K9" s="34">
        <f t="shared" ref="K9:K23" si="2">C9*B9*$B$1</f>
        <v>-90.274479803999995</v>
      </c>
      <c r="L9" s="34">
        <f t="shared" si="0"/>
        <v>30.936496000000002</v>
      </c>
      <c r="M9" s="34">
        <f t="shared" si="1"/>
        <v>-211.58488</v>
      </c>
      <c r="N9" s="1">
        <f t="shared" ref="N9:N23" si="3">E9*$B$1</f>
        <v>3.0936496000000001E-2</v>
      </c>
    </row>
    <row r="10" spans="1:14" ht="15.5" x14ac:dyDescent="0.3">
      <c r="A10" s="1">
        <v>4</v>
      </c>
      <c r="B10" s="51">
        <v>298.14999999999998</v>
      </c>
      <c r="C10" s="17">
        <v>-81.42</v>
      </c>
      <c r="D10" s="51">
        <v>28.42</v>
      </c>
      <c r="E10" s="17">
        <v>8.4700000000000006</v>
      </c>
      <c r="F10" s="17">
        <v>109.84</v>
      </c>
      <c r="G10" s="17">
        <v>44.75</v>
      </c>
      <c r="H10" s="6">
        <v>-51.41</v>
      </c>
      <c r="I10" s="51">
        <v>2.82</v>
      </c>
      <c r="J10" s="51">
        <v>-2.0699999999999998</v>
      </c>
      <c r="K10" s="34">
        <f t="shared" si="2"/>
        <v>-101.568160632</v>
      </c>
      <c r="L10" s="34">
        <f t="shared" si="0"/>
        <v>35.438480000000006</v>
      </c>
      <c r="M10" s="34">
        <f t="shared" si="1"/>
        <v>-215.09943999999999</v>
      </c>
      <c r="N10" s="1">
        <f t="shared" si="3"/>
        <v>3.5438480000000001E-2</v>
      </c>
    </row>
    <row r="11" spans="1:14" ht="15.5" x14ac:dyDescent="0.3">
      <c r="A11" s="1">
        <v>5</v>
      </c>
      <c r="B11" s="51">
        <v>300</v>
      </c>
      <c r="C11" s="6">
        <v>-81.59</v>
      </c>
      <c r="D11" s="51">
        <v>28.52</v>
      </c>
      <c r="E11" s="51">
        <v>8.56</v>
      </c>
      <c r="F11" s="6">
        <v>110.11</v>
      </c>
      <c r="G11" s="17">
        <v>44.98</v>
      </c>
      <c r="H11" s="6">
        <v>-51.48</v>
      </c>
      <c r="I11" s="51">
        <v>3.16</v>
      </c>
      <c r="J11" s="17">
        <v>-2.2999999999999998</v>
      </c>
      <c r="K11" s="34">
        <f t="shared" si="2"/>
        <v>-102.41176800000001</v>
      </c>
      <c r="L11" s="34">
        <f t="shared" si="0"/>
        <v>35.815040000000003</v>
      </c>
      <c r="M11" s="34">
        <f t="shared" si="1"/>
        <v>-215.39231999999998</v>
      </c>
      <c r="N11" s="1">
        <f t="shared" si="3"/>
        <v>3.5815040000000006E-2</v>
      </c>
    </row>
    <row r="12" spans="1:14" ht="15.5" x14ac:dyDescent="0.3">
      <c r="A12" s="1">
        <v>6</v>
      </c>
      <c r="B12" s="51">
        <v>400</v>
      </c>
      <c r="C12" s="17">
        <v>-90.57</v>
      </c>
      <c r="D12" s="51">
        <v>34.24</v>
      </c>
      <c r="E12" s="17">
        <v>13.7</v>
      </c>
      <c r="F12" s="6">
        <v>124.81</v>
      </c>
      <c r="G12" s="51">
        <v>57.66</v>
      </c>
      <c r="H12" s="17">
        <v>-54.55</v>
      </c>
      <c r="I12" s="6">
        <v>21.86</v>
      </c>
      <c r="J12" s="17">
        <v>-11.94</v>
      </c>
      <c r="K12" s="34">
        <f t="shared" si="2"/>
        <v>-151.57795200000001</v>
      </c>
      <c r="L12" s="34">
        <f t="shared" si="0"/>
        <v>57.320799999999998</v>
      </c>
      <c r="M12" s="34">
        <f t="shared" si="1"/>
        <v>-228.2372</v>
      </c>
      <c r="N12" s="1">
        <f t="shared" si="3"/>
        <v>5.7320799999999998E-2</v>
      </c>
    </row>
    <row r="13" spans="1:14" ht="15.5" x14ac:dyDescent="0.3">
      <c r="A13" s="1">
        <v>7</v>
      </c>
      <c r="B13" s="17">
        <v>500</v>
      </c>
      <c r="C13" s="17">
        <v>-98.84</v>
      </c>
      <c r="D13" s="17">
        <v>40.08</v>
      </c>
      <c r="E13" s="17">
        <v>20.04</v>
      </c>
      <c r="F13" s="17">
        <v>138.91999999999999</v>
      </c>
      <c r="G13" s="17">
        <v>69.02</v>
      </c>
      <c r="H13" s="77">
        <v>-57.05</v>
      </c>
      <c r="I13" s="6">
        <v>41.26</v>
      </c>
      <c r="J13" s="17">
        <v>-18.03</v>
      </c>
      <c r="K13" s="34">
        <f t="shared" si="2"/>
        <v>-206.77328</v>
      </c>
      <c r="L13" s="34">
        <f t="shared" si="0"/>
        <v>83.847359999999995</v>
      </c>
      <c r="M13" s="34">
        <f t="shared" si="1"/>
        <v>-238.69720000000001</v>
      </c>
      <c r="N13" s="1">
        <f t="shared" si="3"/>
        <v>8.3847359999999996E-2</v>
      </c>
    </row>
    <row r="14" spans="1:14" ht="15.5" x14ac:dyDescent="0.3">
      <c r="A14" s="1">
        <v>8</v>
      </c>
      <c r="B14" s="17">
        <v>600</v>
      </c>
      <c r="C14" s="17">
        <v>-106.7</v>
      </c>
      <c r="D14" s="17">
        <v>45.7</v>
      </c>
      <c r="E14" s="6">
        <v>27.44</v>
      </c>
      <c r="F14" s="6">
        <v>152.4</v>
      </c>
      <c r="G14" s="17">
        <v>78.7</v>
      </c>
      <c r="H14" s="17">
        <v>-59</v>
      </c>
      <c r="I14" s="17">
        <v>61.1</v>
      </c>
      <c r="J14" s="51">
        <v>-22.26</v>
      </c>
      <c r="K14" s="34">
        <f t="shared" si="2"/>
        <v>-267.85968000000003</v>
      </c>
      <c r="L14" s="34">
        <f t="shared" si="0"/>
        <v>114.80896000000001</v>
      </c>
      <c r="M14" s="34">
        <f t="shared" si="1"/>
        <v>-246.85600000000002</v>
      </c>
      <c r="N14" s="1">
        <f t="shared" si="3"/>
        <v>0.11480896000000002</v>
      </c>
    </row>
    <row r="15" spans="1:14" ht="15.5" x14ac:dyDescent="0.3">
      <c r="A15" s="1">
        <v>9</v>
      </c>
      <c r="B15" s="17">
        <v>700</v>
      </c>
      <c r="C15" s="17">
        <v>-114.1</v>
      </c>
      <c r="D15" s="51">
        <v>51</v>
      </c>
      <c r="E15" s="17">
        <v>35.72</v>
      </c>
      <c r="F15" s="17">
        <v>165.1</v>
      </c>
      <c r="G15" s="51">
        <v>86.8</v>
      </c>
      <c r="H15" s="17">
        <v>-60.4</v>
      </c>
      <c r="I15" s="51">
        <v>81.2</v>
      </c>
      <c r="J15" s="17">
        <v>-25.36</v>
      </c>
      <c r="K15" s="34">
        <f t="shared" si="2"/>
        <v>-334.17608000000001</v>
      </c>
      <c r="L15" s="34">
        <f t="shared" si="0"/>
        <v>149.45248000000001</v>
      </c>
      <c r="M15" s="34">
        <f t="shared" si="1"/>
        <v>-252.71360000000001</v>
      </c>
      <c r="N15" s="1">
        <f t="shared" si="3"/>
        <v>0.14945248</v>
      </c>
    </row>
    <row r="16" spans="1:14" ht="15.5" x14ac:dyDescent="0.3">
      <c r="A16" s="1">
        <v>10</v>
      </c>
      <c r="B16" s="51">
        <v>800</v>
      </c>
      <c r="C16" s="17">
        <v>-121.3</v>
      </c>
      <c r="D16" s="17">
        <v>55.9</v>
      </c>
      <c r="E16" s="17">
        <v>44.8</v>
      </c>
      <c r="F16" s="17">
        <v>177.2</v>
      </c>
      <c r="G16" s="51">
        <v>93.6</v>
      </c>
      <c r="H16" s="51">
        <v>-61.4</v>
      </c>
      <c r="I16" s="17">
        <v>101.5</v>
      </c>
      <c r="J16" s="8">
        <v>-27.74</v>
      </c>
      <c r="K16" s="34">
        <f t="shared" si="2"/>
        <v>-406.01536000000004</v>
      </c>
      <c r="L16" s="34">
        <f t="shared" si="0"/>
        <v>187.44319999999999</v>
      </c>
      <c r="M16" s="34">
        <f t="shared" si="1"/>
        <v>-256.89760000000001</v>
      </c>
      <c r="N16" s="1">
        <f t="shared" si="3"/>
        <v>0.1874432</v>
      </c>
    </row>
    <row r="17" spans="1:14" ht="15.5" x14ac:dyDescent="0.3">
      <c r="A17" s="1">
        <v>11</v>
      </c>
      <c r="B17" s="51">
        <v>900</v>
      </c>
      <c r="C17" s="51">
        <v>-128.1</v>
      </c>
      <c r="D17" s="51">
        <v>60.5</v>
      </c>
      <c r="E17" s="51">
        <v>54.4</v>
      </c>
      <c r="F17" s="17">
        <v>188.6</v>
      </c>
      <c r="G17" s="51">
        <v>99.5</v>
      </c>
      <c r="H17" s="51">
        <v>-62</v>
      </c>
      <c r="I17" s="51">
        <v>122</v>
      </c>
      <c r="J17" s="17">
        <v>-29.61</v>
      </c>
      <c r="K17" s="34">
        <f t="shared" si="2"/>
        <v>-482.37336000000005</v>
      </c>
      <c r="L17" s="34">
        <f t="shared" si="0"/>
        <v>227.6096</v>
      </c>
      <c r="M17" s="34">
        <f t="shared" si="1"/>
        <v>-259.40800000000002</v>
      </c>
      <c r="N17" s="1">
        <f t="shared" si="3"/>
        <v>0.2276096</v>
      </c>
    </row>
    <row r="18" spans="1:14" ht="15.5" x14ac:dyDescent="0.3">
      <c r="A18" s="1">
        <v>12</v>
      </c>
      <c r="B18" s="17">
        <v>1000</v>
      </c>
      <c r="C18" s="17">
        <v>-134.69999999999999</v>
      </c>
      <c r="D18" s="17">
        <v>64.599999999999994</v>
      </c>
      <c r="E18" s="17">
        <v>64.599999999999994</v>
      </c>
      <c r="F18" s="51">
        <v>199.3</v>
      </c>
      <c r="G18" s="17">
        <v>104.4</v>
      </c>
      <c r="H18" s="17">
        <v>-62.4</v>
      </c>
      <c r="I18" s="17">
        <v>142.4</v>
      </c>
      <c r="J18" s="51">
        <v>-31.13</v>
      </c>
      <c r="K18" s="34">
        <f t="shared" si="2"/>
        <v>-563.58479999999997</v>
      </c>
      <c r="L18" s="34">
        <f t="shared" si="0"/>
        <v>270.28640000000001</v>
      </c>
      <c r="M18" s="34">
        <f t="shared" si="1"/>
        <v>-261.08159999999998</v>
      </c>
      <c r="N18" s="1">
        <f t="shared" si="3"/>
        <v>0.27028639999999998</v>
      </c>
    </row>
    <row r="19" spans="1:14" ht="15.5" x14ac:dyDescent="0.3">
      <c r="A19" s="1">
        <v>13</v>
      </c>
      <c r="B19" s="6">
        <v>1100</v>
      </c>
      <c r="C19" s="17">
        <v>-141</v>
      </c>
      <c r="D19" s="17">
        <v>68.400000000000006</v>
      </c>
      <c r="E19" s="51">
        <v>75.3</v>
      </c>
      <c r="F19" s="51">
        <v>209.4</v>
      </c>
      <c r="G19" s="51">
        <v>108.7</v>
      </c>
      <c r="H19" s="17">
        <v>-62.4</v>
      </c>
      <c r="I19" s="51">
        <v>162.9</v>
      </c>
      <c r="J19" s="17">
        <v>-32.36</v>
      </c>
      <c r="K19" s="34">
        <f t="shared" si="2"/>
        <v>-648.9384</v>
      </c>
      <c r="L19" s="34">
        <f t="shared" si="0"/>
        <v>315.05520000000001</v>
      </c>
      <c r="M19" s="34">
        <f t="shared" si="1"/>
        <v>-261.08159999999998</v>
      </c>
      <c r="N19" s="1">
        <f t="shared" si="3"/>
        <v>0.31505519999999998</v>
      </c>
    </row>
    <row r="20" spans="1:14" ht="15.5" x14ac:dyDescent="0.3">
      <c r="A20" s="1">
        <v>14</v>
      </c>
      <c r="B20" s="51">
        <v>1200</v>
      </c>
      <c r="C20" s="51">
        <v>-147.1</v>
      </c>
      <c r="D20" s="17">
        <v>72</v>
      </c>
      <c r="E20" s="51">
        <v>86.3</v>
      </c>
      <c r="F20" s="51">
        <v>219.1</v>
      </c>
      <c r="G20" s="6">
        <v>112.5</v>
      </c>
      <c r="H20" s="17">
        <v>-62.2</v>
      </c>
      <c r="I20" s="17">
        <v>183.4</v>
      </c>
      <c r="J20" s="17">
        <v>-33.4</v>
      </c>
      <c r="K20" s="34">
        <f t="shared" si="2"/>
        <v>-738.55968000000007</v>
      </c>
      <c r="L20" s="34">
        <f t="shared" si="0"/>
        <v>361.07920000000001</v>
      </c>
      <c r="M20" s="34">
        <f t="shared" si="1"/>
        <v>-260.2448</v>
      </c>
      <c r="N20" s="1">
        <f t="shared" si="3"/>
        <v>0.36107919999999999</v>
      </c>
    </row>
    <row r="21" spans="1:14" ht="15.5" x14ac:dyDescent="0.3">
      <c r="A21" s="1">
        <v>15</v>
      </c>
      <c r="B21" s="17">
        <v>1300</v>
      </c>
      <c r="C21" s="8">
        <v>-153</v>
      </c>
      <c r="D21" s="17">
        <v>75.2</v>
      </c>
      <c r="E21" s="51">
        <v>97.8</v>
      </c>
      <c r="F21" s="51">
        <v>228.2</v>
      </c>
      <c r="G21" s="17">
        <v>116</v>
      </c>
      <c r="H21" s="6">
        <v>-61.9</v>
      </c>
      <c r="I21" s="51">
        <v>203.8</v>
      </c>
      <c r="J21" s="8">
        <v>-34.26</v>
      </c>
      <c r="K21" s="34">
        <f t="shared" si="2"/>
        <v>-832.19760000000008</v>
      </c>
      <c r="L21" s="34">
        <f t="shared" si="0"/>
        <v>409.1952</v>
      </c>
      <c r="M21" s="34">
        <f t="shared" si="1"/>
        <v>-258.9896</v>
      </c>
      <c r="N21" s="1">
        <f t="shared" si="3"/>
        <v>0.40919520000000004</v>
      </c>
    </row>
    <row r="22" spans="1:14" ht="15.5" x14ac:dyDescent="0.3">
      <c r="A22" s="1">
        <v>16</v>
      </c>
      <c r="B22" s="17">
        <v>1400</v>
      </c>
      <c r="C22" s="17">
        <v>-158.69999999999999</v>
      </c>
      <c r="D22" s="51">
        <v>78.2</v>
      </c>
      <c r="E22" s="17">
        <v>109.5</v>
      </c>
      <c r="F22" s="51">
        <v>236.9</v>
      </c>
      <c r="G22" s="17">
        <v>119</v>
      </c>
      <c r="H22" s="6">
        <v>-61.4</v>
      </c>
      <c r="I22" s="17">
        <v>224.3</v>
      </c>
      <c r="J22" s="51">
        <v>-35.01</v>
      </c>
      <c r="K22" s="34">
        <f t="shared" si="2"/>
        <v>-929.60111999999992</v>
      </c>
      <c r="L22" s="34">
        <f t="shared" si="0"/>
        <v>458.14800000000002</v>
      </c>
      <c r="M22" s="34">
        <f t="shared" si="1"/>
        <v>-256.89760000000001</v>
      </c>
      <c r="N22" s="1">
        <f t="shared" si="3"/>
        <v>0.458148</v>
      </c>
    </row>
    <row r="23" spans="1:14" ht="15.5" x14ac:dyDescent="0.3">
      <c r="A23" s="1">
        <v>17</v>
      </c>
      <c r="B23" s="6">
        <v>1500</v>
      </c>
      <c r="C23" s="17">
        <v>-164.2</v>
      </c>
      <c r="D23" s="51">
        <v>81</v>
      </c>
      <c r="E23" s="17">
        <v>121.5</v>
      </c>
      <c r="F23" s="17">
        <v>245.2</v>
      </c>
      <c r="G23" s="17">
        <v>122</v>
      </c>
      <c r="H23" s="51">
        <v>-60.8</v>
      </c>
      <c r="I23" s="51">
        <v>244.6</v>
      </c>
      <c r="J23" s="17">
        <v>-35.64</v>
      </c>
      <c r="K23" s="34">
        <f t="shared" si="2"/>
        <v>-1030.5192</v>
      </c>
      <c r="L23" s="34">
        <f t="shared" si="0"/>
        <v>508.35599999999999</v>
      </c>
      <c r="M23" s="34">
        <f t="shared" si="1"/>
        <v>-254.38720000000001</v>
      </c>
      <c r="N23" s="1">
        <f t="shared" si="3"/>
        <v>0.50835600000000003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46538-4329-4103-A189-579DF952F3CD}">
  <dimension ref="A1:N23"/>
  <sheetViews>
    <sheetView workbookViewId="0">
      <selection activeCell="N5" sqref="N5:N23"/>
    </sheetView>
  </sheetViews>
  <sheetFormatPr defaultRowHeight="13" x14ac:dyDescent="0.3"/>
  <cols>
    <col min="2" max="2" width="8.796875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43</v>
      </c>
      <c r="C4" s="1"/>
      <c r="D4" s="1"/>
      <c r="E4" s="1"/>
      <c r="F4" s="1"/>
      <c r="G4" s="1"/>
      <c r="H4" s="1"/>
      <c r="I4" s="1"/>
      <c r="J4" s="1"/>
      <c r="K4" s="1"/>
      <c r="L4" s="1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-1.38</v>
      </c>
      <c r="D7" s="3">
        <v>0</v>
      </c>
      <c r="E7" s="3">
        <v>0</v>
      </c>
      <c r="F7" s="3">
        <v>1.38</v>
      </c>
      <c r="G7" s="3">
        <v>0</v>
      </c>
      <c r="H7" s="3">
        <v>-38.97</v>
      </c>
      <c r="I7" s="3">
        <v>-38.97</v>
      </c>
      <c r="J7" s="3" t="s">
        <v>0</v>
      </c>
      <c r="K7" s="1">
        <f>C7*B7*$B$1</f>
        <v>0</v>
      </c>
      <c r="L7" s="1">
        <f>E7*$B$2</f>
        <v>0</v>
      </c>
      <c r="M7" s="34">
        <f>H7*$B$2</f>
        <v>-163.05047999999999</v>
      </c>
      <c r="N7" s="1">
        <f>E7*$B$1</f>
        <v>0</v>
      </c>
    </row>
    <row r="8" spans="1:14" ht="15.5" x14ac:dyDescent="0.3">
      <c r="A8" s="1">
        <v>2</v>
      </c>
      <c r="B8" s="19">
        <v>200</v>
      </c>
      <c r="C8" s="9">
        <v>-73.099999999999994</v>
      </c>
      <c r="D8" s="9">
        <v>23.13</v>
      </c>
      <c r="E8" s="18">
        <v>4.625</v>
      </c>
      <c r="F8" s="19">
        <v>96.23</v>
      </c>
      <c r="G8" s="19">
        <v>31.71</v>
      </c>
      <c r="H8" s="9">
        <v>-47.34</v>
      </c>
      <c r="I8" s="9">
        <v>-14.09</v>
      </c>
      <c r="J8" s="9">
        <v>15.4</v>
      </c>
      <c r="K8" s="1">
        <f>C8*B8*$B$1</f>
        <v>-61.170079999999999</v>
      </c>
      <c r="L8" s="1">
        <f t="shared" ref="L8:L23" si="0">E8*$B$2</f>
        <v>19.350999999999999</v>
      </c>
      <c r="M8" s="34">
        <f t="shared" ref="M8:M23" si="1">H8*$B$2</f>
        <v>-198.07056000000003</v>
      </c>
      <c r="N8" s="1">
        <f>E8*$B$1</f>
        <v>1.9351E-2</v>
      </c>
    </row>
    <row r="9" spans="1:14" ht="15.5" x14ac:dyDescent="0.3">
      <c r="A9" s="1">
        <v>3</v>
      </c>
      <c r="B9" s="19">
        <v>273.14999999999998</v>
      </c>
      <c r="C9" s="9">
        <v>-80.819999999999993</v>
      </c>
      <c r="D9" s="19">
        <v>26.69</v>
      </c>
      <c r="E9" s="18">
        <v>7.2889999999999997</v>
      </c>
      <c r="F9" s="9">
        <v>107.51</v>
      </c>
      <c r="G9" s="9">
        <v>41.18</v>
      </c>
      <c r="H9" s="9">
        <v>-50</v>
      </c>
      <c r="I9" s="6">
        <v>-1.52</v>
      </c>
      <c r="J9" s="9">
        <v>1.21</v>
      </c>
      <c r="K9" s="1">
        <f t="shared" ref="K9:K23" si="2">C9*B9*$B$1</f>
        <v>-92.365912871999996</v>
      </c>
      <c r="L9" s="1">
        <f t="shared" si="0"/>
        <v>30.497176</v>
      </c>
      <c r="M9" s="34">
        <f t="shared" si="1"/>
        <v>-209.20000000000002</v>
      </c>
      <c r="N9" s="1">
        <f t="shared" ref="N9:N23" si="3">E9*$B$1</f>
        <v>3.0497176000000001E-2</v>
      </c>
    </row>
    <row r="10" spans="1:14" ht="15.5" x14ac:dyDescent="0.3">
      <c r="A10" s="1">
        <v>4</v>
      </c>
      <c r="B10" s="51">
        <v>298.14999999999998</v>
      </c>
      <c r="C10" s="9">
        <v>-83.22</v>
      </c>
      <c r="D10" s="51">
        <v>28.04</v>
      </c>
      <c r="E10" s="19">
        <v>8.36</v>
      </c>
      <c r="F10" s="9">
        <v>111.26</v>
      </c>
      <c r="G10" s="9">
        <v>44.41</v>
      </c>
      <c r="H10" s="9">
        <v>-50.84</v>
      </c>
      <c r="I10" s="9">
        <v>2.97</v>
      </c>
      <c r="J10" s="9">
        <v>-2.1800000000000002</v>
      </c>
      <c r="K10" s="1">
        <f t="shared" si="2"/>
        <v>-103.813587912</v>
      </c>
      <c r="L10" s="1">
        <f t="shared" si="0"/>
        <v>34.97824</v>
      </c>
      <c r="M10" s="34">
        <f t="shared" si="1"/>
        <v>-212.71456000000003</v>
      </c>
      <c r="N10" s="1">
        <f t="shared" si="3"/>
        <v>3.4978240000000001E-2</v>
      </c>
    </row>
    <row r="11" spans="1:14" ht="15.5" x14ac:dyDescent="0.3">
      <c r="A11" s="1">
        <v>5</v>
      </c>
      <c r="B11" s="19">
        <v>300</v>
      </c>
      <c r="C11" s="19">
        <v>-83.39</v>
      </c>
      <c r="D11" s="9">
        <v>28.14</v>
      </c>
      <c r="E11" s="19">
        <v>8.44</v>
      </c>
      <c r="F11" s="9">
        <v>111.53</v>
      </c>
      <c r="G11" s="19">
        <v>44.65</v>
      </c>
      <c r="H11" s="9">
        <v>-50.9</v>
      </c>
      <c r="I11" s="9">
        <v>3.31</v>
      </c>
      <c r="J11" s="9">
        <v>-2.41</v>
      </c>
      <c r="K11" s="1">
        <f t="shared" si="2"/>
        <v>-104.67112800000001</v>
      </c>
      <c r="L11" s="1">
        <f t="shared" si="0"/>
        <v>35.312959999999997</v>
      </c>
      <c r="M11" s="34">
        <f t="shared" si="1"/>
        <v>-212.96559999999999</v>
      </c>
      <c r="N11" s="1">
        <f t="shared" si="3"/>
        <v>3.5312959999999997E-2</v>
      </c>
    </row>
    <row r="12" spans="1:14" ht="15.5" x14ac:dyDescent="0.3">
      <c r="A12" s="1">
        <v>6</v>
      </c>
      <c r="B12" s="19">
        <v>400</v>
      </c>
      <c r="C12" s="9">
        <v>-92.26</v>
      </c>
      <c r="D12" s="19">
        <v>33.880000000000003</v>
      </c>
      <c r="E12" s="9">
        <v>13.55</v>
      </c>
      <c r="F12" s="6">
        <v>126.14</v>
      </c>
      <c r="G12" s="51">
        <v>57.4</v>
      </c>
      <c r="H12" s="9">
        <v>-54.01</v>
      </c>
      <c r="I12" s="19">
        <v>21.86</v>
      </c>
      <c r="J12" s="6">
        <v>-11.95</v>
      </c>
      <c r="K12" s="1">
        <f t="shared" si="2"/>
        <v>-154.40633600000001</v>
      </c>
      <c r="L12" s="1">
        <f t="shared" si="0"/>
        <v>56.693200000000004</v>
      </c>
      <c r="M12" s="34">
        <f t="shared" si="1"/>
        <v>-225.97784000000001</v>
      </c>
      <c r="N12" s="1">
        <f t="shared" si="3"/>
        <v>5.6693200000000006E-2</v>
      </c>
    </row>
    <row r="13" spans="1:14" ht="15.5" x14ac:dyDescent="0.3">
      <c r="A13" s="1">
        <v>7</v>
      </c>
      <c r="B13" s="51">
        <v>500</v>
      </c>
      <c r="C13" s="19">
        <v>-100.45</v>
      </c>
      <c r="D13" s="19">
        <v>39.75</v>
      </c>
      <c r="E13" s="9">
        <v>19.87</v>
      </c>
      <c r="F13" s="9">
        <v>140.19999999999999</v>
      </c>
      <c r="G13" s="51">
        <v>68.790000000000006</v>
      </c>
      <c r="H13" s="9">
        <v>-56.53</v>
      </c>
      <c r="I13" s="9">
        <v>41.14</v>
      </c>
      <c r="J13" s="9">
        <v>-17.98</v>
      </c>
      <c r="K13" s="1">
        <f t="shared" si="2"/>
        <v>-210.1414</v>
      </c>
      <c r="L13" s="1">
        <f t="shared" si="0"/>
        <v>83.136080000000007</v>
      </c>
      <c r="M13" s="34">
        <f t="shared" si="1"/>
        <v>-236.52152000000001</v>
      </c>
      <c r="N13" s="1">
        <f t="shared" si="3"/>
        <v>8.3136080000000015E-2</v>
      </c>
    </row>
    <row r="14" spans="1:14" ht="15.5" x14ac:dyDescent="0.3">
      <c r="A14" s="1">
        <v>8</v>
      </c>
      <c r="B14" s="19">
        <v>600</v>
      </c>
      <c r="C14" s="19">
        <v>-108.2</v>
      </c>
      <c r="D14" s="19">
        <v>45.4</v>
      </c>
      <c r="E14" s="19">
        <v>27.25</v>
      </c>
      <c r="F14" s="6">
        <v>153.6</v>
      </c>
      <c r="G14" s="51">
        <v>78.400000000000006</v>
      </c>
      <c r="H14" s="9">
        <v>-58.5</v>
      </c>
      <c r="I14" s="19">
        <v>60.9</v>
      </c>
      <c r="J14" s="9">
        <v>-22.17</v>
      </c>
      <c r="K14" s="1">
        <f t="shared" si="2"/>
        <v>-271.62528000000003</v>
      </c>
      <c r="L14" s="1">
        <f t="shared" si="0"/>
        <v>114.01400000000001</v>
      </c>
      <c r="M14" s="34">
        <f t="shared" si="1"/>
        <v>-244.76400000000001</v>
      </c>
      <c r="N14" s="1">
        <f t="shared" si="3"/>
        <v>0.114014</v>
      </c>
    </row>
    <row r="15" spans="1:14" ht="15.5" x14ac:dyDescent="0.3">
      <c r="A15" s="1">
        <v>9</v>
      </c>
      <c r="B15" s="19">
        <v>700</v>
      </c>
      <c r="C15" s="9">
        <v>-115.6</v>
      </c>
      <c r="D15" s="51">
        <v>50.7</v>
      </c>
      <c r="E15" s="51">
        <v>35.51</v>
      </c>
      <c r="F15" s="19">
        <v>166.3</v>
      </c>
      <c r="G15" s="51">
        <v>86.6</v>
      </c>
      <c r="H15" s="9">
        <v>-59.9</v>
      </c>
      <c r="I15" s="51">
        <v>80.900000000000006</v>
      </c>
      <c r="J15" s="9">
        <v>-25.25</v>
      </c>
      <c r="K15" s="1">
        <f t="shared" si="2"/>
        <v>-338.56927999999999</v>
      </c>
      <c r="L15" s="1">
        <f t="shared" si="0"/>
        <v>148.57383999999999</v>
      </c>
      <c r="M15" s="34">
        <f t="shared" si="1"/>
        <v>-250.6216</v>
      </c>
      <c r="N15" s="1">
        <f t="shared" si="3"/>
        <v>0.14857384000000001</v>
      </c>
    </row>
    <row r="16" spans="1:14" ht="15.5" x14ac:dyDescent="0.3">
      <c r="A16" s="1">
        <v>10</v>
      </c>
      <c r="B16" s="51">
        <v>800</v>
      </c>
      <c r="C16" s="9">
        <v>-122.7</v>
      </c>
      <c r="D16" s="19">
        <v>55.7</v>
      </c>
      <c r="E16" s="9">
        <v>44.5</v>
      </c>
      <c r="F16" s="19">
        <v>178.4</v>
      </c>
      <c r="G16" s="51">
        <v>93.5</v>
      </c>
      <c r="H16" s="9">
        <v>-60.9</v>
      </c>
      <c r="I16" s="9">
        <v>101</v>
      </c>
      <c r="J16" s="19">
        <v>-27.61</v>
      </c>
      <c r="K16" s="1">
        <f t="shared" si="2"/>
        <v>-410.70144000000005</v>
      </c>
      <c r="L16" s="1">
        <f t="shared" si="0"/>
        <v>186.18800000000002</v>
      </c>
      <c r="M16" s="34">
        <f t="shared" si="1"/>
        <v>-254.8056</v>
      </c>
      <c r="N16" s="1">
        <f t="shared" si="3"/>
        <v>0.18618800000000002</v>
      </c>
    </row>
    <row r="17" spans="1:14" ht="15.5" x14ac:dyDescent="0.3">
      <c r="A17" s="1">
        <v>11</v>
      </c>
      <c r="B17" s="51">
        <v>900</v>
      </c>
      <c r="C17" s="51">
        <v>-129.5</v>
      </c>
      <c r="D17" s="19">
        <v>60.2</v>
      </c>
      <c r="E17" s="19">
        <v>54.2</v>
      </c>
      <c r="F17" s="9">
        <v>189.7</v>
      </c>
      <c r="G17" s="19">
        <v>99.3</v>
      </c>
      <c r="H17" s="6">
        <v>-61.6</v>
      </c>
      <c r="I17" s="6">
        <v>121.3</v>
      </c>
      <c r="J17" s="9">
        <v>-29.47</v>
      </c>
      <c r="K17" s="1">
        <f t="shared" si="2"/>
        <v>-487.64520000000005</v>
      </c>
      <c r="L17" s="1">
        <f t="shared" si="0"/>
        <v>226.77280000000002</v>
      </c>
      <c r="M17" s="34">
        <f t="shared" si="1"/>
        <v>-257.73439999999999</v>
      </c>
      <c r="N17" s="1">
        <f t="shared" si="3"/>
        <v>0.22677280000000002</v>
      </c>
    </row>
    <row r="18" spans="1:14" ht="15.5" x14ac:dyDescent="0.3">
      <c r="A18" s="1">
        <v>12</v>
      </c>
      <c r="B18" s="19">
        <v>1000</v>
      </c>
      <c r="C18" s="9">
        <v>-136.1</v>
      </c>
      <c r="D18" s="19">
        <v>64.400000000000006</v>
      </c>
      <c r="E18" s="9">
        <v>64.400000000000006</v>
      </c>
      <c r="F18" s="51">
        <v>200.5</v>
      </c>
      <c r="G18" s="9">
        <v>104.3</v>
      </c>
      <c r="H18" s="6">
        <v>-61.9</v>
      </c>
      <c r="I18" s="19">
        <v>141.69999999999999</v>
      </c>
      <c r="J18" s="9">
        <v>-30.97</v>
      </c>
      <c r="K18" s="1">
        <f t="shared" si="2"/>
        <v>-569.44240000000002</v>
      </c>
      <c r="L18" s="1">
        <f t="shared" si="0"/>
        <v>269.44960000000003</v>
      </c>
      <c r="M18" s="34">
        <f t="shared" si="1"/>
        <v>-258.9896</v>
      </c>
      <c r="N18" s="1">
        <f t="shared" si="3"/>
        <v>0.26944960000000001</v>
      </c>
    </row>
    <row r="19" spans="1:14" ht="15.5" x14ac:dyDescent="0.3">
      <c r="A19" s="1">
        <v>13</v>
      </c>
      <c r="B19" s="19">
        <v>1100</v>
      </c>
      <c r="C19" s="9">
        <v>-142.4</v>
      </c>
      <c r="D19" s="19">
        <v>68.2</v>
      </c>
      <c r="E19" s="51">
        <v>75</v>
      </c>
      <c r="F19" s="9">
        <v>210.6</v>
      </c>
      <c r="G19" s="9">
        <v>108.6</v>
      </c>
      <c r="H19" s="9">
        <v>-62</v>
      </c>
      <c r="I19" s="9">
        <v>162.1</v>
      </c>
      <c r="J19" s="51">
        <v>-32.200000000000003</v>
      </c>
      <c r="K19" s="1">
        <f t="shared" si="2"/>
        <v>-655.38175999999999</v>
      </c>
      <c r="L19" s="1">
        <f t="shared" si="0"/>
        <v>313.8</v>
      </c>
      <c r="M19" s="34">
        <f t="shared" si="1"/>
        <v>-259.40800000000002</v>
      </c>
      <c r="N19" s="1">
        <f t="shared" si="3"/>
        <v>0.31380000000000002</v>
      </c>
    </row>
    <row r="20" spans="1:14" ht="15.5" x14ac:dyDescent="0.3">
      <c r="A20" s="1">
        <v>14</v>
      </c>
      <c r="B20" s="6">
        <v>1200</v>
      </c>
      <c r="C20" s="9">
        <v>-148.5</v>
      </c>
      <c r="D20" s="19">
        <v>71.7</v>
      </c>
      <c r="E20" s="19">
        <v>86.1</v>
      </c>
      <c r="F20" s="19">
        <v>220.2</v>
      </c>
      <c r="G20" s="8">
        <v>112.4</v>
      </c>
      <c r="H20" s="6">
        <v>-61.8</v>
      </c>
      <c r="I20" s="8">
        <v>182.4</v>
      </c>
      <c r="J20" s="9">
        <v>-33.22</v>
      </c>
      <c r="K20" s="1">
        <f t="shared" si="2"/>
        <v>-745.58879999999999</v>
      </c>
      <c r="L20" s="1">
        <f t="shared" si="0"/>
        <v>360.24239999999998</v>
      </c>
      <c r="M20" s="34">
        <f t="shared" si="1"/>
        <v>-258.57119999999998</v>
      </c>
      <c r="N20" s="1">
        <f t="shared" si="3"/>
        <v>0.36024240000000002</v>
      </c>
    </row>
    <row r="21" spans="1:14" ht="15.5" x14ac:dyDescent="0.3">
      <c r="A21" s="1">
        <v>15</v>
      </c>
      <c r="B21" s="9">
        <v>1300</v>
      </c>
      <c r="C21" s="9">
        <v>-154.4</v>
      </c>
      <c r="D21" s="9">
        <v>75</v>
      </c>
      <c r="E21" s="19">
        <v>97.5</v>
      </c>
      <c r="F21" s="8">
        <v>229.4</v>
      </c>
      <c r="G21" s="9">
        <v>116</v>
      </c>
      <c r="H21" s="6">
        <v>-61.5</v>
      </c>
      <c r="I21" s="19">
        <v>202.8</v>
      </c>
      <c r="J21" s="9">
        <v>-34.090000000000003</v>
      </c>
      <c r="K21" s="1">
        <f t="shared" si="2"/>
        <v>-839.81248000000005</v>
      </c>
      <c r="L21" s="1">
        <f t="shared" si="0"/>
        <v>407.94</v>
      </c>
      <c r="M21" s="34">
        <f t="shared" si="1"/>
        <v>-257.31600000000003</v>
      </c>
      <c r="N21" s="1">
        <f t="shared" si="3"/>
        <v>0.40794000000000002</v>
      </c>
    </row>
    <row r="22" spans="1:14" ht="15.5" x14ac:dyDescent="0.3">
      <c r="A22" s="1">
        <v>16</v>
      </c>
      <c r="B22" s="9">
        <v>1400</v>
      </c>
      <c r="C22" s="9">
        <v>-160</v>
      </c>
      <c r="D22" s="19">
        <v>78</v>
      </c>
      <c r="E22" s="9">
        <v>109.2</v>
      </c>
      <c r="F22" s="19">
        <v>238</v>
      </c>
      <c r="G22" s="9">
        <v>119</v>
      </c>
      <c r="H22" s="6">
        <v>-61</v>
      </c>
      <c r="I22" s="19">
        <v>223.1</v>
      </c>
      <c r="J22" s="9">
        <v>-34.83</v>
      </c>
      <c r="K22" s="1">
        <f t="shared" si="2"/>
        <v>-937.21600000000001</v>
      </c>
      <c r="L22" s="1">
        <f t="shared" si="0"/>
        <v>456.89280000000002</v>
      </c>
      <c r="M22" s="34">
        <f t="shared" si="1"/>
        <v>-255.22400000000002</v>
      </c>
      <c r="N22" s="1">
        <f t="shared" si="3"/>
        <v>0.45689280000000004</v>
      </c>
    </row>
    <row r="23" spans="1:14" ht="15.5" x14ac:dyDescent="0.3">
      <c r="A23" s="1">
        <v>17</v>
      </c>
      <c r="B23" s="19">
        <v>1500</v>
      </c>
      <c r="C23" s="19">
        <v>-165.5</v>
      </c>
      <c r="D23" s="9">
        <v>80.8</v>
      </c>
      <c r="E23" s="9">
        <v>121.2</v>
      </c>
      <c r="F23" s="9">
        <v>246.3</v>
      </c>
      <c r="G23" s="9">
        <v>122</v>
      </c>
      <c r="H23" s="9">
        <v>-60.4</v>
      </c>
      <c r="I23" s="19">
        <v>243.4</v>
      </c>
      <c r="J23" s="9">
        <v>-35.46</v>
      </c>
      <c r="K23" s="1">
        <f t="shared" si="2"/>
        <v>-1038.6780000000001</v>
      </c>
      <c r="L23" s="1">
        <f t="shared" si="0"/>
        <v>507.10080000000005</v>
      </c>
      <c r="M23" s="34">
        <f t="shared" si="1"/>
        <v>-252.71360000000001</v>
      </c>
      <c r="N23" s="1">
        <f t="shared" si="3"/>
        <v>0.50710080000000002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6D8DA-473D-47C1-A4DE-44B8B04C2649}">
  <dimension ref="A1:N23"/>
  <sheetViews>
    <sheetView workbookViewId="0">
      <selection activeCell="N5" sqref="N5:N23"/>
    </sheetView>
  </sheetViews>
  <sheetFormatPr defaultRowHeight="13" x14ac:dyDescent="0.3"/>
  <cols>
    <col min="2" max="2" width="8.796875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3.296875" bestFit="1" customWidth="1"/>
    <col min="12" max="12" width="11.69921875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44</v>
      </c>
      <c r="C4" s="1"/>
      <c r="D4" s="1"/>
      <c r="E4" s="1"/>
      <c r="F4" s="1"/>
      <c r="G4" s="1"/>
      <c r="H4" s="1"/>
      <c r="I4" s="1"/>
      <c r="J4" s="1"/>
      <c r="K4" s="34"/>
      <c r="L4" s="34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-38.96</v>
      </c>
      <c r="I7" s="3">
        <v>-38.96</v>
      </c>
      <c r="J7" s="3" t="s">
        <v>0</v>
      </c>
      <c r="K7" s="34">
        <f>C7*B7*$B$1</f>
        <v>0</v>
      </c>
      <c r="L7" s="34">
        <f>E7*$B$2</f>
        <v>0</v>
      </c>
      <c r="M7" s="34">
        <f>H7*$B$2</f>
        <v>-163.00864000000001</v>
      </c>
      <c r="N7" s="1">
        <f>E7*$B$1</f>
        <v>0</v>
      </c>
    </row>
    <row r="8" spans="1:14" ht="15.5" x14ac:dyDescent="0.3">
      <c r="A8" s="1">
        <v>2</v>
      </c>
      <c r="B8" s="17">
        <v>200</v>
      </c>
      <c r="C8" s="8">
        <v>-71.47</v>
      </c>
      <c r="D8" s="17">
        <v>22.8</v>
      </c>
      <c r="E8" s="52">
        <v>4.5599999999999996</v>
      </c>
      <c r="F8" s="17">
        <v>94.27</v>
      </c>
      <c r="G8" s="6">
        <v>31.52</v>
      </c>
      <c r="H8" s="8">
        <v>-47.39</v>
      </c>
      <c r="I8" s="8">
        <v>-13.76</v>
      </c>
      <c r="J8" s="17">
        <v>15.04</v>
      </c>
      <c r="K8" s="34">
        <f t="shared" ref="K8:K23" si="0">C8*B8*$B$1</f>
        <v>-59.806096000000004</v>
      </c>
      <c r="L8" s="34">
        <f t="shared" ref="L8:L23" si="1">E8*$B$2</f>
        <v>19.079039999999999</v>
      </c>
      <c r="M8" s="34">
        <f t="shared" ref="M8:M23" si="2">H8*$B$2</f>
        <v>-198.27976000000001</v>
      </c>
      <c r="N8" s="1">
        <f>E8*$B$1</f>
        <v>1.9079039999999999E-2</v>
      </c>
    </row>
    <row r="9" spans="1:14" ht="15.5" x14ac:dyDescent="0.3">
      <c r="A9" s="1">
        <v>3</v>
      </c>
      <c r="B9" s="17">
        <v>273.14999999999998</v>
      </c>
      <c r="C9" s="8">
        <v>-79.099999999999994</v>
      </c>
      <c r="D9" s="17">
        <v>26.45</v>
      </c>
      <c r="E9" s="53">
        <v>7.2249999999999996</v>
      </c>
      <c r="F9" s="17">
        <v>105.55</v>
      </c>
      <c r="G9" s="17">
        <v>41.37</v>
      </c>
      <c r="H9" s="8">
        <v>-50.05</v>
      </c>
      <c r="I9" s="8">
        <v>-1.04</v>
      </c>
      <c r="J9" s="47">
        <v>0.83</v>
      </c>
      <c r="K9" s="34">
        <f t="shared" si="0"/>
        <v>-90.400194359999986</v>
      </c>
      <c r="L9" s="34">
        <f t="shared" si="1"/>
        <v>30.229399999999998</v>
      </c>
      <c r="M9" s="34">
        <f t="shared" si="2"/>
        <v>-209.4092</v>
      </c>
      <c r="N9" s="1">
        <f t="shared" ref="N9:N23" si="3">E9*$B$1</f>
        <v>3.02294E-2</v>
      </c>
    </row>
    <row r="10" spans="1:14" ht="15.5" x14ac:dyDescent="0.3">
      <c r="A10" s="1">
        <v>4</v>
      </c>
      <c r="B10" s="17">
        <v>298.14999999999998</v>
      </c>
      <c r="C10" s="8">
        <v>-81.48</v>
      </c>
      <c r="D10" s="17">
        <v>27.84</v>
      </c>
      <c r="E10" s="17">
        <v>8.3000000000000007</v>
      </c>
      <c r="F10" s="17">
        <v>109.32</v>
      </c>
      <c r="G10" s="17">
        <v>44.7</v>
      </c>
      <c r="H10" s="8">
        <v>-50.89</v>
      </c>
      <c r="I10" s="17">
        <v>3.5</v>
      </c>
      <c r="J10" s="17">
        <v>-2.57</v>
      </c>
      <c r="K10" s="34">
        <f t="shared" si="0"/>
        <v>-101.643008208</v>
      </c>
      <c r="L10" s="34">
        <f t="shared" si="1"/>
        <v>34.727200000000003</v>
      </c>
      <c r="M10" s="34">
        <f t="shared" si="2"/>
        <v>-212.92376000000002</v>
      </c>
      <c r="N10" s="1">
        <f t="shared" si="3"/>
        <v>3.4727200000000007E-2</v>
      </c>
    </row>
    <row r="11" spans="1:14" ht="15.5" x14ac:dyDescent="0.3">
      <c r="A11" s="1">
        <v>5</v>
      </c>
      <c r="B11" s="17">
        <v>300</v>
      </c>
      <c r="C11" s="6">
        <v>-81.650000000000006</v>
      </c>
      <c r="D11" s="17">
        <v>27.95</v>
      </c>
      <c r="E11" s="17">
        <v>8.3800000000000008</v>
      </c>
      <c r="F11" s="17">
        <v>109.6</v>
      </c>
      <c r="G11" s="17">
        <v>44.94</v>
      </c>
      <c r="H11" s="8">
        <v>-50.96</v>
      </c>
      <c r="I11" s="17">
        <v>3.84</v>
      </c>
      <c r="J11" s="47">
        <v>-2.8</v>
      </c>
      <c r="K11" s="34">
        <f t="shared" si="0"/>
        <v>-102.48708000000001</v>
      </c>
      <c r="L11" s="34">
        <f t="shared" si="1"/>
        <v>35.061920000000008</v>
      </c>
      <c r="M11" s="34">
        <f t="shared" si="2"/>
        <v>-213.21664000000001</v>
      </c>
      <c r="N11" s="1">
        <f t="shared" si="3"/>
        <v>3.5061920000000003E-2</v>
      </c>
    </row>
    <row r="12" spans="1:14" ht="15.5" x14ac:dyDescent="0.3">
      <c r="A12" s="1">
        <v>6</v>
      </c>
      <c r="B12" s="17">
        <v>400</v>
      </c>
      <c r="C12" s="8">
        <v>-90.48</v>
      </c>
      <c r="D12" s="17">
        <v>33.85</v>
      </c>
      <c r="E12" s="8">
        <v>13.54</v>
      </c>
      <c r="F12" s="17">
        <v>124.33</v>
      </c>
      <c r="G12" s="17">
        <v>57.92</v>
      </c>
      <c r="H12" s="17">
        <v>-54.02</v>
      </c>
      <c r="I12" s="17">
        <v>22.58</v>
      </c>
      <c r="J12" s="17">
        <v>-12.34</v>
      </c>
      <c r="K12" s="34">
        <f t="shared" si="0"/>
        <v>-151.42732800000002</v>
      </c>
      <c r="L12" s="34">
        <f t="shared" si="1"/>
        <v>56.651359999999997</v>
      </c>
      <c r="M12" s="34">
        <f t="shared" si="2"/>
        <v>-226.01968000000002</v>
      </c>
      <c r="N12" s="1">
        <f t="shared" si="3"/>
        <v>5.6651359999999998E-2</v>
      </c>
    </row>
    <row r="13" spans="1:14" ht="15.5" x14ac:dyDescent="0.3">
      <c r="A13" s="1">
        <v>7</v>
      </c>
      <c r="B13" s="17">
        <v>500</v>
      </c>
      <c r="C13" s="17">
        <v>-98.68</v>
      </c>
      <c r="D13" s="17">
        <v>39.83</v>
      </c>
      <c r="E13" s="8">
        <v>19.91</v>
      </c>
      <c r="F13" s="17">
        <v>138.51</v>
      </c>
      <c r="G13" s="17">
        <v>69.349999999999994</v>
      </c>
      <c r="H13" s="47">
        <v>-56.48</v>
      </c>
      <c r="I13" s="17">
        <v>42.03</v>
      </c>
      <c r="J13" s="8">
        <v>-18.37</v>
      </c>
      <c r="K13" s="34">
        <f t="shared" si="0"/>
        <v>-206.43856000000002</v>
      </c>
      <c r="L13" s="34">
        <f t="shared" si="1"/>
        <v>83.303440000000009</v>
      </c>
      <c r="M13" s="34">
        <f t="shared" si="2"/>
        <v>-236.31232</v>
      </c>
      <c r="N13" s="1">
        <f t="shared" si="3"/>
        <v>8.3303440000000006E-2</v>
      </c>
    </row>
    <row r="14" spans="1:14" ht="15.5" x14ac:dyDescent="0.3">
      <c r="A14" s="1">
        <v>8</v>
      </c>
      <c r="B14" s="17">
        <v>600</v>
      </c>
      <c r="C14" s="17">
        <v>-106.4</v>
      </c>
      <c r="D14" s="8">
        <v>45.6</v>
      </c>
      <c r="E14" s="17">
        <v>27.34</v>
      </c>
      <c r="F14" s="8">
        <v>152</v>
      </c>
      <c r="G14" s="17">
        <v>79</v>
      </c>
      <c r="H14" s="8">
        <v>-58.4</v>
      </c>
      <c r="I14" s="17">
        <v>61.9</v>
      </c>
      <c r="J14" s="8">
        <v>-22.55</v>
      </c>
      <c r="K14" s="34">
        <f t="shared" si="0"/>
        <v>-267.10656</v>
      </c>
      <c r="L14" s="34">
        <f t="shared" si="1"/>
        <v>114.39056000000001</v>
      </c>
      <c r="M14" s="34">
        <f t="shared" si="2"/>
        <v>-244.34559999999999</v>
      </c>
      <c r="N14" s="1">
        <f t="shared" si="3"/>
        <v>0.11439056</v>
      </c>
    </row>
    <row r="15" spans="1:14" ht="15.5" x14ac:dyDescent="0.3">
      <c r="A15" s="1">
        <v>9</v>
      </c>
      <c r="B15" s="17">
        <v>700</v>
      </c>
      <c r="C15" s="17">
        <v>-113.9</v>
      </c>
      <c r="D15" s="17">
        <v>50.9</v>
      </c>
      <c r="E15" s="17">
        <v>35.659999999999997</v>
      </c>
      <c r="F15" s="8">
        <v>164.8</v>
      </c>
      <c r="G15" s="17">
        <v>87.1</v>
      </c>
      <c r="H15" s="8">
        <v>-59.8</v>
      </c>
      <c r="I15" s="17">
        <v>82.1</v>
      </c>
      <c r="J15" s="17">
        <v>-25.63</v>
      </c>
      <c r="K15" s="34">
        <f t="shared" si="0"/>
        <v>-333.59032000000002</v>
      </c>
      <c r="L15" s="34">
        <f t="shared" si="1"/>
        <v>149.20143999999999</v>
      </c>
      <c r="M15" s="34">
        <f t="shared" si="2"/>
        <v>-250.20320000000001</v>
      </c>
      <c r="N15" s="1">
        <f t="shared" si="3"/>
        <v>0.14920143999999999</v>
      </c>
    </row>
    <row r="16" spans="1:14" ht="15.5" x14ac:dyDescent="0.3">
      <c r="A16" s="1">
        <v>10</v>
      </c>
      <c r="B16" s="17">
        <v>800</v>
      </c>
      <c r="C16" s="6">
        <v>-121</v>
      </c>
      <c r="D16" s="17">
        <v>55.9</v>
      </c>
      <c r="E16" s="17">
        <v>44.7</v>
      </c>
      <c r="F16" s="8">
        <v>176.9</v>
      </c>
      <c r="G16" s="17">
        <v>93.9</v>
      </c>
      <c r="H16" s="17">
        <v>-60.8</v>
      </c>
      <c r="I16" s="17">
        <v>102.4</v>
      </c>
      <c r="J16" s="8">
        <v>-27.98</v>
      </c>
      <c r="K16" s="34">
        <f t="shared" si="0"/>
        <v>-405.01120000000003</v>
      </c>
      <c r="L16" s="34">
        <f t="shared" si="1"/>
        <v>187.02480000000003</v>
      </c>
      <c r="M16" s="34">
        <f t="shared" si="2"/>
        <v>-254.38720000000001</v>
      </c>
      <c r="N16" s="1">
        <f t="shared" si="3"/>
        <v>0.18702480000000002</v>
      </c>
    </row>
    <row r="17" spans="1:14" ht="15.5" x14ac:dyDescent="0.3">
      <c r="A17" s="1">
        <v>11</v>
      </c>
      <c r="B17" s="17">
        <v>900</v>
      </c>
      <c r="C17" s="8">
        <v>-127.9</v>
      </c>
      <c r="D17" s="8">
        <v>60.4</v>
      </c>
      <c r="E17" s="17">
        <v>54.4</v>
      </c>
      <c r="F17" s="8">
        <v>188.3</v>
      </c>
      <c r="G17" s="47">
        <v>99.7</v>
      </c>
      <c r="H17" s="6">
        <v>-61.4</v>
      </c>
      <c r="I17" s="17">
        <v>122.8</v>
      </c>
      <c r="J17" s="17">
        <v>-29.83</v>
      </c>
      <c r="K17" s="34">
        <f t="shared" si="0"/>
        <v>-481.62024000000002</v>
      </c>
      <c r="L17" s="34">
        <f t="shared" si="1"/>
        <v>227.6096</v>
      </c>
      <c r="M17" s="34">
        <f t="shared" si="2"/>
        <v>-256.89760000000001</v>
      </c>
      <c r="N17" s="1">
        <f t="shared" si="3"/>
        <v>0.2276096</v>
      </c>
    </row>
    <row r="18" spans="1:14" ht="15.5" x14ac:dyDescent="0.3">
      <c r="A18" s="1">
        <v>12</v>
      </c>
      <c r="B18" s="17">
        <v>1000</v>
      </c>
      <c r="C18" s="17">
        <v>-134.5</v>
      </c>
      <c r="D18" s="17">
        <v>64.599999999999994</v>
      </c>
      <c r="E18" s="17">
        <v>64.599999999999994</v>
      </c>
      <c r="F18" s="8">
        <v>199.1</v>
      </c>
      <c r="G18" s="17">
        <v>104.6</v>
      </c>
      <c r="H18" s="6">
        <v>-61.7</v>
      </c>
      <c r="I18" s="8">
        <v>143.4</v>
      </c>
      <c r="J18" s="6">
        <v>-31.33</v>
      </c>
      <c r="K18" s="34">
        <f t="shared" si="0"/>
        <v>-562.74800000000005</v>
      </c>
      <c r="L18" s="34">
        <f t="shared" si="1"/>
        <v>270.28640000000001</v>
      </c>
      <c r="M18" s="34">
        <f t="shared" si="2"/>
        <v>-258.15280000000001</v>
      </c>
      <c r="N18" s="1">
        <f t="shared" si="3"/>
        <v>0.27028639999999998</v>
      </c>
    </row>
    <row r="19" spans="1:14" ht="15.5" x14ac:dyDescent="0.3">
      <c r="A19" s="1">
        <v>13</v>
      </c>
      <c r="B19" s="17">
        <v>1100</v>
      </c>
      <c r="C19" s="17">
        <v>-140.80000000000001</v>
      </c>
      <c r="D19" s="8">
        <v>68.400000000000006</v>
      </c>
      <c r="E19" s="17">
        <v>75.3</v>
      </c>
      <c r="F19" s="17">
        <v>209.2</v>
      </c>
      <c r="G19" s="8">
        <v>108.9</v>
      </c>
      <c r="H19" s="17">
        <v>-61.7</v>
      </c>
      <c r="I19" s="17">
        <v>163.80000000000001</v>
      </c>
      <c r="J19" s="8">
        <v>-32.549999999999997</v>
      </c>
      <c r="K19" s="34">
        <f t="shared" si="0"/>
        <v>-648.01792</v>
      </c>
      <c r="L19" s="34">
        <f t="shared" si="1"/>
        <v>315.05520000000001</v>
      </c>
      <c r="M19" s="34">
        <f t="shared" si="2"/>
        <v>-258.15280000000001</v>
      </c>
      <c r="N19" s="1">
        <f t="shared" si="3"/>
        <v>0.31505519999999998</v>
      </c>
    </row>
    <row r="20" spans="1:14" ht="15.5" x14ac:dyDescent="0.3">
      <c r="A20" s="1">
        <v>14</v>
      </c>
      <c r="B20" s="17">
        <v>1200</v>
      </c>
      <c r="C20" s="8">
        <v>-146.9</v>
      </c>
      <c r="D20" s="8">
        <v>72</v>
      </c>
      <c r="E20" s="17">
        <v>86.4</v>
      </c>
      <c r="F20" s="17">
        <v>218.9</v>
      </c>
      <c r="G20" s="8">
        <v>112.6</v>
      </c>
      <c r="H20" s="6">
        <v>-61.5</v>
      </c>
      <c r="I20" s="17">
        <v>184.3</v>
      </c>
      <c r="J20" s="17">
        <v>-33.57</v>
      </c>
      <c r="K20" s="34">
        <f t="shared" si="0"/>
        <v>-737.55552</v>
      </c>
      <c r="L20" s="34">
        <f t="shared" si="1"/>
        <v>361.49760000000003</v>
      </c>
      <c r="M20" s="34">
        <f t="shared" si="2"/>
        <v>-257.31600000000003</v>
      </c>
      <c r="N20" s="1">
        <f t="shared" si="3"/>
        <v>0.36149760000000003</v>
      </c>
    </row>
    <row r="21" spans="1:14" ht="15.5" x14ac:dyDescent="0.3">
      <c r="A21" s="1">
        <v>15</v>
      </c>
      <c r="B21" s="8">
        <v>1300</v>
      </c>
      <c r="C21" s="17">
        <v>-152.80000000000001</v>
      </c>
      <c r="D21" s="17">
        <v>75.2</v>
      </c>
      <c r="E21" s="17">
        <v>97.8</v>
      </c>
      <c r="F21" s="17">
        <v>228</v>
      </c>
      <c r="G21" s="8">
        <v>116</v>
      </c>
      <c r="H21" s="6">
        <v>-61.2</v>
      </c>
      <c r="I21" s="17">
        <v>204.8</v>
      </c>
      <c r="J21" s="17">
        <v>-34.43</v>
      </c>
      <c r="K21" s="34">
        <f t="shared" si="0"/>
        <v>-831.10976000000016</v>
      </c>
      <c r="L21" s="34">
        <f t="shared" si="1"/>
        <v>409.1952</v>
      </c>
      <c r="M21" s="34">
        <f t="shared" si="2"/>
        <v>-256.06080000000003</v>
      </c>
      <c r="N21" s="1">
        <f t="shared" si="3"/>
        <v>0.40919520000000004</v>
      </c>
    </row>
    <row r="22" spans="1:14" ht="15.5" x14ac:dyDescent="0.3">
      <c r="A22" s="1">
        <v>16</v>
      </c>
      <c r="B22" s="17">
        <v>1400</v>
      </c>
      <c r="C22" s="8">
        <v>-158.5</v>
      </c>
      <c r="D22" s="17">
        <v>78.2</v>
      </c>
      <c r="E22" s="17">
        <v>109.5</v>
      </c>
      <c r="F22" s="17">
        <v>236.7</v>
      </c>
      <c r="G22" s="8">
        <v>119</v>
      </c>
      <c r="H22" s="17">
        <v>-60.7</v>
      </c>
      <c r="I22" s="17">
        <v>225.3</v>
      </c>
      <c r="J22" s="17">
        <v>-35.159999999999997</v>
      </c>
      <c r="K22" s="34">
        <f t="shared" si="0"/>
        <v>-928.42960000000005</v>
      </c>
      <c r="L22" s="34">
        <f t="shared" si="1"/>
        <v>458.14800000000002</v>
      </c>
      <c r="M22" s="34">
        <f t="shared" si="2"/>
        <v>-253.96880000000002</v>
      </c>
      <c r="N22" s="1">
        <f t="shared" si="3"/>
        <v>0.458148</v>
      </c>
    </row>
    <row r="23" spans="1:14" ht="15.5" x14ac:dyDescent="0.3">
      <c r="A23" s="1">
        <v>17</v>
      </c>
      <c r="B23" s="17">
        <v>1500</v>
      </c>
      <c r="C23" s="8">
        <v>-164</v>
      </c>
      <c r="D23" s="3">
        <v>81</v>
      </c>
      <c r="E23" s="3">
        <v>121.6</v>
      </c>
      <c r="F23" s="3">
        <v>245</v>
      </c>
      <c r="G23" s="3">
        <v>122</v>
      </c>
      <c r="H23" s="3">
        <v>-60</v>
      </c>
      <c r="I23" s="3">
        <v>245.7</v>
      </c>
      <c r="J23" s="3">
        <v>-35.79</v>
      </c>
      <c r="K23" s="34">
        <f t="shared" si="0"/>
        <v>-1029.2640000000001</v>
      </c>
      <c r="L23" s="34">
        <f t="shared" si="1"/>
        <v>508.77440000000001</v>
      </c>
      <c r="M23" s="34">
        <f t="shared" si="2"/>
        <v>-251.04000000000002</v>
      </c>
      <c r="N23" s="1">
        <f t="shared" si="3"/>
        <v>0.50877439999999996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6B42B-7297-4EF8-B237-2AE1430499ED}">
  <dimension ref="A1:N23"/>
  <sheetViews>
    <sheetView workbookViewId="0">
      <selection activeCell="N5" sqref="N5:N23"/>
    </sheetView>
  </sheetViews>
  <sheetFormatPr defaultRowHeight="13" x14ac:dyDescent="0.3"/>
  <cols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51</v>
      </c>
      <c r="C4" s="1"/>
      <c r="D4" s="1"/>
      <c r="E4" s="1"/>
      <c r="F4" s="1"/>
      <c r="G4" s="1"/>
      <c r="H4" s="1"/>
      <c r="I4" s="1"/>
      <c r="J4" s="1"/>
      <c r="K4" s="1"/>
      <c r="L4" s="1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-38.590000000000003</v>
      </c>
      <c r="I7" s="3">
        <v>-38.590000000000003</v>
      </c>
      <c r="J7" s="3" t="s">
        <v>0</v>
      </c>
      <c r="K7" s="1">
        <f>C7*B7*$B$1</f>
        <v>0</v>
      </c>
      <c r="L7" s="1">
        <f>E7*$B$2</f>
        <v>0</v>
      </c>
      <c r="M7" s="34">
        <f>H7*$B$2</f>
        <v>-161.46056000000002</v>
      </c>
      <c r="N7" s="1">
        <f>E7*$B$1</f>
        <v>0</v>
      </c>
    </row>
    <row r="8" spans="1:14" ht="15.5" x14ac:dyDescent="0.3">
      <c r="A8" s="1">
        <v>2</v>
      </c>
      <c r="B8" s="28">
        <v>200</v>
      </c>
      <c r="C8" s="9">
        <v>-70.48</v>
      </c>
      <c r="D8" s="28">
        <v>23.33</v>
      </c>
      <c r="E8" s="18">
        <v>4.6660000000000004</v>
      </c>
      <c r="F8" s="28">
        <v>93.81</v>
      </c>
      <c r="G8" s="28">
        <v>33.950000000000003</v>
      </c>
      <c r="H8" s="9">
        <v>-46.92</v>
      </c>
      <c r="I8" s="9">
        <v>-13.19</v>
      </c>
      <c r="J8" s="9">
        <v>14.41</v>
      </c>
      <c r="K8" s="1">
        <f t="shared" ref="K8:K23" si="0">C8*B8*$B$1</f>
        <v>-58.977664000000004</v>
      </c>
      <c r="L8" s="1">
        <f t="shared" ref="L8:L23" si="1">E8*$B$2</f>
        <v>19.522544000000003</v>
      </c>
      <c r="M8" s="34">
        <f t="shared" ref="M8:M23" si="2">H8*$B$2</f>
        <v>-196.31328000000002</v>
      </c>
      <c r="N8" s="1">
        <f>E8*$B$1</f>
        <v>1.9522544000000003E-2</v>
      </c>
    </row>
    <row r="9" spans="1:14" ht="15.5" x14ac:dyDescent="0.3">
      <c r="A9" s="1">
        <v>3</v>
      </c>
      <c r="B9" s="28">
        <v>273.14999999999998</v>
      </c>
      <c r="C9" s="9">
        <v>-78.33</v>
      </c>
      <c r="D9" s="9">
        <v>27.26</v>
      </c>
      <c r="E9" s="31">
        <v>7.4450000000000003</v>
      </c>
      <c r="F9" s="9">
        <v>105.59</v>
      </c>
      <c r="G9" s="9">
        <v>42.29</v>
      </c>
      <c r="H9" s="9">
        <v>-49.46</v>
      </c>
      <c r="I9" s="9">
        <v>-0.46</v>
      </c>
      <c r="J9" s="28">
        <v>0.36</v>
      </c>
      <c r="K9" s="1">
        <f t="shared" si="0"/>
        <v>-89.520192467999991</v>
      </c>
      <c r="L9" s="1">
        <f t="shared" si="1"/>
        <v>31.149880000000003</v>
      </c>
      <c r="M9" s="34">
        <f t="shared" si="2"/>
        <v>-206.94064</v>
      </c>
      <c r="N9" s="1">
        <f t="shared" ref="N9:N23" si="3">E9*$B$1</f>
        <v>3.1149880000000001E-2</v>
      </c>
    </row>
    <row r="10" spans="1:14" ht="15.5" x14ac:dyDescent="0.3">
      <c r="A10" s="1">
        <v>4</v>
      </c>
      <c r="B10" s="28">
        <v>298.14999999999998</v>
      </c>
      <c r="C10" s="9">
        <v>-80.78</v>
      </c>
      <c r="D10" s="28">
        <v>28.65</v>
      </c>
      <c r="E10" s="9">
        <v>8.5399999999999991</v>
      </c>
      <c r="F10" s="9">
        <v>109.43</v>
      </c>
      <c r="G10" s="9">
        <v>45.32</v>
      </c>
      <c r="H10" s="8">
        <v>-50.28</v>
      </c>
      <c r="I10" s="9">
        <v>4.08</v>
      </c>
      <c r="J10" s="9">
        <v>-2.99</v>
      </c>
      <c r="K10" s="1">
        <f t="shared" si="0"/>
        <v>-100.76978648799999</v>
      </c>
      <c r="L10" s="1">
        <f t="shared" si="1"/>
        <v>35.731359999999995</v>
      </c>
      <c r="M10" s="34">
        <f t="shared" si="2"/>
        <v>-210.37152</v>
      </c>
      <c r="N10" s="1">
        <f t="shared" si="3"/>
        <v>3.5731359999999997E-2</v>
      </c>
    </row>
    <row r="11" spans="1:14" ht="15.5" x14ac:dyDescent="0.3">
      <c r="A11" s="1">
        <v>5</v>
      </c>
      <c r="B11" s="28">
        <v>300</v>
      </c>
      <c r="C11" s="9">
        <v>-80.95</v>
      </c>
      <c r="D11" s="9">
        <v>28.75</v>
      </c>
      <c r="E11" s="28">
        <v>8.6199999999999992</v>
      </c>
      <c r="F11" s="9">
        <v>109.7</v>
      </c>
      <c r="G11" s="9">
        <v>45.55</v>
      </c>
      <c r="H11" s="9">
        <v>-50.34</v>
      </c>
      <c r="I11" s="9">
        <v>4.42</v>
      </c>
      <c r="J11" s="9">
        <v>-3.22</v>
      </c>
      <c r="K11" s="1">
        <f t="shared" si="0"/>
        <v>-101.60844</v>
      </c>
      <c r="L11" s="1">
        <f t="shared" si="1"/>
        <v>36.066079999999999</v>
      </c>
      <c r="M11" s="34">
        <f t="shared" si="2"/>
        <v>-210.62256000000002</v>
      </c>
      <c r="N11" s="1">
        <f t="shared" si="3"/>
        <v>3.606608E-2</v>
      </c>
    </row>
    <row r="12" spans="1:14" ht="15.5" x14ac:dyDescent="0.3">
      <c r="A12" s="1">
        <v>6</v>
      </c>
      <c r="B12" s="9">
        <v>400</v>
      </c>
      <c r="C12" s="9">
        <v>-90</v>
      </c>
      <c r="D12" s="28">
        <v>34.5</v>
      </c>
      <c r="E12" s="9">
        <v>13.8</v>
      </c>
      <c r="F12" s="6">
        <v>124.5</v>
      </c>
      <c r="G12" s="28">
        <v>57.83</v>
      </c>
      <c r="H12" s="9">
        <v>-53.39</v>
      </c>
      <c r="I12" s="6">
        <v>23.15</v>
      </c>
      <c r="J12" s="6">
        <v>-12.65</v>
      </c>
      <c r="K12" s="1">
        <f t="shared" si="0"/>
        <v>-150.624</v>
      </c>
      <c r="L12" s="1">
        <f t="shared" si="1"/>
        <v>57.739200000000004</v>
      </c>
      <c r="M12" s="34">
        <f t="shared" si="2"/>
        <v>-223.38376000000002</v>
      </c>
      <c r="N12" s="1">
        <f t="shared" si="3"/>
        <v>5.7739200000000004E-2</v>
      </c>
    </row>
    <row r="13" spans="1:14" ht="15.5" x14ac:dyDescent="0.3">
      <c r="A13" s="1">
        <v>7</v>
      </c>
      <c r="B13" s="28">
        <v>500</v>
      </c>
      <c r="C13" s="9">
        <v>-98.33</v>
      </c>
      <c r="D13" s="9">
        <v>40.29</v>
      </c>
      <c r="E13" s="28">
        <v>20.149999999999999</v>
      </c>
      <c r="F13" s="9">
        <v>138.62</v>
      </c>
      <c r="G13" s="28">
        <v>68.959999999999994</v>
      </c>
      <c r="H13" s="9">
        <v>-55.88</v>
      </c>
      <c r="I13" s="9">
        <v>42.58</v>
      </c>
      <c r="J13" s="9">
        <v>-18.61</v>
      </c>
      <c r="K13" s="1">
        <f t="shared" si="0"/>
        <v>-205.70636000000002</v>
      </c>
      <c r="L13" s="1">
        <f t="shared" si="1"/>
        <v>84.307599999999994</v>
      </c>
      <c r="M13" s="34">
        <f t="shared" si="2"/>
        <v>-233.80192000000002</v>
      </c>
      <c r="N13" s="1">
        <f t="shared" si="3"/>
        <v>8.4307599999999996E-2</v>
      </c>
    </row>
    <row r="14" spans="1:14" ht="15.5" x14ac:dyDescent="0.3">
      <c r="A14" s="1">
        <v>8</v>
      </c>
      <c r="B14" s="28">
        <v>600</v>
      </c>
      <c r="C14" s="28">
        <v>-106.2</v>
      </c>
      <c r="D14" s="9">
        <v>45.9</v>
      </c>
      <c r="E14" s="28">
        <v>27.53</v>
      </c>
      <c r="F14" s="6">
        <v>152.1</v>
      </c>
      <c r="G14" s="28">
        <v>78.5</v>
      </c>
      <c r="H14" s="9">
        <v>-57.8</v>
      </c>
      <c r="I14" s="28">
        <v>62.5</v>
      </c>
      <c r="J14" s="9">
        <v>-22.75</v>
      </c>
      <c r="K14" s="1">
        <f t="shared" si="0"/>
        <v>-266.60448000000002</v>
      </c>
      <c r="L14" s="1">
        <f t="shared" si="1"/>
        <v>115.18552000000001</v>
      </c>
      <c r="M14" s="34">
        <f t="shared" si="2"/>
        <v>-241.83519999999999</v>
      </c>
      <c r="N14" s="1">
        <f t="shared" si="3"/>
        <v>0.11518552000000001</v>
      </c>
    </row>
    <row r="15" spans="1:14" ht="15.5" x14ac:dyDescent="0.3">
      <c r="A15" s="1">
        <v>9</v>
      </c>
      <c r="B15" s="28">
        <v>700</v>
      </c>
      <c r="C15" s="9">
        <v>-113.7</v>
      </c>
      <c r="D15" s="28">
        <v>51.1</v>
      </c>
      <c r="E15" s="28">
        <v>35.799999999999997</v>
      </c>
      <c r="F15" s="9">
        <v>164.8</v>
      </c>
      <c r="G15" s="28">
        <v>86.5</v>
      </c>
      <c r="H15" s="9">
        <v>-59.3</v>
      </c>
      <c r="I15" s="28">
        <v>82.6</v>
      </c>
      <c r="J15" s="9">
        <v>-25.8</v>
      </c>
      <c r="K15" s="1">
        <f t="shared" si="0"/>
        <v>-333.00456000000003</v>
      </c>
      <c r="L15" s="1">
        <f t="shared" si="1"/>
        <v>149.78719999999998</v>
      </c>
      <c r="M15" s="34">
        <f t="shared" si="2"/>
        <v>-248.1112</v>
      </c>
      <c r="N15" s="1">
        <f t="shared" si="3"/>
        <v>0.14978720000000001</v>
      </c>
    </row>
    <row r="16" spans="1:14" ht="15.5" x14ac:dyDescent="0.3">
      <c r="A16" s="1">
        <v>10</v>
      </c>
      <c r="B16" s="28">
        <v>800</v>
      </c>
      <c r="C16" s="9">
        <v>-120.8</v>
      </c>
      <c r="D16" s="28">
        <v>56</v>
      </c>
      <c r="E16" s="9">
        <v>44.8</v>
      </c>
      <c r="F16" s="9">
        <v>176.8</v>
      </c>
      <c r="G16" s="28">
        <v>93.4</v>
      </c>
      <c r="H16" s="9">
        <v>-60.3</v>
      </c>
      <c r="I16" s="9">
        <v>103</v>
      </c>
      <c r="J16" s="9">
        <v>-28.13</v>
      </c>
      <c r="K16" s="1">
        <f t="shared" si="0"/>
        <v>-404.34176000000002</v>
      </c>
      <c r="L16" s="1">
        <f t="shared" si="1"/>
        <v>187.44319999999999</v>
      </c>
      <c r="M16" s="34">
        <f t="shared" si="2"/>
        <v>-252.29519999999999</v>
      </c>
      <c r="N16" s="1">
        <f t="shared" si="3"/>
        <v>0.1874432</v>
      </c>
    </row>
    <row r="17" spans="1:14" ht="15.5" x14ac:dyDescent="0.3">
      <c r="A17" s="1">
        <v>11</v>
      </c>
      <c r="B17" s="28">
        <v>900</v>
      </c>
      <c r="C17" s="9">
        <v>-127.7</v>
      </c>
      <c r="D17" s="28">
        <v>60.5</v>
      </c>
      <c r="E17" s="28">
        <v>54.4</v>
      </c>
      <c r="F17" s="9">
        <v>188.2</v>
      </c>
      <c r="G17" s="28">
        <v>99.2</v>
      </c>
      <c r="H17" s="6">
        <v>-61</v>
      </c>
      <c r="I17" s="9">
        <v>123.4</v>
      </c>
      <c r="J17" s="28">
        <v>-29.97</v>
      </c>
      <c r="K17" s="1">
        <f t="shared" si="0"/>
        <v>-480.86712</v>
      </c>
      <c r="L17" s="1">
        <f t="shared" si="1"/>
        <v>227.6096</v>
      </c>
      <c r="M17" s="34">
        <f t="shared" si="2"/>
        <v>-255.22400000000002</v>
      </c>
      <c r="N17" s="1">
        <f t="shared" si="3"/>
        <v>0.2276096</v>
      </c>
    </row>
    <row r="18" spans="1:14" ht="15.5" x14ac:dyDescent="0.3">
      <c r="A18" s="1">
        <v>12</v>
      </c>
      <c r="B18" s="9">
        <v>1000</v>
      </c>
      <c r="C18" s="28">
        <v>-134.19999999999999</v>
      </c>
      <c r="D18" s="28">
        <v>64.599999999999994</v>
      </c>
      <c r="E18" s="28">
        <v>64.599999999999994</v>
      </c>
      <c r="F18" s="9">
        <v>198.8</v>
      </c>
      <c r="G18" s="9">
        <v>104.2</v>
      </c>
      <c r="H18" s="6">
        <v>-61.3</v>
      </c>
      <c r="I18" s="9">
        <v>143.9</v>
      </c>
      <c r="J18" s="9">
        <v>-31.46</v>
      </c>
      <c r="K18" s="1">
        <f t="shared" si="0"/>
        <v>-561.49279999999999</v>
      </c>
      <c r="L18" s="1">
        <f t="shared" si="1"/>
        <v>270.28640000000001</v>
      </c>
      <c r="M18" s="34">
        <f t="shared" si="2"/>
        <v>-256.47919999999999</v>
      </c>
      <c r="N18" s="1">
        <f t="shared" si="3"/>
        <v>0.27028639999999998</v>
      </c>
    </row>
    <row r="19" spans="1:14" ht="15.5" x14ac:dyDescent="0.3">
      <c r="A19" s="1">
        <v>13</v>
      </c>
      <c r="B19" s="9">
        <v>1100</v>
      </c>
      <c r="C19" s="9">
        <v>-140.6</v>
      </c>
      <c r="D19" s="28">
        <v>68.400000000000006</v>
      </c>
      <c r="E19" s="9">
        <v>75.2</v>
      </c>
      <c r="F19" s="28">
        <v>209</v>
      </c>
      <c r="G19" s="9">
        <v>108.5</v>
      </c>
      <c r="H19" s="9">
        <v>-61.4</v>
      </c>
      <c r="I19" s="9">
        <v>164.4</v>
      </c>
      <c r="J19" s="9">
        <v>-32.67</v>
      </c>
      <c r="K19" s="1">
        <f t="shared" si="0"/>
        <v>-647.09744000000001</v>
      </c>
      <c r="L19" s="1">
        <f t="shared" si="1"/>
        <v>314.63680000000005</v>
      </c>
      <c r="M19" s="34">
        <f t="shared" si="2"/>
        <v>-256.89760000000001</v>
      </c>
      <c r="N19" s="1">
        <f t="shared" si="3"/>
        <v>0.31463680000000005</v>
      </c>
    </row>
    <row r="20" spans="1:14" ht="15.5" x14ac:dyDescent="0.3">
      <c r="A20" s="1">
        <v>14</v>
      </c>
      <c r="B20" s="6">
        <v>1200</v>
      </c>
      <c r="C20" s="9">
        <v>-146.69999999999999</v>
      </c>
      <c r="D20" s="28">
        <v>71.900000000000006</v>
      </c>
      <c r="E20" s="28">
        <v>86.3</v>
      </c>
      <c r="F20" s="9">
        <v>218.6</v>
      </c>
      <c r="G20" s="6">
        <v>112.2</v>
      </c>
      <c r="H20" s="9">
        <v>-61.2</v>
      </c>
      <c r="I20" s="9">
        <v>185</v>
      </c>
      <c r="J20" s="9">
        <v>-33.69</v>
      </c>
      <c r="K20" s="1">
        <f t="shared" si="0"/>
        <v>-736.55136000000005</v>
      </c>
      <c r="L20" s="1">
        <f t="shared" si="1"/>
        <v>361.07920000000001</v>
      </c>
      <c r="M20" s="34">
        <f t="shared" si="2"/>
        <v>-256.06080000000003</v>
      </c>
      <c r="N20" s="1">
        <f t="shared" si="3"/>
        <v>0.36107919999999999</v>
      </c>
    </row>
    <row r="21" spans="1:14" ht="15.5" x14ac:dyDescent="0.3">
      <c r="A21" s="1">
        <v>15</v>
      </c>
      <c r="B21" s="28">
        <v>1300</v>
      </c>
      <c r="C21" s="3">
        <v>-152.6</v>
      </c>
      <c r="D21" s="9">
        <v>75.099999999999994</v>
      </c>
      <c r="E21" s="28">
        <v>97.7</v>
      </c>
      <c r="F21" s="28">
        <v>227.7</v>
      </c>
      <c r="G21" s="3">
        <v>116</v>
      </c>
      <c r="H21" s="9">
        <v>-60.9</v>
      </c>
      <c r="I21" s="9">
        <v>205.5</v>
      </c>
      <c r="J21" s="9">
        <v>-34.54</v>
      </c>
      <c r="K21" s="1">
        <f t="shared" si="0"/>
        <v>-830.02192000000002</v>
      </c>
      <c r="L21" s="1">
        <f t="shared" si="1"/>
        <v>408.77680000000004</v>
      </c>
      <c r="M21" s="34">
        <f t="shared" si="2"/>
        <v>-254.8056</v>
      </c>
      <c r="N21" s="1">
        <f t="shared" si="3"/>
        <v>0.40877680000000005</v>
      </c>
    </row>
    <row r="22" spans="1:14" ht="15.5" x14ac:dyDescent="0.3">
      <c r="A22" s="1">
        <v>16</v>
      </c>
      <c r="B22" s="9">
        <v>1400</v>
      </c>
      <c r="C22" s="3">
        <v>-158.30000000000001</v>
      </c>
      <c r="D22" s="9">
        <v>78.099999999999994</v>
      </c>
      <c r="E22" s="9">
        <v>109.4</v>
      </c>
      <c r="F22" s="9">
        <v>236.4</v>
      </c>
      <c r="G22" s="3">
        <v>119</v>
      </c>
      <c r="H22" s="9">
        <v>-60.5</v>
      </c>
      <c r="I22" s="9">
        <v>226</v>
      </c>
      <c r="J22" s="9">
        <v>-35.270000000000003</v>
      </c>
      <c r="K22" s="1">
        <f t="shared" si="0"/>
        <v>-927.25808000000018</v>
      </c>
      <c r="L22" s="1">
        <f t="shared" si="1"/>
        <v>457.72960000000006</v>
      </c>
      <c r="M22" s="34">
        <f t="shared" si="2"/>
        <v>-253.13200000000001</v>
      </c>
      <c r="N22" s="1">
        <f t="shared" si="3"/>
        <v>0.45772960000000007</v>
      </c>
    </row>
    <row r="23" spans="1:14" ht="15.5" x14ac:dyDescent="0.3">
      <c r="A23" s="1">
        <v>17</v>
      </c>
      <c r="B23" s="3">
        <v>1500</v>
      </c>
      <c r="C23" s="3">
        <v>163.80000000000001</v>
      </c>
      <c r="D23" s="3">
        <v>80.900000000000006</v>
      </c>
      <c r="E23" s="3">
        <v>121.4</v>
      </c>
      <c r="F23" s="3">
        <v>244.7</v>
      </c>
      <c r="G23" s="3">
        <v>121</v>
      </c>
      <c r="H23" s="3">
        <v>-59.9</v>
      </c>
      <c r="I23" s="3">
        <v>246.4</v>
      </c>
      <c r="J23" s="3">
        <v>-35.9</v>
      </c>
      <c r="K23" s="1">
        <f t="shared" si="0"/>
        <v>1028.0088000000001</v>
      </c>
      <c r="L23" s="1">
        <f t="shared" si="1"/>
        <v>507.93760000000003</v>
      </c>
      <c r="M23" s="34">
        <f t="shared" si="2"/>
        <v>-250.6216</v>
      </c>
      <c r="N23" s="1">
        <f t="shared" si="3"/>
        <v>0.5079376000000001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68AF-4F14-439B-B22F-1E9E0BADE8CA}">
  <dimension ref="A1:N23"/>
  <sheetViews>
    <sheetView workbookViewId="0">
      <selection activeCell="N5" sqref="N5:N23"/>
    </sheetView>
  </sheetViews>
  <sheetFormatPr defaultRowHeight="13" x14ac:dyDescent="0.3"/>
  <cols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45</v>
      </c>
      <c r="C4" s="1"/>
      <c r="D4" s="1"/>
      <c r="E4" s="1"/>
      <c r="F4" s="1"/>
      <c r="G4" s="1"/>
      <c r="H4" s="1"/>
      <c r="I4" s="1"/>
      <c r="J4" s="1"/>
      <c r="K4" s="1"/>
      <c r="L4" s="1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-41.77</v>
      </c>
      <c r="I7" s="3">
        <v>-41.77</v>
      </c>
      <c r="J7" s="3" t="s">
        <v>0</v>
      </c>
      <c r="K7" s="1">
        <f>C7*B7*$B$1</f>
        <v>0</v>
      </c>
      <c r="L7" s="1">
        <f>E7*$B$2</f>
        <v>0</v>
      </c>
      <c r="M7" s="34">
        <f>H7*$B$2</f>
        <v>-174.76568000000003</v>
      </c>
      <c r="N7" s="1">
        <f>E7*$B$1</f>
        <v>0</v>
      </c>
    </row>
    <row r="8" spans="1:14" ht="15.5" x14ac:dyDescent="0.3">
      <c r="A8" s="1">
        <v>2</v>
      </c>
      <c r="B8" s="19">
        <v>200</v>
      </c>
      <c r="C8" s="8">
        <v>-66.63</v>
      </c>
      <c r="D8" s="19">
        <v>21.58</v>
      </c>
      <c r="E8" s="52">
        <v>4.3150000000000004</v>
      </c>
      <c r="F8" s="19">
        <v>88.21</v>
      </c>
      <c r="G8" s="19">
        <v>32.200000000000003</v>
      </c>
      <c r="H8" s="8">
        <v>-50.45</v>
      </c>
      <c r="I8" s="19">
        <v>-15.61</v>
      </c>
      <c r="J8" s="8">
        <v>17.05</v>
      </c>
      <c r="K8" s="1">
        <f t="shared" ref="K8:K23" si="0">C8*B8*$B$1</f>
        <v>-55.755984000000005</v>
      </c>
      <c r="L8" s="1">
        <f t="shared" ref="L8:L23" si="1">E8*$B$2</f>
        <v>18.053960000000004</v>
      </c>
      <c r="M8" s="34">
        <f t="shared" ref="M8:M23" si="2">H8*$B$2</f>
        <v>-211.08280000000002</v>
      </c>
      <c r="N8" s="1">
        <f>E8*$B$1</f>
        <v>1.8053960000000004E-2</v>
      </c>
    </row>
    <row r="9" spans="1:14" ht="15.5" x14ac:dyDescent="0.3">
      <c r="A9" s="1">
        <v>3</v>
      </c>
      <c r="B9" s="8">
        <v>273.14999999999998</v>
      </c>
      <c r="C9" s="8">
        <v>-73.95</v>
      </c>
      <c r="D9" s="19">
        <v>25.67</v>
      </c>
      <c r="E9" s="20">
        <v>7.01</v>
      </c>
      <c r="F9" s="21">
        <v>99.62</v>
      </c>
      <c r="G9" s="6">
        <v>41.68</v>
      </c>
      <c r="H9" s="8">
        <v>-53.08</v>
      </c>
      <c r="I9" s="19">
        <v>-2.44</v>
      </c>
      <c r="J9" s="19">
        <v>1.96</v>
      </c>
      <c r="K9" s="1">
        <f t="shared" si="0"/>
        <v>-84.514467419999988</v>
      </c>
      <c r="L9" s="1">
        <f t="shared" si="1"/>
        <v>29.329840000000001</v>
      </c>
      <c r="M9" s="34">
        <f t="shared" si="2"/>
        <v>-222.08672000000001</v>
      </c>
      <c r="N9" s="1">
        <f t="shared" ref="N9:N23" si="3">E9*$B$1</f>
        <v>2.9329839999999999E-2</v>
      </c>
    </row>
    <row r="10" spans="1:14" ht="15.5" x14ac:dyDescent="0.3">
      <c r="A10" s="1">
        <v>4</v>
      </c>
      <c r="B10" s="19">
        <v>298.14999999999998</v>
      </c>
      <c r="C10" s="8">
        <v>-76.27</v>
      </c>
      <c r="D10" s="6">
        <v>27.15</v>
      </c>
      <c r="E10" s="19">
        <v>8.1</v>
      </c>
      <c r="F10" s="8">
        <v>103.42</v>
      </c>
      <c r="G10" s="19">
        <v>45</v>
      </c>
      <c r="H10" s="21">
        <v>-53.91</v>
      </c>
      <c r="I10" s="19">
        <v>2.2400000000000002</v>
      </c>
      <c r="J10" s="19">
        <v>-1.64</v>
      </c>
      <c r="K10" s="1">
        <f t="shared" si="0"/>
        <v>-95.143743691999987</v>
      </c>
      <c r="L10" s="1">
        <f t="shared" si="1"/>
        <v>33.8904</v>
      </c>
      <c r="M10" s="34">
        <f t="shared" si="2"/>
        <v>-225.55944</v>
      </c>
      <c r="N10" s="1">
        <f t="shared" si="3"/>
        <v>3.3890400000000001E-2</v>
      </c>
    </row>
    <row r="11" spans="1:14" ht="15.5" x14ac:dyDescent="0.3">
      <c r="A11" s="1">
        <v>5</v>
      </c>
      <c r="B11" s="19">
        <v>300</v>
      </c>
      <c r="C11" s="8">
        <v>-76.430000000000007</v>
      </c>
      <c r="D11" s="19">
        <v>27.27</v>
      </c>
      <c r="E11" s="19">
        <v>8.18</v>
      </c>
      <c r="F11" s="8">
        <v>103.7</v>
      </c>
      <c r="G11" s="8">
        <v>45.25</v>
      </c>
      <c r="H11" s="19">
        <v>-53.97</v>
      </c>
      <c r="I11" s="19">
        <v>2.59</v>
      </c>
      <c r="J11" s="8">
        <v>-1.88</v>
      </c>
      <c r="K11" s="1">
        <f t="shared" si="0"/>
        <v>-95.934936000000022</v>
      </c>
      <c r="L11" s="1">
        <f t="shared" si="1"/>
        <v>34.225119999999997</v>
      </c>
      <c r="M11" s="34">
        <f t="shared" si="2"/>
        <v>-225.81048000000001</v>
      </c>
      <c r="N11" s="1">
        <f t="shared" si="3"/>
        <v>3.4225119999999998E-2</v>
      </c>
    </row>
    <row r="12" spans="1:14" ht="15.5" x14ac:dyDescent="0.3">
      <c r="A12" s="1">
        <v>6</v>
      </c>
      <c r="B12" s="19">
        <v>400</v>
      </c>
      <c r="C12" s="6">
        <v>-85.11</v>
      </c>
      <c r="D12" s="19">
        <v>33.42</v>
      </c>
      <c r="E12" s="19">
        <v>13.37</v>
      </c>
      <c r="F12" s="19">
        <v>118.53</v>
      </c>
      <c r="G12" s="19">
        <v>58.28</v>
      </c>
      <c r="H12" s="8">
        <v>-57</v>
      </c>
      <c r="I12" s="6">
        <v>21.92</v>
      </c>
      <c r="J12" s="8">
        <v>-11.98</v>
      </c>
      <c r="K12" s="1">
        <f t="shared" si="0"/>
        <v>-142.44009600000001</v>
      </c>
      <c r="L12" s="1">
        <f t="shared" si="1"/>
        <v>55.940080000000002</v>
      </c>
      <c r="M12" s="34">
        <f t="shared" si="2"/>
        <v>-238.488</v>
      </c>
      <c r="N12" s="1">
        <f t="shared" si="3"/>
        <v>5.5940079999999996E-2</v>
      </c>
    </row>
    <row r="13" spans="1:14" ht="15.5" x14ac:dyDescent="0.3">
      <c r="A13" s="1">
        <v>7</v>
      </c>
      <c r="B13" s="19">
        <v>500</v>
      </c>
      <c r="C13" s="19">
        <v>-93.23</v>
      </c>
      <c r="D13" s="19">
        <v>39.57</v>
      </c>
      <c r="E13" s="19">
        <v>19.78</v>
      </c>
      <c r="F13" s="19">
        <v>132.80000000000001</v>
      </c>
      <c r="G13" s="19">
        <v>69.89</v>
      </c>
      <c r="H13" s="19">
        <v>-59.43</v>
      </c>
      <c r="I13" s="8">
        <v>41.94</v>
      </c>
      <c r="J13" s="19">
        <v>-18.329999999999998</v>
      </c>
      <c r="K13" s="1">
        <f t="shared" si="0"/>
        <v>-195.03716</v>
      </c>
      <c r="L13" s="1">
        <f t="shared" si="1"/>
        <v>82.759520000000009</v>
      </c>
      <c r="M13" s="34">
        <f t="shared" si="2"/>
        <v>-248.65512000000001</v>
      </c>
      <c r="N13" s="1">
        <f t="shared" si="3"/>
        <v>8.2759520000000003E-2</v>
      </c>
    </row>
    <row r="14" spans="1:14" ht="15.5" x14ac:dyDescent="0.3">
      <c r="A14" s="1">
        <v>8</v>
      </c>
      <c r="B14" s="19">
        <v>600</v>
      </c>
      <c r="C14" s="6">
        <v>-101</v>
      </c>
      <c r="D14" s="19">
        <v>45.5</v>
      </c>
      <c r="E14" s="19">
        <v>27.28</v>
      </c>
      <c r="F14" s="8">
        <v>146.5</v>
      </c>
      <c r="G14" s="19">
        <v>79.8</v>
      </c>
      <c r="H14" s="19">
        <v>-61.2</v>
      </c>
      <c r="I14" s="19">
        <v>62.4</v>
      </c>
      <c r="J14" s="19">
        <v>-22.73</v>
      </c>
      <c r="K14" s="1">
        <f t="shared" si="0"/>
        <v>-253.55040000000002</v>
      </c>
      <c r="L14" s="1">
        <f t="shared" si="1"/>
        <v>114.13952</v>
      </c>
      <c r="M14" s="34">
        <f t="shared" si="2"/>
        <v>-256.06080000000003</v>
      </c>
      <c r="N14" s="1">
        <f t="shared" si="3"/>
        <v>0.11413952000000001</v>
      </c>
    </row>
    <row r="15" spans="1:14" ht="15.5" x14ac:dyDescent="0.3">
      <c r="A15" s="1">
        <v>9</v>
      </c>
      <c r="B15" s="19">
        <v>700</v>
      </c>
      <c r="C15" s="8">
        <v>-108.4</v>
      </c>
      <c r="D15" s="19">
        <v>51</v>
      </c>
      <c r="E15" s="19">
        <v>35.700000000000003</v>
      </c>
      <c r="F15" s="8">
        <v>159.4</v>
      </c>
      <c r="G15" s="21">
        <v>88.3</v>
      </c>
      <c r="H15" s="19">
        <v>-62.6</v>
      </c>
      <c r="I15" s="21">
        <v>83.1</v>
      </c>
      <c r="J15" s="19">
        <v>-25.95</v>
      </c>
      <c r="K15" s="1">
        <f t="shared" si="0"/>
        <v>-317.48192</v>
      </c>
      <c r="L15" s="1">
        <f t="shared" si="1"/>
        <v>149.36880000000002</v>
      </c>
      <c r="M15" s="34">
        <f t="shared" si="2"/>
        <v>-261.91840000000002</v>
      </c>
      <c r="N15" s="1">
        <f t="shared" si="3"/>
        <v>0.14936880000000002</v>
      </c>
    </row>
    <row r="16" spans="1:14" ht="15.5" x14ac:dyDescent="0.3">
      <c r="A16" s="1">
        <v>10</v>
      </c>
      <c r="B16" s="19">
        <v>800</v>
      </c>
      <c r="C16" s="8">
        <v>-115.6</v>
      </c>
      <c r="D16" s="21">
        <v>56.1</v>
      </c>
      <c r="E16" s="19">
        <v>44.9</v>
      </c>
      <c r="F16" s="8">
        <v>171.7</v>
      </c>
      <c r="G16" s="21">
        <v>95.6</v>
      </c>
      <c r="H16" s="19">
        <v>-63.4</v>
      </c>
      <c r="I16" s="19">
        <v>104</v>
      </c>
      <c r="J16" s="8">
        <v>-28.4</v>
      </c>
      <c r="K16" s="1">
        <f t="shared" si="0"/>
        <v>-386.93632000000002</v>
      </c>
      <c r="L16" s="1">
        <f t="shared" si="1"/>
        <v>187.86160000000001</v>
      </c>
      <c r="M16" s="34">
        <f t="shared" si="2"/>
        <v>-265.26560000000001</v>
      </c>
      <c r="N16" s="1">
        <f t="shared" si="3"/>
        <v>0.18786160000000002</v>
      </c>
    </row>
    <row r="17" spans="1:14" ht="15.5" x14ac:dyDescent="0.3">
      <c r="A17" s="1">
        <v>11</v>
      </c>
      <c r="B17" s="19">
        <v>900</v>
      </c>
      <c r="C17" s="6">
        <v>-122.4</v>
      </c>
      <c r="D17" s="19">
        <v>60.9</v>
      </c>
      <c r="E17" s="21">
        <v>54.8</v>
      </c>
      <c r="F17" s="8">
        <v>183.3</v>
      </c>
      <c r="G17" s="8">
        <v>101.9</v>
      </c>
      <c r="H17" s="8">
        <v>-63.8</v>
      </c>
      <c r="I17" s="6">
        <v>124.9</v>
      </c>
      <c r="J17" s="8">
        <v>-30.33</v>
      </c>
      <c r="K17" s="1">
        <f t="shared" si="0"/>
        <v>-460.90944000000002</v>
      </c>
      <c r="L17" s="1">
        <f t="shared" si="1"/>
        <v>229.28319999999999</v>
      </c>
      <c r="M17" s="34">
        <f t="shared" si="2"/>
        <v>-266.93919999999997</v>
      </c>
      <c r="N17" s="1">
        <f t="shared" si="3"/>
        <v>0.22928319999999999</v>
      </c>
    </row>
    <row r="18" spans="1:14" ht="15.5" x14ac:dyDescent="0.3">
      <c r="A18" s="1">
        <v>12</v>
      </c>
      <c r="B18" s="19">
        <v>1000</v>
      </c>
      <c r="C18" s="19">
        <v>-129.1</v>
      </c>
      <c r="D18" s="19">
        <v>65.3</v>
      </c>
      <c r="E18" s="19">
        <v>65.3</v>
      </c>
      <c r="F18" s="19">
        <v>194.4</v>
      </c>
      <c r="G18" s="8">
        <v>107.4</v>
      </c>
      <c r="H18" s="8">
        <v>-63.8</v>
      </c>
      <c r="I18" s="8">
        <v>145.9</v>
      </c>
      <c r="J18" s="6">
        <v>-31.89</v>
      </c>
      <c r="K18" s="1">
        <f t="shared" si="0"/>
        <v>-540.15440000000001</v>
      </c>
      <c r="L18" s="1">
        <f t="shared" si="1"/>
        <v>273.21519999999998</v>
      </c>
      <c r="M18" s="34">
        <f t="shared" si="2"/>
        <v>-266.93919999999997</v>
      </c>
      <c r="N18" s="1">
        <f t="shared" si="3"/>
        <v>0.27321519999999999</v>
      </c>
    </row>
    <row r="19" spans="1:14" ht="15.5" x14ac:dyDescent="0.3">
      <c r="A19" s="1">
        <v>13</v>
      </c>
      <c r="B19" s="19">
        <v>1100</v>
      </c>
      <c r="C19" s="8">
        <v>-135.5</v>
      </c>
      <c r="D19" s="19">
        <v>69.3</v>
      </c>
      <c r="E19" s="19">
        <v>76.2</v>
      </c>
      <c r="F19" s="19">
        <v>204.8</v>
      </c>
      <c r="G19" s="6">
        <v>112.2</v>
      </c>
      <c r="H19" s="8">
        <v>-63.6</v>
      </c>
      <c r="I19" s="8">
        <v>166.8</v>
      </c>
      <c r="J19" s="8">
        <v>-33.15</v>
      </c>
      <c r="K19" s="1">
        <f t="shared" si="0"/>
        <v>-623.62520000000006</v>
      </c>
      <c r="L19" s="1">
        <f t="shared" si="1"/>
        <v>318.82080000000002</v>
      </c>
      <c r="M19" s="34">
        <f t="shared" si="2"/>
        <v>-266.10239999999999</v>
      </c>
      <c r="N19" s="1">
        <f t="shared" si="3"/>
        <v>0.31882080000000002</v>
      </c>
    </row>
    <row r="20" spans="1:14" ht="15.5" x14ac:dyDescent="0.3">
      <c r="A20" s="1">
        <v>14</v>
      </c>
      <c r="B20" s="19">
        <v>1200</v>
      </c>
      <c r="C20" s="19">
        <v>-141.69999999999999</v>
      </c>
      <c r="D20" s="19">
        <v>73.099999999999994</v>
      </c>
      <c r="E20" s="21">
        <v>87.7</v>
      </c>
      <c r="F20" s="19">
        <v>214.8</v>
      </c>
      <c r="G20" s="8">
        <v>116.4</v>
      </c>
      <c r="H20" s="8">
        <v>-63</v>
      </c>
      <c r="I20" s="19">
        <v>187.8</v>
      </c>
      <c r="J20" s="19">
        <v>-34.200000000000003</v>
      </c>
      <c r="K20" s="1">
        <f t="shared" si="0"/>
        <v>-711.44736</v>
      </c>
      <c r="L20" s="1">
        <f t="shared" si="1"/>
        <v>366.93680000000001</v>
      </c>
      <c r="M20" s="34">
        <f t="shared" si="2"/>
        <v>-263.59199999999998</v>
      </c>
      <c r="N20" s="1">
        <f t="shared" si="3"/>
        <v>0.36693680000000001</v>
      </c>
    </row>
    <row r="21" spans="1:14" ht="15.5" x14ac:dyDescent="0.3">
      <c r="A21" s="1">
        <v>15</v>
      </c>
      <c r="B21" s="8">
        <v>1300</v>
      </c>
      <c r="C21" s="8">
        <v>-147.69999999999999</v>
      </c>
      <c r="D21" s="19">
        <v>76.5</v>
      </c>
      <c r="E21" s="19">
        <v>99.5</v>
      </c>
      <c r="F21" s="19">
        <v>224.2</v>
      </c>
      <c r="G21" s="8">
        <v>120</v>
      </c>
      <c r="H21" s="19">
        <v>-62.3</v>
      </c>
      <c r="I21" s="21">
        <v>208.6</v>
      </c>
      <c r="J21" s="8">
        <v>-35.08</v>
      </c>
      <c r="K21" s="1">
        <f t="shared" si="0"/>
        <v>-803.36983999999995</v>
      </c>
      <c r="L21" s="1">
        <f t="shared" si="1"/>
        <v>416.30799999999999</v>
      </c>
      <c r="M21" s="34">
        <f t="shared" si="2"/>
        <v>-260.66320000000002</v>
      </c>
      <c r="N21" s="1">
        <f t="shared" si="3"/>
        <v>0.41630800000000001</v>
      </c>
    </row>
    <row r="22" spans="1:14" ht="15.5" x14ac:dyDescent="0.3">
      <c r="A22" s="1">
        <v>16</v>
      </c>
      <c r="B22" s="19">
        <v>1400</v>
      </c>
      <c r="C22" s="19">
        <v>-153.5</v>
      </c>
      <c r="D22" s="19">
        <v>79.8</v>
      </c>
      <c r="E22" s="8">
        <v>111.7</v>
      </c>
      <c r="F22" s="19">
        <v>233.3</v>
      </c>
      <c r="G22" s="6">
        <v>124</v>
      </c>
      <c r="H22" s="6">
        <v>-61.3</v>
      </c>
      <c r="I22" s="19">
        <v>229.5</v>
      </c>
      <c r="J22" s="19">
        <v>-35.82</v>
      </c>
      <c r="K22" s="1">
        <f t="shared" si="0"/>
        <v>-899.14160000000004</v>
      </c>
      <c r="L22" s="1">
        <f t="shared" si="1"/>
        <v>467.3528</v>
      </c>
      <c r="M22" s="34">
        <f t="shared" si="2"/>
        <v>-256.47919999999999</v>
      </c>
      <c r="N22" s="1">
        <f t="shared" si="3"/>
        <v>0.46735280000000001</v>
      </c>
    </row>
    <row r="23" spans="1:14" ht="15.5" x14ac:dyDescent="0.3">
      <c r="A23" s="1">
        <v>17</v>
      </c>
      <c r="B23" s="8">
        <v>1500</v>
      </c>
      <c r="C23" s="6">
        <v>-159.1</v>
      </c>
      <c r="D23" s="8">
        <v>82.8</v>
      </c>
      <c r="E23" s="8">
        <v>124.2</v>
      </c>
      <c r="F23" s="19">
        <v>241.9</v>
      </c>
      <c r="G23" s="6">
        <v>127</v>
      </c>
      <c r="H23" s="19">
        <v>-60.2</v>
      </c>
      <c r="I23" s="21">
        <v>250.2</v>
      </c>
      <c r="J23" s="8">
        <v>-36.450000000000003</v>
      </c>
      <c r="K23" s="1">
        <f t="shared" si="0"/>
        <v>-998.51160000000004</v>
      </c>
      <c r="L23" s="1">
        <f t="shared" si="1"/>
        <v>519.65280000000007</v>
      </c>
      <c r="M23" s="34">
        <f t="shared" si="2"/>
        <v>-251.87680000000003</v>
      </c>
      <c r="N23" s="1">
        <f t="shared" si="3"/>
        <v>0.51965280000000003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FF1F4-462E-4F79-808E-24398D9FA4E9}">
  <dimension ref="A1:N23"/>
  <sheetViews>
    <sheetView workbookViewId="0">
      <selection activeCell="N5" sqref="N5:N23"/>
    </sheetView>
  </sheetViews>
  <sheetFormatPr defaultRowHeight="13" x14ac:dyDescent="0.3"/>
  <cols>
    <col min="2" max="2" width="8.796875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3.296875" bestFit="1" customWidth="1"/>
    <col min="12" max="12" width="11.69921875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46</v>
      </c>
      <c r="C4" s="1"/>
      <c r="D4" s="1"/>
      <c r="E4" s="1"/>
      <c r="F4" s="1"/>
      <c r="G4" s="1"/>
      <c r="H4" s="1"/>
      <c r="I4" s="1"/>
      <c r="J4" s="1"/>
      <c r="K4" s="34"/>
      <c r="L4" s="34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-1.38</v>
      </c>
      <c r="D7" s="3">
        <v>0</v>
      </c>
      <c r="E7" s="3">
        <v>0</v>
      </c>
      <c r="F7" s="3">
        <v>1.38</v>
      </c>
      <c r="G7" s="3">
        <v>0</v>
      </c>
      <c r="H7" s="3">
        <v>-38.96</v>
      </c>
      <c r="I7" s="3">
        <v>-38.96</v>
      </c>
      <c r="J7" s="3" t="s">
        <v>0</v>
      </c>
      <c r="K7" s="34">
        <f>C7*B7*$B$1</f>
        <v>0</v>
      </c>
      <c r="L7" s="34">
        <f>E7*$B$2</f>
        <v>0</v>
      </c>
      <c r="M7" s="34">
        <f>H7*$B$2</f>
        <v>-163.00864000000001</v>
      </c>
      <c r="N7" s="1">
        <f>E7*$B$1</f>
        <v>0</v>
      </c>
    </row>
    <row r="8" spans="1:14" ht="15.5" x14ac:dyDescent="0.3">
      <c r="A8" s="1">
        <v>2</v>
      </c>
      <c r="B8" s="28">
        <v>200</v>
      </c>
      <c r="C8" s="28">
        <v>-72.459999999999994</v>
      </c>
      <c r="D8" s="6">
        <v>21.07</v>
      </c>
      <c r="E8" s="18">
        <v>4.2130000000000001</v>
      </c>
      <c r="F8" s="28">
        <v>93.53</v>
      </c>
      <c r="G8" s="28">
        <v>29.11</v>
      </c>
      <c r="H8" s="28">
        <v>-47.74</v>
      </c>
      <c r="I8" s="9">
        <v>-13.96</v>
      </c>
      <c r="J8" s="6">
        <v>15.25</v>
      </c>
      <c r="K8" s="34">
        <f t="shared" ref="K8:K23" si="0">C8*B8*$B$1</f>
        <v>-60.634527999999996</v>
      </c>
      <c r="L8" s="34">
        <f t="shared" ref="L8:L23" si="1">E8*$B$2</f>
        <v>17.627192000000001</v>
      </c>
      <c r="M8" s="34">
        <f t="shared" ref="M8:M23" si="2">H8*$B$2</f>
        <v>-199.74416000000002</v>
      </c>
      <c r="N8" s="1">
        <f>E8*$B$1</f>
        <v>1.7627192E-2</v>
      </c>
    </row>
    <row r="9" spans="1:14" ht="15.5" x14ac:dyDescent="0.3">
      <c r="A9" s="1">
        <v>3</v>
      </c>
      <c r="B9" s="28">
        <v>273.14999999999998</v>
      </c>
      <c r="C9" s="28">
        <v>-79.55</v>
      </c>
      <c r="D9" s="28">
        <v>24.76</v>
      </c>
      <c r="E9" s="31">
        <v>6.7640000000000002</v>
      </c>
      <c r="F9" s="9">
        <v>104.31</v>
      </c>
      <c r="G9" s="28">
        <v>40.44</v>
      </c>
      <c r="H9" s="9">
        <v>-50.51</v>
      </c>
      <c r="I9" s="9">
        <v>-1.1599999999999999</v>
      </c>
      <c r="J9" s="54">
        <v>0.93</v>
      </c>
      <c r="K9" s="34">
        <f t="shared" si="0"/>
        <v>-90.914481179999996</v>
      </c>
      <c r="L9" s="34">
        <f t="shared" si="1"/>
        <v>28.300576000000003</v>
      </c>
      <c r="M9" s="34">
        <f t="shared" si="2"/>
        <v>-211.33384000000001</v>
      </c>
      <c r="N9" s="1">
        <f t="shared" ref="N9:N23" si="3">E9*$B$1</f>
        <v>2.8300576000000001E-2</v>
      </c>
    </row>
    <row r="10" spans="1:14" ht="15.5" x14ac:dyDescent="0.3">
      <c r="A10" s="1">
        <v>4</v>
      </c>
      <c r="B10" s="8">
        <v>298.14999999999998</v>
      </c>
      <c r="C10" s="8">
        <v>-81.78</v>
      </c>
      <c r="D10" s="28">
        <v>26.24</v>
      </c>
      <c r="E10" s="28">
        <v>7.82</v>
      </c>
      <c r="F10" s="28">
        <v>108.02</v>
      </c>
      <c r="G10" s="9">
        <v>44</v>
      </c>
      <c r="H10" s="6">
        <v>-51.37</v>
      </c>
      <c r="I10" s="54">
        <v>3.41</v>
      </c>
      <c r="J10" s="54">
        <v>-2.5</v>
      </c>
      <c r="K10" s="34">
        <f t="shared" si="0"/>
        <v>-102.01724608799999</v>
      </c>
      <c r="L10" s="34">
        <f t="shared" si="1"/>
        <v>32.718880000000006</v>
      </c>
      <c r="M10" s="34">
        <f t="shared" si="2"/>
        <v>-214.93207999999998</v>
      </c>
      <c r="N10" s="1">
        <f t="shared" si="3"/>
        <v>3.2718880000000006E-2</v>
      </c>
    </row>
    <row r="11" spans="1:14" ht="15.5" x14ac:dyDescent="0.3">
      <c r="A11" s="1">
        <v>5</v>
      </c>
      <c r="B11" s="54">
        <v>300</v>
      </c>
      <c r="C11" s="54">
        <v>-81.94</v>
      </c>
      <c r="D11" s="28">
        <v>26.34</v>
      </c>
      <c r="E11" s="28">
        <v>7.9</v>
      </c>
      <c r="F11" s="9">
        <v>108.28</v>
      </c>
      <c r="G11" s="9">
        <v>44.26</v>
      </c>
      <c r="H11" s="28">
        <v>-51.44</v>
      </c>
      <c r="I11" s="28">
        <v>3.75</v>
      </c>
      <c r="J11" s="9">
        <v>-2.73</v>
      </c>
      <c r="K11" s="34">
        <f t="shared" si="0"/>
        <v>-102.851088</v>
      </c>
      <c r="L11" s="34">
        <f t="shared" si="1"/>
        <v>33.053600000000003</v>
      </c>
      <c r="M11" s="34">
        <f t="shared" si="2"/>
        <v>-215.22496000000001</v>
      </c>
      <c r="N11" s="1">
        <f t="shared" si="3"/>
        <v>3.3053600000000002E-2</v>
      </c>
    </row>
    <row r="12" spans="1:14" ht="15.5" x14ac:dyDescent="0.3">
      <c r="A12" s="1">
        <v>6</v>
      </c>
      <c r="B12" s="28">
        <v>400</v>
      </c>
      <c r="C12" s="9">
        <v>-90.35</v>
      </c>
      <c r="D12" s="28">
        <v>32.53</v>
      </c>
      <c r="E12" s="9">
        <v>13.01</v>
      </c>
      <c r="F12" s="6">
        <v>122.88</v>
      </c>
      <c r="G12" s="28">
        <v>57.58</v>
      </c>
      <c r="H12" s="9">
        <v>-54.54</v>
      </c>
      <c r="I12" s="28">
        <v>22.64</v>
      </c>
      <c r="J12" s="28">
        <v>-12.37</v>
      </c>
      <c r="K12" s="34">
        <f t="shared" si="0"/>
        <v>-151.20976000000002</v>
      </c>
      <c r="L12" s="34">
        <f t="shared" si="1"/>
        <v>54.433840000000004</v>
      </c>
      <c r="M12" s="34">
        <f t="shared" si="2"/>
        <v>-228.19535999999999</v>
      </c>
      <c r="N12" s="1">
        <f t="shared" si="3"/>
        <v>5.4433840000000004E-2</v>
      </c>
    </row>
    <row r="13" spans="1:14" ht="15.5" x14ac:dyDescent="0.3">
      <c r="A13" s="1">
        <v>7</v>
      </c>
      <c r="B13" s="28">
        <v>500</v>
      </c>
      <c r="C13" s="28">
        <v>-98.28</v>
      </c>
      <c r="D13" s="28">
        <v>38.72</v>
      </c>
      <c r="E13" s="9">
        <v>19.36</v>
      </c>
      <c r="F13" s="28">
        <v>137</v>
      </c>
      <c r="G13" s="54">
        <v>69.13</v>
      </c>
      <c r="H13" s="9">
        <v>-57.04</v>
      </c>
      <c r="I13" s="28">
        <v>42.23</v>
      </c>
      <c r="J13" s="9">
        <v>-18.46</v>
      </c>
      <c r="K13" s="34">
        <f t="shared" si="0"/>
        <v>-205.60176000000001</v>
      </c>
      <c r="L13" s="34">
        <f t="shared" si="1"/>
        <v>81.00224</v>
      </c>
      <c r="M13" s="34">
        <f t="shared" si="2"/>
        <v>-238.65536</v>
      </c>
      <c r="N13" s="1">
        <f t="shared" si="3"/>
        <v>8.1002240000000003E-2</v>
      </c>
    </row>
    <row r="14" spans="1:14" ht="15.5" x14ac:dyDescent="0.3">
      <c r="A14" s="1">
        <v>8</v>
      </c>
      <c r="B14" s="28">
        <v>600</v>
      </c>
      <c r="C14" s="9">
        <v>-105.9</v>
      </c>
      <c r="D14" s="9">
        <v>44.6</v>
      </c>
      <c r="E14" s="28">
        <v>26.77</v>
      </c>
      <c r="F14" s="54">
        <v>150.5</v>
      </c>
      <c r="G14" s="54">
        <v>78.900000000000006</v>
      </c>
      <c r="H14" s="9">
        <v>-58.9</v>
      </c>
      <c r="I14" s="54">
        <v>62.3</v>
      </c>
      <c r="J14" s="9">
        <v>-22.68</v>
      </c>
      <c r="K14" s="34">
        <f t="shared" si="0"/>
        <v>-265.85136</v>
      </c>
      <c r="L14" s="34">
        <f t="shared" si="1"/>
        <v>112.00568</v>
      </c>
      <c r="M14" s="34">
        <f t="shared" si="2"/>
        <v>-246.4376</v>
      </c>
      <c r="N14" s="1">
        <f t="shared" si="3"/>
        <v>0.11200568000000001</v>
      </c>
    </row>
    <row r="15" spans="1:14" ht="15.5" x14ac:dyDescent="0.3">
      <c r="A15" s="1">
        <v>9</v>
      </c>
      <c r="B15" s="28">
        <v>700</v>
      </c>
      <c r="C15" s="28">
        <v>-113.2</v>
      </c>
      <c r="D15" s="28">
        <v>50.1</v>
      </c>
      <c r="E15" s="54">
        <v>35.090000000000003</v>
      </c>
      <c r="F15" s="9">
        <v>163.30000000000001</v>
      </c>
      <c r="G15" s="54">
        <v>87.2</v>
      </c>
      <c r="H15" s="9">
        <v>-60.4</v>
      </c>
      <c r="I15" s="54">
        <v>82.6</v>
      </c>
      <c r="J15" s="28">
        <v>-25.78</v>
      </c>
      <c r="K15" s="34">
        <f t="shared" si="0"/>
        <v>-331.54016000000001</v>
      </c>
      <c r="L15" s="34">
        <f t="shared" si="1"/>
        <v>146.81656000000001</v>
      </c>
      <c r="M15" s="34">
        <f t="shared" si="2"/>
        <v>-252.71360000000001</v>
      </c>
      <c r="N15" s="1">
        <f t="shared" si="3"/>
        <v>0.14681656000000001</v>
      </c>
    </row>
    <row r="16" spans="1:14" ht="15.5" x14ac:dyDescent="0.3">
      <c r="A16" s="1">
        <v>10</v>
      </c>
      <c r="B16" s="54">
        <v>800</v>
      </c>
      <c r="C16" s="28">
        <v>-120.2</v>
      </c>
      <c r="D16" s="28">
        <v>55.2</v>
      </c>
      <c r="E16" s="9">
        <v>44.2</v>
      </c>
      <c r="F16" s="9">
        <v>175.4</v>
      </c>
      <c r="G16" s="28">
        <v>94.2</v>
      </c>
      <c r="H16" s="6">
        <v>-61.3</v>
      </c>
      <c r="I16" s="9">
        <v>103.1</v>
      </c>
      <c r="J16" s="9">
        <v>-28.16</v>
      </c>
      <c r="K16" s="34">
        <f t="shared" si="0"/>
        <v>-402.33344</v>
      </c>
      <c r="L16" s="34">
        <f t="shared" si="1"/>
        <v>184.93280000000001</v>
      </c>
      <c r="M16" s="34">
        <f t="shared" si="2"/>
        <v>-256.47919999999999</v>
      </c>
      <c r="N16" s="1">
        <f t="shared" si="3"/>
        <v>0.18493280000000001</v>
      </c>
    </row>
    <row r="17" spans="1:14" ht="15.5" x14ac:dyDescent="0.3">
      <c r="A17" s="1">
        <v>11</v>
      </c>
      <c r="B17" s="54">
        <v>900</v>
      </c>
      <c r="C17" s="9">
        <v>-127</v>
      </c>
      <c r="D17" s="54">
        <v>59.9</v>
      </c>
      <c r="E17" s="28">
        <v>53.9</v>
      </c>
      <c r="F17" s="9">
        <v>186.9</v>
      </c>
      <c r="G17" s="9">
        <v>100.3</v>
      </c>
      <c r="H17" s="6">
        <v>-61.9</v>
      </c>
      <c r="I17" s="6">
        <v>123.6</v>
      </c>
      <c r="J17" s="9">
        <v>-30.03</v>
      </c>
      <c r="K17" s="34">
        <f t="shared" si="0"/>
        <v>-478.2312</v>
      </c>
      <c r="L17" s="34">
        <f t="shared" si="1"/>
        <v>225.51760000000002</v>
      </c>
      <c r="M17" s="34">
        <f t="shared" si="2"/>
        <v>-258.9896</v>
      </c>
      <c r="N17" s="1">
        <f t="shared" si="3"/>
        <v>0.22551760000000001</v>
      </c>
    </row>
    <row r="18" spans="1:14" ht="15.5" x14ac:dyDescent="0.3">
      <c r="A18" s="1">
        <v>12</v>
      </c>
      <c r="B18" s="28">
        <v>1000</v>
      </c>
      <c r="C18" s="9">
        <v>-133.5</v>
      </c>
      <c r="D18" s="28">
        <v>64.2</v>
      </c>
      <c r="E18" s="28">
        <v>64.2</v>
      </c>
      <c r="F18" s="28">
        <v>197.7</v>
      </c>
      <c r="G18" s="9">
        <v>105.5</v>
      </c>
      <c r="H18" s="9">
        <v>-62.1</v>
      </c>
      <c r="I18" s="28">
        <v>144.30000000000001</v>
      </c>
      <c r="J18" s="8">
        <v>-31.54</v>
      </c>
      <c r="K18" s="34">
        <f t="shared" si="0"/>
        <v>-558.56400000000008</v>
      </c>
      <c r="L18" s="34">
        <f t="shared" si="1"/>
        <v>268.61280000000005</v>
      </c>
      <c r="M18" s="34">
        <f t="shared" si="2"/>
        <v>-259.82640000000004</v>
      </c>
      <c r="N18" s="1">
        <f t="shared" si="3"/>
        <v>0.26861280000000004</v>
      </c>
    </row>
    <row r="19" spans="1:14" ht="15.5" x14ac:dyDescent="0.3">
      <c r="A19" s="1">
        <v>13</v>
      </c>
      <c r="B19" s="28">
        <v>1100</v>
      </c>
      <c r="C19" s="9">
        <v>-139.80000000000001</v>
      </c>
      <c r="D19" s="28">
        <v>68.2</v>
      </c>
      <c r="E19" s="28">
        <v>75</v>
      </c>
      <c r="F19" s="54">
        <v>208</v>
      </c>
      <c r="G19" s="9">
        <v>110</v>
      </c>
      <c r="H19" s="8">
        <v>-62</v>
      </c>
      <c r="I19" s="28">
        <v>164.9</v>
      </c>
      <c r="J19" s="9">
        <v>-32.770000000000003</v>
      </c>
      <c r="K19" s="34">
        <f t="shared" si="0"/>
        <v>-643.41552000000001</v>
      </c>
      <c r="L19" s="34">
        <f t="shared" si="1"/>
        <v>313.8</v>
      </c>
      <c r="M19" s="34">
        <f t="shared" si="2"/>
        <v>-259.40800000000002</v>
      </c>
      <c r="N19" s="1">
        <f t="shared" si="3"/>
        <v>0.31380000000000002</v>
      </c>
    </row>
    <row r="20" spans="1:14" ht="15.5" x14ac:dyDescent="0.3">
      <c r="A20" s="1">
        <v>14</v>
      </c>
      <c r="B20" s="6">
        <v>1200</v>
      </c>
      <c r="C20" s="28">
        <v>-145.9</v>
      </c>
      <c r="D20" s="9">
        <v>71.8</v>
      </c>
      <c r="E20" s="28">
        <v>86.2</v>
      </c>
      <c r="F20" s="28">
        <v>217.7</v>
      </c>
      <c r="G20" s="6">
        <v>114</v>
      </c>
      <c r="H20" s="6">
        <v>-61.7</v>
      </c>
      <c r="I20" s="9">
        <v>185.5</v>
      </c>
      <c r="J20" s="9">
        <v>-33.79</v>
      </c>
      <c r="K20" s="34">
        <f t="shared" si="0"/>
        <v>-732.53471999999999</v>
      </c>
      <c r="L20" s="34">
        <f t="shared" si="1"/>
        <v>360.66080000000005</v>
      </c>
      <c r="M20" s="34">
        <f t="shared" si="2"/>
        <v>-258.15280000000001</v>
      </c>
      <c r="N20" s="1">
        <f t="shared" si="3"/>
        <v>0.3606608</v>
      </c>
    </row>
    <row r="21" spans="1:14" ht="15.5" x14ac:dyDescent="0.3">
      <c r="A21" s="1">
        <v>15</v>
      </c>
      <c r="B21" s="9">
        <v>1300</v>
      </c>
      <c r="C21" s="8">
        <v>-151.80000000000001</v>
      </c>
      <c r="D21" s="28">
        <v>75.2</v>
      </c>
      <c r="E21" s="28">
        <v>97.8</v>
      </c>
      <c r="F21" s="8">
        <v>221</v>
      </c>
      <c r="G21" s="9">
        <v>118</v>
      </c>
      <c r="H21" s="6">
        <v>-61.2</v>
      </c>
      <c r="I21" s="28">
        <v>206.1</v>
      </c>
      <c r="J21" s="9">
        <v>-34.65</v>
      </c>
      <c r="K21" s="34">
        <f t="shared" si="0"/>
        <v>-825.67056000000014</v>
      </c>
      <c r="L21" s="34">
        <f t="shared" si="1"/>
        <v>409.1952</v>
      </c>
      <c r="M21" s="34">
        <f t="shared" si="2"/>
        <v>-256.06080000000003</v>
      </c>
      <c r="N21" s="1">
        <f t="shared" si="3"/>
        <v>0.40919520000000004</v>
      </c>
    </row>
    <row r="22" spans="1:14" ht="15.5" x14ac:dyDescent="0.3">
      <c r="A22" s="1">
        <v>16</v>
      </c>
      <c r="B22" s="29">
        <v>1400</v>
      </c>
      <c r="C22" s="3">
        <v>-157.5</v>
      </c>
      <c r="D22" s="3">
        <v>78.3</v>
      </c>
      <c r="E22" s="3">
        <v>109.7</v>
      </c>
      <c r="F22" s="3">
        <v>235.8</v>
      </c>
      <c r="G22" s="3">
        <v>121</v>
      </c>
      <c r="H22" s="3">
        <v>-60.5</v>
      </c>
      <c r="I22" s="3">
        <v>226.7</v>
      </c>
      <c r="J22" s="3">
        <v>-35.380000000000003</v>
      </c>
      <c r="K22" s="34">
        <f t="shared" si="0"/>
        <v>-922.572</v>
      </c>
      <c r="L22" s="34">
        <f t="shared" si="1"/>
        <v>458.98480000000001</v>
      </c>
      <c r="M22" s="34">
        <f t="shared" si="2"/>
        <v>-253.13200000000001</v>
      </c>
      <c r="N22" s="1">
        <f t="shared" si="3"/>
        <v>0.45898480000000003</v>
      </c>
    </row>
    <row r="23" spans="1:14" ht="15.5" x14ac:dyDescent="0.3">
      <c r="A23" s="1">
        <v>17</v>
      </c>
      <c r="B23" s="3">
        <v>1500</v>
      </c>
      <c r="C23" s="3">
        <v>163</v>
      </c>
      <c r="D23" s="3">
        <v>81.3</v>
      </c>
      <c r="E23" s="3">
        <v>121.9</v>
      </c>
      <c r="F23" s="3">
        <v>244.3</v>
      </c>
      <c r="G23" s="29">
        <v>124</v>
      </c>
      <c r="H23" s="3">
        <v>-59.7</v>
      </c>
      <c r="I23" s="3">
        <v>247.2</v>
      </c>
      <c r="J23" s="3">
        <v>-36.01</v>
      </c>
      <c r="K23" s="34">
        <f t="shared" si="0"/>
        <v>1022.9880000000001</v>
      </c>
      <c r="L23" s="34">
        <f t="shared" si="1"/>
        <v>510.02960000000002</v>
      </c>
      <c r="M23" s="34">
        <f t="shared" si="2"/>
        <v>-249.78480000000002</v>
      </c>
      <c r="N23" s="1">
        <f t="shared" si="3"/>
        <v>0.51002960000000008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256E4-E814-4382-BFFF-36905A94F472}">
  <dimension ref="A1:N23"/>
  <sheetViews>
    <sheetView workbookViewId="0">
      <selection activeCell="N5" sqref="N5:N23"/>
    </sheetView>
  </sheetViews>
  <sheetFormatPr defaultRowHeight="13" x14ac:dyDescent="0.3"/>
  <cols>
    <col min="3" max="3" width="15.3984375" customWidth="1"/>
    <col min="4" max="4" width="14.796875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47</v>
      </c>
      <c r="C4" s="1"/>
      <c r="D4" s="1"/>
      <c r="E4" s="1"/>
      <c r="F4" s="1"/>
      <c r="G4" s="1"/>
      <c r="H4" s="1"/>
      <c r="I4" s="1"/>
      <c r="J4" s="1"/>
      <c r="K4" s="1"/>
      <c r="L4" s="1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45">
        <v>0</v>
      </c>
      <c r="C7" s="43">
        <v>-1.38</v>
      </c>
      <c r="D7" s="15">
        <v>0</v>
      </c>
      <c r="E7" s="15">
        <v>0</v>
      </c>
      <c r="F7" s="43">
        <v>1.38</v>
      </c>
      <c r="G7" s="15">
        <v>0</v>
      </c>
      <c r="H7" s="8">
        <v>-40.29</v>
      </c>
      <c r="I7" s="8">
        <v>-40.29</v>
      </c>
      <c r="J7" s="46" t="s">
        <v>0</v>
      </c>
      <c r="K7" s="1">
        <f>C7*B7*$B$1</f>
        <v>0</v>
      </c>
      <c r="L7" s="1">
        <f>E7*$B$2</f>
        <v>0</v>
      </c>
      <c r="M7" s="34">
        <f>H7*$B$2</f>
        <v>-168.57336000000001</v>
      </c>
      <c r="N7" s="1">
        <f>E7*$B$1</f>
        <v>0</v>
      </c>
    </row>
    <row r="8" spans="1:14" ht="15.5" x14ac:dyDescent="0.3">
      <c r="A8" s="1">
        <v>2</v>
      </c>
      <c r="B8" s="43">
        <v>200</v>
      </c>
      <c r="C8" s="15">
        <v>-70.81</v>
      </c>
      <c r="D8" s="15">
        <v>20.9</v>
      </c>
      <c r="E8" s="52">
        <v>4.1790000000000003</v>
      </c>
      <c r="F8" s="15">
        <v>91.71</v>
      </c>
      <c r="G8" s="45">
        <v>31.05</v>
      </c>
      <c r="H8" s="8">
        <v>-49.1</v>
      </c>
      <c r="I8" s="8">
        <v>-14.96</v>
      </c>
      <c r="J8" s="8">
        <v>16.34</v>
      </c>
      <c r="K8" s="1">
        <f t="shared" ref="K8:K23" si="0">C8*B8*$B$1</f>
        <v>-59.253808000000006</v>
      </c>
      <c r="L8" s="1">
        <f t="shared" ref="L8:L23" si="1">E8*$B$2</f>
        <v>17.484936000000001</v>
      </c>
      <c r="M8" s="34">
        <f t="shared" ref="M8:M23" si="2">H8*$B$2</f>
        <v>-205.43440000000001</v>
      </c>
      <c r="N8" s="1">
        <f>E8*$B$1</f>
        <v>1.7484936000000003E-2</v>
      </c>
    </row>
    <row r="9" spans="1:14" ht="15.5" x14ac:dyDescent="0.3">
      <c r="A9" s="1">
        <v>3</v>
      </c>
      <c r="B9" s="8">
        <v>273.14999999999998</v>
      </c>
      <c r="C9" s="8">
        <v>-77.930000000000007</v>
      </c>
      <c r="D9" s="15">
        <v>25.17</v>
      </c>
      <c r="E9" s="44">
        <v>6.8739999999999997</v>
      </c>
      <c r="F9" s="43">
        <v>103.1</v>
      </c>
      <c r="G9" s="43">
        <v>42.42</v>
      </c>
      <c r="H9" s="15">
        <v>-51.73</v>
      </c>
      <c r="I9" s="8">
        <v>-2.0499999999999998</v>
      </c>
      <c r="J9" s="43">
        <v>1.64</v>
      </c>
      <c r="K9" s="1">
        <f t="shared" si="0"/>
        <v>-89.063048628000004</v>
      </c>
      <c r="L9" s="1">
        <f t="shared" si="1"/>
        <v>28.760815999999998</v>
      </c>
      <c r="M9" s="34">
        <f t="shared" si="2"/>
        <v>-216.43832</v>
      </c>
      <c r="N9" s="1">
        <f t="shared" ref="N9:N23" si="3">E9*$B$1</f>
        <v>2.8760816000000002E-2</v>
      </c>
    </row>
    <row r="10" spans="1:14" ht="15.5" x14ac:dyDescent="0.3">
      <c r="A10" s="1">
        <v>4</v>
      </c>
      <c r="B10" s="43">
        <v>298.14999999999998</v>
      </c>
      <c r="C10" s="15">
        <v>-80.209999999999994</v>
      </c>
      <c r="D10" s="43">
        <v>26.77</v>
      </c>
      <c r="E10" s="43">
        <v>7.98</v>
      </c>
      <c r="F10" s="43">
        <v>106.98</v>
      </c>
      <c r="G10" s="43">
        <v>45.96</v>
      </c>
      <c r="H10" s="43">
        <v>-52.54</v>
      </c>
      <c r="I10" s="15">
        <v>2.5499999999999998</v>
      </c>
      <c r="J10" s="8">
        <v>-1.87</v>
      </c>
      <c r="K10" s="1">
        <f t="shared" si="0"/>
        <v>-100.05873451599999</v>
      </c>
      <c r="L10" s="1">
        <f t="shared" si="1"/>
        <v>33.38832</v>
      </c>
      <c r="M10" s="34">
        <f t="shared" si="2"/>
        <v>-219.82736</v>
      </c>
      <c r="N10" s="1">
        <f t="shared" si="3"/>
        <v>3.3388320000000006E-2</v>
      </c>
    </row>
    <row r="11" spans="1:14" ht="15.5" x14ac:dyDescent="0.3">
      <c r="A11" s="1">
        <v>5</v>
      </c>
      <c r="B11" s="15">
        <v>300</v>
      </c>
      <c r="C11" s="15">
        <v>-80.37</v>
      </c>
      <c r="D11" s="15">
        <v>26.89</v>
      </c>
      <c r="E11" s="15">
        <v>8.07</v>
      </c>
      <c r="F11" s="43">
        <v>107.26</v>
      </c>
      <c r="G11" s="43">
        <v>46.22</v>
      </c>
      <c r="H11" s="8">
        <v>-52.6</v>
      </c>
      <c r="I11" s="43">
        <v>2.89</v>
      </c>
      <c r="J11" s="6">
        <v>-2.11</v>
      </c>
      <c r="K11" s="1">
        <f t="shared" si="0"/>
        <v>-100.880424</v>
      </c>
      <c r="L11" s="1">
        <f t="shared" si="1"/>
        <v>33.764880000000005</v>
      </c>
      <c r="M11" s="34">
        <f t="shared" si="2"/>
        <v>-220.07840000000002</v>
      </c>
      <c r="N11" s="1">
        <f t="shared" si="3"/>
        <v>3.3764880000000004E-2</v>
      </c>
    </row>
    <row r="12" spans="1:14" ht="15.5" x14ac:dyDescent="0.3">
      <c r="A12" s="1">
        <v>6</v>
      </c>
      <c r="B12" s="43">
        <v>400</v>
      </c>
      <c r="C12" s="15">
        <v>-89</v>
      </c>
      <c r="D12" s="43">
        <v>33.39</v>
      </c>
      <c r="E12" s="43">
        <v>13.36</v>
      </c>
      <c r="F12" s="43">
        <v>122.39</v>
      </c>
      <c r="G12" s="45">
        <v>59.26</v>
      </c>
      <c r="H12" s="43">
        <v>-55.53</v>
      </c>
      <c r="I12" s="43">
        <v>21.85</v>
      </c>
      <c r="J12" s="43">
        <v>-11.94</v>
      </c>
      <c r="K12" s="1">
        <f t="shared" si="0"/>
        <v>-148.9504</v>
      </c>
      <c r="L12" s="1">
        <f t="shared" si="1"/>
        <v>55.898240000000001</v>
      </c>
      <c r="M12" s="34">
        <f t="shared" si="2"/>
        <v>-232.33752000000001</v>
      </c>
      <c r="N12" s="1">
        <f t="shared" si="3"/>
        <v>5.5898240000000002E-2</v>
      </c>
    </row>
    <row r="13" spans="1:14" ht="15.5" x14ac:dyDescent="0.3">
      <c r="A13" s="1">
        <v>7</v>
      </c>
      <c r="B13" s="15">
        <v>500</v>
      </c>
      <c r="C13" s="43">
        <v>-97.13</v>
      </c>
      <c r="D13" s="15">
        <v>39.71</v>
      </c>
      <c r="E13" s="8">
        <v>19.850000000000001</v>
      </c>
      <c r="F13" s="8">
        <v>136.84</v>
      </c>
      <c r="G13" s="45">
        <v>70.45</v>
      </c>
      <c r="H13" s="8">
        <v>-57.87</v>
      </c>
      <c r="I13" s="6">
        <v>41.48</v>
      </c>
      <c r="J13" s="43">
        <v>-18.13</v>
      </c>
      <c r="K13" s="1">
        <f t="shared" si="0"/>
        <v>-203.19596000000001</v>
      </c>
      <c r="L13" s="1">
        <f t="shared" si="1"/>
        <v>83.052400000000006</v>
      </c>
      <c r="M13" s="34">
        <f t="shared" si="2"/>
        <v>-242.12808000000001</v>
      </c>
      <c r="N13" s="1">
        <f t="shared" si="3"/>
        <v>8.3052400000000012E-2</v>
      </c>
    </row>
    <row r="14" spans="1:14" ht="15.5" x14ac:dyDescent="0.3">
      <c r="A14" s="1">
        <v>8</v>
      </c>
      <c r="B14" s="43">
        <v>600</v>
      </c>
      <c r="C14" s="15">
        <v>-104.9</v>
      </c>
      <c r="D14" s="15">
        <v>45.6</v>
      </c>
      <c r="E14" s="43">
        <v>27.38</v>
      </c>
      <c r="F14" s="8">
        <v>150.5</v>
      </c>
      <c r="G14" s="45">
        <v>79.900000000000006</v>
      </c>
      <c r="H14" s="43">
        <v>-59.7</v>
      </c>
      <c r="I14" s="15">
        <v>61.5</v>
      </c>
      <c r="J14" s="43">
        <v>-22.41</v>
      </c>
      <c r="K14" s="1">
        <f t="shared" si="0"/>
        <v>-263.34096</v>
      </c>
      <c r="L14" s="1">
        <f t="shared" si="1"/>
        <v>114.55792</v>
      </c>
      <c r="M14" s="34">
        <f t="shared" si="2"/>
        <v>-249.78480000000002</v>
      </c>
      <c r="N14" s="1">
        <f t="shared" si="3"/>
        <v>0.11455792000000001</v>
      </c>
    </row>
    <row r="15" spans="1:14" ht="15.5" x14ac:dyDescent="0.3">
      <c r="A15" s="1">
        <v>9</v>
      </c>
      <c r="B15" s="43">
        <v>700</v>
      </c>
      <c r="C15" s="6">
        <v>-112.4</v>
      </c>
      <c r="D15" s="15">
        <v>51.1</v>
      </c>
      <c r="E15" s="43">
        <v>35.79</v>
      </c>
      <c r="F15" s="43">
        <v>163.5</v>
      </c>
      <c r="G15" s="45">
        <v>88</v>
      </c>
      <c r="H15" s="6">
        <v>-61</v>
      </c>
      <c r="I15" s="15">
        <v>81.8</v>
      </c>
      <c r="J15" s="43">
        <v>-25.55</v>
      </c>
      <c r="K15" s="1">
        <f t="shared" si="0"/>
        <v>-329.19712000000004</v>
      </c>
      <c r="L15" s="1">
        <f t="shared" si="1"/>
        <v>149.74536000000001</v>
      </c>
      <c r="M15" s="34">
        <f t="shared" si="2"/>
        <v>-255.22400000000002</v>
      </c>
      <c r="N15" s="1">
        <f t="shared" si="3"/>
        <v>0.14974535999999999</v>
      </c>
    </row>
    <row r="16" spans="1:14" ht="15.5" x14ac:dyDescent="0.3">
      <c r="A16" s="1">
        <v>10</v>
      </c>
      <c r="B16" s="15">
        <v>800</v>
      </c>
      <c r="C16" s="43">
        <v>-119.5</v>
      </c>
      <c r="D16" s="43">
        <v>56.2</v>
      </c>
      <c r="E16" s="43">
        <v>44.9</v>
      </c>
      <c r="F16" s="6">
        <v>175.7</v>
      </c>
      <c r="G16" s="15">
        <v>94.9</v>
      </c>
      <c r="H16" s="43">
        <v>-61.8</v>
      </c>
      <c r="I16" s="43">
        <v>102.3</v>
      </c>
      <c r="J16" s="43">
        <v>-27.94</v>
      </c>
      <c r="K16" s="1">
        <f t="shared" si="0"/>
        <v>-399.99040000000002</v>
      </c>
      <c r="L16" s="1">
        <f t="shared" si="1"/>
        <v>187.86160000000001</v>
      </c>
      <c r="M16" s="34">
        <f t="shared" si="2"/>
        <v>-258.57119999999998</v>
      </c>
      <c r="N16" s="1">
        <f t="shared" si="3"/>
        <v>0.18786160000000002</v>
      </c>
    </row>
    <row r="17" spans="1:14" ht="15.5" x14ac:dyDescent="0.3">
      <c r="A17" s="1">
        <v>11</v>
      </c>
      <c r="B17" s="43">
        <v>900</v>
      </c>
      <c r="C17" s="6">
        <v>-126.4</v>
      </c>
      <c r="D17" s="43">
        <v>60.8</v>
      </c>
      <c r="E17" s="15">
        <v>54.7</v>
      </c>
      <c r="F17" s="43">
        <v>187.2</v>
      </c>
      <c r="G17" s="15">
        <v>100.8</v>
      </c>
      <c r="H17" s="43">
        <v>-62.4</v>
      </c>
      <c r="I17" s="8">
        <v>122.8</v>
      </c>
      <c r="J17" s="43">
        <v>-29.83</v>
      </c>
      <c r="K17" s="1">
        <f t="shared" si="0"/>
        <v>-475.97184000000004</v>
      </c>
      <c r="L17" s="1">
        <f t="shared" si="1"/>
        <v>228.86480000000003</v>
      </c>
      <c r="M17" s="34">
        <f t="shared" si="2"/>
        <v>-261.08159999999998</v>
      </c>
      <c r="N17" s="1">
        <f t="shared" si="3"/>
        <v>0.22886480000000003</v>
      </c>
    </row>
    <row r="18" spans="1:14" ht="15.5" x14ac:dyDescent="0.3">
      <c r="A18" s="1">
        <v>12</v>
      </c>
      <c r="B18" s="6">
        <v>1000</v>
      </c>
      <c r="C18" s="43">
        <v>-133</v>
      </c>
      <c r="D18" s="15">
        <v>65.099999999999994</v>
      </c>
      <c r="E18" s="43">
        <v>65.099999999999994</v>
      </c>
      <c r="F18" s="8">
        <v>198.1</v>
      </c>
      <c r="G18" s="15">
        <v>106</v>
      </c>
      <c r="H18" s="8">
        <v>-62.5</v>
      </c>
      <c r="I18" s="43">
        <v>143.4</v>
      </c>
      <c r="J18" s="43">
        <v>-31.35</v>
      </c>
      <c r="K18" s="1">
        <f t="shared" si="0"/>
        <v>-556.47199999999998</v>
      </c>
      <c r="L18" s="1">
        <f t="shared" si="1"/>
        <v>272.3784</v>
      </c>
      <c r="M18" s="34">
        <f t="shared" si="2"/>
        <v>-261.5</v>
      </c>
      <c r="N18" s="1">
        <f t="shared" si="3"/>
        <v>0.27237839999999996</v>
      </c>
    </row>
    <row r="19" spans="1:14" ht="15.5" x14ac:dyDescent="0.3">
      <c r="A19" s="1">
        <v>13</v>
      </c>
      <c r="B19" s="43">
        <v>1100</v>
      </c>
      <c r="C19" s="43">
        <v>-139.4</v>
      </c>
      <c r="D19" s="43">
        <v>69</v>
      </c>
      <c r="E19" s="43">
        <v>75.900000000000006</v>
      </c>
      <c r="F19" s="15">
        <v>208.4</v>
      </c>
      <c r="G19" s="8">
        <v>110.5</v>
      </c>
      <c r="H19" s="45">
        <v>-62.4</v>
      </c>
      <c r="I19" s="8">
        <v>164</v>
      </c>
      <c r="J19" s="45">
        <v>-32.590000000000003</v>
      </c>
      <c r="K19" s="1">
        <f t="shared" si="0"/>
        <v>-641.57456000000002</v>
      </c>
      <c r="L19" s="1">
        <f t="shared" si="1"/>
        <v>317.56560000000002</v>
      </c>
      <c r="M19" s="34">
        <f t="shared" si="2"/>
        <v>-261.08159999999998</v>
      </c>
      <c r="N19" s="1">
        <f t="shared" si="3"/>
        <v>0.31756560000000006</v>
      </c>
    </row>
    <row r="20" spans="1:14" ht="15.5" x14ac:dyDescent="0.3">
      <c r="A20" s="1">
        <v>14</v>
      </c>
      <c r="B20" s="8">
        <v>1200</v>
      </c>
      <c r="C20" s="43">
        <v>-145.6</v>
      </c>
      <c r="D20" s="15">
        <v>72.599999999999994</v>
      </c>
      <c r="E20" s="43">
        <v>87.2</v>
      </c>
      <c r="F20" s="15">
        <v>218.2</v>
      </c>
      <c r="G20" s="6">
        <v>114.4</v>
      </c>
      <c r="H20" s="43">
        <v>-62.1</v>
      </c>
      <c r="I20" s="43">
        <v>184.6</v>
      </c>
      <c r="J20" s="8">
        <v>-33.619999999999997</v>
      </c>
      <c r="K20" s="1">
        <f t="shared" si="0"/>
        <v>-731.02848000000006</v>
      </c>
      <c r="L20" s="1">
        <f t="shared" si="1"/>
        <v>364.84480000000002</v>
      </c>
      <c r="M20" s="34">
        <f t="shared" si="2"/>
        <v>-259.82640000000004</v>
      </c>
      <c r="N20" s="1">
        <f t="shared" si="3"/>
        <v>0.36484480000000002</v>
      </c>
    </row>
    <row r="21" spans="1:14" ht="15.5" x14ac:dyDescent="0.3">
      <c r="A21" s="1">
        <v>15</v>
      </c>
      <c r="B21" s="8">
        <v>1300</v>
      </c>
      <c r="C21" s="43">
        <v>-151.6</v>
      </c>
      <c r="D21" s="15">
        <v>76</v>
      </c>
      <c r="E21" s="15">
        <v>98.8</v>
      </c>
      <c r="F21" s="15">
        <v>227.6</v>
      </c>
      <c r="G21" s="8">
        <v>118</v>
      </c>
      <c r="H21" s="6">
        <v>-61.5</v>
      </c>
      <c r="I21" s="45">
        <v>205.1</v>
      </c>
      <c r="J21" s="43">
        <v>-34.479999999999997</v>
      </c>
      <c r="K21" s="1">
        <f t="shared" si="0"/>
        <v>-824.58271999999999</v>
      </c>
      <c r="L21" s="1">
        <f t="shared" si="1"/>
        <v>413.37920000000003</v>
      </c>
      <c r="M21" s="34">
        <f t="shared" si="2"/>
        <v>-257.31600000000003</v>
      </c>
      <c r="N21" s="1">
        <f t="shared" si="3"/>
        <v>0.4133792</v>
      </c>
    </row>
    <row r="22" spans="1:14" ht="15.5" x14ac:dyDescent="0.3">
      <c r="A22" s="1">
        <v>16</v>
      </c>
      <c r="B22" s="8">
        <v>1400</v>
      </c>
      <c r="C22" s="15">
        <v>-157.30000000000001</v>
      </c>
      <c r="D22" s="15">
        <v>79.099999999999994</v>
      </c>
      <c r="E22" s="8">
        <v>110.7</v>
      </c>
      <c r="F22" s="43">
        <v>236.4</v>
      </c>
      <c r="G22" s="6">
        <v>121</v>
      </c>
      <c r="H22" s="43">
        <v>-60.8</v>
      </c>
      <c r="I22" s="15">
        <v>225.6</v>
      </c>
      <c r="J22" s="43">
        <v>-35.22</v>
      </c>
      <c r="K22" s="1">
        <f t="shared" si="0"/>
        <v>-921.40048000000013</v>
      </c>
      <c r="L22" s="1">
        <f t="shared" si="1"/>
        <v>463.16880000000003</v>
      </c>
      <c r="M22" s="34">
        <f t="shared" si="2"/>
        <v>-254.38720000000001</v>
      </c>
      <c r="N22" s="1">
        <f t="shared" si="3"/>
        <v>0.46316880000000005</v>
      </c>
    </row>
    <row r="23" spans="1:14" ht="15.5" x14ac:dyDescent="0.3">
      <c r="A23" s="1">
        <v>17</v>
      </c>
      <c r="B23" s="43">
        <v>1500</v>
      </c>
      <c r="C23" s="43">
        <v>-162.80000000000001</v>
      </c>
      <c r="D23" s="15">
        <v>82</v>
      </c>
      <c r="E23" s="43">
        <v>123</v>
      </c>
      <c r="F23" s="8">
        <v>244.8</v>
      </c>
      <c r="G23" s="43">
        <v>124</v>
      </c>
      <c r="H23" s="6">
        <v>-60</v>
      </c>
      <c r="I23" s="43">
        <v>246</v>
      </c>
      <c r="J23" s="15">
        <v>-35.85</v>
      </c>
      <c r="K23" s="1">
        <f t="shared" si="0"/>
        <v>-1021.7328000000002</v>
      </c>
      <c r="L23" s="1">
        <f t="shared" si="1"/>
        <v>514.63200000000006</v>
      </c>
      <c r="M23" s="34">
        <f t="shared" si="2"/>
        <v>-251.04000000000002</v>
      </c>
      <c r="N23" s="1">
        <f t="shared" si="3"/>
        <v>0.51463199999999998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7BA94-7844-4537-B5C6-9D50A9CB0D8F}">
  <dimension ref="A1:N23"/>
  <sheetViews>
    <sheetView workbookViewId="0">
      <selection activeCell="N5" sqref="N5:N23"/>
    </sheetView>
  </sheetViews>
  <sheetFormatPr defaultRowHeight="13" x14ac:dyDescent="0.3"/>
  <cols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3.296875" bestFit="1" customWidth="1"/>
    <col min="12" max="12" width="11.69921875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48</v>
      </c>
      <c r="C4" s="1"/>
      <c r="D4" s="1"/>
      <c r="E4" s="1"/>
      <c r="F4" s="1"/>
      <c r="G4" s="1"/>
      <c r="H4" s="1"/>
      <c r="I4" s="1"/>
      <c r="J4" s="1"/>
      <c r="K4" s="34"/>
      <c r="L4" s="34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-40.69</v>
      </c>
      <c r="I7" s="3">
        <v>-40.69</v>
      </c>
      <c r="J7" s="3" t="s">
        <v>0</v>
      </c>
      <c r="K7" s="34">
        <f>C7*B7*$B$1</f>
        <v>0</v>
      </c>
      <c r="L7" s="34">
        <f>E7*$B$2</f>
        <v>0</v>
      </c>
      <c r="M7" s="34">
        <f>H7*$B$2</f>
        <v>-170.24696</v>
      </c>
      <c r="N7" s="1">
        <f>E7*$B$1</f>
        <v>0</v>
      </c>
    </row>
    <row r="8" spans="1:14" ht="15.5" x14ac:dyDescent="0.3">
      <c r="A8" s="1">
        <v>2</v>
      </c>
      <c r="B8" s="28">
        <v>200</v>
      </c>
      <c r="C8" s="48">
        <v>-69.86</v>
      </c>
      <c r="D8" s="28">
        <v>21.12</v>
      </c>
      <c r="E8" s="52">
        <v>4.2249999999999996</v>
      </c>
      <c r="F8" s="48">
        <v>90.98</v>
      </c>
      <c r="G8" s="6">
        <v>30.12</v>
      </c>
      <c r="H8" s="28">
        <v>-49.46</v>
      </c>
      <c r="I8" s="6">
        <v>-15.17</v>
      </c>
      <c r="J8" s="28">
        <v>16.579999999999998</v>
      </c>
      <c r="K8" s="34">
        <f t="shared" ref="K8:K23" si="0">C8*B8*$B$1</f>
        <v>-58.458848000000003</v>
      </c>
      <c r="L8" s="34">
        <f t="shared" ref="L8:L23" si="1">E8*$B$2</f>
        <v>17.677399999999999</v>
      </c>
      <c r="M8" s="34">
        <f t="shared" ref="M8:M23" si="2">H8*$B$2</f>
        <v>-206.94064</v>
      </c>
      <c r="N8" s="1">
        <f>E8*$B$1</f>
        <v>1.7677399999999999E-2</v>
      </c>
    </row>
    <row r="9" spans="1:14" ht="15.5" x14ac:dyDescent="0.3">
      <c r="A9" s="1">
        <v>3</v>
      </c>
      <c r="B9" s="28">
        <v>273.14999999999998</v>
      </c>
      <c r="C9" s="48">
        <v>-76.989999999999995</v>
      </c>
      <c r="D9" s="28">
        <v>24.99</v>
      </c>
      <c r="E9" s="31">
        <v>6.8259999999999996</v>
      </c>
      <c r="F9" s="28">
        <v>101.98</v>
      </c>
      <c r="G9" s="28">
        <v>40.880000000000003</v>
      </c>
      <c r="H9" s="8">
        <v>-52.18</v>
      </c>
      <c r="I9" s="8">
        <v>-2.19</v>
      </c>
      <c r="J9" s="28">
        <v>1.75</v>
      </c>
      <c r="K9" s="34">
        <f t="shared" si="0"/>
        <v>-87.988760603999992</v>
      </c>
      <c r="L9" s="34">
        <f t="shared" si="1"/>
        <v>28.559984</v>
      </c>
      <c r="M9" s="34">
        <f t="shared" si="2"/>
        <v>-218.32112000000001</v>
      </c>
      <c r="N9" s="1">
        <f t="shared" ref="N9:N23" si="3">E9*$B$1</f>
        <v>2.8559984E-2</v>
      </c>
    </row>
    <row r="10" spans="1:14" ht="15.5" x14ac:dyDescent="0.3">
      <c r="A10" s="1">
        <v>4</v>
      </c>
      <c r="B10" s="28">
        <v>298.14999999999998</v>
      </c>
      <c r="C10" s="28">
        <v>-79.239999999999995</v>
      </c>
      <c r="D10" s="28">
        <v>26.48</v>
      </c>
      <c r="E10" s="28">
        <v>7.89</v>
      </c>
      <c r="F10" s="28">
        <v>105.72</v>
      </c>
      <c r="G10" s="28">
        <v>44.33</v>
      </c>
      <c r="H10" s="48">
        <v>-53.03</v>
      </c>
      <c r="I10" s="28">
        <v>2.4300000000000002</v>
      </c>
      <c r="J10" s="28">
        <v>-1.78</v>
      </c>
      <c r="K10" s="34">
        <f t="shared" si="0"/>
        <v>-98.848698703999986</v>
      </c>
      <c r="L10" s="34">
        <f t="shared" si="1"/>
        <v>33.011760000000002</v>
      </c>
      <c r="M10" s="34">
        <f t="shared" si="2"/>
        <v>-221.87752</v>
      </c>
      <c r="N10" s="1">
        <f t="shared" si="3"/>
        <v>3.3011760000000001E-2</v>
      </c>
    </row>
    <row r="11" spans="1:14" ht="15.5" x14ac:dyDescent="0.3">
      <c r="A11" s="1">
        <v>5</v>
      </c>
      <c r="B11" s="48">
        <v>300</v>
      </c>
      <c r="C11" s="48">
        <v>-79.400000000000006</v>
      </c>
      <c r="D11" s="48">
        <v>26.59</v>
      </c>
      <c r="E11" s="28">
        <v>7.98</v>
      </c>
      <c r="F11" s="28">
        <v>105.99</v>
      </c>
      <c r="G11" s="28">
        <v>44.58</v>
      </c>
      <c r="H11" s="28">
        <v>-53.1</v>
      </c>
      <c r="I11" s="28">
        <v>2.78</v>
      </c>
      <c r="J11" s="28">
        <v>-2.02</v>
      </c>
      <c r="K11" s="34">
        <f t="shared" si="0"/>
        <v>-99.662880000000001</v>
      </c>
      <c r="L11" s="34">
        <f t="shared" si="1"/>
        <v>33.38832</v>
      </c>
      <c r="M11" s="34">
        <f t="shared" si="2"/>
        <v>-222.1704</v>
      </c>
      <c r="N11" s="1">
        <f t="shared" si="3"/>
        <v>3.3388320000000006E-2</v>
      </c>
    </row>
    <row r="12" spans="1:14" ht="15.5" x14ac:dyDescent="0.3">
      <c r="A12" s="1">
        <v>6</v>
      </c>
      <c r="B12" s="48">
        <v>400</v>
      </c>
      <c r="C12" s="28">
        <v>-87.89</v>
      </c>
      <c r="D12" s="48">
        <v>32.75</v>
      </c>
      <c r="E12" s="28">
        <v>13.1</v>
      </c>
      <c r="F12" s="8">
        <v>120.64</v>
      </c>
      <c r="G12" s="48">
        <v>57.66</v>
      </c>
      <c r="H12" s="28">
        <v>-56.19</v>
      </c>
      <c r="I12" s="6">
        <v>21.89</v>
      </c>
      <c r="J12" s="6">
        <v>-11.96</v>
      </c>
      <c r="K12" s="34">
        <f t="shared" si="0"/>
        <v>-147.092704</v>
      </c>
      <c r="L12" s="34">
        <f t="shared" si="1"/>
        <v>54.810400000000001</v>
      </c>
      <c r="M12" s="34">
        <f t="shared" si="2"/>
        <v>-235.09896000000001</v>
      </c>
      <c r="N12" s="1">
        <f t="shared" si="3"/>
        <v>5.4810400000000002E-2</v>
      </c>
    </row>
    <row r="13" spans="1:14" ht="15.5" x14ac:dyDescent="0.3">
      <c r="A13" s="1">
        <v>7</v>
      </c>
      <c r="B13" s="48">
        <v>500</v>
      </c>
      <c r="C13" s="48">
        <v>-95.87</v>
      </c>
      <c r="D13" s="48">
        <v>38.9</v>
      </c>
      <c r="E13" s="28">
        <v>19.45</v>
      </c>
      <c r="F13" s="6">
        <v>134.77000000000001</v>
      </c>
      <c r="G13" s="48">
        <v>69.13</v>
      </c>
      <c r="H13" s="28">
        <v>-58.68</v>
      </c>
      <c r="I13" s="28">
        <v>41.7</v>
      </c>
      <c r="J13" s="28">
        <v>-18.23</v>
      </c>
      <c r="K13" s="34">
        <f t="shared" si="0"/>
        <v>-200.56004000000001</v>
      </c>
      <c r="L13" s="34">
        <f t="shared" si="1"/>
        <v>81.378799999999998</v>
      </c>
      <c r="M13" s="34">
        <f t="shared" si="2"/>
        <v>-245.51712000000001</v>
      </c>
      <c r="N13" s="1">
        <f t="shared" si="3"/>
        <v>8.1378800000000001E-2</v>
      </c>
    </row>
    <row r="14" spans="1:14" ht="15.5" x14ac:dyDescent="0.3">
      <c r="A14" s="1">
        <v>8</v>
      </c>
      <c r="B14" s="48">
        <v>600</v>
      </c>
      <c r="C14" s="28">
        <v>-103.5</v>
      </c>
      <c r="D14" s="28">
        <v>44.8</v>
      </c>
      <c r="E14" s="48">
        <v>26.86</v>
      </c>
      <c r="F14" s="48">
        <v>148.30000000000001</v>
      </c>
      <c r="G14" s="48">
        <v>78.900000000000006</v>
      </c>
      <c r="H14" s="8">
        <v>-60.6</v>
      </c>
      <c r="I14" s="28">
        <v>62</v>
      </c>
      <c r="J14" s="28">
        <v>-22.57</v>
      </c>
      <c r="K14" s="34">
        <f t="shared" si="0"/>
        <v>-259.82640000000004</v>
      </c>
      <c r="L14" s="34">
        <f t="shared" si="1"/>
        <v>112.38224</v>
      </c>
      <c r="M14" s="34">
        <f t="shared" si="2"/>
        <v>-253.55040000000002</v>
      </c>
      <c r="N14" s="1">
        <f t="shared" si="3"/>
        <v>0.11238224000000001</v>
      </c>
    </row>
    <row r="15" spans="1:14" ht="15.5" x14ac:dyDescent="0.3">
      <c r="A15" s="1">
        <v>9</v>
      </c>
      <c r="B15" s="48">
        <v>700</v>
      </c>
      <c r="C15" s="28">
        <v>-110.8</v>
      </c>
      <c r="D15" s="48">
        <v>50.3</v>
      </c>
      <c r="E15" s="48">
        <v>35.18</v>
      </c>
      <c r="F15" s="48">
        <v>161.1</v>
      </c>
      <c r="G15" s="48">
        <v>87.2</v>
      </c>
      <c r="H15" s="48">
        <v>-62</v>
      </c>
      <c r="I15" s="48">
        <v>82.5</v>
      </c>
      <c r="J15" s="28">
        <v>-25.76</v>
      </c>
      <c r="K15" s="34">
        <f t="shared" si="0"/>
        <v>-324.51104000000004</v>
      </c>
      <c r="L15" s="34">
        <f t="shared" si="1"/>
        <v>147.19311999999999</v>
      </c>
      <c r="M15" s="34">
        <f t="shared" si="2"/>
        <v>-259.40800000000002</v>
      </c>
      <c r="N15" s="1">
        <f t="shared" si="3"/>
        <v>0.14719312000000001</v>
      </c>
    </row>
    <row r="16" spans="1:14" ht="15.5" x14ac:dyDescent="0.3">
      <c r="A16" s="1">
        <v>10</v>
      </c>
      <c r="B16" s="48">
        <v>800</v>
      </c>
      <c r="C16" s="28">
        <v>-117.9</v>
      </c>
      <c r="D16" s="48">
        <v>55.3</v>
      </c>
      <c r="E16" s="28">
        <v>44.3</v>
      </c>
      <c r="F16" s="28">
        <v>173.2</v>
      </c>
      <c r="G16" s="28">
        <v>94.2</v>
      </c>
      <c r="H16" s="28">
        <v>-62.9</v>
      </c>
      <c r="I16" s="28">
        <v>103.2</v>
      </c>
      <c r="J16" s="28">
        <v>-28.2</v>
      </c>
      <c r="K16" s="34">
        <f t="shared" si="0"/>
        <v>-394.63488000000001</v>
      </c>
      <c r="L16" s="34">
        <f t="shared" si="1"/>
        <v>185.35120000000001</v>
      </c>
      <c r="M16" s="34">
        <f t="shared" si="2"/>
        <v>-263.17360000000002</v>
      </c>
      <c r="N16" s="1">
        <f t="shared" si="3"/>
        <v>0.18535119999999999</v>
      </c>
    </row>
    <row r="17" spans="1:14" ht="15.5" x14ac:dyDescent="0.3">
      <c r="A17" s="1">
        <v>11</v>
      </c>
      <c r="B17" s="48">
        <v>900</v>
      </c>
      <c r="C17" s="6">
        <v>-124.6</v>
      </c>
      <c r="D17" s="48">
        <v>60</v>
      </c>
      <c r="E17" s="48">
        <v>54</v>
      </c>
      <c r="F17" s="28">
        <v>184.6</v>
      </c>
      <c r="G17" s="8">
        <v>100.3</v>
      </c>
      <c r="H17" s="28">
        <v>-63.5</v>
      </c>
      <c r="I17" s="6">
        <v>124</v>
      </c>
      <c r="J17" s="6">
        <v>-30.12</v>
      </c>
      <c r="K17" s="34">
        <f t="shared" si="0"/>
        <v>-469.19376</v>
      </c>
      <c r="L17" s="34">
        <f t="shared" si="1"/>
        <v>225.93600000000001</v>
      </c>
      <c r="M17" s="34">
        <f t="shared" si="2"/>
        <v>-265.68400000000003</v>
      </c>
      <c r="N17" s="1">
        <f t="shared" si="3"/>
        <v>0.22593600000000003</v>
      </c>
    </row>
    <row r="18" spans="1:14" ht="15.5" x14ac:dyDescent="0.3">
      <c r="A18" s="1">
        <v>12</v>
      </c>
      <c r="B18" s="28">
        <v>1000</v>
      </c>
      <c r="C18" s="28">
        <v>-131.19999999999999</v>
      </c>
      <c r="D18" s="48">
        <v>64.3</v>
      </c>
      <c r="E18" s="28">
        <v>64.3</v>
      </c>
      <c r="F18" s="28">
        <v>195.5</v>
      </c>
      <c r="G18" s="28">
        <v>105.5</v>
      </c>
      <c r="H18" s="28">
        <v>-63.7</v>
      </c>
      <c r="I18" s="28">
        <v>144.9</v>
      </c>
      <c r="J18" s="8">
        <v>-31.67</v>
      </c>
      <c r="K18" s="34">
        <f t="shared" si="0"/>
        <v>-548.94080000000008</v>
      </c>
      <c r="L18" s="34">
        <f t="shared" si="1"/>
        <v>269.03120000000001</v>
      </c>
      <c r="M18" s="34">
        <f t="shared" si="2"/>
        <v>-266.52080000000001</v>
      </c>
      <c r="N18" s="1">
        <f t="shared" si="3"/>
        <v>0.26903120000000003</v>
      </c>
    </row>
    <row r="19" spans="1:14" ht="15.5" x14ac:dyDescent="0.3">
      <c r="A19" s="1">
        <v>13</v>
      </c>
      <c r="B19" s="28">
        <v>1100</v>
      </c>
      <c r="C19" s="28">
        <v>-137.5</v>
      </c>
      <c r="D19" s="48">
        <v>68.2</v>
      </c>
      <c r="E19" s="28">
        <v>75.099999999999994</v>
      </c>
      <c r="F19" s="48">
        <v>205.7</v>
      </c>
      <c r="G19" s="28">
        <v>110.1</v>
      </c>
      <c r="H19" s="28">
        <v>-63.7</v>
      </c>
      <c r="I19" s="28">
        <v>165.7</v>
      </c>
      <c r="J19" s="28">
        <v>-32.93</v>
      </c>
      <c r="K19" s="34">
        <f t="shared" si="0"/>
        <v>-632.83000000000004</v>
      </c>
      <c r="L19" s="34">
        <f t="shared" si="1"/>
        <v>314.21839999999997</v>
      </c>
      <c r="M19" s="34">
        <f t="shared" si="2"/>
        <v>-266.52080000000001</v>
      </c>
      <c r="N19" s="1">
        <f t="shared" si="3"/>
        <v>0.31421840000000001</v>
      </c>
    </row>
    <row r="20" spans="1:14" ht="15.5" x14ac:dyDescent="0.3">
      <c r="A20" s="1">
        <v>14</v>
      </c>
      <c r="B20" s="6">
        <v>1200</v>
      </c>
      <c r="C20" s="28">
        <v>-143.6</v>
      </c>
      <c r="D20" s="28">
        <v>71.900000000000006</v>
      </c>
      <c r="E20" s="28">
        <v>86.3</v>
      </c>
      <c r="F20" s="48">
        <v>215.5</v>
      </c>
      <c r="G20" s="28">
        <v>114</v>
      </c>
      <c r="H20" s="28">
        <v>-63.3</v>
      </c>
      <c r="I20" s="28">
        <v>186.6</v>
      </c>
      <c r="J20" s="28">
        <v>-33.979999999999997</v>
      </c>
      <c r="K20" s="34">
        <f t="shared" si="0"/>
        <v>-720.98688000000004</v>
      </c>
      <c r="L20" s="34">
        <f t="shared" si="1"/>
        <v>361.07920000000001</v>
      </c>
      <c r="M20" s="34">
        <f t="shared" si="2"/>
        <v>-264.84719999999999</v>
      </c>
      <c r="N20" s="1">
        <f t="shared" si="3"/>
        <v>0.36107919999999999</v>
      </c>
    </row>
    <row r="21" spans="1:14" ht="15.5" x14ac:dyDescent="0.3">
      <c r="A21" s="1">
        <v>15</v>
      </c>
      <c r="B21" s="28">
        <v>1300</v>
      </c>
      <c r="C21" s="28">
        <v>-149.5</v>
      </c>
      <c r="D21" s="28">
        <v>75.3</v>
      </c>
      <c r="E21" s="48">
        <v>97.9</v>
      </c>
      <c r="F21" s="28">
        <v>224.8</v>
      </c>
      <c r="G21" s="8">
        <v>118</v>
      </c>
      <c r="H21" s="8">
        <v>-62.8</v>
      </c>
      <c r="I21" s="28">
        <v>207.4</v>
      </c>
      <c r="J21" s="28">
        <v>-34.86</v>
      </c>
      <c r="K21" s="34">
        <f t="shared" si="0"/>
        <v>-813.1604000000001</v>
      </c>
      <c r="L21" s="34">
        <f t="shared" si="1"/>
        <v>409.61360000000002</v>
      </c>
      <c r="M21" s="34">
        <f t="shared" si="2"/>
        <v>-262.7552</v>
      </c>
      <c r="N21" s="1">
        <f t="shared" si="3"/>
        <v>0.40961360000000002</v>
      </c>
    </row>
    <row r="22" spans="1:14" ht="15.5" x14ac:dyDescent="0.3">
      <c r="A22" s="1">
        <v>16</v>
      </c>
      <c r="B22" s="28">
        <v>1400</v>
      </c>
      <c r="C22" s="28">
        <v>-155.19999999999999</v>
      </c>
      <c r="D22" s="28">
        <v>78.400000000000006</v>
      </c>
      <c r="E22" s="8">
        <v>109.8</v>
      </c>
      <c r="F22" s="28">
        <v>233.6</v>
      </c>
      <c r="G22" s="28">
        <v>121</v>
      </c>
      <c r="H22" s="28">
        <v>-62.2</v>
      </c>
      <c r="I22" s="28">
        <v>228.2</v>
      </c>
      <c r="J22" s="8">
        <v>-35.619999999999997</v>
      </c>
      <c r="K22" s="34">
        <f t="shared" si="0"/>
        <v>-909.09951999999987</v>
      </c>
      <c r="L22" s="34">
        <f t="shared" si="1"/>
        <v>459.40320000000003</v>
      </c>
      <c r="M22" s="34">
        <f t="shared" si="2"/>
        <v>-260.2448</v>
      </c>
      <c r="N22" s="1">
        <f t="shared" si="3"/>
        <v>0.45940320000000001</v>
      </c>
    </row>
    <row r="23" spans="1:14" ht="15.5" x14ac:dyDescent="0.3">
      <c r="A23" s="1">
        <v>17</v>
      </c>
      <c r="B23" s="17">
        <v>1500</v>
      </c>
      <c r="C23" s="3">
        <v>-160.69999999999999</v>
      </c>
      <c r="D23" s="6">
        <v>81.3</v>
      </c>
      <c r="E23" s="51">
        <v>122</v>
      </c>
      <c r="F23" s="8">
        <v>242</v>
      </c>
      <c r="G23" s="51">
        <v>124</v>
      </c>
      <c r="H23" s="3">
        <v>-61.3</v>
      </c>
      <c r="I23" s="3">
        <v>248.9</v>
      </c>
      <c r="J23" s="3">
        <v>-36.26</v>
      </c>
      <c r="K23" s="34">
        <f t="shared" si="0"/>
        <v>-1008.5531999999999</v>
      </c>
      <c r="L23" s="34">
        <f t="shared" si="1"/>
        <v>510.44800000000004</v>
      </c>
      <c r="M23" s="34">
        <f t="shared" si="2"/>
        <v>-256.47919999999999</v>
      </c>
      <c r="N23" s="1">
        <f t="shared" si="3"/>
        <v>0.51044800000000001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EED4A-63D4-4D8F-B115-FE356F5BBDBA}">
  <dimension ref="A1:O23"/>
  <sheetViews>
    <sheetView topLeftCell="A5" zoomScaleNormal="100" workbookViewId="0">
      <selection activeCell="P5" sqref="P5"/>
    </sheetView>
  </sheetViews>
  <sheetFormatPr defaultRowHeight="15.5" x14ac:dyDescent="0.3"/>
  <cols>
    <col min="1" max="1" width="8.796875" style="1"/>
    <col min="2" max="2" width="8.796875" style="1" bestFit="1" customWidth="1"/>
    <col min="3" max="3" width="15.3984375" style="1" bestFit="1" customWidth="1"/>
    <col min="4" max="4" width="14.796875" style="1" bestFit="1" customWidth="1"/>
    <col min="5" max="5" width="11.6992187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3" width="12.69921875" style="1" bestFit="1" customWidth="1"/>
    <col min="14" max="14" width="12.69921875" style="1" customWidth="1"/>
    <col min="15" max="15" width="8.796875" style="1"/>
    <col min="16" max="16" width="9.5" style="1" bestFit="1" customWidth="1"/>
    <col min="17" max="18" width="16.8984375" style="1" bestFit="1" customWidth="1"/>
    <col min="19" max="19" width="11.09765625" style="1" bestFit="1" customWidth="1"/>
    <col min="20" max="21" width="10.5" style="1" bestFit="1" customWidth="1"/>
    <col min="22" max="23" width="9.5" style="1" bestFit="1" customWidth="1"/>
    <col min="24" max="24" width="9.59765625" style="1" bestFit="1" customWidth="1"/>
    <col min="25" max="25" width="15.59765625" style="1" bestFit="1" customWidth="1"/>
    <col min="26" max="26" width="15" style="1" bestFit="1" customWidth="1"/>
    <col min="27" max="27" width="11.8984375" style="1" bestFit="1" customWidth="1"/>
    <col min="28" max="28" width="12.69921875" style="1" bestFit="1" customWidth="1"/>
    <col min="29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B4" s="41" t="s">
        <v>9</v>
      </c>
    </row>
    <row r="5" spans="1:15" x14ac:dyDescent="0.3">
      <c r="B5" s="1" t="s">
        <v>19</v>
      </c>
      <c r="C5" s="1" t="s">
        <v>29</v>
      </c>
      <c r="D5" s="1" t="s">
        <v>8</v>
      </c>
      <c r="E5" s="1" t="s">
        <v>22</v>
      </c>
      <c r="F5" s="1" t="s">
        <v>24</v>
      </c>
      <c r="G5" s="1" t="s">
        <v>25</v>
      </c>
      <c r="H5" s="1" t="s">
        <v>26</v>
      </c>
      <c r="I5" s="1" t="s">
        <v>27</v>
      </c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28</v>
      </c>
      <c r="O6" s="1" t="s">
        <v>28</v>
      </c>
    </row>
    <row r="7" spans="1:15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-34.83</v>
      </c>
      <c r="I7" s="3">
        <v>-34.83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-145.72872000000001</v>
      </c>
      <c r="N7" s="1">
        <f t="shared" ref="N7:N23" si="3">I7*$B$2</f>
        <v>-145.72872000000001</v>
      </c>
      <c r="O7" s="1">
        <f>F7*$B$1</f>
        <v>0</v>
      </c>
    </row>
    <row r="8" spans="1:15" x14ac:dyDescent="0.3">
      <c r="A8" s="2">
        <v>2</v>
      </c>
      <c r="B8" s="64">
        <v>200</v>
      </c>
      <c r="C8" s="26">
        <v>-65.86</v>
      </c>
      <c r="D8" s="26">
        <v>22.67</v>
      </c>
      <c r="E8" s="27">
        <v>4.5339999999999998</v>
      </c>
      <c r="F8" s="26">
        <v>88.53</v>
      </c>
      <c r="G8" s="26">
        <v>30.51</v>
      </c>
      <c r="H8" s="26">
        <v>-41.83</v>
      </c>
      <c r="I8" s="26">
        <v>-12.9</v>
      </c>
      <c r="J8" s="26">
        <v>14.1</v>
      </c>
      <c r="K8" s="1">
        <f t="shared" si="0"/>
        <v>-55.111648000000002</v>
      </c>
      <c r="L8" s="1">
        <f t="shared" si="1"/>
        <v>18.970255999999999</v>
      </c>
      <c r="M8" s="1">
        <f t="shared" si="2"/>
        <v>-175.01671999999999</v>
      </c>
      <c r="N8" s="1">
        <f t="shared" si="3"/>
        <v>-53.973600000000005</v>
      </c>
      <c r="O8" s="1">
        <f t="shared" ref="O8:O23" si="4">F8*$B$1</f>
        <v>0.37040952000000005</v>
      </c>
    </row>
    <row r="9" spans="1:15" x14ac:dyDescent="0.3">
      <c r="A9" s="2">
        <v>3</v>
      </c>
      <c r="B9" s="65">
        <v>273.14999999999998</v>
      </c>
      <c r="C9" s="26">
        <v>-73.349999999999994</v>
      </c>
      <c r="D9" s="26">
        <v>25.58</v>
      </c>
      <c r="E9" s="31">
        <v>6.9880000000000004</v>
      </c>
      <c r="F9" s="26">
        <v>98.94</v>
      </c>
      <c r="G9" s="26">
        <v>36.96</v>
      </c>
      <c r="H9" s="26">
        <v>-44.09</v>
      </c>
      <c r="I9" s="26">
        <v>-1.96</v>
      </c>
      <c r="J9" s="26">
        <v>1.57</v>
      </c>
      <c r="K9" s="1">
        <f t="shared" si="0"/>
        <v>-83.828751659999995</v>
      </c>
      <c r="L9" s="1">
        <f t="shared" si="1"/>
        <v>29.237792000000002</v>
      </c>
      <c r="M9" s="1">
        <f t="shared" si="2"/>
        <v>-184.47256000000002</v>
      </c>
      <c r="N9" s="1">
        <f t="shared" si="3"/>
        <v>-8.2006399999999999</v>
      </c>
      <c r="O9" s="1">
        <f t="shared" si="4"/>
        <v>0.41396495999999999</v>
      </c>
    </row>
    <row r="10" spans="1:15" x14ac:dyDescent="0.3">
      <c r="A10" s="2">
        <v>4</v>
      </c>
      <c r="B10" s="64">
        <v>298.14999999999998</v>
      </c>
      <c r="C10" s="26">
        <v>-75.64</v>
      </c>
      <c r="D10" s="26">
        <v>26.65</v>
      </c>
      <c r="E10" s="26">
        <v>7.94</v>
      </c>
      <c r="F10" s="26">
        <v>102.29</v>
      </c>
      <c r="G10" s="28">
        <v>39.479999999999997</v>
      </c>
      <c r="H10" s="26">
        <v>-44.84</v>
      </c>
      <c r="I10" s="26">
        <v>1.94</v>
      </c>
      <c r="J10" s="6">
        <v>-1.42</v>
      </c>
      <c r="K10" s="1">
        <f t="shared" si="0"/>
        <v>-94.357844143999998</v>
      </c>
      <c r="L10" s="1">
        <f t="shared" si="1"/>
        <v>33.220960000000005</v>
      </c>
      <c r="M10" s="1">
        <f t="shared" si="2"/>
        <v>-187.61056000000002</v>
      </c>
      <c r="N10" s="1">
        <f t="shared" si="3"/>
        <v>8.1169600000000006</v>
      </c>
      <c r="O10" s="1">
        <f t="shared" si="4"/>
        <v>0.42798136000000003</v>
      </c>
    </row>
    <row r="11" spans="1:15" x14ac:dyDescent="0.3">
      <c r="A11" s="2">
        <v>5</v>
      </c>
      <c r="B11" s="65">
        <v>300</v>
      </c>
      <c r="C11" s="26">
        <v>-75.81</v>
      </c>
      <c r="D11" s="26">
        <v>26.72</v>
      </c>
      <c r="E11" s="26">
        <v>8.02</v>
      </c>
      <c r="F11" s="26">
        <v>102.53</v>
      </c>
      <c r="G11" s="26">
        <v>39.67</v>
      </c>
      <c r="H11" s="26">
        <v>-44.9</v>
      </c>
      <c r="I11" s="26">
        <v>2.23</v>
      </c>
      <c r="J11" s="26">
        <v>-1.62</v>
      </c>
      <c r="K11" s="1">
        <f t="shared" si="0"/>
        <v>-95.156711999999999</v>
      </c>
      <c r="L11" s="1">
        <f t="shared" si="1"/>
        <v>33.555680000000002</v>
      </c>
      <c r="M11" s="1">
        <f t="shared" si="2"/>
        <v>-187.86160000000001</v>
      </c>
      <c r="N11" s="1">
        <f t="shared" si="3"/>
        <v>9.3303200000000004</v>
      </c>
      <c r="O11" s="1">
        <f t="shared" si="4"/>
        <v>0.42898552000000001</v>
      </c>
    </row>
    <row r="12" spans="1:15" x14ac:dyDescent="0.3">
      <c r="A12" s="2">
        <v>6</v>
      </c>
      <c r="B12" s="64">
        <v>400</v>
      </c>
      <c r="C12" s="26">
        <v>-84.11</v>
      </c>
      <c r="D12" s="26">
        <v>31.3</v>
      </c>
      <c r="E12" s="26">
        <v>12.52</v>
      </c>
      <c r="F12" s="6">
        <v>115.41</v>
      </c>
      <c r="G12" s="28">
        <v>50.35</v>
      </c>
      <c r="H12" s="6">
        <v>-47.67</v>
      </c>
      <c r="I12" s="26">
        <v>18.37</v>
      </c>
      <c r="J12" s="26">
        <v>-10.039999999999999</v>
      </c>
      <c r="K12" s="1">
        <f t="shared" si="0"/>
        <v>-140.76649600000002</v>
      </c>
      <c r="L12" s="1">
        <f t="shared" si="1"/>
        <v>52.383679999999998</v>
      </c>
      <c r="M12" s="1">
        <f t="shared" si="2"/>
        <v>-199.45128000000003</v>
      </c>
      <c r="N12" s="1">
        <f t="shared" si="3"/>
        <v>76.860080000000011</v>
      </c>
      <c r="O12" s="1">
        <f t="shared" si="4"/>
        <v>0.48287543999999999</v>
      </c>
    </row>
    <row r="13" spans="1:15" x14ac:dyDescent="0.3">
      <c r="A13" s="2">
        <v>7</v>
      </c>
      <c r="B13" s="65">
        <v>500</v>
      </c>
      <c r="C13" s="26">
        <v>-91.61</v>
      </c>
      <c r="D13" s="6">
        <v>36.11</v>
      </c>
      <c r="E13" s="26">
        <v>18.059999999999999</v>
      </c>
      <c r="F13" s="6">
        <v>127.72</v>
      </c>
      <c r="G13" s="28">
        <v>60.25</v>
      </c>
      <c r="H13" s="26">
        <v>-49.96</v>
      </c>
      <c r="I13" s="28">
        <v>35.15</v>
      </c>
      <c r="J13" s="26">
        <v>-15.36</v>
      </c>
      <c r="K13" s="1">
        <f t="shared" si="0"/>
        <v>-191.64812000000001</v>
      </c>
      <c r="L13" s="1">
        <f t="shared" si="1"/>
        <v>75.563040000000001</v>
      </c>
      <c r="M13" s="1">
        <f t="shared" si="2"/>
        <v>-209.03264000000001</v>
      </c>
      <c r="N13" s="1">
        <f t="shared" si="3"/>
        <v>147.0676</v>
      </c>
      <c r="O13" s="1">
        <f t="shared" si="4"/>
        <v>0.53438048000000005</v>
      </c>
    </row>
    <row r="14" spans="1:15" x14ac:dyDescent="0.3">
      <c r="A14" s="2">
        <v>8</v>
      </c>
      <c r="B14" s="65">
        <v>600</v>
      </c>
      <c r="C14" s="26">
        <v>-98.6</v>
      </c>
      <c r="D14" s="26">
        <v>40.9</v>
      </c>
      <c r="E14" s="26">
        <v>24.52</v>
      </c>
      <c r="F14" s="26">
        <v>139.5</v>
      </c>
      <c r="G14" s="28">
        <v>68.7</v>
      </c>
      <c r="H14" s="6">
        <v>-51.7</v>
      </c>
      <c r="I14" s="28">
        <v>52.4</v>
      </c>
      <c r="J14" s="26">
        <v>-19.07</v>
      </c>
      <c r="K14" s="1">
        <f t="shared" si="0"/>
        <v>-247.52544</v>
      </c>
      <c r="L14" s="1">
        <f t="shared" si="1"/>
        <v>102.59168</v>
      </c>
      <c r="M14" s="1">
        <f t="shared" si="2"/>
        <v>-216.31280000000001</v>
      </c>
      <c r="N14" s="1">
        <f t="shared" si="3"/>
        <v>219.24160000000001</v>
      </c>
      <c r="O14" s="1">
        <f t="shared" si="4"/>
        <v>0.58366800000000008</v>
      </c>
    </row>
    <row r="15" spans="1:15" x14ac:dyDescent="0.3">
      <c r="A15" s="2">
        <v>9</v>
      </c>
      <c r="B15" s="65">
        <v>700</v>
      </c>
      <c r="C15" s="26">
        <v>-105.2</v>
      </c>
      <c r="D15" s="26">
        <v>45.4</v>
      </c>
      <c r="E15" s="8">
        <v>31.75</v>
      </c>
      <c r="F15" s="26">
        <v>150.6</v>
      </c>
      <c r="G15" s="26">
        <v>75.8</v>
      </c>
      <c r="H15" s="26">
        <v>-53.1</v>
      </c>
      <c r="I15" s="28">
        <v>69.8</v>
      </c>
      <c r="J15" s="26">
        <v>-21.8</v>
      </c>
      <c r="K15" s="1">
        <f t="shared" si="0"/>
        <v>-308.10975999999999</v>
      </c>
      <c r="L15" s="1">
        <f t="shared" si="1"/>
        <v>132.84200000000001</v>
      </c>
      <c r="M15" s="1">
        <f t="shared" si="2"/>
        <v>-222.1704</v>
      </c>
      <c r="N15" s="1">
        <f t="shared" si="3"/>
        <v>292.04320000000001</v>
      </c>
      <c r="O15" s="1">
        <f t="shared" si="4"/>
        <v>0.63011039999999996</v>
      </c>
    </row>
    <row r="16" spans="1:15" x14ac:dyDescent="0.3">
      <c r="A16" s="2">
        <v>10</v>
      </c>
      <c r="B16" s="66">
        <v>800</v>
      </c>
      <c r="C16" s="26">
        <v>-111.6</v>
      </c>
      <c r="D16" s="26">
        <v>49.6</v>
      </c>
      <c r="E16" s="26">
        <v>39.6</v>
      </c>
      <c r="F16" s="26">
        <v>161.19999999999999</v>
      </c>
      <c r="G16" s="26">
        <v>81.8</v>
      </c>
      <c r="H16" s="26">
        <v>-54.1</v>
      </c>
      <c r="I16" s="26">
        <v>87.4</v>
      </c>
      <c r="J16" s="28">
        <v>-23.88</v>
      </c>
      <c r="K16" s="1">
        <f t="shared" si="0"/>
        <v>-373.54752000000002</v>
      </c>
      <c r="L16" s="1">
        <f t="shared" si="1"/>
        <v>165.68640000000002</v>
      </c>
      <c r="M16" s="1">
        <f t="shared" si="2"/>
        <v>-226.35440000000003</v>
      </c>
      <c r="N16" s="1">
        <f t="shared" si="3"/>
        <v>365.68160000000006</v>
      </c>
      <c r="O16" s="1">
        <f t="shared" si="4"/>
        <v>0.67446079999999997</v>
      </c>
    </row>
    <row r="17" spans="1:15" x14ac:dyDescent="0.3">
      <c r="A17" s="2">
        <v>11</v>
      </c>
      <c r="B17" s="65">
        <v>900</v>
      </c>
      <c r="C17" s="26">
        <v>-117.7</v>
      </c>
      <c r="D17" s="28">
        <v>53.4</v>
      </c>
      <c r="E17" s="26">
        <v>48.1</v>
      </c>
      <c r="F17" s="6">
        <v>171.1</v>
      </c>
      <c r="G17" s="28">
        <v>86.9</v>
      </c>
      <c r="H17" s="26">
        <v>-54.7</v>
      </c>
      <c r="I17" s="26">
        <v>105.2</v>
      </c>
      <c r="J17" s="26">
        <v>-25.54</v>
      </c>
      <c r="K17" s="1">
        <f t="shared" si="0"/>
        <v>-443.21112000000005</v>
      </c>
      <c r="L17" s="1">
        <f t="shared" si="1"/>
        <v>201.25040000000001</v>
      </c>
      <c r="M17" s="1">
        <f t="shared" si="2"/>
        <v>-228.86480000000003</v>
      </c>
      <c r="N17" s="1">
        <f t="shared" si="3"/>
        <v>440.15680000000003</v>
      </c>
      <c r="O17" s="1">
        <f t="shared" si="4"/>
        <v>0.71588240000000003</v>
      </c>
    </row>
    <row r="18" spans="1:15" x14ac:dyDescent="0.3">
      <c r="A18" s="2">
        <v>12</v>
      </c>
      <c r="B18" s="64">
        <v>1000</v>
      </c>
      <c r="C18" s="26">
        <v>-123.5</v>
      </c>
      <c r="D18" s="28">
        <v>57</v>
      </c>
      <c r="E18" s="26">
        <v>57</v>
      </c>
      <c r="F18" s="26">
        <v>180.5</v>
      </c>
      <c r="G18" s="26">
        <v>91.2</v>
      </c>
      <c r="H18" s="26">
        <v>-55.1</v>
      </c>
      <c r="I18" s="26">
        <v>123</v>
      </c>
      <c r="J18" s="26">
        <v>-26.87</v>
      </c>
      <c r="K18" s="1">
        <f t="shared" si="0"/>
        <v>-516.72400000000005</v>
      </c>
      <c r="L18" s="1">
        <f t="shared" si="1"/>
        <v>238.488</v>
      </c>
      <c r="M18" s="1">
        <f t="shared" si="2"/>
        <v>-230.53840000000002</v>
      </c>
      <c r="N18" s="1">
        <f t="shared" si="3"/>
        <v>514.63200000000006</v>
      </c>
      <c r="O18" s="1">
        <f t="shared" si="4"/>
        <v>0.75521199999999999</v>
      </c>
    </row>
    <row r="19" spans="1:15" x14ac:dyDescent="0.3">
      <c r="A19" s="2">
        <v>13</v>
      </c>
      <c r="B19" s="64">
        <v>1100</v>
      </c>
      <c r="C19" s="26">
        <v>-129.1</v>
      </c>
      <c r="D19" s="26">
        <v>60.2</v>
      </c>
      <c r="E19" s="26">
        <v>66.3</v>
      </c>
      <c r="F19" s="26">
        <v>189.3</v>
      </c>
      <c r="G19" s="26">
        <v>94.9</v>
      </c>
      <c r="H19" s="26">
        <v>-55.3</v>
      </c>
      <c r="I19" s="26">
        <v>140.80000000000001</v>
      </c>
      <c r="J19" s="26">
        <v>-27.97</v>
      </c>
      <c r="K19" s="1">
        <f t="shared" si="0"/>
        <v>-594.16984000000002</v>
      </c>
      <c r="L19" s="1">
        <f t="shared" si="1"/>
        <v>277.39920000000001</v>
      </c>
      <c r="M19" s="1">
        <f t="shared" si="2"/>
        <v>-231.37520000000001</v>
      </c>
      <c r="N19" s="1">
        <f t="shared" si="3"/>
        <v>589.10720000000003</v>
      </c>
      <c r="O19" s="1">
        <f t="shared" si="4"/>
        <v>0.79203120000000005</v>
      </c>
    </row>
    <row r="20" spans="1:15" x14ac:dyDescent="0.3">
      <c r="A20" s="2">
        <v>14</v>
      </c>
      <c r="B20" s="67">
        <v>1200</v>
      </c>
      <c r="C20" s="6">
        <v>-134.4</v>
      </c>
      <c r="D20" s="26">
        <v>63.3</v>
      </c>
      <c r="E20" s="26">
        <v>76</v>
      </c>
      <c r="F20" s="26">
        <v>197.7</v>
      </c>
      <c r="G20" s="28">
        <v>98.1</v>
      </c>
      <c r="H20" s="26">
        <v>-55.2</v>
      </c>
      <c r="I20" s="26">
        <v>158.6</v>
      </c>
      <c r="J20" s="26">
        <v>-28.88</v>
      </c>
      <c r="K20" s="1">
        <f t="shared" si="0"/>
        <v>-674.79552000000001</v>
      </c>
      <c r="L20" s="1">
        <f t="shared" si="1"/>
        <v>317.98400000000004</v>
      </c>
      <c r="M20" s="1">
        <f t="shared" si="2"/>
        <v>-230.95680000000002</v>
      </c>
      <c r="N20" s="1">
        <f t="shared" si="3"/>
        <v>663.58240000000001</v>
      </c>
      <c r="O20" s="1">
        <f t="shared" si="4"/>
        <v>0.82717680000000005</v>
      </c>
    </row>
    <row r="21" spans="1:15" x14ac:dyDescent="0.3">
      <c r="A21" s="2">
        <v>15</v>
      </c>
      <c r="B21" s="67">
        <v>1300</v>
      </c>
      <c r="C21" s="26">
        <v>-139.6</v>
      </c>
      <c r="D21" s="26">
        <v>66.099999999999994</v>
      </c>
      <c r="E21" s="26">
        <v>85.9</v>
      </c>
      <c r="F21" s="26">
        <v>205.7</v>
      </c>
      <c r="G21" s="26">
        <v>101</v>
      </c>
      <c r="H21" s="26">
        <v>-55.1</v>
      </c>
      <c r="I21" s="26">
        <v>176.4</v>
      </c>
      <c r="J21" s="26">
        <v>-29.66</v>
      </c>
      <c r="K21" s="1">
        <f t="shared" si="0"/>
        <v>-759.31232</v>
      </c>
      <c r="L21" s="1">
        <f t="shared" si="1"/>
        <v>359.40560000000005</v>
      </c>
      <c r="M21" s="1">
        <f t="shared" si="2"/>
        <v>-230.53840000000002</v>
      </c>
      <c r="N21" s="1">
        <f t="shared" si="3"/>
        <v>738.05760000000009</v>
      </c>
      <c r="O21" s="1">
        <f t="shared" si="4"/>
        <v>0.86064879999999999</v>
      </c>
    </row>
    <row r="22" spans="1:15" x14ac:dyDescent="0.3">
      <c r="A22" s="2">
        <v>16</v>
      </c>
      <c r="B22" s="67">
        <v>1400</v>
      </c>
      <c r="C22" s="28">
        <v>-144.6</v>
      </c>
      <c r="D22" s="26">
        <v>68.7</v>
      </c>
      <c r="E22" s="26">
        <v>96.1</v>
      </c>
      <c r="F22" s="26">
        <v>213.3</v>
      </c>
      <c r="G22" s="26">
        <v>104</v>
      </c>
      <c r="H22" s="26">
        <v>-54.8</v>
      </c>
      <c r="I22" s="26">
        <v>194.2</v>
      </c>
      <c r="J22" s="26">
        <v>-30.32</v>
      </c>
      <c r="K22" s="1">
        <f t="shared" si="0"/>
        <v>-847.00896</v>
      </c>
      <c r="L22" s="1">
        <f t="shared" si="1"/>
        <v>402.08240000000001</v>
      </c>
      <c r="M22" s="1">
        <f t="shared" si="2"/>
        <v>-229.28319999999999</v>
      </c>
      <c r="N22" s="1">
        <f t="shared" si="3"/>
        <v>812.53279999999995</v>
      </c>
      <c r="O22" s="1">
        <f t="shared" si="4"/>
        <v>0.89244720000000011</v>
      </c>
    </row>
    <row r="23" spans="1:15" x14ac:dyDescent="0.3">
      <c r="A23" s="2">
        <v>17</v>
      </c>
      <c r="B23" s="64">
        <v>1500</v>
      </c>
      <c r="C23" s="26">
        <v>-149.4</v>
      </c>
      <c r="D23" s="26">
        <v>71.099999999999994</v>
      </c>
      <c r="E23" s="26">
        <v>106.6</v>
      </c>
      <c r="F23" s="8">
        <v>220.5</v>
      </c>
      <c r="G23" s="26">
        <v>106</v>
      </c>
      <c r="H23" s="26">
        <v>-54.4</v>
      </c>
      <c r="I23" s="6">
        <v>212</v>
      </c>
      <c r="J23" s="26">
        <v>-30.88</v>
      </c>
      <c r="K23" s="1">
        <f t="shared" si="0"/>
        <v>-937.63440000000003</v>
      </c>
      <c r="L23" s="1">
        <f t="shared" si="1"/>
        <v>446.01439999999997</v>
      </c>
      <c r="M23" s="1">
        <f t="shared" si="2"/>
        <v>-227.6096</v>
      </c>
      <c r="N23" s="1">
        <f t="shared" si="3"/>
        <v>887.00800000000004</v>
      </c>
      <c r="O23" s="1">
        <f t="shared" si="4"/>
        <v>0.92257200000000006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D021C-1A54-4066-AEC1-3BC5D52BD40C}">
  <dimension ref="A1:N23"/>
  <sheetViews>
    <sheetView workbookViewId="0">
      <selection activeCell="N5" sqref="N5:N23"/>
    </sheetView>
  </sheetViews>
  <sheetFormatPr defaultRowHeight="13" x14ac:dyDescent="0.3"/>
  <cols>
    <col min="2" max="2" width="8.796875" customWidth="1"/>
    <col min="3" max="3" width="15.3984375" customWidth="1"/>
    <col min="4" max="4" width="14.796875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49</v>
      </c>
      <c r="C4" s="1"/>
      <c r="D4" s="1"/>
      <c r="E4" s="1"/>
      <c r="F4" s="1"/>
      <c r="G4" s="1"/>
      <c r="H4" s="1"/>
      <c r="I4" s="1"/>
      <c r="J4" s="1"/>
      <c r="K4" s="1"/>
      <c r="L4" s="1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-40.380000000000003</v>
      </c>
      <c r="I7" s="3">
        <v>-40.380000000000003</v>
      </c>
      <c r="J7" s="3" t="s">
        <v>0</v>
      </c>
      <c r="K7" s="1">
        <f>C7*B7*$B$1</f>
        <v>0</v>
      </c>
      <c r="L7" s="1">
        <f>E7*$B$2</f>
        <v>0</v>
      </c>
      <c r="M7" s="34">
        <f>H7*$B$2</f>
        <v>-168.94992000000002</v>
      </c>
      <c r="N7" s="1">
        <f>E7*$B$1</f>
        <v>0</v>
      </c>
    </row>
    <row r="8" spans="1:14" ht="15.5" x14ac:dyDescent="0.3">
      <c r="A8" s="1">
        <v>2</v>
      </c>
      <c r="B8" s="22">
        <v>200</v>
      </c>
      <c r="C8" s="8">
        <v>-68.92</v>
      </c>
      <c r="D8" s="22">
        <v>20.7</v>
      </c>
      <c r="E8" s="30">
        <v>4.1399999999999997</v>
      </c>
      <c r="F8" s="22">
        <v>89.62</v>
      </c>
      <c r="G8" s="22">
        <v>30.86</v>
      </c>
      <c r="H8" s="8">
        <v>-49.24</v>
      </c>
      <c r="I8" s="8">
        <v>-14.67</v>
      </c>
      <c r="J8" s="22">
        <v>16.03</v>
      </c>
      <c r="K8" s="1">
        <f t="shared" ref="K8:K23" si="0">C8*B8*$B$1</f>
        <v>-57.672256000000004</v>
      </c>
      <c r="L8" s="1">
        <f t="shared" ref="L8:L23" si="1">E8*$B$2</f>
        <v>17.321759999999998</v>
      </c>
      <c r="M8" s="34">
        <f t="shared" ref="M8:M23" si="2">H8*$B$2</f>
        <v>-206.02016</v>
      </c>
      <c r="N8" s="1">
        <f>E8*$B$1</f>
        <v>1.7321759999999999E-2</v>
      </c>
    </row>
    <row r="9" spans="1:14" ht="15.5" x14ac:dyDescent="0.3">
      <c r="A9" s="1">
        <v>3</v>
      </c>
      <c r="B9" s="22">
        <v>273.14999999999998</v>
      </c>
      <c r="C9" s="22">
        <v>-75.97</v>
      </c>
      <c r="D9" s="22">
        <v>24.93</v>
      </c>
      <c r="E9" s="30">
        <v>6.8070000000000004</v>
      </c>
      <c r="F9" s="22">
        <v>100.9</v>
      </c>
      <c r="G9" s="22">
        <v>42</v>
      </c>
      <c r="H9" s="6">
        <v>-51.89</v>
      </c>
      <c r="I9" s="6">
        <v>-1.61</v>
      </c>
      <c r="J9" s="22">
        <v>1.28</v>
      </c>
      <c r="K9" s="1">
        <f t="shared" si="0"/>
        <v>-86.823043811999995</v>
      </c>
      <c r="L9" s="1">
        <f t="shared" si="1"/>
        <v>28.480488000000001</v>
      </c>
      <c r="M9" s="34">
        <f t="shared" si="2"/>
        <v>-217.10776000000001</v>
      </c>
      <c r="N9" s="1">
        <f t="shared" ref="N9:N23" si="3">E9*$B$1</f>
        <v>2.8480488000000002E-2</v>
      </c>
    </row>
    <row r="10" spans="1:14" ht="15.5" x14ac:dyDescent="0.3">
      <c r="A10" s="1">
        <v>4</v>
      </c>
      <c r="B10" s="22">
        <v>298.14999999999998</v>
      </c>
      <c r="C10" s="51">
        <v>-78.23</v>
      </c>
      <c r="D10" s="22">
        <v>26.51</v>
      </c>
      <c r="E10" s="22">
        <v>7.9</v>
      </c>
      <c r="F10" s="8">
        <v>104.74</v>
      </c>
      <c r="G10" s="22">
        <v>45.62</v>
      </c>
      <c r="H10" s="22">
        <v>-52.71</v>
      </c>
      <c r="I10" s="22">
        <v>3.05</v>
      </c>
      <c r="J10" s="22">
        <v>-2.23</v>
      </c>
      <c r="K10" s="1">
        <f t="shared" si="0"/>
        <v>-97.588764507999997</v>
      </c>
      <c r="L10" s="1">
        <f t="shared" si="1"/>
        <v>33.053600000000003</v>
      </c>
      <c r="M10" s="34">
        <f t="shared" si="2"/>
        <v>-220.53864000000002</v>
      </c>
      <c r="N10" s="1">
        <f t="shared" si="3"/>
        <v>3.3053600000000002E-2</v>
      </c>
    </row>
    <row r="11" spans="1:14" ht="15.5" x14ac:dyDescent="0.3">
      <c r="A11" s="1">
        <v>5</v>
      </c>
      <c r="B11" s="22">
        <v>300</v>
      </c>
      <c r="C11" s="22">
        <v>-78.39</v>
      </c>
      <c r="D11" s="22">
        <v>26.63</v>
      </c>
      <c r="E11" s="22">
        <v>7.99</v>
      </c>
      <c r="F11" s="8">
        <v>105.02</v>
      </c>
      <c r="G11" s="22">
        <v>45.88</v>
      </c>
      <c r="H11" s="22">
        <v>-52.77</v>
      </c>
      <c r="I11" s="22">
        <v>3.39</v>
      </c>
      <c r="J11" s="22">
        <v>-2.4700000000000002</v>
      </c>
      <c r="K11" s="1">
        <f t="shared" si="0"/>
        <v>-98.395128</v>
      </c>
      <c r="L11" s="1">
        <f t="shared" si="1"/>
        <v>33.430160000000001</v>
      </c>
      <c r="M11" s="34">
        <f t="shared" si="2"/>
        <v>-220.78968000000003</v>
      </c>
      <c r="N11" s="1">
        <f t="shared" si="3"/>
        <v>3.343016E-2</v>
      </c>
    </row>
    <row r="12" spans="1:14" ht="15.5" x14ac:dyDescent="0.3">
      <c r="A12" s="1">
        <v>6</v>
      </c>
      <c r="B12" s="22">
        <v>400</v>
      </c>
      <c r="C12" s="22">
        <v>-86.94</v>
      </c>
      <c r="D12" s="22">
        <v>33.18</v>
      </c>
      <c r="E12" s="22">
        <v>13.27</v>
      </c>
      <c r="F12" s="6">
        <v>120.12</v>
      </c>
      <c r="G12" s="51">
        <v>59.44</v>
      </c>
      <c r="H12" s="8">
        <v>-55.71</v>
      </c>
      <c r="I12" s="22">
        <v>22.58</v>
      </c>
      <c r="J12" s="22">
        <v>-12.34</v>
      </c>
      <c r="K12" s="1">
        <f t="shared" si="0"/>
        <v>-145.50278400000002</v>
      </c>
      <c r="L12" s="1">
        <f t="shared" si="1"/>
        <v>55.521680000000003</v>
      </c>
      <c r="M12" s="34">
        <f t="shared" si="2"/>
        <v>-233.09064000000001</v>
      </c>
      <c r="N12" s="1">
        <f t="shared" si="3"/>
        <v>5.5521680000000004E-2</v>
      </c>
    </row>
    <row r="13" spans="1:14" ht="15.5" x14ac:dyDescent="0.3">
      <c r="A13" s="1">
        <v>7</v>
      </c>
      <c r="B13" s="22">
        <v>500</v>
      </c>
      <c r="C13" s="8">
        <v>-95.04</v>
      </c>
      <c r="D13" s="22">
        <v>39.619999999999997</v>
      </c>
      <c r="E13" s="22">
        <v>19.809999999999999</v>
      </c>
      <c r="F13" s="22">
        <v>134.66</v>
      </c>
      <c r="G13" s="6">
        <v>71.099999999999994</v>
      </c>
      <c r="H13" s="22">
        <v>-58.01</v>
      </c>
      <c r="I13" s="22">
        <v>42.43</v>
      </c>
      <c r="J13" s="8">
        <v>-18.54</v>
      </c>
      <c r="K13" s="1">
        <f t="shared" si="0"/>
        <v>-198.82368000000002</v>
      </c>
      <c r="L13" s="1">
        <f t="shared" si="1"/>
        <v>82.885040000000004</v>
      </c>
      <c r="M13" s="34">
        <f t="shared" si="2"/>
        <v>-242.71384</v>
      </c>
      <c r="N13" s="1">
        <f t="shared" si="3"/>
        <v>8.2885039999999993E-2</v>
      </c>
    </row>
    <row r="14" spans="1:14" ht="15.5" x14ac:dyDescent="0.3">
      <c r="A14" s="1">
        <v>8</v>
      </c>
      <c r="B14" s="22">
        <v>600</v>
      </c>
      <c r="C14" s="8">
        <v>-102.8</v>
      </c>
      <c r="D14" s="8">
        <v>45.7</v>
      </c>
      <c r="E14" s="22">
        <v>27.43</v>
      </c>
      <c r="F14" s="8">
        <v>148.5</v>
      </c>
      <c r="G14" s="6">
        <v>81</v>
      </c>
      <c r="H14" s="22">
        <v>-59.7</v>
      </c>
      <c r="I14" s="22">
        <v>62.7</v>
      </c>
      <c r="J14" s="8">
        <v>-22.83</v>
      </c>
      <c r="K14" s="1">
        <f t="shared" si="0"/>
        <v>-258.06912</v>
      </c>
      <c r="L14" s="1">
        <f t="shared" si="1"/>
        <v>114.76712000000001</v>
      </c>
      <c r="M14" s="34">
        <f t="shared" si="2"/>
        <v>-249.78480000000002</v>
      </c>
      <c r="N14" s="1">
        <f t="shared" si="3"/>
        <v>0.11476712</v>
      </c>
    </row>
    <row r="15" spans="1:14" ht="15.5" x14ac:dyDescent="0.3">
      <c r="A15" s="1">
        <v>9</v>
      </c>
      <c r="B15" s="22">
        <v>700</v>
      </c>
      <c r="C15" s="6">
        <v>-110.3</v>
      </c>
      <c r="D15" s="8">
        <v>51.4</v>
      </c>
      <c r="E15" s="22">
        <v>35.950000000000003</v>
      </c>
      <c r="F15" s="8">
        <v>161.69999999999999</v>
      </c>
      <c r="G15" s="22">
        <v>89.3</v>
      </c>
      <c r="H15" s="22">
        <v>-60.9</v>
      </c>
      <c r="I15" s="51">
        <v>83.2</v>
      </c>
      <c r="J15" s="22">
        <v>-25.97</v>
      </c>
      <c r="K15" s="1">
        <f t="shared" si="0"/>
        <v>-323.04664000000002</v>
      </c>
      <c r="L15" s="1">
        <f t="shared" si="1"/>
        <v>150.41480000000001</v>
      </c>
      <c r="M15" s="34">
        <f t="shared" si="2"/>
        <v>-254.8056</v>
      </c>
      <c r="N15" s="1">
        <f t="shared" si="3"/>
        <v>0.15041480000000002</v>
      </c>
    </row>
    <row r="16" spans="1:14" ht="15.5" x14ac:dyDescent="0.3">
      <c r="A16" s="1">
        <v>10</v>
      </c>
      <c r="B16" s="22">
        <v>800</v>
      </c>
      <c r="C16" s="22">
        <v>-117.5</v>
      </c>
      <c r="D16" s="22">
        <v>56.6</v>
      </c>
      <c r="E16" s="8">
        <v>45.2</v>
      </c>
      <c r="F16" s="8">
        <v>174.1</v>
      </c>
      <c r="G16" s="51">
        <v>96.5</v>
      </c>
      <c r="H16" s="22">
        <v>-61.6</v>
      </c>
      <c r="I16" s="8">
        <v>103.8</v>
      </c>
      <c r="J16" s="8">
        <v>-28.36</v>
      </c>
      <c r="K16" s="1">
        <f t="shared" si="0"/>
        <v>-393.29599999999999</v>
      </c>
      <c r="L16" s="1">
        <f t="shared" si="1"/>
        <v>189.11680000000001</v>
      </c>
      <c r="M16" s="34">
        <f t="shared" si="2"/>
        <v>-257.73439999999999</v>
      </c>
      <c r="N16" s="1">
        <f t="shared" si="3"/>
        <v>0.18911680000000003</v>
      </c>
    </row>
    <row r="17" spans="1:14" ht="15.5" x14ac:dyDescent="0.3">
      <c r="A17" s="1">
        <v>11</v>
      </c>
      <c r="B17" s="22">
        <v>900</v>
      </c>
      <c r="C17" s="6">
        <v>-124.4</v>
      </c>
      <c r="D17" s="22">
        <v>61.4</v>
      </c>
      <c r="E17" s="22">
        <v>55.2</v>
      </c>
      <c r="F17" s="8">
        <v>185.8</v>
      </c>
      <c r="G17" s="8">
        <v>102.7</v>
      </c>
      <c r="H17" s="8">
        <v>-62</v>
      </c>
      <c r="I17" s="8">
        <v>124.5</v>
      </c>
      <c r="J17" s="22">
        <v>-30.24</v>
      </c>
      <c r="K17" s="1">
        <f t="shared" si="0"/>
        <v>-468.44064000000003</v>
      </c>
      <c r="L17" s="1">
        <f t="shared" si="1"/>
        <v>230.95680000000002</v>
      </c>
      <c r="M17" s="34">
        <f t="shared" si="2"/>
        <v>-259.40800000000002</v>
      </c>
      <c r="N17" s="1">
        <f t="shared" si="3"/>
        <v>0.23095680000000002</v>
      </c>
    </row>
    <row r="18" spans="1:14" ht="15.5" x14ac:dyDescent="0.3">
      <c r="A18" s="1">
        <v>12</v>
      </c>
      <c r="B18" s="8">
        <v>1000</v>
      </c>
      <c r="C18" s="8">
        <v>-131.1</v>
      </c>
      <c r="D18" s="22">
        <v>65.8</v>
      </c>
      <c r="E18" s="22">
        <v>65.8</v>
      </c>
      <c r="F18" s="8">
        <v>196.9</v>
      </c>
      <c r="G18" s="8">
        <v>108.1</v>
      </c>
      <c r="H18" s="6">
        <v>-61.9</v>
      </c>
      <c r="I18" s="8">
        <v>145.30000000000001</v>
      </c>
      <c r="J18" s="6">
        <v>-31.75</v>
      </c>
      <c r="K18" s="1">
        <f t="shared" si="0"/>
        <v>-548.52240000000006</v>
      </c>
      <c r="L18" s="1">
        <f t="shared" si="1"/>
        <v>275.30720000000002</v>
      </c>
      <c r="M18" s="34">
        <f t="shared" si="2"/>
        <v>-258.9896</v>
      </c>
      <c r="N18" s="1">
        <f t="shared" si="3"/>
        <v>0.27530720000000003</v>
      </c>
    </row>
    <row r="19" spans="1:14" ht="15.5" x14ac:dyDescent="0.3">
      <c r="A19" s="1">
        <v>13</v>
      </c>
      <c r="B19" s="22">
        <v>1100</v>
      </c>
      <c r="C19" s="22">
        <v>-137.6</v>
      </c>
      <c r="D19" s="22">
        <v>69.8</v>
      </c>
      <c r="E19" s="22">
        <v>76.8</v>
      </c>
      <c r="F19" s="22">
        <v>207.4</v>
      </c>
      <c r="G19" s="6">
        <v>112.8</v>
      </c>
      <c r="H19" s="22">
        <v>-61.6</v>
      </c>
      <c r="I19" s="8">
        <v>165.9</v>
      </c>
      <c r="J19" s="22">
        <v>-32.97</v>
      </c>
      <c r="K19" s="1">
        <f t="shared" si="0"/>
        <v>-633.29024000000004</v>
      </c>
      <c r="L19" s="1">
        <f t="shared" si="1"/>
        <v>321.33120000000002</v>
      </c>
      <c r="M19" s="34">
        <f t="shared" si="2"/>
        <v>-257.73439999999999</v>
      </c>
      <c r="N19" s="1">
        <f t="shared" si="3"/>
        <v>0.32133119999999998</v>
      </c>
    </row>
    <row r="20" spans="1:14" ht="15.5" x14ac:dyDescent="0.3">
      <c r="A20" s="1">
        <v>14</v>
      </c>
      <c r="B20" s="22">
        <v>1200</v>
      </c>
      <c r="C20" s="22">
        <v>-143.80000000000001</v>
      </c>
      <c r="D20" s="22">
        <v>73.599999999999994</v>
      </c>
      <c r="E20" s="22">
        <v>88.3</v>
      </c>
      <c r="F20" s="22">
        <v>217.4</v>
      </c>
      <c r="G20" s="8">
        <v>117</v>
      </c>
      <c r="H20" s="6">
        <v>-61</v>
      </c>
      <c r="I20" s="22">
        <v>186.6</v>
      </c>
      <c r="J20" s="8">
        <v>-33.979999999999997</v>
      </c>
      <c r="K20" s="1">
        <f t="shared" si="0"/>
        <v>-721.99104</v>
      </c>
      <c r="L20" s="1">
        <f t="shared" si="1"/>
        <v>369.44720000000001</v>
      </c>
      <c r="M20" s="34">
        <f t="shared" si="2"/>
        <v>-255.22400000000002</v>
      </c>
      <c r="N20" s="1">
        <f t="shared" si="3"/>
        <v>0.36944720000000003</v>
      </c>
    </row>
    <row r="21" spans="1:14" ht="15.5" x14ac:dyDescent="0.3">
      <c r="A21" s="1">
        <v>15</v>
      </c>
      <c r="B21" s="8">
        <v>1300</v>
      </c>
      <c r="C21" s="8">
        <v>-149.80000000000001</v>
      </c>
      <c r="D21" s="6">
        <v>77.099999999999994</v>
      </c>
      <c r="E21" s="22">
        <v>100.2</v>
      </c>
      <c r="F21" s="22">
        <v>226.9</v>
      </c>
      <c r="G21" s="22">
        <v>121</v>
      </c>
      <c r="H21" s="51">
        <v>-60.2</v>
      </c>
      <c r="I21" s="22">
        <v>207.2</v>
      </c>
      <c r="J21" s="22">
        <v>-34.840000000000003</v>
      </c>
      <c r="K21" s="1">
        <f t="shared" si="0"/>
        <v>-814.79216000000019</v>
      </c>
      <c r="L21" s="1">
        <f t="shared" si="1"/>
        <v>419.23680000000002</v>
      </c>
      <c r="M21" s="34">
        <f t="shared" si="2"/>
        <v>-251.87680000000003</v>
      </c>
      <c r="N21" s="1">
        <f t="shared" si="3"/>
        <v>0.41923680000000002</v>
      </c>
    </row>
    <row r="22" spans="1:14" ht="15.5" x14ac:dyDescent="0.3">
      <c r="A22" s="1">
        <v>16</v>
      </c>
      <c r="B22" s="8">
        <v>1400</v>
      </c>
      <c r="C22" s="22">
        <v>-155.69999999999999</v>
      </c>
      <c r="D22" s="22">
        <v>80.3</v>
      </c>
      <c r="E22" s="6">
        <v>112.4</v>
      </c>
      <c r="F22" s="6">
        <v>236</v>
      </c>
      <c r="G22" s="22">
        <v>124</v>
      </c>
      <c r="H22" s="22">
        <v>-59.2</v>
      </c>
      <c r="I22" s="22">
        <v>227.8</v>
      </c>
      <c r="J22" s="22">
        <v>-35.549999999999997</v>
      </c>
      <c r="K22" s="1">
        <f t="shared" si="0"/>
        <v>-912.02831999999989</v>
      </c>
      <c r="L22" s="1">
        <f t="shared" si="1"/>
        <v>470.28160000000003</v>
      </c>
      <c r="M22" s="34">
        <f t="shared" si="2"/>
        <v>-247.69280000000003</v>
      </c>
      <c r="N22" s="1">
        <f t="shared" si="3"/>
        <v>0.47028160000000002</v>
      </c>
    </row>
    <row r="23" spans="1:14" ht="15.5" x14ac:dyDescent="0.3">
      <c r="A23" s="1">
        <v>17</v>
      </c>
      <c r="B23" s="8">
        <v>1500</v>
      </c>
      <c r="C23" s="22">
        <v>-161.30000000000001</v>
      </c>
      <c r="D23" s="22">
        <v>83.4</v>
      </c>
      <c r="E23" s="6">
        <v>125</v>
      </c>
      <c r="F23" s="22">
        <v>244.7</v>
      </c>
      <c r="G23" s="6">
        <v>127</v>
      </c>
      <c r="H23" s="22">
        <v>-58</v>
      </c>
      <c r="I23" s="22">
        <v>248.2</v>
      </c>
      <c r="J23" s="22">
        <v>-36.159999999999997</v>
      </c>
      <c r="K23" s="1">
        <f t="shared" si="0"/>
        <v>-1012.3188000000001</v>
      </c>
      <c r="L23" s="1">
        <f t="shared" si="1"/>
        <v>523</v>
      </c>
      <c r="M23" s="34">
        <f t="shared" si="2"/>
        <v>-242.672</v>
      </c>
      <c r="N23" s="1">
        <f t="shared" si="3"/>
        <v>0.52300000000000002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D9215-DC42-490C-AA7B-1A47C0959E04}">
  <dimension ref="A1:N23"/>
  <sheetViews>
    <sheetView workbookViewId="0">
      <selection activeCell="N5" sqref="N5:N23"/>
    </sheetView>
  </sheetViews>
  <sheetFormatPr defaultRowHeight="13" x14ac:dyDescent="0.3"/>
  <cols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3.296875" bestFit="1" customWidth="1"/>
    <col min="12" max="12" width="11.69921875" bestFit="1" customWidth="1"/>
    <col min="13" max="13" width="9.5976562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50</v>
      </c>
      <c r="C4" s="1"/>
      <c r="D4" s="1"/>
      <c r="E4" s="1"/>
      <c r="F4" s="1"/>
      <c r="G4" s="1"/>
      <c r="H4" s="1"/>
      <c r="I4" s="1"/>
      <c r="J4" s="1"/>
      <c r="K4" s="34"/>
      <c r="L4" s="34"/>
      <c r="M4" s="34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47">
        <v>0</v>
      </c>
      <c r="C7" s="17">
        <v>-2.0699999999999998</v>
      </c>
      <c r="D7" s="47">
        <v>0</v>
      </c>
      <c r="E7" s="47">
        <v>0</v>
      </c>
      <c r="F7" s="47">
        <v>2.0699999999999998</v>
      </c>
      <c r="G7" s="47">
        <v>0</v>
      </c>
      <c r="H7" s="17">
        <v>-38.11</v>
      </c>
      <c r="I7" s="17">
        <v>-38.11</v>
      </c>
      <c r="J7" s="6" t="s">
        <v>0</v>
      </c>
      <c r="K7" s="34">
        <f>C7*B7*$B$1</f>
        <v>0</v>
      </c>
      <c r="L7" s="34">
        <f>E7*$B$2</f>
        <v>0</v>
      </c>
      <c r="M7" s="34">
        <f>H7*$B$2</f>
        <v>-159.45224000000002</v>
      </c>
      <c r="N7" s="1">
        <f>E7*$B$1</f>
        <v>0</v>
      </c>
    </row>
    <row r="8" spans="1:14" ht="15.5" x14ac:dyDescent="0.3">
      <c r="A8" s="1">
        <v>2</v>
      </c>
      <c r="B8" s="47">
        <v>200</v>
      </c>
      <c r="C8" s="17">
        <v>-73.040000000000006</v>
      </c>
      <c r="D8" s="47">
        <v>20.71</v>
      </c>
      <c r="E8" s="53">
        <v>4.141</v>
      </c>
      <c r="F8" s="47">
        <v>93.75</v>
      </c>
      <c r="G8" s="17">
        <v>27.91</v>
      </c>
      <c r="H8" s="17">
        <v>-46.97</v>
      </c>
      <c r="I8" s="17">
        <v>-13.23</v>
      </c>
      <c r="J8" s="17">
        <v>14.45</v>
      </c>
      <c r="K8" s="34">
        <f t="shared" ref="K8:K23" si="0">C8*B8*$B$1</f>
        <v>-61.119872000000008</v>
      </c>
      <c r="L8" s="34">
        <f t="shared" ref="L8:L23" si="1">E8*$B$2</f>
        <v>17.325944</v>
      </c>
      <c r="M8" s="34">
        <f t="shared" ref="M8:M23" si="2">H8*$B$2</f>
        <v>-196.52248</v>
      </c>
      <c r="N8" s="1">
        <f>E8*$B$1</f>
        <v>1.7325943999999999E-2</v>
      </c>
    </row>
    <row r="9" spans="1:14" ht="15.5" x14ac:dyDescent="0.3">
      <c r="A9" s="1">
        <v>3</v>
      </c>
      <c r="B9" s="47">
        <v>273.14999999999998</v>
      </c>
      <c r="C9" s="17">
        <v>-79.989999999999995</v>
      </c>
      <c r="D9" s="47">
        <v>24.27</v>
      </c>
      <c r="E9" s="53">
        <v>6.63</v>
      </c>
      <c r="F9" s="17">
        <v>104.26</v>
      </c>
      <c r="G9" s="47">
        <v>39.89</v>
      </c>
      <c r="H9" s="47">
        <v>-49.8</v>
      </c>
      <c r="I9" s="47">
        <v>-0.43</v>
      </c>
      <c r="J9" s="47">
        <v>0.35</v>
      </c>
      <c r="K9" s="34">
        <f t="shared" si="0"/>
        <v>-91.417339404000003</v>
      </c>
      <c r="L9" s="34">
        <f t="shared" si="1"/>
        <v>27.739920000000001</v>
      </c>
      <c r="M9" s="34">
        <f t="shared" si="2"/>
        <v>-208.36320000000001</v>
      </c>
      <c r="N9" s="1">
        <f t="shared" ref="N9:N23" si="3">E9*$B$1</f>
        <v>2.7739920000000001E-2</v>
      </c>
    </row>
    <row r="10" spans="1:14" ht="15.5" x14ac:dyDescent="0.3">
      <c r="A10" s="1">
        <v>4</v>
      </c>
      <c r="B10" s="47">
        <v>298.14999999999998</v>
      </c>
      <c r="C10" s="17">
        <v>-82.18</v>
      </c>
      <c r="D10" s="47">
        <v>25.75</v>
      </c>
      <c r="E10" s="17">
        <v>7.68</v>
      </c>
      <c r="F10" s="17">
        <v>107.93</v>
      </c>
      <c r="G10" s="47">
        <v>43.58</v>
      </c>
      <c r="H10" s="47">
        <v>-50.67</v>
      </c>
      <c r="I10" s="17">
        <v>4.1399999999999997</v>
      </c>
      <c r="J10" s="17">
        <v>-3.03</v>
      </c>
      <c r="K10" s="34">
        <f t="shared" si="0"/>
        <v>-102.516229928</v>
      </c>
      <c r="L10" s="34">
        <f t="shared" si="1"/>
        <v>32.133119999999998</v>
      </c>
      <c r="M10" s="34">
        <f t="shared" si="2"/>
        <v>-212.00328000000002</v>
      </c>
      <c r="N10" s="1">
        <f t="shared" si="3"/>
        <v>3.2133120000000001E-2</v>
      </c>
    </row>
    <row r="11" spans="1:14" ht="15.5" x14ac:dyDescent="0.3">
      <c r="A11" s="1">
        <v>5</v>
      </c>
      <c r="B11" s="47">
        <v>300</v>
      </c>
      <c r="C11" s="17">
        <v>-82.33</v>
      </c>
      <c r="D11" s="47">
        <v>25.86</v>
      </c>
      <c r="E11" s="17">
        <v>7.76</v>
      </c>
      <c r="F11" s="17">
        <v>108.19</v>
      </c>
      <c r="G11" s="17">
        <v>43.85</v>
      </c>
      <c r="H11" s="47">
        <v>-50.74</v>
      </c>
      <c r="I11" s="17">
        <v>4.4800000000000004</v>
      </c>
      <c r="J11" s="47">
        <v>-3.26</v>
      </c>
      <c r="K11" s="34">
        <f t="shared" si="0"/>
        <v>-103.34061600000001</v>
      </c>
      <c r="L11" s="34">
        <f t="shared" si="1"/>
        <v>32.467840000000002</v>
      </c>
      <c r="M11" s="34">
        <f t="shared" si="2"/>
        <v>-212.29616000000001</v>
      </c>
      <c r="N11" s="1">
        <f t="shared" si="3"/>
        <v>3.2467839999999998E-2</v>
      </c>
    </row>
    <row r="12" spans="1:14" ht="15.5" x14ac:dyDescent="0.3">
      <c r="A12" s="1">
        <v>6</v>
      </c>
      <c r="B12" s="17">
        <v>400</v>
      </c>
      <c r="C12" s="17">
        <v>-90.62</v>
      </c>
      <c r="D12" s="47">
        <v>32.090000000000003</v>
      </c>
      <c r="E12" s="6">
        <v>12.84</v>
      </c>
      <c r="F12" s="17">
        <v>122.71</v>
      </c>
      <c r="G12" s="47">
        <v>57.42</v>
      </c>
      <c r="H12" s="47">
        <v>-53.87</v>
      </c>
      <c r="I12" s="47">
        <v>23.38</v>
      </c>
      <c r="J12" s="47">
        <v>-12.77</v>
      </c>
      <c r="K12" s="34">
        <f t="shared" si="0"/>
        <v>-151.661632</v>
      </c>
      <c r="L12" s="34">
        <f t="shared" si="1"/>
        <v>53.722560000000001</v>
      </c>
      <c r="M12" s="34">
        <f t="shared" si="2"/>
        <v>-225.39207999999999</v>
      </c>
      <c r="N12" s="1">
        <f t="shared" si="3"/>
        <v>5.3722560000000003E-2</v>
      </c>
    </row>
    <row r="13" spans="1:14" ht="15.5" x14ac:dyDescent="0.3">
      <c r="A13" s="1">
        <v>7</v>
      </c>
      <c r="B13" s="55">
        <v>500</v>
      </c>
      <c r="C13" s="17">
        <v>-98.45</v>
      </c>
      <c r="D13" s="47">
        <v>38.35</v>
      </c>
      <c r="E13" s="17">
        <v>19.170000000000002</v>
      </c>
      <c r="F13" s="17">
        <v>136.80000000000001</v>
      </c>
      <c r="G13" s="47">
        <v>69.02</v>
      </c>
      <c r="H13" s="47">
        <v>-56.38</v>
      </c>
      <c r="I13" s="17">
        <v>42.99</v>
      </c>
      <c r="J13" s="17">
        <v>-18.79</v>
      </c>
      <c r="K13" s="34">
        <f t="shared" si="0"/>
        <v>-205.95740000000001</v>
      </c>
      <c r="L13" s="34">
        <f t="shared" si="1"/>
        <v>80.207280000000011</v>
      </c>
      <c r="M13" s="34">
        <f t="shared" si="2"/>
        <v>-235.89392000000001</v>
      </c>
      <c r="N13" s="1">
        <f t="shared" si="3"/>
        <v>8.0207280000000006E-2</v>
      </c>
    </row>
    <row r="14" spans="1:14" ht="15.5" x14ac:dyDescent="0.3">
      <c r="A14" s="1">
        <v>8</v>
      </c>
      <c r="B14" s="47">
        <v>600</v>
      </c>
      <c r="C14" s="17">
        <v>-106</v>
      </c>
      <c r="D14" s="17">
        <v>44.3</v>
      </c>
      <c r="E14" s="47">
        <v>26.57</v>
      </c>
      <c r="F14" s="17">
        <v>150.30000000000001</v>
      </c>
      <c r="G14" s="17">
        <v>78.8</v>
      </c>
      <c r="H14" s="17">
        <v>-58.3</v>
      </c>
      <c r="I14" s="47">
        <v>63</v>
      </c>
      <c r="J14" s="17">
        <v>-22.96</v>
      </c>
      <c r="K14" s="34">
        <f t="shared" si="0"/>
        <v>-266.10239999999999</v>
      </c>
      <c r="L14" s="34">
        <f t="shared" si="1"/>
        <v>111.16888</v>
      </c>
      <c r="M14" s="34">
        <f t="shared" si="2"/>
        <v>-243.9272</v>
      </c>
      <c r="N14" s="1">
        <f t="shared" si="3"/>
        <v>0.11116888000000001</v>
      </c>
    </row>
    <row r="15" spans="1:14" ht="15.5" x14ac:dyDescent="0.3">
      <c r="A15" s="1">
        <v>9</v>
      </c>
      <c r="B15" s="17">
        <v>700</v>
      </c>
      <c r="C15" s="6">
        <v>-113.2</v>
      </c>
      <c r="D15" s="17">
        <v>49.8</v>
      </c>
      <c r="E15" s="17">
        <v>34.880000000000003</v>
      </c>
      <c r="F15" s="17">
        <v>163</v>
      </c>
      <c r="G15" s="47">
        <v>87.1</v>
      </c>
      <c r="H15" s="17">
        <v>-59.7</v>
      </c>
      <c r="I15" s="47">
        <v>83.4</v>
      </c>
      <c r="J15" s="17">
        <v>-26.04</v>
      </c>
      <c r="K15" s="34">
        <f t="shared" si="0"/>
        <v>-331.54016000000001</v>
      </c>
      <c r="L15" s="34">
        <f t="shared" si="1"/>
        <v>145.93792000000002</v>
      </c>
      <c r="M15" s="34">
        <f t="shared" si="2"/>
        <v>-249.78480000000002</v>
      </c>
      <c r="N15" s="1">
        <f t="shared" si="3"/>
        <v>0.14593792000000003</v>
      </c>
    </row>
    <row r="16" spans="1:14" ht="15.5" x14ac:dyDescent="0.3">
      <c r="A16" s="1">
        <v>10</v>
      </c>
      <c r="B16" s="47">
        <v>800</v>
      </c>
      <c r="C16" s="6">
        <v>-120.2</v>
      </c>
      <c r="D16" s="47">
        <v>54.9</v>
      </c>
      <c r="E16" s="17">
        <v>44</v>
      </c>
      <c r="F16" s="17">
        <v>175.1</v>
      </c>
      <c r="G16" s="55">
        <v>94.1</v>
      </c>
      <c r="H16" s="17">
        <v>-60.7</v>
      </c>
      <c r="I16" s="17">
        <v>103.9</v>
      </c>
      <c r="J16" s="17">
        <v>-28.38</v>
      </c>
      <c r="K16" s="34">
        <f t="shared" si="0"/>
        <v>-402.33344</v>
      </c>
      <c r="L16" s="34">
        <f t="shared" si="1"/>
        <v>184.096</v>
      </c>
      <c r="M16" s="34">
        <f t="shared" si="2"/>
        <v>-253.96880000000002</v>
      </c>
      <c r="N16" s="1">
        <f t="shared" si="3"/>
        <v>0.18409600000000001</v>
      </c>
    </row>
    <row r="17" spans="1:14" ht="15.5" x14ac:dyDescent="0.3">
      <c r="A17" s="1">
        <v>11</v>
      </c>
      <c r="B17" s="47">
        <v>900</v>
      </c>
      <c r="C17" s="17">
        <v>-127</v>
      </c>
      <c r="D17" s="47">
        <v>59.6</v>
      </c>
      <c r="E17" s="47">
        <v>53.7</v>
      </c>
      <c r="F17" s="47">
        <v>186.6</v>
      </c>
      <c r="G17" s="17">
        <v>100.2</v>
      </c>
      <c r="H17" s="6">
        <v>-61.3</v>
      </c>
      <c r="I17" s="6">
        <v>124.5</v>
      </c>
      <c r="J17" s="47">
        <v>-30.23</v>
      </c>
      <c r="K17" s="34">
        <f t="shared" si="0"/>
        <v>-478.2312</v>
      </c>
      <c r="L17" s="34">
        <f t="shared" si="1"/>
        <v>224.68080000000003</v>
      </c>
      <c r="M17" s="34">
        <f t="shared" si="2"/>
        <v>-256.47919999999999</v>
      </c>
      <c r="N17" s="1">
        <f t="shared" si="3"/>
        <v>0.22468080000000001</v>
      </c>
    </row>
    <row r="18" spans="1:14" ht="15.5" x14ac:dyDescent="0.3">
      <c r="A18" s="1">
        <v>12</v>
      </c>
      <c r="B18" s="47">
        <v>1000</v>
      </c>
      <c r="C18" s="17">
        <v>-133.4</v>
      </c>
      <c r="D18" s="47">
        <v>64</v>
      </c>
      <c r="E18" s="17">
        <v>64</v>
      </c>
      <c r="F18" s="17">
        <v>197.4</v>
      </c>
      <c r="G18" s="17">
        <v>105.4</v>
      </c>
      <c r="H18" s="17">
        <v>-61.5</v>
      </c>
      <c r="I18" s="17">
        <v>145.19999999999999</v>
      </c>
      <c r="J18" s="17">
        <v>-31.73</v>
      </c>
      <c r="K18" s="34">
        <f t="shared" si="0"/>
        <v>-558.14560000000006</v>
      </c>
      <c r="L18" s="34">
        <f t="shared" si="1"/>
        <v>267.77600000000001</v>
      </c>
      <c r="M18" s="34">
        <f t="shared" si="2"/>
        <v>-257.31600000000003</v>
      </c>
      <c r="N18" s="1">
        <f t="shared" si="3"/>
        <v>0.26777600000000001</v>
      </c>
    </row>
    <row r="19" spans="1:14" ht="15.5" x14ac:dyDescent="0.3">
      <c r="A19" s="1">
        <v>13</v>
      </c>
      <c r="B19" s="17">
        <v>1100</v>
      </c>
      <c r="C19" s="17">
        <v>-139.80000000000001</v>
      </c>
      <c r="D19" s="47">
        <v>67.900000000000006</v>
      </c>
      <c r="E19" s="47">
        <v>74.7</v>
      </c>
      <c r="F19" s="47">
        <v>207.7</v>
      </c>
      <c r="G19" s="17">
        <v>110</v>
      </c>
      <c r="H19" s="17">
        <v>-61.4</v>
      </c>
      <c r="I19" s="17">
        <v>165.8</v>
      </c>
      <c r="J19" s="17">
        <v>-32.950000000000003</v>
      </c>
      <c r="K19" s="34">
        <f t="shared" si="0"/>
        <v>-643.41552000000001</v>
      </c>
      <c r="L19" s="34">
        <f t="shared" si="1"/>
        <v>312.54480000000001</v>
      </c>
      <c r="M19" s="34">
        <f t="shared" si="2"/>
        <v>-256.89760000000001</v>
      </c>
      <c r="N19" s="1">
        <f t="shared" si="3"/>
        <v>0.31254480000000001</v>
      </c>
    </row>
    <row r="20" spans="1:14" ht="15.5" x14ac:dyDescent="0.3">
      <c r="A20" s="1">
        <v>14</v>
      </c>
      <c r="B20" s="17">
        <v>1200</v>
      </c>
      <c r="C20" s="17">
        <v>-145.80000000000001</v>
      </c>
      <c r="D20" s="8">
        <v>71.599999999999994</v>
      </c>
      <c r="E20" s="55">
        <v>85.9</v>
      </c>
      <c r="F20" s="47">
        <v>217.4</v>
      </c>
      <c r="G20" s="6">
        <v>114</v>
      </c>
      <c r="H20" s="6">
        <v>-61.1</v>
      </c>
      <c r="I20" s="8">
        <v>186.5</v>
      </c>
      <c r="J20" s="8">
        <v>-33.96</v>
      </c>
      <c r="K20" s="34">
        <f t="shared" si="0"/>
        <v>-732.03264000000001</v>
      </c>
      <c r="L20" s="34">
        <f t="shared" si="1"/>
        <v>359.40560000000005</v>
      </c>
      <c r="M20" s="34">
        <f t="shared" si="2"/>
        <v>-255.64240000000001</v>
      </c>
      <c r="N20" s="1">
        <f t="shared" si="3"/>
        <v>0.35940560000000005</v>
      </c>
    </row>
    <row r="21" spans="1:14" ht="15.5" x14ac:dyDescent="0.3">
      <c r="A21" s="1">
        <v>15</v>
      </c>
      <c r="B21" s="17">
        <v>1300</v>
      </c>
      <c r="C21" s="17">
        <v>-151.69999999999999</v>
      </c>
      <c r="D21" s="8">
        <v>75</v>
      </c>
      <c r="E21" s="47">
        <v>97.5</v>
      </c>
      <c r="F21" s="47">
        <v>226.7</v>
      </c>
      <c r="G21" s="17">
        <v>118</v>
      </c>
      <c r="H21" s="8">
        <v>-60.6</v>
      </c>
      <c r="I21" s="6">
        <v>207</v>
      </c>
      <c r="J21" s="17">
        <v>-34.81</v>
      </c>
      <c r="K21" s="34">
        <f t="shared" si="0"/>
        <v>-825.12663999999995</v>
      </c>
      <c r="L21" s="34">
        <f t="shared" si="1"/>
        <v>407.94</v>
      </c>
      <c r="M21" s="34">
        <f t="shared" si="2"/>
        <v>-253.55040000000002</v>
      </c>
      <c r="N21" s="1">
        <f t="shared" si="3"/>
        <v>0.40794000000000002</v>
      </c>
    </row>
    <row r="22" spans="1:14" ht="15.5" x14ac:dyDescent="0.3">
      <c r="A22" s="1">
        <v>16</v>
      </c>
      <c r="B22" s="17">
        <v>1400</v>
      </c>
      <c r="C22" s="47">
        <v>-157.4</v>
      </c>
      <c r="D22" s="17">
        <v>78.099999999999994</v>
      </c>
      <c r="E22" s="17">
        <v>109.4</v>
      </c>
      <c r="F22" s="17">
        <v>235.5</v>
      </c>
      <c r="G22" s="6">
        <v>121</v>
      </c>
      <c r="H22" s="47">
        <v>-60</v>
      </c>
      <c r="I22" s="47">
        <v>227.7</v>
      </c>
      <c r="J22" s="8">
        <v>-35.54</v>
      </c>
      <c r="K22" s="34">
        <f t="shared" si="0"/>
        <v>-921.98624000000007</v>
      </c>
      <c r="L22" s="34">
        <f t="shared" si="1"/>
        <v>457.72960000000006</v>
      </c>
      <c r="M22" s="34">
        <f t="shared" si="2"/>
        <v>-251.04000000000002</v>
      </c>
      <c r="N22" s="1">
        <f t="shared" si="3"/>
        <v>0.45772960000000007</v>
      </c>
    </row>
    <row r="23" spans="1:14" ht="15.5" x14ac:dyDescent="0.3">
      <c r="A23" s="1">
        <v>17</v>
      </c>
      <c r="B23" s="3">
        <v>1500</v>
      </c>
      <c r="C23" s="3">
        <v>-162.9</v>
      </c>
      <c r="D23" s="3">
        <v>81.099999999999994</v>
      </c>
      <c r="E23" s="3">
        <v>121.6</v>
      </c>
      <c r="F23" s="3">
        <v>244</v>
      </c>
      <c r="G23" s="3">
        <v>124</v>
      </c>
      <c r="H23" s="3">
        <v>-59.1</v>
      </c>
      <c r="I23" s="3">
        <v>248.2</v>
      </c>
      <c r="J23" s="3">
        <v>-35.159999999999997</v>
      </c>
      <c r="K23" s="34">
        <f t="shared" si="0"/>
        <v>-1022.3604</v>
      </c>
      <c r="L23" s="34">
        <f t="shared" si="1"/>
        <v>508.77440000000001</v>
      </c>
      <c r="M23" s="34">
        <f t="shared" si="2"/>
        <v>-247.27440000000001</v>
      </c>
      <c r="N23" s="1">
        <f t="shared" si="3"/>
        <v>0.50877439999999996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C5B80-610C-4583-898C-ADB12E3F684C}">
  <dimension ref="A1:N23"/>
  <sheetViews>
    <sheetView workbookViewId="0">
      <selection activeCell="N5" sqref="N5:N23"/>
    </sheetView>
  </sheetViews>
  <sheetFormatPr defaultRowHeight="13" x14ac:dyDescent="0.3"/>
  <cols>
    <col min="2" max="2" width="9" bestFit="1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12.6992187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8">
        <v>0</v>
      </c>
      <c r="C7" s="8">
        <v>0</v>
      </c>
      <c r="D7" s="8">
        <v>0</v>
      </c>
      <c r="E7" s="9">
        <v>0</v>
      </c>
      <c r="F7" s="8">
        <v>0</v>
      </c>
      <c r="G7" s="38">
        <v>0</v>
      </c>
      <c r="H7" s="38">
        <v>-38.619999999999997</v>
      </c>
      <c r="I7" s="9">
        <v>-38.619999999999997</v>
      </c>
      <c r="J7" s="3" t="s">
        <v>0</v>
      </c>
      <c r="K7" s="1">
        <f>C7*B7*$B$1</f>
        <v>0</v>
      </c>
      <c r="L7" s="1">
        <f>E7*$B$2</f>
        <v>0</v>
      </c>
      <c r="M7" s="1">
        <f>H7*$B$2</f>
        <v>-161.58608000000001</v>
      </c>
      <c r="N7" s="1">
        <f>E7*$B$1</f>
        <v>0</v>
      </c>
    </row>
    <row r="8" spans="1:14" ht="15.5" x14ac:dyDescent="0.3">
      <c r="A8" s="1">
        <v>2</v>
      </c>
      <c r="B8" s="3">
        <v>200</v>
      </c>
      <c r="C8" s="3">
        <v>-69.25</v>
      </c>
      <c r="D8" s="3">
        <v>21.34</v>
      </c>
      <c r="E8" s="18">
        <v>4.2670000000000003</v>
      </c>
      <c r="F8" s="3">
        <v>90.59</v>
      </c>
      <c r="G8" s="42">
        <v>32.049999999999997</v>
      </c>
      <c r="H8" s="42">
        <v>-47.35</v>
      </c>
      <c r="I8" s="38">
        <v>-12.98</v>
      </c>
      <c r="J8" s="3">
        <v>14.18</v>
      </c>
      <c r="K8" s="1">
        <f t="shared" ref="K8:K23" si="0">C8*B8*$B$1</f>
        <v>-57.948400000000007</v>
      </c>
      <c r="L8" s="1">
        <f t="shared" ref="L8:L23" si="1">E8*$B$2</f>
        <v>17.853128000000002</v>
      </c>
      <c r="M8" s="1">
        <f t="shared" ref="M8:M23" si="2">H8*$B$2</f>
        <v>-198.11240000000001</v>
      </c>
      <c r="N8" s="1">
        <f>E8*$B$1</f>
        <v>1.7853128000000003E-2</v>
      </c>
    </row>
    <row r="9" spans="1:14" ht="15.5" x14ac:dyDescent="0.3">
      <c r="A9" s="1">
        <v>3</v>
      </c>
      <c r="B9" s="28">
        <v>273.14999999999998</v>
      </c>
      <c r="C9" s="28">
        <v>-76.53</v>
      </c>
      <c r="D9" s="28">
        <v>25.64</v>
      </c>
      <c r="E9" s="31">
        <v>7.0039999999999996</v>
      </c>
      <c r="F9" s="28">
        <v>102.17</v>
      </c>
      <c r="G9" s="28">
        <v>42.61</v>
      </c>
      <c r="H9" s="28">
        <v>-49.93</v>
      </c>
      <c r="I9" s="54">
        <v>0</v>
      </c>
      <c r="J9" s="54">
        <v>0</v>
      </c>
      <c r="K9" s="1">
        <f t="shared" si="0"/>
        <v>-87.463045188000009</v>
      </c>
      <c r="L9" s="1">
        <f t="shared" si="1"/>
        <v>29.304735999999998</v>
      </c>
      <c r="M9" s="1">
        <f t="shared" si="2"/>
        <v>-208.90712000000002</v>
      </c>
      <c r="N9" s="1">
        <f t="shared" ref="N9:N23" si="3">E9*$B$1</f>
        <v>2.9304736000000001E-2</v>
      </c>
    </row>
    <row r="10" spans="1:14" ht="15.5" x14ac:dyDescent="0.3">
      <c r="A10" s="1">
        <v>4</v>
      </c>
      <c r="B10" s="28">
        <v>298.14999999999998</v>
      </c>
      <c r="C10" s="8">
        <v>-78.84</v>
      </c>
      <c r="D10" s="28">
        <v>27.21</v>
      </c>
      <c r="E10" s="28">
        <v>8.11</v>
      </c>
      <c r="F10" s="28">
        <v>106.06</v>
      </c>
      <c r="G10" s="28">
        <v>45.9</v>
      </c>
      <c r="H10" s="8">
        <v>-50.74</v>
      </c>
      <c r="I10" s="28">
        <v>4.62</v>
      </c>
      <c r="J10" s="8">
        <v>-3.39</v>
      </c>
      <c r="K10" s="1">
        <f t="shared" si="0"/>
        <v>-98.349714864000006</v>
      </c>
      <c r="L10" s="1">
        <f t="shared" si="1"/>
        <v>33.93224</v>
      </c>
      <c r="M10" s="1">
        <f t="shared" si="2"/>
        <v>-212.29616000000001</v>
      </c>
      <c r="N10" s="1">
        <f t="shared" si="3"/>
        <v>3.3932240000000002E-2</v>
      </c>
    </row>
    <row r="11" spans="1:14" ht="15.5" x14ac:dyDescent="0.3">
      <c r="A11" s="1">
        <v>5</v>
      </c>
      <c r="B11" s="28">
        <v>300</v>
      </c>
      <c r="C11" s="8">
        <v>-79</v>
      </c>
      <c r="D11" s="28">
        <v>27.33</v>
      </c>
      <c r="E11" s="28">
        <v>8.1999999999999993</v>
      </c>
      <c r="F11" s="28">
        <v>106.33</v>
      </c>
      <c r="G11" s="28">
        <v>46.14</v>
      </c>
      <c r="H11" s="8">
        <v>-50.8</v>
      </c>
      <c r="I11" s="28">
        <v>4.97</v>
      </c>
      <c r="J11" s="8">
        <v>-3.62</v>
      </c>
      <c r="K11" s="1">
        <f t="shared" si="0"/>
        <v>-99.160800000000009</v>
      </c>
      <c r="L11" s="1">
        <f t="shared" si="1"/>
        <v>34.308799999999998</v>
      </c>
      <c r="M11" s="1">
        <f t="shared" si="2"/>
        <v>-212.5472</v>
      </c>
      <c r="N11" s="1">
        <f t="shared" si="3"/>
        <v>3.43088E-2</v>
      </c>
    </row>
    <row r="12" spans="1:14" ht="15.5" x14ac:dyDescent="0.3">
      <c r="A12" s="1">
        <v>6</v>
      </c>
      <c r="B12" s="28">
        <v>400</v>
      </c>
      <c r="C12" s="8">
        <f>-87.73</f>
        <v>-87.73</v>
      </c>
      <c r="D12" s="8">
        <v>33.6</v>
      </c>
      <c r="E12" s="54">
        <v>13.44</v>
      </c>
      <c r="F12" s="54">
        <v>121.33</v>
      </c>
      <c r="G12" s="54">
        <v>58.48</v>
      </c>
      <c r="H12" s="54">
        <f>-53.77</f>
        <v>-53.77</v>
      </c>
      <c r="I12" s="8">
        <v>24.02</v>
      </c>
      <c r="J12" s="8">
        <v>-13.13</v>
      </c>
      <c r="K12" s="1">
        <f t="shared" si="0"/>
        <v>-146.824928</v>
      </c>
      <c r="L12" s="1">
        <f t="shared" si="1"/>
        <v>56.232959999999999</v>
      </c>
      <c r="M12" s="1">
        <f t="shared" si="2"/>
        <v>-224.97368000000003</v>
      </c>
      <c r="N12" s="1">
        <f t="shared" si="3"/>
        <v>5.6232959999999999E-2</v>
      </c>
    </row>
    <row r="13" spans="1:14" ht="15.5" x14ac:dyDescent="0.3">
      <c r="A13" s="1">
        <v>7</v>
      </c>
      <c r="B13" s="28">
        <v>500</v>
      </c>
      <c r="C13" s="28">
        <v>-95.88</v>
      </c>
      <c r="D13" s="3">
        <v>39.69</v>
      </c>
      <c r="E13" s="54">
        <v>19.84</v>
      </c>
      <c r="F13" s="54">
        <v>135.57</v>
      </c>
      <c r="G13" s="54">
        <v>69.39</v>
      </c>
      <c r="H13" s="54">
        <v>-56.21</v>
      </c>
      <c r="I13" s="3">
        <v>43.77</v>
      </c>
      <c r="J13" s="28">
        <v>-19.13</v>
      </c>
      <c r="K13" s="1">
        <f t="shared" si="0"/>
        <v>-200.58096</v>
      </c>
      <c r="L13" s="1">
        <f t="shared" si="1"/>
        <v>83.010559999999998</v>
      </c>
      <c r="M13" s="1">
        <f t="shared" si="2"/>
        <v>-235.18264000000002</v>
      </c>
      <c r="N13" s="1">
        <f t="shared" si="3"/>
        <v>8.3010559999999997E-2</v>
      </c>
    </row>
    <row r="14" spans="1:14" ht="15.5" x14ac:dyDescent="0.3">
      <c r="A14" s="1">
        <v>8</v>
      </c>
      <c r="B14" s="28">
        <v>600</v>
      </c>
      <c r="C14" s="28">
        <v>-103.7</v>
      </c>
      <c r="D14" s="8">
        <v>45.4</v>
      </c>
      <c r="E14" s="28">
        <v>27.26</v>
      </c>
      <c r="F14" s="28">
        <v>149.1</v>
      </c>
      <c r="G14" s="28">
        <v>78.8</v>
      </c>
      <c r="H14" s="8">
        <v>-58.1</v>
      </c>
      <c r="I14" s="54">
        <v>63.9</v>
      </c>
      <c r="J14" s="8">
        <v>-23.29</v>
      </c>
      <c r="K14" s="1">
        <f t="shared" si="0"/>
        <v>-260.32848000000001</v>
      </c>
      <c r="L14" s="1">
        <f t="shared" si="1"/>
        <v>114.05584000000002</v>
      </c>
      <c r="M14" s="1">
        <f t="shared" si="2"/>
        <v>-243.09040000000002</v>
      </c>
      <c r="N14" s="1">
        <f t="shared" si="3"/>
        <v>0.11405584000000002</v>
      </c>
    </row>
    <row r="15" spans="1:14" ht="15.5" x14ac:dyDescent="0.3">
      <c r="A15" s="1">
        <v>9</v>
      </c>
      <c r="B15" s="28">
        <v>700</v>
      </c>
      <c r="C15" s="8">
        <v>-111.1</v>
      </c>
      <c r="D15" s="28">
        <v>50.8</v>
      </c>
      <c r="E15" s="28">
        <v>35.57</v>
      </c>
      <c r="F15" s="8">
        <v>161.9</v>
      </c>
      <c r="G15" s="54">
        <v>86.9</v>
      </c>
      <c r="H15" s="28">
        <v>-59.5</v>
      </c>
      <c r="I15" s="54">
        <v>84.4</v>
      </c>
      <c r="J15" s="28">
        <v>-26.35</v>
      </c>
      <c r="K15" s="1">
        <f t="shared" si="0"/>
        <v>-325.38968</v>
      </c>
      <c r="L15" s="1">
        <f t="shared" si="1"/>
        <v>148.82488000000001</v>
      </c>
      <c r="M15" s="1">
        <f t="shared" si="2"/>
        <v>-248.94800000000001</v>
      </c>
      <c r="N15" s="1">
        <f t="shared" si="3"/>
        <v>0.14882488000000002</v>
      </c>
    </row>
    <row r="16" spans="1:14" ht="15.5" x14ac:dyDescent="0.3">
      <c r="A16" s="1">
        <v>10</v>
      </c>
      <c r="B16" s="28">
        <v>800</v>
      </c>
      <c r="C16" s="28">
        <v>-118.2</v>
      </c>
      <c r="D16" s="28">
        <v>55.8</v>
      </c>
      <c r="E16" s="28">
        <v>44.6</v>
      </c>
      <c r="F16" s="28">
        <v>174</v>
      </c>
      <c r="G16" s="28">
        <v>93.9</v>
      </c>
      <c r="H16" s="8">
        <v>-60.5</v>
      </c>
      <c r="I16" s="8">
        <v>105</v>
      </c>
      <c r="J16" s="8">
        <v>-28.7</v>
      </c>
      <c r="K16" s="1">
        <f t="shared" si="0"/>
        <v>-395.63904000000002</v>
      </c>
      <c r="L16" s="1">
        <f t="shared" si="1"/>
        <v>186.60640000000001</v>
      </c>
      <c r="M16" s="1">
        <f t="shared" si="2"/>
        <v>-253.13200000000001</v>
      </c>
      <c r="N16" s="1">
        <f t="shared" si="3"/>
        <v>0.18660640000000001</v>
      </c>
    </row>
    <row r="17" spans="1:14" ht="15.5" x14ac:dyDescent="0.3">
      <c r="A17" s="1">
        <v>11</v>
      </c>
      <c r="B17" s="28">
        <v>900</v>
      </c>
      <c r="C17" s="28">
        <v>-125</v>
      </c>
      <c r="D17" s="28">
        <v>60.4</v>
      </c>
      <c r="E17" s="28">
        <v>54.3</v>
      </c>
      <c r="F17" s="8">
        <v>185.4</v>
      </c>
      <c r="G17" s="8">
        <v>100</v>
      </c>
      <c r="H17" s="6">
        <v>-61.1</v>
      </c>
      <c r="I17" s="6">
        <v>125.8</v>
      </c>
      <c r="J17" s="28">
        <v>-30.54</v>
      </c>
      <c r="K17" s="1">
        <f t="shared" si="0"/>
        <v>-470.70000000000005</v>
      </c>
      <c r="L17" s="1">
        <f t="shared" si="1"/>
        <v>227.19120000000001</v>
      </c>
      <c r="M17" s="1">
        <f t="shared" si="2"/>
        <v>-255.64240000000001</v>
      </c>
      <c r="N17" s="1">
        <f t="shared" si="3"/>
        <v>0.22719120000000001</v>
      </c>
    </row>
    <row r="18" spans="1:14" ht="15.5" x14ac:dyDescent="0.3">
      <c r="A18" s="1">
        <v>12</v>
      </c>
      <c r="B18" s="28">
        <v>1000</v>
      </c>
      <c r="C18" s="6">
        <v>-131.6</v>
      </c>
      <c r="D18" s="28">
        <v>64.599999999999994</v>
      </c>
      <c r="E18" s="28">
        <v>64.599999999999994</v>
      </c>
      <c r="F18" s="28">
        <v>196.2</v>
      </c>
      <c r="G18" s="28">
        <v>105.2</v>
      </c>
      <c r="H18" s="8">
        <v>-61.3</v>
      </c>
      <c r="I18" s="8">
        <v>146.6</v>
      </c>
      <c r="J18" s="8">
        <v>-32.03</v>
      </c>
      <c r="K18" s="1">
        <f t="shared" si="0"/>
        <v>-550.61440000000005</v>
      </c>
      <c r="L18" s="1">
        <f t="shared" si="1"/>
        <v>270.28640000000001</v>
      </c>
      <c r="M18" s="1">
        <f t="shared" si="2"/>
        <v>-256.47919999999999</v>
      </c>
      <c r="N18" s="1">
        <f t="shared" si="3"/>
        <v>0.27028639999999998</v>
      </c>
    </row>
    <row r="19" spans="1:14" ht="15.5" x14ac:dyDescent="0.3">
      <c r="A19" s="1">
        <v>13</v>
      </c>
      <c r="B19" s="28">
        <v>1100</v>
      </c>
      <c r="C19" s="8">
        <v>-137.9</v>
      </c>
      <c r="D19" s="28">
        <v>68.5</v>
      </c>
      <c r="E19" s="28">
        <v>75.3</v>
      </c>
      <c r="F19" s="28">
        <v>206.4</v>
      </c>
      <c r="G19" s="28">
        <v>109.8</v>
      </c>
      <c r="H19" s="6">
        <v>-61.3</v>
      </c>
      <c r="I19" s="8">
        <v>167.3</v>
      </c>
      <c r="J19" s="8">
        <v>-33.25</v>
      </c>
      <c r="K19" s="1">
        <f t="shared" si="0"/>
        <v>-634.67096000000004</v>
      </c>
      <c r="L19" s="1">
        <f t="shared" si="1"/>
        <v>315.05520000000001</v>
      </c>
      <c r="M19" s="1">
        <f t="shared" si="2"/>
        <v>-256.47919999999999</v>
      </c>
      <c r="N19" s="1">
        <f t="shared" si="3"/>
        <v>0.31505519999999998</v>
      </c>
    </row>
    <row r="20" spans="1:14" ht="15.5" x14ac:dyDescent="0.3">
      <c r="A20" s="1">
        <v>14</v>
      </c>
      <c r="B20" s="6">
        <v>1200</v>
      </c>
      <c r="C20" s="8">
        <v>-144</v>
      </c>
      <c r="D20" s="28">
        <v>72.099999999999994</v>
      </c>
      <c r="E20" s="28">
        <v>86.5</v>
      </c>
      <c r="F20" s="28">
        <v>216.1</v>
      </c>
      <c r="G20" s="8">
        <v>113.7</v>
      </c>
      <c r="H20" s="8">
        <v>-61</v>
      </c>
      <c r="I20" s="8">
        <v>188.1</v>
      </c>
      <c r="J20" s="28">
        <v>-34.26</v>
      </c>
      <c r="K20" s="1">
        <f t="shared" si="0"/>
        <v>-722.99520000000007</v>
      </c>
      <c r="L20" s="1">
        <f t="shared" si="1"/>
        <v>361.916</v>
      </c>
      <c r="M20" s="1">
        <f t="shared" si="2"/>
        <v>-255.22400000000002</v>
      </c>
      <c r="N20" s="1">
        <f t="shared" si="3"/>
        <v>0.36191600000000002</v>
      </c>
    </row>
    <row r="21" spans="1:14" ht="15.5" x14ac:dyDescent="0.3">
      <c r="A21" s="1">
        <v>15</v>
      </c>
      <c r="B21" s="28">
        <v>1300</v>
      </c>
      <c r="C21" s="8">
        <v>-150</v>
      </c>
      <c r="D21" s="28">
        <v>75.400000000000006</v>
      </c>
      <c r="E21" s="28">
        <v>98.7</v>
      </c>
      <c r="F21" s="28">
        <v>225.4</v>
      </c>
      <c r="G21" s="28">
        <v>117</v>
      </c>
      <c r="H21" s="8">
        <v>-60.6</v>
      </c>
      <c r="I21" s="54">
        <v>208.8</v>
      </c>
      <c r="J21" s="6">
        <v>-35.11</v>
      </c>
      <c r="K21" s="1">
        <f t="shared" si="0"/>
        <v>-815.88</v>
      </c>
      <c r="L21" s="1">
        <f t="shared" si="1"/>
        <v>412.96080000000001</v>
      </c>
      <c r="M21" s="1">
        <f t="shared" si="2"/>
        <v>-253.55040000000002</v>
      </c>
      <c r="N21" s="1">
        <f t="shared" si="3"/>
        <v>0.41296080000000002</v>
      </c>
    </row>
    <row r="22" spans="1:14" ht="15.5" x14ac:dyDescent="0.3">
      <c r="A22" s="1">
        <v>16</v>
      </c>
      <c r="B22" s="8">
        <v>1400</v>
      </c>
      <c r="C22" s="8">
        <v>-155.69999999999999</v>
      </c>
      <c r="D22" s="28">
        <v>78.5</v>
      </c>
      <c r="E22" s="8">
        <v>110</v>
      </c>
      <c r="F22" s="8">
        <v>234.2</v>
      </c>
      <c r="G22" s="28">
        <v>121</v>
      </c>
      <c r="H22" s="28">
        <v>-59.9</v>
      </c>
      <c r="I22" s="28">
        <v>229.6</v>
      </c>
      <c r="J22" s="3">
        <v>35.840000000000003</v>
      </c>
      <c r="K22" s="1">
        <f t="shared" si="0"/>
        <v>-912.02831999999989</v>
      </c>
      <c r="L22" s="1">
        <f t="shared" si="1"/>
        <v>460.24</v>
      </c>
      <c r="M22" s="1">
        <f t="shared" si="2"/>
        <v>-250.6216</v>
      </c>
      <c r="N22" s="1">
        <f t="shared" si="3"/>
        <v>0.46024000000000004</v>
      </c>
    </row>
    <row r="23" spans="1:14" ht="15.5" x14ac:dyDescent="0.3">
      <c r="A23" s="1">
        <v>17</v>
      </c>
      <c r="B23" s="6">
        <v>1500</v>
      </c>
      <c r="C23" s="28">
        <v>-161.19999999999999</v>
      </c>
      <c r="D23" s="28">
        <v>81.400000000000006</v>
      </c>
      <c r="E23" s="8">
        <v>122.2</v>
      </c>
      <c r="F23" s="28">
        <v>242.6</v>
      </c>
      <c r="G23" s="28">
        <v>123</v>
      </c>
      <c r="H23" s="28">
        <v>-59.1</v>
      </c>
      <c r="I23" s="28">
        <v>250.2</v>
      </c>
      <c r="J23" s="3">
        <v>36.46</v>
      </c>
      <c r="K23" s="1">
        <f t="shared" si="0"/>
        <v>-1011.6912</v>
      </c>
      <c r="L23" s="1">
        <f t="shared" si="1"/>
        <v>511.28480000000002</v>
      </c>
      <c r="M23" s="1">
        <f t="shared" si="2"/>
        <v>-247.27440000000001</v>
      </c>
      <c r="N23" s="1">
        <f t="shared" si="3"/>
        <v>0.51128479999999998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620E7-B234-4FDB-985C-E1153C8D2EEE}">
  <dimension ref="A1:N23"/>
  <sheetViews>
    <sheetView workbookViewId="0">
      <selection activeCell="N5" sqref="N5:N23"/>
    </sheetView>
  </sheetViews>
  <sheetFormatPr defaultRowHeight="13" x14ac:dyDescent="0.3"/>
  <cols>
    <col min="2" max="2" width="9" bestFit="1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12.6992187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8">
        <v>0</v>
      </c>
      <c r="C7" s="38">
        <v>0</v>
      </c>
      <c r="D7" s="38">
        <v>0</v>
      </c>
      <c r="E7" s="38">
        <v>0</v>
      </c>
      <c r="F7" s="38">
        <v>0</v>
      </c>
      <c r="G7" s="42">
        <v>0</v>
      </c>
      <c r="H7" s="9">
        <v>-38.92</v>
      </c>
      <c r="I7" s="9">
        <v>-38.92</v>
      </c>
      <c r="J7" s="38" t="s">
        <v>0</v>
      </c>
      <c r="K7" s="1">
        <f>C7*B7*$B$1</f>
        <v>0</v>
      </c>
      <c r="L7" s="1">
        <f>E7*$B$2</f>
        <v>0</v>
      </c>
      <c r="M7" s="1">
        <f>H7*$B$2</f>
        <v>-162.84128000000001</v>
      </c>
      <c r="N7" s="1">
        <f>E7*$B$1</f>
        <v>0</v>
      </c>
    </row>
    <row r="8" spans="1:14" ht="15.5" x14ac:dyDescent="0.3">
      <c r="A8" s="1">
        <v>2</v>
      </c>
      <c r="B8" s="38">
        <v>200</v>
      </c>
      <c r="C8" s="9">
        <v>-65.78</v>
      </c>
      <c r="D8" s="38">
        <v>20.76</v>
      </c>
      <c r="E8" s="52">
        <v>4.1509999999999998</v>
      </c>
      <c r="F8" s="9">
        <v>86.54</v>
      </c>
      <c r="G8" s="38">
        <v>30.59</v>
      </c>
      <c r="H8" s="9">
        <v>-47.76</v>
      </c>
      <c r="I8" s="6">
        <v>-12.58</v>
      </c>
      <c r="J8" s="9">
        <v>13.74</v>
      </c>
      <c r="K8" s="1">
        <f t="shared" ref="K8:K23" si="0">C8*B8*$B$1</f>
        <v>-55.044704000000003</v>
      </c>
      <c r="L8" s="1">
        <f t="shared" ref="L8:L23" si="1">E8*$B$2</f>
        <v>17.367784</v>
      </c>
      <c r="M8" s="1">
        <f t="shared" ref="M8:M23" si="2">H8*$B$2</f>
        <v>-199.82784000000001</v>
      </c>
      <c r="N8" s="1">
        <f>E8*$B$1</f>
        <v>1.7367784000000001E-2</v>
      </c>
    </row>
    <row r="9" spans="1:14" ht="15.5" x14ac:dyDescent="0.3">
      <c r="A9" s="1">
        <v>3</v>
      </c>
      <c r="B9" s="9">
        <v>273.14999999999998</v>
      </c>
      <c r="C9" s="9">
        <v>-72.83</v>
      </c>
      <c r="D9" s="38">
        <v>24.85</v>
      </c>
      <c r="E9" s="40">
        <v>6.7880000000000003</v>
      </c>
      <c r="F9" s="38">
        <v>97.69</v>
      </c>
      <c r="G9" s="9">
        <v>41.42</v>
      </c>
      <c r="H9" s="38">
        <v>-50.44</v>
      </c>
      <c r="I9" s="38">
        <v>0.72</v>
      </c>
      <c r="J9" s="9">
        <v>-0.56999999999999995</v>
      </c>
      <c r="K9" s="1">
        <f t="shared" si="0"/>
        <v>-83.234464667999987</v>
      </c>
      <c r="L9" s="1">
        <f t="shared" si="1"/>
        <v>28.400992000000002</v>
      </c>
      <c r="M9" s="1">
        <f t="shared" si="2"/>
        <v>-211.04096000000001</v>
      </c>
      <c r="N9" s="1">
        <f t="shared" ref="N9:N23" si="3">E9*$B$1</f>
        <v>2.8400992000000003E-2</v>
      </c>
    </row>
    <row r="10" spans="1:14" ht="15.5" x14ac:dyDescent="0.3">
      <c r="A10" s="1">
        <v>4</v>
      </c>
      <c r="B10" s="38">
        <v>298.14999999999998</v>
      </c>
      <c r="C10" s="38">
        <v>-75.08</v>
      </c>
      <c r="D10" s="38">
        <v>26.4</v>
      </c>
      <c r="E10" s="38">
        <v>7.87</v>
      </c>
      <c r="F10" s="9">
        <v>101.48</v>
      </c>
      <c r="G10" s="9">
        <v>44.93</v>
      </c>
      <c r="H10" s="6">
        <v>-51.28</v>
      </c>
      <c r="I10" s="42">
        <v>5.45</v>
      </c>
      <c r="J10" s="38">
        <v>-3.99</v>
      </c>
      <c r="K10" s="1">
        <f t="shared" si="0"/>
        <v>-93.659266767999995</v>
      </c>
      <c r="L10" s="1">
        <f t="shared" si="1"/>
        <v>32.928080000000001</v>
      </c>
      <c r="M10" s="1">
        <f t="shared" si="2"/>
        <v>-214.55552</v>
      </c>
      <c r="N10" s="1">
        <f t="shared" si="3"/>
        <v>3.2928080000000005E-2</v>
      </c>
    </row>
    <row r="11" spans="1:14" ht="15.5" x14ac:dyDescent="0.3">
      <c r="A11" s="1">
        <v>5</v>
      </c>
      <c r="B11" s="38">
        <v>300</v>
      </c>
      <c r="C11" s="38">
        <v>-75.239999999999995</v>
      </c>
      <c r="D11" s="38">
        <v>26.51</v>
      </c>
      <c r="E11" s="38">
        <v>7.95</v>
      </c>
      <c r="F11" s="9">
        <v>101.75</v>
      </c>
      <c r="G11" s="8">
        <v>45.19</v>
      </c>
      <c r="H11" s="8">
        <v>-51.34</v>
      </c>
      <c r="I11" s="42">
        <v>5.8</v>
      </c>
      <c r="J11" s="8">
        <v>-4.2300000000000004</v>
      </c>
      <c r="K11" s="1">
        <f t="shared" si="0"/>
        <v>-94.441248000000002</v>
      </c>
      <c r="L11" s="1">
        <f t="shared" si="1"/>
        <v>33.262799999999999</v>
      </c>
      <c r="M11" s="1">
        <f t="shared" si="2"/>
        <v>-214.80656000000002</v>
      </c>
      <c r="N11" s="1">
        <f t="shared" si="3"/>
        <v>3.3262800000000002E-2</v>
      </c>
    </row>
    <row r="12" spans="1:14" ht="15.5" x14ac:dyDescent="0.3">
      <c r="A12" s="1">
        <v>6</v>
      </c>
      <c r="B12" s="38">
        <v>400</v>
      </c>
      <c r="C12" s="9">
        <v>-83.73</v>
      </c>
      <c r="D12" s="38">
        <v>32.880000000000003</v>
      </c>
      <c r="E12" s="6">
        <v>13.15</v>
      </c>
      <c r="F12" s="6">
        <v>116.61</v>
      </c>
      <c r="G12" s="42">
        <v>58.46</v>
      </c>
      <c r="H12" s="9">
        <v>-54.36</v>
      </c>
      <c r="I12" s="38">
        <v>25.33</v>
      </c>
      <c r="J12" s="9">
        <v>-13.84</v>
      </c>
      <c r="K12" s="1">
        <f t="shared" si="0"/>
        <v>-140.130528</v>
      </c>
      <c r="L12" s="1">
        <f t="shared" si="1"/>
        <v>55.019600000000004</v>
      </c>
      <c r="M12" s="1">
        <f t="shared" si="2"/>
        <v>-227.44224</v>
      </c>
      <c r="N12" s="1">
        <f t="shared" si="3"/>
        <v>5.5019600000000002E-2</v>
      </c>
    </row>
    <row r="13" spans="1:14" ht="15.5" x14ac:dyDescent="0.3">
      <c r="A13" s="1">
        <v>7</v>
      </c>
      <c r="B13" s="38">
        <v>500</v>
      </c>
      <c r="C13" s="6">
        <v>-91.75</v>
      </c>
      <c r="D13" s="38">
        <v>39.17</v>
      </c>
      <c r="E13" s="9">
        <v>19.59</v>
      </c>
      <c r="F13" s="6">
        <v>130.91999999999999</v>
      </c>
      <c r="G13" s="38">
        <v>70.08</v>
      </c>
      <c r="H13" s="9">
        <v>-56.77</v>
      </c>
      <c r="I13" s="9">
        <v>45.54</v>
      </c>
      <c r="J13" s="9">
        <v>-19.899999999999999</v>
      </c>
      <c r="K13" s="1">
        <f t="shared" si="0"/>
        <v>-191.941</v>
      </c>
      <c r="L13" s="1">
        <f t="shared" si="1"/>
        <v>81.964560000000006</v>
      </c>
      <c r="M13" s="1">
        <f t="shared" si="2"/>
        <v>-237.52568000000002</v>
      </c>
      <c r="N13" s="1">
        <f t="shared" si="3"/>
        <v>8.1964560000000006E-2</v>
      </c>
    </row>
    <row r="14" spans="1:14" ht="15.5" x14ac:dyDescent="0.3">
      <c r="A14" s="1">
        <v>8</v>
      </c>
      <c r="B14" s="38">
        <v>600</v>
      </c>
      <c r="C14" s="9">
        <v>-99.4</v>
      </c>
      <c r="D14" s="9">
        <v>45.2</v>
      </c>
      <c r="E14" s="38">
        <v>27.1</v>
      </c>
      <c r="F14" s="9">
        <v>144.6</v>
      </c>
      <c r="G14" s="38">
        <v>80</v>
      </c>
      <c r="H14" s="9">
        <v>-58.6</v>
      </c>
      <c r="I14" s="38">
        <v>66.2</v>
      </c>
      <c r="J14" s="38">
        <v>-24.1</v>
      </c>
      <c r="K14" s="1">
        <f t="shared" si="0"/>
        <v>-249.53376</v>
      </c>
      <c r="L14" s="1">
        <f t="shared" si="1"/>
        <v>113.38640000000001</v>
      </c>
      <c r="M14" s="1">
        <f t="shared" si="2"/>
        <v>-245.18240000000003</v>
      </c>
      <c r="N14" s="1">
        <f t="shared" si="3"/>
        <v>0.11338640000000001</v>
      </c>
    </row>
    <row r="15" spans="1:14" ht="15.5" x14ac:dyDescent="0.3">
      <c r="A15" s="1">
        <v>9</v>
      </c>
      <c r="B15" s="38">
        <v>700</v>
      </c>
      <c r="C15" s="9">
        <v>-106.8</v>
      </c>
      <c r="D15" s="38">
        <v>50.8</v>
      </c>
      <c r="E15" s="38">
        <v>35.54</v>
      </c>
      <c r="F15" s="9">
        <v>157.6</v>
      </c>
      <c r="G15" s="38">
        <v>88.5</v>
      </c>
      <c r="H15" s="38">
        <v>-59.9</v>
      </c>
      <c r="I15" s="6">
        <v>87.1</v>
      </c>
      <c r="J15" s="9">
        <v>-27.18</v>
      </c>
      <c r="K15" s="1">
        <f t="shared" si="0"/>
        <v>-312.79584</v>
      </c>
      <c r="L15" s="1">
        <f t="shared" si="1"/>
        <v>148.69936000000001</v>
      </c>
      <c r="M15" s="1">
        <f t="shared" si="2"/>
        <v>-250.6216</v>
      </c>
      <c r="N15" s="1">
        <f t="shared" si="3"/>
        <v>0.14869936</v>
      </c>
    </row>
    <row r="16" spans="1:14" ht="15.5" x14ac:dyDescent="0.3">
      <c r="A16" s="1">
        <v>10</v>
      </c>
      <c r="B16" s="38">
        <v>800</v>
      </c>
      <c r="C16" s="6">
        <v>-113.9</v>
      </c>
      <c r="D16" s="38">
        <v>56</v>
      </c>
      <c r="E16" s="9">
        <v>44.8</v>
      </c>
      <c r="F16" s="9">
        <v>169.9</v>
      </c>
      <c r="G16" s="38">
        <v>95.8</v>
      </c>
      <c r="H16" s="8">
        <v>60.7</v>
      </c>
      <c r="I16" s="38">
        <v>108.1</v>
      </c>
      <c r="J16" s="9">
        <v>-29.54</v>
      </c>
      <c r="K16" s="1">
        <f t="shared" si="0"/>
        <v>-381.24608000000001</v>
      </c>
      <c r="L16" s="1">
        <f t="shared" si="1"/>
        <v>187.44319999999999</v>
      </c>
      <c r="M16" s="1">
        <f t="shared" si="2"/>
        <v>253.96880000000002</v>
      </c>
      <c r="N16" s="1">
        <f t="shared" si="3"/>
        <v>0.1874432</v>
      </c>
    </row>
    <row r="17" spans="1:14" ht="15.5" x14ac:dyDescent="0.3">
      <c r="A17" s="1">
        <v>11</v>
      </c>
      <c r="B17" s="38">
        <v>900</v>
      </c>
      <c r="C17" s="9">
        <v>-120.8</v>
      </c>
      <c r="D17" s="38">
        <v>60.8</v>
      </c>
      <c r="E17" s="38">
        <v>54.7</v>
      </c>
      <c r="F17" s="9">
        <v>181.6</v>
      </c>
      <c r="G17" s="9">
        <v>102.1</v>
      </c>
      <c r="H17" s="38">
        <v>-61.1</v>
      </c>
      <c r="I17" s="6">
        <v>129.19999999999999</v>
      </c>
      <c r="J17" s="38">
        <v>-31.38</v>
      </c>
      <c r="K17" s="1">
        <f t="shared" si="0"/>
        <v>-454.88448</v>
      </c>
      <c r="L17" s="1">
        <f t="shared" si="1"/>
        <v>228.86480000000003</v>
      </c>
      <c r="M17" s="1">
        <f t="shared" si="2"/>
        <v>-255.64240000000001</v>
      </c>
      <c r="N17" s="1">
        <f t="shared" si="3"/>
        <v>0.22886480000000003</v>
      </c>
    </row>
    <row r="18" spans="1:14" ht="15.5" x14ac:dyDescent="0.3">
      <c r="A18" s="1">
        <v>12</v>
      </c>
      <c r="B18" s="9">
        <v>1000</v>
      </c>
      <c r="C18" s="9">
        <v>-127.4</v>
      </c>
      <c r="D18" s="38">
        <v>65.2</v>
      </c>
      <c r="E18" s="38">
        <v>65.2</v>
      </c>
      <c r="F18" s="9">
        <v>192.6</v>
      </c>
      <c r="G18" s="9">
        <v>107.6</v>
      </c>
      <c r="H18" s="9">
        <v>-61.1</v>
      </c>
      <c r="I18" s="9">
        <v>150.4</v>
      </c>
      <c r="J18" s="38">
        <v>-32.869999999999997</v>
      </c>
      <c r="K18" s="1">
        <f t="shared" si="0"/>
        <v>-533.04160000000002</v>
      </c>
      <c r="L18" s="1">
        <f t="shared" si="1"/>
        <v>272.79680000000002</v>
      </c>
      <c r="M18" s="1">
        <f t="shared" si="2"/>
        <v>-255.64240000000001</v>
      </c>
      <c r="N18" s="1">
        <f t="shared" si="3"/>
        <v>0.27279680000000001</v>
      </c>
    </row>
    <row r="19" spans="1:14" ht="15.5" x14ac:dyDescent="0.3">
      <c r="A19" s="1">
        <v>13</v>
      </c>
      <c r="B19" s="9">
        <v>1100</v>
      </c>
      <c r="C19" s="9">
        <v>-133.9</v>
      </c>
      <c r="D19" s="38">
        <v>69.2</v>
      </c>
      <c r="E19" s="38">
        <v>76.2</v>
      </c>
      <c r="F19" s="38">
        <v>203.1</v>
      </c>
      <c r="G19" s="6">
        <v>112.4</v>
      </c>
      <c r="H19" s="6">
        <v>-60.8</v>
      </c>
      <c r="I19" s="9">
        <v>171.5</v>
      </c>
      <c r="J19" s="9">
        <v>-34.08</v>
      </c>
      <c r="K19" s="1">
        <f t="shared" si="0"/>
        <v>-616.26136000000008</v>
      </c>
      <c r="L19" s="1">
        <f t="shared" si="1"/>
        <v>318.82080000000002</v>
      </c>
      <c r="M19" s="1">
        <f t="shared" si="2"/>
        <v>-254.38720000000001</v>
      </c>
      <c r="N19" s="1">
        <f t="shared" si="3"/>
        <v>0.31882080000000002</v>
      </c>
    </row>
    <row r="20" spans="1:14" ht="15.5" x14ac:dyDescent="0.3">
      <c r="A20" s="1">
        <v>14</v>
      </c>
      <c r="B20" s="9">
        <v>1200</v>
      </c>
      <c r="C20" s="9">
        <v>-140.1</v>
      </c>
      <c r="D20" s="9">
        <v>73</v>
      </c>
      <c r="E20" s="38">
        <v>87.6</v>
      </c>
      <c r="F20" s="38">
        <v>213.1</v>
      </c>
      <c r="G20" s="38">
        <v>116.6</v>
      </c>
      <c r="H20" s="9">
        <v>-60.2</v>
      </c>
      <c r="I20" s="9">
        <v>192.6</v>
      </c>
      <c r="J20" s="9">
        <v>-35.08</v>
      </c>
      <c r="K20" s="1">
        <f t="shared" si="0"/>
        <v>-703.41408000000001</v>
      </c>
      <c r="L20" s="1">
        <f t="shared" si="1"/>
        <v>366.51839999999999</v>
      </c>
      <c r="M20" s="1">
        <f t="shared" si="2"/>
        <v>-251.87680000000003</v>
      </c>
      <c r="N20" s="1">
        <f t="shared" si="3"/>
        <v>0.36651840000000002</v>
      </c>
    </row>
    <row r="21" spans="1:14" ht="15.5" x14ac:dyDescent="0.3">
      <c r="A21" s="1">
        <v>15</v>
      </c>
      <c r="B21" s="9">
        <v>1300</v>
      </c>
      <c r="C21" s="9">
        <v>-146</v>
      </c>
      <c r="D21" s="38">
        <v>76.5</v>
      </c>
      <c r="E21" s="9">
        <v>99.5</v>
      </c>
      <c r="F21" s="9">
        <v>222.5</v>
      </c>
      <c r="G21" s="9">
        <v>120</v>
      </c>
      <c r="H21" s="9">
        <v>-59.5</v>
      </c>
      <c r="I21" s="9">
        <v>213.7</v>
      </c>
      <c r="J21" s="9">
        <v>-35.92</v>
      </c>
      <c r="K21" s="1">
        <f t="shared" si="0"/>
        <v>-794.1232</v>
      </c>
      <c r="L21" s="1">
        <f t="shared" si="1"/>
        <v>416.30799999999999</v>
      </c>
      <c r="M21" s="1">
        <f t="shared" si="2"/>
        <v>-248.94800000000001</v>
      </c>
      <c r="N21" s="1">
        <f t="shared" si="3"/>
        <v>0.41630800000000001</v>
      </c>
    </row>
    <row r="22" spans="1:14" ht="15.5" x14ac:dyDescent="0.3">
      <c r="A22" s="1">
        <v>16</v>
      </c>
      <c r="B22" s="9">
        <v>1400</v>
      </c>
      <c r="C22" s="9">
        <v>-151.80000000000001</v>
      </c>
      <c r="D22" s="9">
        <v>79.8</v>
      </c>
      <c r="E22" s="9">
        <v>111.7</v>
      </c>
      <c r="F22" s="9">
        <v>231.6</v>
      </c>
      <c r="G22" s="9">
        <v>124</v>
      </c>
      <c r="H22" s="9">
        <v>-58.5</v>
      </c>
      <c r="I22" s="38">
        <v>234.6</v>
      </c>
      <c r="J22" s="9">
        <v>-36.630000000000003</v>
      </c>
      <c r="K22" s="1">
        <f t="shared" si="0"/>
        <v>-889.18368000000021</v>
      </c>
      <c r="L22" s="1">
        <f t="shared" si="1"/>
        <v>467.3528</v>
      </c>
      <c r="M22" s="1">
        <f t="shared" si="2"/>
        <v>-244.76400000000001</v>
      </c>
      <c r="N22" s="1">
        <f t="shared" si="3"/>
        <v>0.46735280000000001</v>
      </c>
    </row>
    <row r="23" spans="1:14" ht="15.5" x14ac:dyDescent="0.3">
      <c r="A23" s="1">
        <v>17</v>
      </c>
      <c r="B23" s="9">
        <v>1500</v>
      </c>
      <c r="C23" s="9">
        <v>-157.5</v>
      </c>
      <c r="D23" s="9">
        <v>82.8</v>
      </c>
      <c r="E23" s="9">
        <v>124.2</v>
      </c>
      <c r="F23" s="38">
        <v>240.3</v>
      </c>
      <c r="G23" s="9">
        <v>127</v>
      </c>
      <c r="H23" s="6">
        <v>-57.3</v>
      </c>
      <c r="I23" s="9">
        <v>255.5</v>
      </c>
      <c r="J23" s="9">
        <v>-37.229999999999997</v>
      </c>
      <c r="K23" s="1">
        <f t="shared" si="0"/>
        <v>-988.47</v>
      </c>
      <c r="L23" s="1">
        <f t="shared" si="1"/>
        <v>519.65280000000007</v>
      </c>
      <c r="M23" s="1">
        <f t="shared" si="2"/>
        <v>-239.7432</v>
      </c>
      <c r="N23" s="1">
        <f t="shared" si="3"/>
        <v>0.51965280000000003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C5EBE-21AA-4B37-928A-07531A517AF4}">
  <dimension ref="A1:N23"/>
  <sheetViews>
    <sheetView zoomScaleNormal="100" workbookViewId="0">
      <selection activeCell="N5" sqref="N5:N23"/>
    </sheetView>
  </sheetViews>
  <sheetFormatPr defaultRowHeight="15.5" x14ac:dyDescent="0.3"/>
  <cols>
    <col min="1" max="1" width="8.796875" style="1"/>
    <col min="2" max="2" width="10.19921875" style="1" bestFit="1" customWidth="1"/>
    <col min="3" max="3" width="15.3984375" style="1" customWidth="1"/>
    <col min="4" max="4" width="14.796875" style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3" width="12.69921875" style="1" bestFit="1" customWidth="1"/>
    <col min="14" max="16" width="8.796875" style="1"/>
    <col min="17" max="17" width="10.59765625" style="1" customWidth="1"/>
    <col min="18" max="18" width="11.19921875" style="1" customWidth="1"/>
    <col min="19" max="19" width="11.09765625" style="1" bestFit="1" customWidth="1"/>
    <col min="20" max="21" width="10.5" style="1" bestFit="1" customWidth="1"/>
    <col min="22" max="23" width="9.5" style="1" bestFit="1" customWidth="1"/>
    <col min="24" max="24" width="9.59765625" style="1" bestFit="1" customWidth="1"/>
    <col min="25" max="25" width="13.296875" style="1" bestFit="1" customWidth="1"/>
    <col min="26" max="26" width="11.69921875" style="1" bestFit="1" customWidth="1"/>
    <col min="27" max="16384" width="8.796875" style="1"/>
  </cols>
  <sheetData>
    <row r="1" spans="1:14" x14ac:dyDescent="0.3">
      <c r="A1" s="1" t="s">
        <v>59</v>
      </c>
      <c r="B1" s="1">
        <f>0.004184</f>
        <v>4.1840000000000002E-3</v>
      </c>
      <c r="C1" s="1" t="s">
        <v>60</v>
      </c>
    </row>
    <row r="2" spans="1:14" x14ac:dyDescent="0.3">
      <c r="A2" s="1" t="s">
        <v>61</v>
      </c>
      <c r="B2" s="1">
        <v>4.1840000000000002</v>
      </c>
      <c r="C2" s="1" t="s">
        <v>60</v>
      </c>
    </row>
    <row r="4" spans="1:14" x14ac:dyDescent="0.3">
      <c r="B4" s="41" t="s">
        <v>52</v>
      </c>
    </row>
    <row r="5" spans="1:14" x14ac:dyDescent="0.3"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K5" s="3" t="s">
        <v>31</v>
      </c>
      <c r="L5" s="3" t="s">
        <v>22</v>
      </c>
      <c r="M5" s="3" t="s">
        <v>26</v>
      </c>
      <c r="N5" s="1" t="s">
        <v>2</v>
      </c>
    </row>
    <row r="6" spans="1:14" x14ac:dyDescent="0.3"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x14ac:dyDescent="0.3">
      <c r="A7" s="1">
        <v>1</v>
      </c>
      <c r="B7" s="5">
        <v>0</v>
      </c>
      <c r="C7" s="6">
        <v>-1.38</v>
      </c>
      <c r="D7" s="5">
        <v>0</v>
      </c>
      <c r="E7" s="5">
        <v>0</v>
      </c>
      <c r="F7" s="5">
        <v>1.38</v>
      </c>
      <c r="G7" s="5">
        <v>0</v>
      </c>
      <c r="H7" s="5">
        <v>-40.159999999999997</v>
      </c>
      <c r="I7" s="6">
        <v>-40.159999999999997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-168.02943999999999</v>
      </c>
      <c r="N7" s="1">
        <f>E7*$B$1</f>
        <v>0</v>
      </c>
    </row>
    <row r="8" spans="1:14" x14ac:dyDescent="0.3">
      <c r="A8" s="1">
        <v>2</v>
      </c>
      <c r="B8" s="5">
        <v>200</v>
      </c>
      <c r="C8" s="5">
        <v>-66.900000000000006</v>
      </c>
      <c r="D8" s="5">
        <v>19.86</v>
      </c>
      <c r="E8" s="7">
        <v>3.9710000000000001</v>
      </c>
      <c r="F8" s="5">
        <v>86.76</v>
      </c>
      <c r="G8" s="6">
        <v>29.15</v>
      </c>
      <c r="H8" s="8">
        <v>-49.18</v>
      </c>
      <c r="I8" s="3">
        <v>-14.05</v>
      </c>
      <c r="J8" s="3">
        <v>15.35</v>
      </c>
      <c r="K8" s="1">
        <f t="shared" si="0"/>
        <v>-55.981920000000009</v>
      </c>
      <c r="L8" s="1">
        <f t="shared" si="1"/>
        <v>16.614664000000001</v>
      </c>
      <c r="M8" s="1">
        <f t="shared" si="2"/>
        <v>-205.76912000000002</v>
      </c>
      <c r="N8" s="1">
        <f>E8*$B$1</f>
        <v>1.6614664000000001E-2</v>
      </c>
    </row>
    <row r="9" spans="1:14" x14ac:dyDescent="0.3">
      <c r="A9" s="1">
        <v>3</v>
      </c>
      <c r="B9" s="5">
        <v>273.14999999999998</v>
      </c>
      <c r="C9" s="15">
        <v>-73.67</v>
      </c>
      <c r="D9" s="5">
        <v>23.9</v>
      </c>
      <c r="E9" s="7">
        <v>6.5289999999999999</v>
      </c>
      <c r="F9" s="15">
        <v>97.57</v>
      </c>
      <c r="G9" s="5">
        <v>40.69</v>
      </c>
      <c r="H9" s="5">
        <v>-51.95</v>
      </c>
      <c r="I9" s="5">
        <v>-0.76</v>
      </c>
      <c r="J9" s="5">
        <v>0.61</v>
      </c>
      <c r="K9" s="1">
        <f t="shared" si="0"/>
        <v>-84.194466731999995</v>
      </c>
      <c r="L9" s="1">
        <f t="shared" si="1"/>
        <v>27.317336000000001</v>
      </c>
      <c r="M9" s="1">
        <f t="shared" si="2"/>
        <v>-217.35880000000003</v>
      </c>
      <c r="N9" s="1">
        <f t="shared" ref="N9:N23" si="3">E9*$B$1</f>
        <v>2.7317336000000001E-2</v>
      </c>
    </row>
    <row r="10" spans="1:14" x14ac:dyDescent="0.3">
      <c r="A10" s="1">
        <v>4</v>
      </c>
      <c r="B10" s="6">
        <v>298.14999999999998</v>
      </c>
      <c r="C10" s="8">
        <v>-75.83</v>
      </c>
      <c r="D10" s="5">
        <v>25.48</v>
      </c>
      <c r="E10" s="6">
        <v>7.6</v>
      </c>
      <c r="F10" s="8">
        <v>101.31</v>
      </c>
      <c r="G10" s="5">
        <v>44.37</v>
      </c>
      <c r="H10" s="5">
        <v>-52.8</v>
      </c>
      <c r="I10" s="5">
        <v>3.98</v>
      </c>
      <c r="J10" s="5">
        <v>-2.92</v>
      </c>
      <c r="K10" s="1">
        <f t="shared" si="0"/>
        <v>-94.594861467999991</v>
      </c>
      <c r="L10" s="1">
        <f t="shared" si="1"/>
        <v>31.798400000000001</v>
      </c>
      <c r="M10" s="1">
        <f t="shared" si="2"/>
        <v>-220.9152</v>
      </c>
      <c r="N10" s="1">
        <f t="shared" si="3"/>
        <v>3.1798399999999998E-2</v>
      </c>
    </row>
    <row r="11" spans="1:14" x14ac:dyDescent="0.3">
      <c r="A11" s="1">
        <v>5</v>
      </c>
      <c r="B11" s="5">
        <v>300</v>
      </c>
      <c r="C11" s="5">
        <v>-75.98</v>
      </c>
      <c r="D11" s="5">
        <v>25.6</v>
      </c>
      <c r="E11" s="5">
        <v>7.68</v>
      </c>
      <c r="F11" s="6">
        <v>101.58</v>
      </c>
      <c r="G11" s="5">
        <v>44.64</v>
      </c>
      <c r="H11" s="5">
        <v>-52.86</v>
      </c>
      <c r="I11" s="5">
        <v>4.33</v>
      </c>
      <c r="J11" s="5">
        <v>-3.16</v>
      </c>
      <c r="K11" s="1">
        <f t="shared" si="0"/>
        <v>-95.370096000000004</v>
      </c>
      <c r="L11" s="1">
        <f t="shared" si="1"/>
        <v>32.133119999999998</v>
      </c>
      <c r="M11" s="1">
        <f t="shared" si="2"/>
        <v>-221.16624000000002</v>
      </c>
      <c r="N11" s="1">
        <f t="shared" si="3"/>
        <v>3.2133120000000001E-2</v>
      </c>
    </row>
    <row r="12" spans="1:14" x14ac:dyDescent="0.3">
      <c r="A12" s="1">
        <v>6</v>
      </c>
      <c r="B12" s="5">
        <v>400</v>
      </c>
      <c r="C12" s="5">
        <v>-84.24</v>
      </c>
      <c r="D12" s="5">
        <v>32.1</v>
      </c>
      <c r="E12" s="6">
        <v>12.84</v>
      </c>
      <c r="F12" s="5">
        <v>116.34</v>
      </c>
      <c r="G12" s="5">
        <v>58.27</v>
      </c>
      <c r="H12" s="8">
        <v>-55.92</v>
      </c>
      <c r="I12" s="5">
        <v>23.88</v>
      </c>
      <c r="J12" s="5">
        <v>-13.05</v>
      </c>
      <c r="K12" s="1">
        <f t="shared" si="0"/>
        <v>-140.98406400000002</v>
      </c>
      <c r="L12" s="1">
        <f t="shared" si="1"/>
        <v>53.722560000000001</v>
      </c>
      <c r="M12" s="1">
        <f t="shared" si="2"/>
        <v>-233.96928000000003</v>
      </c>
      <c r="N12" s="1">
        <f t="shared" si="3"/>
        <v>5.3722560000000003E-2</v>
      </c>
    </row>
    <row r="13" spans="1:14" x14ac:dyDescent="0.3">
      <c r="A13" s="1">
        <v>7</v>
      </c>
      <c r="B13" s="5">
        <v>500</v>
      </c>
      <c r="C13" s="8">
        <v>-92.09</v>
      </c>
      <c r="D13" s="5">
        <v>38.53</v>
      </c>
      <c r="E13" s="5">
        <v>19.27</v>
      </c>
      <c r="F13" s="5">
        <v>130.62</v>
      </c>
      <c r="G13" s="5">
        <v>70.010000000000005</v>
      </c>
      <c r="H13" s="5">
        <v>-58.33</v>
      </c>
      <c r="I13" s="6">
        <v>44.12</v>
      </c>
      <c r="J13" s="5">
        <v>-19.29</v>
      </c>
      <c r="K13" s="1">
        <f t="shared" si="0"/>
        <v>-192.65228000000002</v>
      </c>
      <c r="L13" s="1">
        <f t="shared" si="1"/>
        <v>80.625680000000003</v>
      </c>
      <c r="M13" s="1">
        <f t="shared" si="2"/>
        <v>-244.05271999999999</v>
      </c>
      <c r="N13" s="1">
        <f t="shared" si="3"/>
        <v>8.0625680000000005E-2</v>
      </c>
    </row>
    <row r="14" spans="1:14" x14ac:dyDescent="0.3">
      <c r="A14" s="1">
        <v>8</v>
      </c>
      <c r="B14" s="5">
        <v>600</v>
      </c>
      <c r="C14" s="8">
        <v>-99.7</v>
      </c>
      <c r="D14" s="5">
        <v>44.6</v>
      </c>
      <c r="E14" s="5">
        <v>26.78</v>
      </c>
      <c r="F14" s="5">
        <v>144.30000000000001</v>
      </c>
      <c r="G14" s="5">
        <v>80</v>
      </c>
      <c r="H14" s="6">
        <v>-60.1</v>
      </c>
      <c r="I14" s="5">
        <v>64.8</v>
      </c>
      <c r="J14" s="5">
        <v>-23.6</v>
      </c>
      <c r="K14" s="1">
        <f t="shared" si="0"/>
        <v>-250.28688000000002</v>
      </c>
      <c r="L14" s="1">
        <f t="shared" si="1"/>
        <v>112.04752000000001</v>
      </c>
      <c r="M14" s="1">
        <f t="shared" si="2"/>
        <v>-251.45840000000001</v>
      </c>
      <c r="N14" s="1">
        <f t="shared" si="3"/>
        <v>0.11204752000000001</v>
      </c>
    </row>
    <row r="15" spans="1:14" x14ac:dyDescent="0.3">
      <c r="A15" s="1">
        <v>9</v>
      </c>
      <c r="B15" s="5">
        <v>700</v>
      </c>
      <c r="C15" s="5">
        <v>-107</v>
      </c>
      <c r="D15" s="5">
        <v>50.3</v>
      </c>
      <c r="E15" s="5">
        <v>35.229999999999997</v>
      </c>
      <c r="F15" s="5">
        <v>157.30000000000001</v>
      </c>
      <c r="G15" s="15">
        <v>88.6</v>
      </c>
      <c r="H15" s="6">
        <v>-61.4</v>
      </c>
      <c r="I15" s="78">
        <v>85.7</v>
      </c>
      <c r="J15" s="78">
        <v>-26.76</v>
      </c>
      <c r="K15" s="1">
        <f t="shared" si="0"/>
        <v>-313.38159999999999</v>
      </c>
      <c r="L15" s="1">
        <f t="shared" si="1"/>
        <v>147.40232</v>
      </c>
      <c r="M15" s="1">
        <f t="shared" si="2"/>
        <v>-256.89760000000001</v>
      </c>
      <c r="N15" s="1">
        <f t="shared" si="3"/>
        <v>0.14740232</v>
      </c>
    </row>
    <row r="16" spans="1:14" x14ac:dyDescent="0.3">
      <c r="A16" s="1">
        <v>10</v>
      </c>
      <c r="B16" s="5">
        <v>800</v>
      </c>
      <c r="C16" s="5">
        <v>-114</v>
      </c>
      <c r="D16" s="5">
        <v>55.6</v>
      </c>
      <c r="E16" s="5">
        <v>44.5</v>
      </c>
      <c r="F16" s="5">
        <v>169.6</v>
      </c>
      <c r="G16" s="5">
        <v>96.1</v>
      </c>
      <c r="H16" s="5">
        <v>-62.2</v>
      </c>
      <c r="I16" s="5">
        <v>106.8</v>
      </c>
      <c r="J16" s="8">
        <v>-29.17</v>
      </c>
      <c r="K16" s="1">
        <f t="shared" si="0"/>
        <v>-381.58080000000001</v>
      </c>
      <c r="L16" s="1">
        <f t="shared" si="1"/>
        <v>186.18800000000002</v>
      </c>
      <c r="M16" s="1">
        <f t="shared" si="2"/>
        <v>-260.2448</v>
      </c>
      <c r="N16" s="1">
        <f t="shared" si="3"/>
        <v>0.18618800000000002</v>
      </c>
    </row>
    <row r="17" spans="1:14" x14ac:dyDescent="0.3">
      <c r="A17" s="1">
        <v>11</v>
      </c>
      <c r="B17" s="5">
        <v>900</v>
      </c>
      <c r="C17" s="8">
        <v>-120.9</v>
      </c>
      <c r="D17" s="6">
        <v>60.5</v>
      </c>
      <c r="E17" s="5">
        <v>54.4</v>
      </c>
      <c r="F17" s="8">
        <v>181.4</v>
      </c>
      <c r="G17" s="8">
        <v>102.7</v>
      </c>
      <c r="H17" s="5">
        <v>-62.6</v>
      </c>
      <c r="I17" s="6">
        <v>127.9</v>
      </c>
      <c r="J17" s="8">
        <v>-31.07</v>
      </c>
      <c r="K17" s="1">
        <f t="shared" si="0"/>
        <v>-455.26104000000004</v>
      </c>
      <c r="L17" s="1">
        <f t="shared" si="1"/>
        <v>227.6096</v>
      </c>
      <c r="M17" s="1">
        <f t="shared" si="2"/>
        <v>-261.91840000000002</v>
      </c>
      <c r="N17" s="1">
        <f t="shared" si="3"/>
        <v>0.2276096</v>
      </c>
    </row>
    <row r="18" spans="1:14" x14ac:dyDescent="0.3">
      <c r="A18" s="1">
        <v>12</v>
      </c>
      <c r="B18" s="5">
        <v>1000</v>
      </c>
      <c r="C18" s="5">
        <v>-127.5</v>
      </c>
      <c r="D18" s="5">
        <v>65</v>
      </c>
      <c r="E18" s="5">
        <v>65</v>
      </c>
      <c r="F18" s="5">
        <v>192.5</v>
      </c>
      <c r="G18" s="5">
        <v>108.4</v>
      </c>
      <c r="H18" s="5">
        <v>-62.5</v>
      </c>
      <c r="I18" s="15">
        <v>149.1</v>
      </c>
      <c r="J18" s="15">
        <v>-32.590000000000003</v>
      </c>
      <c r="K18" s="1">
        <f t="shared" si="0"/>
        <v>-533.46</v>
      </c>
      <c r="L18" s="1">
        <f t="shared" si="1"/>
        <v>271.96000000000004</v>
      </c>
      <c r="M18" s="1">
        <f t="shared" si="2"/>
        <v>-261.5</v>
      </c>
      <c r="N18" s="1">
        <f t="shared" si="3"/>
        <v>0.27196000000000004</v>
      </c>
    </row>
    <row r="19" spans="1:14" x14ac:dyDescent="0.3">
      <c r="A19" s="1">
        <v>13</v>
      </c>
      <c r="B19" s="5">
        <v>1100</v>
      </c>
      <c r="C19" s="5">
        <v>-133.9</v>
      </c>
      <c r="D19" s="5">
        <v>69.099999999999994</v>
      </c>
      <c r="E19" s="5">
        <v>76.099999999999994</v>
      </c>
      <c r="F19" s="5">
        <v>203</v>
      </c>
      <c r="G19" s="5">
        <v>113.4</v>
      </c>
      <c r="H19" s="3">
        <v>-62.1</v>
      </c>
      <c r="I19" s="13">
        <v>170.2</v>
      </c>
      <c r="J19" s="13">
        <v>-33.82</v>
      </c>
      <c r="K19" s="1">
        <f t="shared" si="0"/>
        <v>-616.26136000000008</v>
      </c>
      <c r="L19" s="1">
        <f t="shared" si="1"/>
        <v>318.4024</v>
      </c>
      <c r="M19" s="1">
        <f t="shared" si="2"/>
        <v>-259.82640000000004</v>
      </c>
      <c r="N19" s="1">
        <f t="shared" si="3"/>
        <v>0.31840239999999997</v>
      </c>
    </row>
    <row r="20" spans="1:14" x14ac:dyDescent="0.3">
      <c r="A20" s="1">
        <v>14</v>
      </c>
      <c r="B20" s="6">
        <v>1200</v>
      </c>
      <c r="C20" s="5">
        <v>-140.1</v>
      </c>
      <c r="D20" s="5">
        <v>73</v>
      </c>
      <c r="E20" s="5">
        <v>87.6</v>
      </c>
      <c r="F20" s="5">
        <v>213.1</v>
      </c>
      <c r="G20" s="5">
        <v>117.9</v>
      </c>
      <c r="H20" s="3">
        <v>-61.4</v>
      </c>
      <c r="I20" s="13">
        <v>191.3</v>
      </c>
      <c r="J20" s="13">
        <v>-34.85</v>
      </c>
      <c r="K20" s="1">
        <f t="shared" si="0"/>
        <v>-703.41408000000001</v>
      </c>
      <c r="L20" s="1">
        <f t="shared" si="1"/>
        <v>366.51839999999999</v>
      </c>
      <c r="M20" s="1">
        <f t="shared" si="2"/>
        <v>-256.89760000000001</v>
      </c>
      <c r="N20" s="1">
        <f t="shared" si="3"/>
        <v>0.36651840000000002</v>
      </c>
    </row>
    <row r="21" spans="1:14" x14ac:dyDescent="0.3">
      <c r="A21" s="1">
        <v>15</v>
      </c>
      <c r="B21" s="5">
        <v>1300</v>
      </c>
      <c r="C21" s="5">
        <v>-146.1</v>
      </c>
      <c r="D21" s="5">
        <v>76.599999999999994</v>
      </c>
      <c r="E21" s="5">
        <v>99.6</v>
      </c>
      <c r="F21" s="5">
        <v>222.7</v>
      </c>
      <c r="G21" s="6">
        <v>122</v>
      </c>
      <c r="H21" s="3">
        <v>-60.5</v>
      </c>
      <c r="I21" s="38">
        <v>212.4</v>
      </c>
      <c r="J21" s="38">
        <v>-35.700000000000003</v>
      </c>
      <c r="K21" s="1">
        <f t="shared" si="0"/>
        <v>-794.66712000000007</v>
      </c>
      <c r="L21" s="1">
        <f t="shared" si="1"/>
        <v>416.72640000000001</v>
      </c>
      <c r="M21" s="1">
        <f t="shared" si="2"/>
        <v>-253.13200000000001</v>
      </c>
      <c r="N21" s="1">
        <f t="shared" si="3"/>
        <v>0.4167264</v>
      </c>
    </row>
    <row r="22" spans="1:14" x14ac:dyDescent="0.3">
      <c r="A22" s="1">
        <v>16</v>
      </c>
      <c r="B22" s="5">
        <v>1400</v>
      </c>
      <c r="C22" s="6">
        <v>-151.9</v>
      </c>
      <c r="D22" s="5">
        <v>80</v>
      </c>
      <c r="E22" s="5">
        <v>112</v>
      </c>
      <c r="F22" s="5">
        <v>231.9</v>
      </c>
      <c r="G22" s="8">
        <v>126</v>
      </c>
      <c r="H22" s="3">
        <v>-59.4</v>
      </c>
      <c r="I22" s="38">
        <v>233.3</v>
      </c>
      <c r="J22" s="38">
        <v>-36.42</v>
      </c>
      <c r="K22" s="1">
        <f t="shared" si="0"/>
        <v>-889.76944000000003</v>
      </c>
      <c r="L22" s="1">
        <f t="shared" si="1"/>
        <v>468.608</v>
      </c>
      <c r="M22" s="1">
        <f t="shared" si="2"/>
        <v>-248.52960000000002</v>
      </c>
      <c r="N22" s="1">
        <f t="shared" si="3"/>
        <v>0.46860800000000002</v>
      </c>
    </row>
    <row r="23" spans="1:14" x14ac:dyDescent="0.3">
      <c r="A23" s="1">
        <v>17</v>
      </c>
      <c r="B23" s="5">
        <v>1500</v>
      </c>
      <c r="C23" s="5">
        <v>-157.5</v>
      </c>
      <c r="D23" s="5">
        <v>83.2</v>
      </c>
      <c r="E23" s="8">
        <v>124.7</v>
      </c>
      <c r="F23" s="5">
        <v>240.7</v>
      </c>
      <c r="G23" s="8">
        <v>129</v>
      </c>
      <c r="H23" s="3">
        <v>-58.1</v>
      </c>
      <c r="I23" s="38">
        <v>254.2</v>
      </c>
      <c r="J23" s="38">
        <v>-37.04</v>
      </c>
      <c r="K23" s="1">
        <f t="shared" si="0"/>
        <v>-988.47</v>
      </c>
      <c r="L23" s="1">
        <f t="shared" si="1"/>
        <v>521.74480000000005</v>
      </c>
      <c r="M23" s="1">
        <f t="shared" si="2"/>
        <v>-243.09040000000002</v>
      </c>
      <c r="N23" s="1">
        <f t="shared" si="3"/>
        <v>0.52174480000000001</v>
      </c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4AA3C-5941-41B2-8792-05C554FB1155}">
  <dimension ref="A1:N23"/>
  <sheetViews>
    <sheetView workbookViewId="0">
      <selection activeCell="N5" sqref="N5:N23"/>
    </sheetView>
  </sheetViews>
  <sheetFormatPr defaultRowHeight="13" x14ac:dyDescent="0.3"/>
  <cols>
    <col min="2" max="2" width="9" bestFit="1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12.6992187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-41.23</v>
      </c>
      <c r="I7" s="3">
        <v>-41.23</v>
      </c>
      <c r="J7" s="3" t="s">
        <v>0</v>
      </c>
      <c r="K7" s="1">
        <f>C7*B7*$B$1</f>
        <v>0</v>
      </c>
      <c r="L7" s="1">
        <f>E7*$B$2</f>
        <v>0</v>
      </c>
      <c r="M7" s="1">
        <f>H7*$B$2</f>
        <v>-172.50631999999999</v>
      </c>
      <c r="N7" s="1">
        <f>E7*$B$1</f>
        <v>0</v>
      </c>
    </row>
    <row r="8" spans="1:14" ht="15.5" x14ac:dyDescent="0.3">
      <c r="A8" s="1">
        <v>2</v>
      </c>
      <c r="B8" s="38">
        <v>200</v>
      </c>
      <c r="C8" s="13">
        <v>-66.3</v>
      </c>
      <c r="D8" s="13">
        <v>19.73</v>
      </c>
      <c r="E8" s="40">
        <v>3.9449999999999998</v>
      </c>
      <c r="F8" s="38">
        <v>86.03</v>
      </c>
      <c r="G8" s="38">
        <v>31.21</v>
      </c>
      <c r="H8" s="13">
        <v>-50.28</v>
      </c>
      <c r="I8" s="6">
        <v>-15</v>
      </c>
      <c r="J8" s="13">
        <v>16.39</v>
      </c>
      <c r="K8" s="1">
        <f t="shared" ref="K8:K23" si="0">C8*B8*$B$1</f>
        <v>-55.479840000000003</v>
      </c>
      <c r="L8" s="1">
        <f t="shared" ref="L8:L23" si="1">E8*$B$2</f>
        <v>16.505880000000001</v>
      </c>
      <c r="M8" s="1">
        <f t="shared" ref="M8:M23" si="2">H8*$B$2</f>
        <v>-210.37152</v>
      </c>
      <c r="N8" s="1">
        <f>E8*$B$1</f>
        <v>1.6505880000000001E-2</v>
      </c>
    </row>
    <row r="9" spans="1:14" ht="15.5" x14ac:dyDescent="0.3">
      <c r="A9" s="1">
        <v>3</v>
      </c>
      <c r="B9" s="38">
        <v>273.14999999999998</v>
      </c>
      <c r="C9" s="38">
        <v>-73.099999999999994</v>
      </c>
      <c r="D9" s="8">
        <v>24.18</v>
      </c>
      <c r="E9" s="40">
        <v>6.6059999999999999</v>
      </c>
      <c r="F9" s="21">
        <v>97.28</v>
      </c>
      <c r="G9" s="6">
        <v>41.58</v>
      </c>
      <c r="H9" s="8">
        <v>-52.94</v>
      </c>
      <c r="I9" s="6">
        <v>-1.67</v>
      </c>
      <c r="J9" s="8">
        <v>1.33</v>
      </c>
      <c r="K9" s="1">
        <f t="shared" si="0"/>
        <v>-83.543036759999993</v>
      </c>
      <c r="L9" s="1">
        <f t="shared" si="1"/>
        <v>27.639504000000002</v>
      </c>
      <c r="M9" s="1">
        <f t="shared" si="2"/>
        <v>-221.50095999999999</v>
      </c>
      <c r="N9" s="1">
        <f t="shared" ref="N9:N23" si="3">E9*$B$1</f>
        <v>2.7639504000000002E-2</v>
      </c>
    </row>
    <row r="10" spans="1:14" ht="15.5" x14ac:dyDescent="0.3">
      <c r="A10" s="1">
        <v>4</v>
      </c>
      <c r="B10" s="38">
        <v>298.14999999999998</v>
      </c>
      <c r="C10" s="38">
        <v>-75.290000000000006</v>
      </c>
      <c r="D10" s="38">
        <v>25.8</v>
      </c>
      <c r="E10" s="13">
        <v>7.69</v>
      </c>
      <c r="F10" s="8">
        <v>101.09</v>
      </c>
      <c r="G10" s="13">
        <v>45.03</v>
      </c>
      <c r="H10" s="8">
        <v>-53.77</v>
      </c>
      <c r="I10" s="13">
        <v>3.07</v>
      </c>
      <c r="J10" s="13">
        <v>-2.25</v>
      </c>
      <c r="K10" s="1">
        <f t="shared" si="0"/>
        <v>-93.92123328400001</v>
      </c>
      <c r="L10" s="1">
        <f t="shared" si="1"/>
        <v>32.174960000000006</v>
      </c>
      <c r="M10" s="1">
        <f t="shared" si="2"/>
        <v>-224.97368000000003</v>
      </c>
      <c r="N10" s="1">
        <f t="shared" si="3"/>
        <v>3.2174960000000002E-2</v>
      </c>
    </row>
    <row r="11" spans="1:14" ht="15.5" x14ac:dyDescent="0.3">
      <c r="A11" s="1">
        <v>5</v>
      </c>
      <c r="B11" s="38">
        <v>300</v>
      </c>
      <c r="C11" s="13">
        <v>-75.44</v>
      </c>
      <c r="D11" s="13">
        <v>25.92</v>
      </c>
      <c r="E11" s="13">
        <v>7.78</v>
      </c>
      <c r="F11" s="13">
        <v>101.36</v>
      </c>
      <c r="G11" s="13">
        <v>45.28</v>
      </c>
      <c r="H11" s="8">
        <v>-53.83</v>
      </c>
      <c r="I11" s="38">
        <v>3.43</v>
      </c>
      <c r="J11" s="13">
        <v>-2.5</v>
      </c>
      <c r="K11" s="1">
        <f t="shared" si="0"/>
        <v>-94.692288000000005</v>
      </c>
      <c r="L11" s="1">
        <f t="shared" si="1"/>
        <v>32.551520000000004</v>
      </c>
      <c r="M11" s="1">
        <f t="shared" si="2"/>
        <v>-225.22471999999999</v>
      </c>
      <c r="N11" s="1">
        <f t="shared" si="3"/>
        <v>3.255152E-2</v>
      </c>
    </row>
    <row r="12" spans="1:14" ht="15.5" x14ac:dyDescent="0.3">
      <c r="A12" s="1">
        <v>6</v>
      </c>
      <c r="B12" s="38">
        <v>400</v>
      </c>
      <c r="C12" s="13">
        <v>-83.79</v>
      </c>
      <c r="D12" s="13">
        <v>32.44</v>
      </c>
      <c r="E12" s="6">
        <v>12.98</v>
      </c>
      <c r="F12" s="6">
        <v>116.23</v>
      </c>
      <c r="G12" s="38">
        <v>58.46</v>
      </c>
      <c r="H12" s="13">
        <v>-56.85</v>
      </c>
      <c r="I12" s="21">
        <v>22.99</v>
      </c>
      <c r="J12" s="8">
        <v>-12.56</v>
      </c>
      <c r="K12" s="1">
        <f t="shared" si="0"/>
        <v>-140.23094399999999</v>
      </c>
      <c r="L12" s="1">
        <f t="shared" si="1"/>
        <v>54.308320000000002</v>
      </c>
      <c r="M12" s="1">
        <f t="shared" si="2"/>
        <v>-237.86040000000003</v>
      </c>
      <c r="N12" s="1">
        <f t="shared" si="3"/>
        <v>5.4308320000000007E-2</v>
      </c>
    </row>
    <row r="13" spans="1:14" ht="15.5" x14ac:dyDescent="0.3">
      <c r="A13" s="1">
        <v>7</v>
      </c>
      <c r="B13" s="21">
        <v>500</v>
      </c>
      <c r="C13" s="38">
        <v>-91.72</v>
      </c>
      <c r="D13" s="13">
        <v>38.83</v>
      </c>
      <c r="E13" s="6">
        <v>19.41</v>
      </c>
      <c r="F13" s="13">
        <v>130.55000000000001</v>
      </c>
      <c r="G13" s="38">
        <v>70.13</v>
      </c>
      <c r="H13" s="13">
        <v>-59.25</v>
      </c>
      <c r="I13" s="38">
        <v>43.24</v>
      </c>
      <c r="J13" s="13">
        <v>-18.899999999999999</v>
      </c>
      <c r="K13" s="1">
        <f t="shared" si="0"/>
        <v>-191.87824000000001</v>
      </c>
      <c r="L13" s="1">
        <f t="shared" si="1"/>
        <v>81.21144000000001</v>
      </c>
      <c r="M13" s="1">
        <f t="shared" si="2"/>
        <v>-247.90200000000002</v>
      </c>
      <c r="N13" s="1">
        <f t="shared" si="3"/>
        <v>8.121144000000001E-2</v>
      </c>
    </row>
    <row r="14" spans="1:14" ht="15.5" x14ac:dyDescent="0.3">
      <c r="A14" s="1">
        <v>8</v>
      </c>
      <c r="B14" s="38">
        <v>600</v>
      </c>
      <c r="C14" s="13">
        <v>-99.3</v>
      </c>
      <c r="D14" s="13">
        <v>44.9</v>
      </c>
      <c r="E14" s="38">
        <v>26.94</v>
      </c>
      <c r="F14" s="13">
        <v>144.19999999999999</v>
      </c>
      <c r="G14" s="38">
        <v>80.2</v>
      </c>
      <c r="H14" s="6">
        <v>-61</v>
      </c>
      <c r="I14" s="38">
        <v>63.9</v>
      </c>
      <c r="J14" s="13">
        <v>-23.28</v>
      </c>
      <c r="K14" s="1">
        <f t="shared" si="0"/>
        <v>-249.28272000000001</v>
      </c>
      <c r="L14" s="1">
        <f t="shared" si="1"/>
        <v>112.71696000000001</v>
      </c>
      <c r="M14" s="1">
        <f t="shared" si="2"/>
        <v>-255.22400000000002</v>
      </c>
      <c r="N14" s="1">
        <f t="shared" si="3"/>
        <v>0.11271696</v>
      </c>
    </row>
    <row r="15" spans="1:14" ht="15.5" x14ac:dyDescent="0.3">
      <c r="A15" s="1">
        <v>9</v>
      </c>
      <c r="B15" s="13">
        <v>700</v>
      </c>
      <c r="C15" s="38">
        <v>-106.7</v>
      </c>
      <c r="D15" s="38">
        <v>50.6</v>
      </c>
      <c r="E15" s="38">
        <v>35.409999999999997</v>
      </c>
      <c r="F15" s="13">
        <v>157.30000000000001</v>
      </c>
      <c r="G15" s="21">
        <v>88.9</v>
      </c>
      <c r="H15" s="13">
        <v>-62.3</v>
      </c>
      <c r="I15" s="21">
        <v>84.8</v>
      </c>
      <c r="J15" s="13">
        <v>-26.49</v>
      </c>
      <c r="K15" s="1">
        <f t="shared" si="0"/>
        <v>-312.50296000000003</v>
      </c>
      <c r="L15" s="1">
        <f t="shared" si="1"/>
        <v>148.15544</v>
      </c>
      <c r="M15" s="1">
        <f t="shared" si="2"/>
        <v>-260.66320000000002</v>
      </c>
      <c r="N15" s="1">
        <f t="shared" si="3"/>
        <v>0.14815544</v>
      </c>
    </row>
    <row r="16" spans="1:14" ht="15.5" x14ac:dyDescent="0.3">
      <c r="A16" s="1">
        <v>10</v>
      </c>
      <c r="B16" s="38">
        <v>800</v>
      </c>
      <c r="C16" s="13">
        <v>-113.8</v>
      </c>
      <c r="D16" s="38">
        <v>55.8</v>
      </c>
      <c r="E16" s="13">
        <v>44.7</v>
      </c>
      <c r="F16" s="8">
        <v>169.6</v>
      </c>
      <c r="G16" s="21">
        <v>96.4</v>
      </c>
      <c r="H16" s="8">
        <v>-63.1</v>
      </c>
      <c r="I16" s="38">
        <v>105.9</v>
      </c>
      <c r="J16" s="8">
        <v>-28.94</v>
      </c>
      <c r="K16" s="1">
        <f t="shared" si="0"/>
        <v>-380.91136</v>
      </c>
      <c r="L16" s="1">
        <f t="shared" si="1"/>
        <v>187.02480000000003</v>
      </c>
      <c r="M16" s="1">
        <f t="shared" si="2"/>
        <v>-264.0104</v>
      </c>
      <c r="N16" s="1">
        <f t="shared" si="3"/>
        <v>0.18702480000000002</v>
      </c>
    </row>
    <row r="17" spans="1:14" ht="15.5" x14ac:dyDescent="0.3">
      <c r="A17" s="1">
        <v>11</v>
      </c>
      <c r="B17" s="38">
        <v>900</v>
      </c>
      <c r="C17" s="6">
        <v>-120.7</v>
      </c>
      <c r="D17" s="38">
        <v>60.7</v>
      </c>
      <c r="E17" s="21">
        <v>54.6</v>
      </c>
      <c r="F17" s="8">
        <v>181.4</v>
      </c>
      <c r="G17" s="13">
        <v>102.9</v>
      </c>
      <c r="H17" s="13">
        <v>-63.4</v>
      </c>
      <c r="I17" s="6">
        <v>127.1</v>
      </c>
      <c r="J17" s="13">
        <v>-30.86</v>
      </c>
      <c r="K17" s="1">
        <f t="shared" si="0"/>
        <v>-454.50792000000001</v>
      </c>
      <c r="L17" s="1">
        <f t="shared" si="1"/>
        <v>228.44640000000001</v>
      </c>
      <c r="M17" s="1">
        <f t="shared" si="2"/>
        <v>-265.26560000000001</v>
      </c>
      <c r="N17" s="1">
        <f t="shared" si="3"/>
        <v>0.22844640000000002</v>
      </c>
    </row>
    <row r="18" spans="1:14" ht="15.5" x14ac:dyDescent="0.3">
      <c r="A18" s="1">
        <v>12</v>
      </c>
      <c r="B18" s="8">
        <v>1000</v>
      </c>
      <c r="C18" s="13">
        <v>-127.3</v>
      </c>
      <c r="D18" s="38">
        <v>65.2</v>
      </c>
      <c r="E18" s="21">
        <v>65.2</v>
      </c>
      <c r="F18" s="16">
        <v>192.5</v>
      </c>
      <c r="G18" s="8">
        <v>108.7</v>
      </c>
      <c r="H18" s="8">
        <v>-63.3</v>
      </c>
      <c r="I18" s="8">
        <v>148.19999999999999</v>
      </c>
      <c r="J18" s="38">
        <v>-32.4</v>
      </c>
      <c r="K18" s="1">
        <f t="shared" si="0"/>
        <v>-532.6232</v>
      </c>
      <c r="L18" s="1">
        <f t="shared" si="1"/>
        <v>272.79680000000002</v>
      </c>
      <c r="M18" s="1">
        <f t="shared" si="2"/>
        <v>-264.84719999999999</v>
      </c>
      <c r="N18" s="1">
        <f t="shared" si="3"/>
        <v>0.27279680000000001</v>
      </c>
    </row>
    <row r="19" spans="1:14" ht="15.5" x14ac:dyDescent="0.3">
      <c r="A19" s="1">
        <v>13</v>
      </c>
      <c r="B19" s="8">
        <v>1100</v>
      </c>
      <c r="C19" s="8">
        <v>-133.69999999999999</v>
      </c>
      <c r="D19" s="38">
        <v>69.400000000000006</v>
      </c>
      <c r="E19" s="38">
        <v>76.400000000000006</v>
      </c>
      <c r="F19" s="38">
        <v>203.1</v>
      </c>
      <c r="G19" s="38">
        <v>113.7</v>
      </c>
      <c r="H19" s="13">
        <v>-62.9</v>
      </c>
      <c r="I19" s="13">
        <v>169.4</v>
      </c>
      <c r="J19" s="8">
        <v>-33.65</v>
      </c>
      <c r="K19" s="1">
        <f t="shared" si="0"/>
        <v>-615.34088000000008</v>
      </c>
      <c r="L19" s="1">
        <f t="shared" si="1"/>
        <v>319.65760000000006</v>
      </c>
      <c r="M19" s="1">
        <f t="shared" si="2"/>
        <v>-263.17360000000002</v>
      </c>
      <c r="N19" s="1">
        <f t="shared" si="3"/>
        <v>0.31965760000000004</v>
      </c>
    </row>
    <row r="20" spans="1:14" ht="15.5" x14ac:dyDescent="0.3">
      <c r="A20" s="1">
        <v>14</v>
      </c>
      <c r="B20" s="6">
        <v>1200</v>
      </c>
      <c r="C20" s="13">
        <v>-139.9</v>
      </c>
      <c r="D20" s="13">
        <v>73.3</v>
      </c>
      <c r="E20" s="38">
        <v>88</v>
      </c>
      <c r="F20" s="38">
        <v>213.2</v>
      </c>
      <c r="G20" s="6">
        <v>118.2</v>
      </c>
      <c r="H20" s="13">
        <v>-62.2</v>
      </c>
      <c r="I20" s="8">
        <v>190.4</v>
      </c>
      <c r="J20" s="8">
        <v>-34.68</v>
      </c>
      <c r="K20" s="1">
        <f t="shared" si="0"/>
        <v>-702.40992000000006</v>
      </c>
      <c r="L20" s="1">
        <f t="shared" si="1"/>
        <v>368.19200000000001</v>
      </c>
      <c r="M20" s="1">
        <f t="shared" si="2"/>
        <v>-260.2448</v>
      </c>
      <c r="N20" s="1">
        <f t="shared" si="3"/>
        <v>0.36819200000000002</v>
      </c>
    </row>
    <row r="21" spans="1:14" ht="15.5" x14ac:dyDescent="0.3">
      <c r="A21" s="1">
        <v>15</v>
      </c>
      <c r="B21" s="8">
        <v>1300</v>
      </c>
      <c r="C21" s="8">
        <v>-146</v>
      </c>
      <c r="D21" s="38">
        <v>76.900000000000006</v>
      </c>
      <c r="E21" s="13">
        <v>100</v>
      </c>
      <c r="F21" s="13">
        <v>222.9</v>
      </c>
      <c r="G21" s="6">
        <v>122</v>
      </c>
      <c r="H21" s="6">
        <v>-61.3</v>
      </c>
      <c r="I21" s="38">
        <v>211.4</v>
      </c>
      <c r="J21" s="8">
        <v>-35.549999999999997</v>
      </c>
      <c r="K21" s="1">
        <f t="shared" si="0"/>
        <v>-794.1232</v>
      </c>
      <c r="L21" s="1">
        <f t="shared" si="1"/>
        <v>418.40000000000003</v>
      </c>
      <c r="M21" s="1">
        <f t="shared" si="2"/>
        <v>-256.47919999999999</v>
      </c>
      <c r="N21" s="1">
        <f t="shared" si="3"/>
        <v>0.41839999999999999</v>
      </c>
    </row>
    <row r="22" spans="1:14" ht="15.5" x14ac:dyDescent="0.3">
      <c r="A22" s="1">
        <v>16</v>
      </c>
      <c r="B22" s="6">
        <v>1400</v>
      </c>
      <c r="C22" s="38">
        <v>-151.69999999999999</v>
      </c>
      <c r="D22" s="38">
        <v>80.3</v>
      </c>
      <c r="E22" s="6">
        <v>112.4</v>
      </c>
      <c r="F22" s="8">
        <v>232</v>
      </c>
      <c r="G22" s="6">
        <v>126</v>
      </c>
      <c r="H22" s="8">
        <v>-60.1</v>
      </c>
      <c r="I22" s="13">
        <v>232.4</v>
      </c>
      <c r="J22" s="8">
        <v>-36.28</v>
      </c>
      <c r="K22" s="1">
        <f t="shared" si="0"/>
        <v>-888.59791999999993</v>
      </c>
      <c r="L22" s="1">
        <f t="shared" si="1"/>
        <v>470.28160000000003</v>
      </c>
      <c r="M22" s="1">
        <f t="shared" si="2"/>
        <v>-251.45840000000001</v>
      </c>
      <c r="N22" s="1">
        <f t="shared" si="3"/>
        <v>0.47028160000000002</v>
      </c>
    </row>
    <row r="23" spans="1:14" ht="15.5" x14ac:dyDescent="0.3">
      <c r="A23" s="1">
        <v>17</v>
      </c>
      <c r="B23" s="6">
        <v>1500</v>
      </c>
      <c r="C23" s="13">
        <v>-157.4</v>
      </c>
      <c r="D23" s="13">
        <v>83.4</v>
      </c>
      <c r="E23" s="6">
        <v>125.1</v>
      </c>
      <c r="F23" s="38">
        <v>240.8</v>
      </c>
      <c r="G23" s="8">
        <v>129</v>
      </c>
      <c r="H23" s="8">
        <v>-58.7</v>
      </c>
      <c r="I23" s="13">
        <v>253.2</v>
      </c>
      <c r="J23" s="8">
        <v>-36.9</v>
      </c>
      <c r="K23" s="1">
        <f t="shared" si="0"/>
        <v>-987.8424</v>
      </c>
      <c r="L23" s="1">
        <f t="shared" si="1"/>
        <v>523.41840000000002</v>
      </c>
      <c r="M23" s="1">
        <f t="shared" si="2"/>
        <v>-245.60080000000002</v>
      </c>
      <c r="N23" s="1">
        <f t="shared" si="3"/>
        <v>0.52341839999999995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03C66-4B37-408A-A4CC-B86A270A1E14}">
  <dimension ref="A1:N23"/>
  <sheetViews>
    <sheetView workbookViewId="0">
      <selection activeCell="N5" sqref="N5:N23"/>
    </sheetView>
  </sheetViews>
  <sheetFormatPr defaultRowHeight="13" x14ac:dyDescent="0.3"/>
  <cols>
    <col min="2" max="2" width="9" bestFit="1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12.6992187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54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-39.47</v>
      </c>
      <c r="I7" s="3">
        <v>-39.47</v>
      </c>
      <c r="J7" s="3" t="s">
        <v>0</v>
      </c>
      <c r="K7" s="1">
        <f>C7*B7*$B$1</f>
        <v>0</v>
      </c>
      <c r="L7" s="1">
        <f>E7*$B$2</f>
        <v>0</v>
      </c>
      <c r="M7" s="1">
        <f>H7*$B$2</f>
        <v>-165.14248000000001</v>
      </c>
      <c r="N7" s="1">
        <f>E7*$B$1</f>
        <v>0</v>
      </c>
    </row>
    <row r="8" spans="1:14" ht="15.5" x14ac:dyDescent="0.3">
      <c r="A8" s="1">
        <v>2</v>
      </c>
      <c r="B8" s="43">
        <v>200</v>
      </c>
      <c r="C8" s="8">
        <v>-67.64</v>
      </c>
      <c r="D8" s="8">
        <v>19.8</v>
      </c>
      <c r="E8" s="44">
        <v>3.9609999999999999</v>
      </c>
      <c r="F8" s="43">
        <v>87.44</v>
      </c>
      <c r="G8" s="43">
        <v>28.98</v>
      </c>
      <c r="H8" s="8">
        <v>-48.5</v>
      </c>
      <c r="I8" s="43">
        <v>-13.5</v>
      </c>
      <c r="J8" s="43">
        <v>14.76</v>
      </c>
      <c r="K8" s="1">
        <f t="shared" ref="K8:K23" si="0">C8*B8*$B$1</f>
        <v>-56.601152000000006</v>
      </c>
      <c r="L8" s="1">
        <f t="shared" ref="L8:L23" si="1">E8*$B$2</f>
        <v>16.572824000000001</v>
      </c>
      <c r="M8" s="1">
        <f t="shared" ref="M8:M23" si="2">H8*$B$2</f>
        <v>-202.92400000000001</v>
      </c>
      <c r="N8" s="1">
        <f>E8*$B$1</f>
        <v>1.6572824E-2</v>
      </c>
    </row>
    <row r="9" spans="1:14" ht="15.5" x14ac:dyDescent="0.3">
      <c r="A9" s="1">
        <v>3</v>
      </c>
      <c r="B9" s="43">
        <v>273.14999999999998</v>
      </c>
      <c r="C9" s="8">
        <v>-74.39</v>
      </c>
      <c r="D9" s="43">
        <v>23.91</v>
      </c>
      <c r="E9" s="44">
        <v>6.5289999999999999</v>
      </c>
      <c r="F9" s="43">
        <v>98.3</v>
      </c>
      <c r="G9" s="43">
        <v>41</v>
      </c>
      <c r="H9" s="8">
        <v>-51.25</v>
      </c>
      <c r="I9" s="43">
        <v>-0.26</v>
      </c>
      <c r="J9" s="43">
        <v>0.21</v>
      </c>
      <c r="K9" s="1">
        <f t="shared" si="0"/>
        <v>-85.017325643999996</v>
      </c>
      <c r="L9" s="1">
        <f t="shared" si="1"/>
        <v>27.317336000000001</v>
      </c>
      <c r="M9" s="1">
        <f t="shared" si="2"/>
        <v>-214.43</v>
      </c>
      <c r="N9" s="1">
        <f t="shared" ref="N9:N23" si="3">E9*$B$1</f>
        <v>2.7317336000000001E-2</v>
      </c>
    </row>
    <row r="10" spans="1:14" ht="15.5" x14ac:dyDescent="0.3">
      <c r="A10" s="1">
        <v>4</v>
      </c>
      <c r="B10" s="43">
        <v>298.14999999999998</v>
      </c>
      <c r="C10" s="43">
        <v>-76.56</v>
      </c>
      <c r="D10" s="43">
        <v>25.5</v>
      </c>
      <c r="E10" s="43">
        <v>7.6</v>
      </c>
      <c r="F10" s="8">
        <v>102.06</v>
      </c>
      <c r="G10" s="43">
        <v>44.7</v>
      </c>
      <c r="H10" s="43">
        <v>-52.1</v>
      </c>
      <c r="I10" s="43">
        <v>4.45</v>
      </c>
      <c r="J10" s="8">
        <v>-3.26</v>
      </c>
      <c r="K10" s="1">
        <f t="shared" si="0"/>
        <v>-95.505506975999992</v>
      </c>
      <c r="L10" s="1">
        <f t="shared" si="1"/>
        <v>31.798400000000001</v>
      </c>
      <c r="M10" s="1">
        <f t="shared" si="2"/>
        <v>-217.9864</v>
      </c>
      <c r="N10" s="1">
        <f t="shared" si="3"/>
        <v>3.1798399999999998E-2</v>
      </c>
    </row>
    <row r="11" spans="1:14" ht="15.5" x14ac:dyDescent="0.3">
      <c r="A11" s="1">
        <v>5</v>
      </c>
      <c r="B11" s="43">
        <v>300</v>
      </c>
      <c r="C11" s="8">
        <v>-76.709999999999994</v>
      </c>
      <c r="D11" s="43">
        <v>25.62</v>
      </c>
      <c r="E11" s="43">
        <v>7.69</v>
      </c>
      <c r="F11" s="8">
        <v>102.33</v>
      </c>
      <c r="G11" s="43">
        <v>44.98</v>
      </c>
      <c r="H11" s="8">
        <v>-52.16</v>
      </c>
      <c r="I11" s="43">
        <v>4.8099999999999996</v>
      </c>
      <c r="J11" s="43">
        <v>-3.5</v>
      </c>
      <c r="K11" s="1">
        <f t="shared" si="0"/>
        <v>-96.286391999999992</v>
      </c>
      <c r="L11" s="1">
        <f t="shared" si="1"/>
        <v>32.174960000000006</v>
      </c>
      <c r="M11" s="1">
        <f t="shared" si="2"/>
        <v>-218.23743999999999</v>
      </c>
      <c r="N11" s="1">
        <f t="shared" si="3"/>
        <v>3.2174960000000002E-2</v>
      </c>
    </row>
    <row r="12" spans="1:14" ht="15.5" x14ac:dyDescent="0.3">
      <c r="A12" s="1">
        <v>6</v>
      </c>
      <c r="B12" s="43">
        <v>400</v>
      </c>
      <c r="C12" s="8">
        <v>-84.98</v>
      </c>
      <c r="D12" s="43">
        <v>32.21</v>
      </c>
      <c r="E12" s="6">
        <v>12.88</v>
      </c>
      <c r="F12" s="6">
        <v>117.19</v>
      </c>
      <c r="G12" s="43">
        <v>58.6</v>
      </c>
      <c r="H12" s="8">
        <v>-55.18</v>
      </c>
      <c r="I12" s="43">
        <v>24.27</v>
      </c>
      <c r="J12" s="8">
        <v>-13.26</v>
      </c>
      <c r="K12" s="1">
        <f t="shared" si="0"/>
        <v>-142.22252800000001</v>
      </c>
      <c r="L12" s="1">
        <f t="shared" si="1"/>
        <v>53.889920000000004</v>
      </c>
      <c r="M12" s="1">
        <f t="shared" si="2"/>
        <v>-230.87312</v>
      </c>
      <c r="N12" s="1">
        <f t="shared" si="3"/>
        <v>5.3889920000000008E-2</v>
      </c>
    </row>
    <row r="13" spans="1:14" ht="15.5" x14ac:dyDescent="0.3">
      <c r="A13" s="1">
        <v>7</v>
      </c>
      <c r="B13" s="43">
        <v>500</v>
      </c>
      <c r="C13" s="8">
        <v>-92.87</v>
      </c>
      <c r="D13" s="43">
        <v>38.68</v>
      </c>
      <c r="E13" s="43">
        <v>19.34</v>
      </c>
      <c r="F13" s="8">
        <v>131.55000000000001</v>
      </c>
      <c r="G13" s="43">
        <v>70.349999999999994</v>
      </c>
      <c r="H13" s="8">
        <v>-57.57</v>
      </c>
      <c r="I13" s="43">
        <v>44.43</v>
      </c>
      <c r="J13" s="8">
        <v>-19.420000000000002</v>
      </c>
      <c r="K13" s="1">
        <f t="shared" si="0"/>
        <v>-194.28404</v>
      </c>
      <c r="L13" s="1">
        <f t="shared" si="1"/>
        <v>80.918559999999999</v>
      </c>
      <c r="M13" s="1">
        <f t="shared" si="2"/>
        <v>-240.87288000000001</v>
      </c>
      <c r="N13" s="1">
        <f t="shared" si="3"/>
        <v>8.091856E-2</v>
      </c>
    </row>
    <row r="14" spans="1:14" ht="15.5" x14ac:dyDescent="0.3">
      <c r="A14" s="1">
        <v>8</v>
      </c>
      <c r="B14" s="43">
        <v>600</v>
      </c>
      <c r="C14" s="43">
        <v>-100.5</v>
      </c>
      <c r="D14" s="43">
        <v>44.8</v>
      </c>
      <c r="E14" s="43">
        <v>26.89</v>
      </c>
      <c r="F14" s="8">
        <v>145.30000000000001</v>
      </c>
      <c r="G14" s="43">
        <v>80.400000000000006</v>
      </c>
      <c r="H14" s="8">
        <v>-59.3</v>
      </c>
      <c r="I14" s="43">
        <v>65</v>
      </c>
      <c r="J14" s="8">
        <v>-23.68</v>
      </c>
      <c r="K14" s="1">
        <f t="shared" si="0"/>
        <v>-252.29520000000002</v>
      </c>
      <c r="L14" s="1">
        <f t="shared" si="1"/>
        <v>112.50776</v>
      </c>
      <c r="M14" s="1">
        <f t="shared" si="2"/>
        <v>-248.1112</v>
      </c>
      <c r="N14" s="1">
        <f t="shared" si="3"/>
        <v>0.11250776000000001</v>
      </c>
    </row>
    <row r="15" spans="1:14" ht="15.5" x14ac:dyDescent="0.3">
      <c r="A15" s="1">
        <v>9</v>
      </c>
      <c r="B15" s="43">
        <v>700</v>
      </c>
      <c r="C15" s="8">
        <v>-107.8</v>
      </c>
      <c r="D15" s="43">
        <v>50.5</v>
      </c>
      <c r="E15" s="43">
        <v>35.380000000000003</v>
      </c>
      <c r="F15" s="43">
        <v>158.30000000000001</v>
      </c>
      <c r="G15" s="43">
        <v>89.1</v>
      </c>
      <c r="H15" s="43">
        <v>-60.6</v>
      </c>
      <c r="I15" s="6">
        <v>85.8</v>
      </c>
      <c r="J15" s="8">
        <v>-26.79</v>
      </c>
      <c r="K15" s="1">
        <f t="shared" si="0"/>
        <v>-315.72464000000002</v>
      </c>
      <c r="L15" s="1">
        <f t="shared" si="1"/>
        <v>148.02992</v>
      </c>
      <c r="M15" s="1">
        <f t="shared" si="2"/>
        <v>-253.55040000000002</v>
      </c>
      <c r="N15" s="1">
        <f t="shared" si="3"/>
        <v>0.14802992000000001</v>
      </c>
    </row>
    <row r="16" spans="1:14" ht="15.5" x14ac:dyDescent="0.3">
      <c r="A16" s="1">
        <v>10</v>
      </c>
      <c r="B16" s="43">
        <v>800</v>
      </c>
      <c r="C16" s="6">
        <v>-114.9</v>
      </c>
      <c r="D16" s="43">
        <v>55.8</v>
      </c>
      <c r="E16" s="8">
        <v>44.7</v>
      </c>
      <c r="F16" s="8">
        <v>170.7</v>
      </c>
      <c r="G16" s="43">
        <v>96.6</v>
      </c>
      <c r="H16" s="6">
        <v>-61.3</v>
      </c>
      <c r="I16" s="43">
        <v>106.8</v>
      </c>
      <c r="J16" s="8">
        <v>-29.17</v>
      </c>
      <c r="K16" s="1">
        <f t="shared" si="0"/>
        <v>-384.59327999999999</v>
      </c>
      <c r="L16" s="1">
        <f t="shared" si="1"/>
        <v>187.02480000000003</v>
      </c>
      <c r="M16" s="1">
        <f t="shared" si="2"/>
        <v>-256.47919999999999</v>
      </c>
      <c r="N16" s="1">
        <f t="shared" si="3"/>
        <v>0.18702480000000002</v>
      </c>
    </row>
    <row r="17" spans="1:14" ht="15.5" x14ac:dyDescent="0.3">
      <c r="A17" s="1">
        <v>11</v>
      </c>
      <c r="B17" s="43">
        <v>900</v>
      </c>
      <c r="C17" s="6">
        <v>-121.8</v>
      </c>
      <c r="D17" s="43">
        <v>60.7</v>
      </c>
      <c r="E17" s="43">
        <v>54.7</v>
      </c>
      <c r="F17" s="8">
        <v>182.5</v>
      </c>
      <c r="G17" s="43">
        <v>103.1</v>
      </c>
      <c r="H17" s="8">
        <v>-61.6</v>
      </c>
      <c r="I17" s="6">
        <v>127.8</v>
      </c>
      <c r="J17" s="8">
        <v>-31.04</v>
      </c>
      <c r="K17" s="1">
        <f t="shared" si="0"/>
        <v>-458.65008</v>
      </c>
      <c r="L17" s="1">
        <f t="shared" si="1"/>
        <v>228.86480000000003</v>
      </c>
      <c r="M17" s="1">
        <f t="shared" si="2"/>
        <v>-257.73439999999999</v>
      </c>
      <c r="N17" s="1">
        <f t="shared" si="3"/>
        <v>0.22886480000000003</v>
      </c>
    </row>
    <row r="18" spans="1:14" ht="15.5" x14ac:dyDescent="0.3">
      <c r="A18" s="1">
        <v>12</v>
      </c>
      <c r="B18" s="43">
        <v>1000</v>
      </c>
      <c r="C18" s="8">
        <v>-128.4</v>
      </c>
      <c r="D18" s="43">
        <v>65.3</v>
      </c>
      <c r="E18" s="43">
        <v>65.3</v>
      </c>
      <c r="F18" s="8">
        <v>193.7</v>
      </c>
      <c r="G18" s="43">
        <v>108.8</v>
      </c>
      <c r="H18" s="8">
        <v>-61.5</v>
      </c>
      <c r="I18" s="8">
        <v>148.9</v>
      </c>
      <c r="J18" s="8">
        <v>-32.54</v>
      </c>
      <c r="K18" s="1">
        <f t="shared" si="0"/>
        <v>-537.22559999999999</v>
      </c>
      <c r="L18" s="1">
        <f t="shared" si="1"/>
        <v>273.21519999999998</v>
      </c>
      <c r="M18" s="1">
        <f t="shared" si="2"/>
        <v>-257.31600000000003</v>
      </c>
      <c r="N18" s="1">
        <f t="shared" si="3"/>
        <v>0.27321519999999999</v>
      </c>
    </row>
    <row r="19" spans="1:14" ht="15.5" x14ac:dyDescent="0.3">
      <c r="A19" s="1">
        <v>13</v>
      </c>
      <c r="B19" s="8">
        <v>1100</v>
      </c>
      <c r="C19" s="8">
        <v>-134.80000000000001</v>
      </c>
      <c r="D19" s="43">
        <v>69.5</v>
      </c>
      <c r="E19" s="43">
        <v>76.400000000000006</v>
      </c>
      <c r="F19" s="43">
        <v>204.3</v>
      </c>
      <c r="G19" s="43">
        <v>113.9</v>
      </c>
      <c r="H19" s="6">
        <v>-61.1</v>
      </c>
      <c r="I19" s="8">
        <v>169.9</v>
      </c>
      <c r="J19" s="8">
        <v>-33.75</v>
      </c>
      <c r="K19" s="1">
        <f t="shared" si="0"/>
        <v>-620.40352000000007</v>
      </c>
      <c r="L19" s="1">
        <f t="shared" si="1"/>
        <v>319.65760000000006</v>
      </c>
      <c r="M19" s="1">
        <f t="shared" si="2"/>
        <v>-255.64240000000001</v>
      </c>
      <c r="N19" s="1">
        <f t="shared" si="3"/>
        <v>0.31965760000000004</v>
      </c>
    </row>
    <row r="20" spans="1:14" ht="15.5" x14ac:dyDescent="0.3">
      <c r="A20" s="1">
        <v>14</v>
      </c>
      <c r="B20" s="6">
        <v>1200</v>
      </c>
      <c r="C20" s="8">
        <v>-141.1</v>
      </c>
      <c r="D20" s="43">
        <v>73.3</v>
      </c>
      <c r="E20" s="43">
        <v>88</v>
      </c>
      <c r="F20" s="43">
        <v>214.4</v>
      </c>
      <c r="G20" s="8">
        <v>118.3</v>
      </c>
      <c r="H20" s="8">
        <v>-60.4</v>
      </c>
      <c r="I20" s="43">
        <v>190.9</v>
      </c>
      <c r="J20" s="43">
        <v>-34.76</v>
      </c>
      <c r="K20" s="1">
        <f t="shared" si="0"/>
        <v>-708.43488000000002</v>
      </c>
      <c r="L20" s="1">
        <f t="shared" si="1"/>
        <v>368.19200000000001</v>
      </c>
      <c r="M20" s="1">
        <f t="shared" si="2"/>
        <v>-252.71360000000001</v>
      </c>
      <c r="N20" s="1">
        <f t="shared" si="3"/>
        <v>0.36819200000000002</v>
      </c>
    </row>
    <row r="21" spans="1:14" ht="15.5" x14ac:dyDescent="0.3">
      <c r="A21" s="1">
        <v>15</v>
      </c>
      <c r="B21" s="8">
        <v>1300</v>
      </c>
      <c r="C21" s="8">
        <v>-147.1</v>
      </c>
      <c r="D21" s="43">
        <v>76.900000000000006</v>
      </c>
      <c r="E21" s="8">
        <v>100</v>
      </c>
      <c r="F21" s="43">
        <v>224</v>
      </c>
      <c r="G21" s="8">
        <v>122</v>
      </c>
      <c r="H21" s="8">
        <v>-59.4</v>
      </c>
      <c r="I21" s="6">
        <v>211.8</v>
      </c>
      <c r="J21" s="43">
        <v>-35.6</v>
      </c>
      <c r="K21" s="1">
        <f t="shared" si="0"/>
        <v>-800.1063200000001</v>
      </c>
      <c r="L21" s="1">
        <f t="shared" si="1"/>
        <v>418.40000000000003</v>
      </c>
      <c r="M21" s="1">
        <f t="shared" si="2"/>
        <v>-248.52960000000002</v>
      </c>
      <c r="N21" s="1">
        <f t="shared" si="3"/>
        <v>0.41839999999999999</v>
      </c>
    </row>
    <row r="22" spans="1:14" ht="15.5" x14ac:dyDescent="0.3">
      <c r="A22" s="1">
        <v>16</v>
      </c>
      <c r="B22" s="8">
        <v>1400</v>
      </c>
      <c r="C22" s="6">
        <v>-152.9</v>
      </c>
      <c r="D22" s="43">
        <v>80.3</v>
      </c>
      <c r="E22" s="6">
        <v>112.5</v>
      </c>
      <c r="F22" s="43">
        <v>233.2</v>
      </c>
      <c r="G22" s="6">
        <v>126</v>
      </c>
      <c r="H22" s="8">
        <v>-58.3</v>
      </c>
      <c r="I22" s="43">
        <v>232.6</v>
      </c>
      <c r="J22" s="8">
        <v>-36.31</v>
      </c>
      <c r="K22" s="1">
        <f t="shared" si="0"/>
        <v>-895.62704000000008</v>
      </c>
      <c r="L22" s="1">
        <f t="shared" si="1"/>
        <v>470.70000000000005</v>
      </c>
      <c r="M22" s="1">
        <f t="shared" si="2"/>
        <v>-243.9272</v>
      </c>
      <c r="N22" s="1">
        <f t="shared" si="3"/>
        <v>0.47070000000000001</v>
      </c>
    </row>
    <row r="23" spans="1:14" ht="15.5" x14ac:dyDescent="0.3">
      <c r="A23" s="1">
        <v>17</v>
      </c>
      <c r="B23" s="8">
        <v>1500</v>
      </c>
      <c r="C23" s="8">
        <v>-158.5</v>
      </c>
      <c r="D23" s="43">
        <v>83.5</v>
      </c>
      <c r="E23" s="8">
        <v>125.2</v>
      </c>
      <c r="F23" s="43">
        <v>242</v>
      </c>
      <c r="G23" s="8">
        <v>129</v>
      </c>
      <c r="H23" s="8">
        <v>-56.9</v>
      </c>
      <c r="I23" s="43">
        <v>253.3</v>
      </c>
      <c r="J23" s="8">
        <v>-36.909999999999997</v>
      </c>
      <c r="K23" s="1">
        <f t="shared" si="0"/>
        <v>-994.74600000000009</v>
      </c>
      <c r="L23" s="1">
        <f t="shared" si="1"/>
        <v>523.83680000000004</v>
      </c>
      <c r="M23" s="1">
        <f t="shared" si="2"/>
        <v>-238.06960000000001</v>
      </c>
      <c r="N23" s="1">
        <f t="shared" si="3"/>
        <v>0.52383679999999999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F0839-646C-4A7B-9D5A-89D4418AC017}">
  <dimension ref="A1:N23"/>
  <sheetViews>
    <sheetView workbookViewId="0">
      <selection activeCell="N5" sqref="N5:N23"/>
    </sheetView>
  </sheetViews>
  <sheetFormatPr defaultRowHeight="13" x14ac:dyDescent="0.3"/>
  <cols>
    <col min="2" max="2" width="9" bestFit="1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12.6992187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5" t="s">
        <v>31</v>
      </c>
      <c r="L5" s="35" t="s">
        <v>22</v>
      </c>
      <c r="M5" s="35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5" t="s">
        <v>28</v>
      </c>
      <c r="L6" s="35" t="s">
        <v>28</v>
      </c>
      <c r="M6" s="35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-39.18</v>
      </c>
      <c r="I7" s="3">
        <v>-39.18</v>
      </c>
      <c r="J7" s="3" t="s">
        <v>0</v>
      </c>
      <c r="K7" s="1">
        <f>C7*B7*$B$1</f>
        <v>0</v>
      </c>
      <c r="L7" s="1">
        <f>E7*$B$2</f>
        <v>0</v>
      </c>
      <c r="M7" s="1">
        <f>H7*$B$2</f>
        <v>-163.92912000000001</v>
      </c>
      <c r="N7" s="1">
        <f>E7*$B$1</f>
        <v>0</v>
      </c>
    </row>
    <row r="8" spans="1:14" ht="15.5" x14ac:dyDescent="0.3">
      <c r="A8" s="1">
        <v>2</v>
      </c>
      <c r="B8" s="8">
        <v>200</v>
      </c>
      <c r="C8" s="26">
        <v>-67.62</v>
      </c>
      <c r="D8" s="26">
        <v>19.77</v>
      </c>
      <c r="E8" s="27">
        <v>3.9540000000000002</v>
      </c>
      <c r="F8" s="26">
        <v>87.39</v>
      </c>
      <c r="G8" s="45">
        <v>29.56</v>
      </c>
      <c r="H8" s="22">
        <v>-48.22</v>
      </c>
      <c r="I8" s="26">
        <v>-13.21</v>
      </c>
      <c r="J8" s="26">
        <v>14.44</v>
      </c>
      <c r="K8" s="1">
        <f t="shared" ref="K8:K23" si="0">C8*B8*$B$1</f>
        <v>-56.584416000000004</v>
      </c>
      <c r="L8" s="1">
        <f t="shared" ref="L8:L23" si="1">E8*$B$2</f>
        <v>16.543536000000003</v>
      </c>
      <c r="M8" s="1">
        <f t="shared" ref="M8:M23" si="2">H8*$B$2</f>
        <v>-201.75247999999999</v>
      </c>
      <c r="N8" s="1">
        <f>E8*$B$1</f>
        <v>1.6543536000000001E-2</v>
      </c>
    </row>
    <row r="9" spans="1:14" ht="15.5" x14ac:dyDescent="0.3">
      <c r="A9" s="1">
        <v>3</v>
      </c>
      <c r="B9" s="3">
        <v>273.14999999999998</v>
      </c>
      <c r="C9" s="26">
        <v>-74.400000000000006</v>
      </c>
      <c r="D9" s="26">
        <v>24.13</v>
      </c>
      <c r="E9" s="27">
        <v>6.59</v>
      </c>
      <c r="F9" s="22">
        <v>98.53</v>
      </c>
      <c r="G9" s="6">
        <v>42.11</v>
      </c>
      <c r="H9" s="26">
        <v>-50.9</v>
      </c>
      <c r="I9" s="26">
        <v>0.03</v>
      </c>
      <c r="J9" s="22">
        <v>-0.02</v>
      </c>
      <c r="K9" s="1">
        <f t="shared" si="0"/>
        <v>-85.028754240000012</v>
      </c>
      <c r="L9" s="1">
        <f t="shared" si="1"/>
        <v>27.572559999999999</v>
      </c>
      <c r="M9" s="1">
        <f t="shared" si="2"/>
        <v>-212.96559999999999</v>
      </c>
      <c r="N9" s="1">
        <f t="shared" ref="N9:N23" si="3">E9*$B$1</f>
        <v>2.7572559999999999E-2</v>
      </c>
    </row>
    <row r="10" spans="1:14" ht="15.5" x14ac:dyDescent="0.3">
      <c r="A10" s="1">
        <v>4</v>
      </c>
      <c r="B10" s="3">
        <v>298.14999999999998</v>
      </c>
      <c r="C10" s="26">
        <v>-76.59</v>
      </c>
      <c r="D10" s="26">
        <v>25.8</v>
      </c>
      <c r="E10" s="26">
        <v>7.69</v>
      </c>
      <c r="F10" s="26">
        <v>102.39</v>
      </c>
      <c r="G10" s="26">
        <v>45.79</v>
      </c>
      <c r="H10" s="26">
        <v>-51.72</v>
      </c>
      <c r="I10" s="26">
        <v>4.74</v>
      </c>
      <c r="J10" s="26">
        <v>-3.47</v>
      </c>
      <c r="K10" s="1">
        <f t="shared" si="0"/>
        <v>-95.542930764000005</v>
      </c>
      <c r="L10" s="1">
        <f t="shared" si="1"/>
        <v>32.174960000000006</v>
      </c>
      <c r="M10" s="1">
        <f t="shared" si="2"/>
        <v>-216.39648</v>
      </c>
      <c r="N10" s="1">
        <f t="shared" si="3"/>
        <v>3.2174960000000002E-2</v>
      </c>
    </row>
    <row r="11" spans="1:14" ht="15.5" x14ac:dyDescent="0.3">
      <c r="A11" s="1">
        <v>5</v>
      </c>
      <c r="B11" s="3">
        <v>300</v>
      </c>
      <c r="C11" s="26">
        <v>-76.739999999999995</v>
      </c>
      <c r="D11" s="26">
        <v>25.93</v>
      </c>
      <c r="E11" s="26">
        <v>7.78</v>
      </c>
      <c r="F11" s="26">
        <v>102.67</v>
      </c>
      <c r="G11" s="26">
        <v>46.06</v>
      </c>
      <c r="H11" s="26">
        <v>-51.78</v>
      </c>
      <c r="I11" s="22">
        <v>5.09</v>
      </c>
      <c r="J11" s="26">
        <v>-3.71</v>
      </c>
      <c r="K11" s="1">
        <f t="shared" si="0"/>
        <v>-96.324048000000005</v>
      </c>
      <c r="L11" s="1">
        <f t="shared" si="1"/>
        <v>32.551520000000004</v>
      </c>
      <c r="M11" s="1">
        <f t="shared" si="2"/>
        <v>-216.64752000000001</v>
      </c>
      <c r="N11" s="1">
        <f t="shared" si="3"/>
        <v>3.255152E-2</v>
      </c>
    </row>
    <row r="12" spans="1:14" ht="15.5" x14ac:dyDescent="0.3">
      <c r="A12" s="1">
        <v>6</v>
      </c>
      <c r="B12" s="26">
        <v>400</v>
      </c>
      <c r="C12" s="26">
        <v>-85.13</v>
      </c>
      <c r="D12" s="26">
        <v>32.65</v>
      </c>
      <c r="E12" s="26">
        <v>13.01</v>
      </c>
      <c r="F12" s="26">
        <v>117.78</v>
      </c>
      <c r="G12" s="22">
        <v>59.2</v>
      </c>
      <c r="H12" s="26">
        <v>-54.72</v>
      </c>
      <c r="I12" s="26">
        <v>24.51</v>
      </c>
      <c r="J12" s="26">
        <v>-13.39</v>
      </c>
      <c r="K12" s="1">
        <f t="shared" si="0"/>
        <v>-142.473568</v>
      </c>
      <c r="L12" s="1">
        <f t="shared" si="1"/>
        <v>54.433840000000004</v>
      </c>
      <c r="M12" s="1">
        <f t="shared" si="2"/>
        <v>-228.94848000000002</v>
      </c>
      <c r="N12" s="1">
        <f t="shared" si="3"/>
        <v>5.4433840000000004E-2</v>
      </c>
    </row>
    <row r="13" spans="1:14" ht="15.5" x14ac:dyDescent="0.3">
      <c r="A13" s="1">
        <v>7</v>
      </c>
      <c r="B13" s="26">
        <v>500</v>
      </c>
      <c r="C13" s="6">
        <v>-93.11</v>
      </c>
      <c r="D13" s="26">
        <v>39.1</v>
      </c>
      <c r="E13" s="26">
        <v>19.55</v>
      </c>
      <c r="F13" s="26">
        <v>132.21</v>
      </c>
      <c r="G13" s="26">
        <v>70.37</v>
      </c>
      <c r="H13" s="26">
        <v>-57.07</v>
      </c>
      <c r="I13" s="26">
        <v>44.6</v>
      </c>
      <c r="J13" s="26">
        <v>-19.489999999999998</v>
      </c>
      <c r="K13" s="1">
        <f t="shared" si="0"/>
        <v>-194.78612000000001</v>
      </c>
      <c r="L13" s="1">
        <f t="shared" si="1"/>
        <v>81.797200000000004</v>
      </c>
      <c r="M13" s="1">
        <f t="shared" si="2"/>
        <v>-238.78088000000002</v>
      </c>
      <c r="N13" s="1">
        <f t="shared" si="3"/>
        <v>8.17972E-2</v>
      </c>
    </row>
    <row r="14" spans="1:14" ht="15.5" x14ac:dyDescent="0.3">
      <c r="A14" s="1">
        <v>8</v>
      </c>
      <c r="B14" s="26">
        <v>600</v>
      </c>
      <c r="C14" s="26">
        <v>-100.8</v>
      </c>
      <c r="D14" s="26">
        <v>45.1</v>
      </c>
      <c r="E14" s="26">
        <v>27.07</v>
      </c>
      <c r="F14" s="26">
        <v>145.9</v>
      </c>
      <c r="G14" s="26">
        <v>79.900000000000006</v>
      </c>
      <c r="H14" s="26">
        <v>-58.9</v>
      </c>
      <c r="I14" s="26">
        <v>65.099999999999994</v>
      </c>
      <c r="J14" s="26">
        <v>-23.71</v>
      </c>
      <c r="K14" s="1">
        <f t="shared" si="0"/>
        <v>-253.04832000000002</v>
      </c>
      <c r="L14" s="1">
        <f t="shared" si="1"/>
        <v>113.26088</v>
      </c>
      <c r="M14" s="1">
        <f t="shared" si="2"/>
        <v>-246.4376</v>
      </c>
      <c r="N14" s="1">
        <f t="shared" si="3"/>
        <v>0.11326088000000001</v>
      </c>
    </row>
    <row r="15" spans="1:14" ht="15.5" x14ac:dyDescent="0.3">
      <c r="A15" s="1">
        <v>9</v>
      </c>
      <c r="B15" s="26">
        <v>700</v>
      </c>
      <c r="C15" s="26">
        <v>-108.2</v>
      </c>
      <c r="D15" s="26">
        <v>50.7</v>
      </c>
      <c r="E15" s="26">
        <v>35.49</v>
      </c>
      <c r="F15" s="26">
        <v>158.9</v>
      </c>
      <c r="G15" s="22">
        <v>88.2</v>
      </c>
      <c r="H15" s="6">
        <v>-60.2</v>
      </c>
      <c r="I15" s="22">
        <v>85.9</v>
      </c>
      <c r="J15" s="26">
        <v>-26.81</v>
      </c>
      <c r="K15" s="1">
        <f t="shared" si="0"/>
        <v>-316.89616000000001</v>
      </c>
      <c r="L15" s="1">
        <f t="shared" si="1"/>
        <v>148.49016</v>
      </c>
      <c r="M15" s="1">
        <f t="shared" si="2"/>
        <v>-251.87680000000003</v>
      </c>
      <c r="N15" s="1">
        <f t="shared" si="3"/>
        <v>0.14849016000000001</v>
      </c>
    </row>
    <row r="16" spans="1:14" ht="15.5" x14ac:dyDescent="0.3">
      <c r="A16" s="1">
        <v>10</v>
      </c>
      <c r="B16" s="22">
        <v>800</v>
      </c>
      <c r="C16" s="26">
        <v>-115.3</v>
      </c>
      <c r="D16" s="22">
        <v>55.8</v>
      </c>
      <c r="E16" s="26">
        <v>44.7</v>
      </c>
      <c r="F16" s="26">
        <v>171.1</v>
      </c>
      <c r="G16" s="22">
        <v>95.3</v>
      </c>
      <c r="H16" s="6">
        <v>-61</v>
      </c>
      <c r="I16" s="26">
        <v>106.8</v>
      </c>
      <c r="J16" s="26">
        <v>-29.17</v>
      </c>
      <c r="K16" s="1">
        <f t="shared" si="0"/>
        <v>-385.93216000000001</v>
      </c>
      <c r="L16" s="1">
        <f t="shared" si="1"/>
        <v>187.02480000000003</v>
      </c>
      <c r="M16" s="1">
        <f t="shared" si="2"/>
        <v>-255.22400000000002</v>
      </c>
      <c r="N16" s="1">
        <f t="shared" si="3"/>
        <v>0.18702480000000002</v>
      </c>
    </row>
    <row r="17" spans="1:14" ht="15.5" x14ac:dyDescent="0.3">
      <c r="A17" s="1">
        <v>11</v>
      </c>
      <c r="B17" s="22">
        <v>900</v>
      </c>
      <c r="C17" s="6">
        <v>-122.1</v>
      </c>
      <c r="D17" s="22">
        <v>60.6</v>
      </c>
      <c r="E17" s="26">
        <v>54.5</v>
      </c>
      <c r="F17" s="26">
        <v>182.7</v>
      </c>
      <c r="G17" s="8">
        <v>101.5</v>
      </c>
      <c r="H17" s="26">
        <v>-61.5</v>
      </c>
      <c r="I17" s="26">
        <v>127.8</v>
      </c>
      <c r="J17" s="26">
        <v>-31.03</v>
      </c>
      <c r="K17" s="1">
        <f t="shared" si="0"/>
        <v>-459.77976000000001</v>
      </c>
      <c r="L17" s="1">
        <f t="shared" si="1"/>
        <v>228.02800000000002</v>
      </c>
      <c r="M17" s="1">
        <f t="shared" si="2"/>
        <v>-257.31600000000003</v>
      </c>
      <c r="N17" s="1">
        <f t="shared" si="3"/>
        <v>0.22802800000000001</v>
      </c>
    </row>
    <row r="18" spans="1:14" ht="15.5" x14ac:dyDescent="0.3">
      <c r="A18" s="1">
        <v>12</v>
      </c>
      <c r="B18" s="26">
        <v>1000</v>
      </c>
      <c r="C18" s="8">
        <v>-128.69999999999999</v>
      </c>
      <c r="D18" s="26">
        <v>65</v>
      </c>
      <c r="E18" s="26">
        <v>65</v>
      </c>
      <c r="F18" s="26">
        <v>193.7</v>
      </c>
      <c r="G18" s="26">
        <v>106.9</v>
      </c>
      <c r="H18" s="6">
        <v>-61.5</v>
      </c>
      <c r="I18" s="26">
        <v>148.80000000000001</v>
      </c>
      <c r="J18" s="26">
        <v>-32.53</v>
      </c>
      <c r="K18" s="1">
        <f t="shared" si="0"/>
        <v>-538.48079999999993</v>
      </c>
      <c r="L18" s="1">
        <f t="shared" si="1"/>
        <v>271.96000000000004</v>
      </c>
      <c r="M18" s="1">
        <f t="shared" si="2"/>
        <v>-257.31600000000003</v>
      </c>
      <c r="N18" s="1">
        <f t="shared" si="3"/>
        <v>0.27196000000000004</v>
      </c>
    </row>
    <row r="19" spans="1:14" ht="15.5" x14ac:dyDescent="0.3">
      <c r="A19" s="1">
        <v>13</v>
      </c>
      <c r="B19" s="26">
        <v>1100</v>
      </c>
      <c r="C19" s="26">
        <v>-135.1</v>
      </c>
      <c r="D19" s="26">
        <v>69</v>
      </c>
      <c r="E19" s="26">
        <v>75.900000000000006</v>
      </c>
      <c r="F19" s="26">
        <v>204.1</v>
      </c>
      <c r="G19" s="26">
        <v>111.7</v>
      </c>
      <c r="H19" s="26">
        <v>-61.4</v>
      </c>
      <c r="I19" s="26">
        <v>169.9</v>
      </c>
      <c r="J19" s="26">
        <v>-33.75</v>
      </c>
      <c r="K19" s="1">
        <f t="shared" si="0"/>
        <v>-621.78424000000007</v>
      </c>
      <c r="L19" s="1">
        <f t="shared" si="1"/>
        <v>317.56560000000002</v>
      </c>
      <c r="M19" s="1">
        <f t="shared" si="2"/>
        <v>-256.89760000000001</v>
      </c>
      <c r="N19" s="1">
        <f t="shared" si="3"/>
        <v>0.31756560000000006</v>
      </c>
    </row>
    <row r="20" spans="1:14" ht="15.5" x14ac:dyDescent="0.3">
      <c r="A20" s="1">
        <v>14</v>
      </c>
      <c r="B20" s="6">
        <v>1200</v>
      </c>
      <c r="C20" s="26">
        <v>-141.30000000000001</v>
      </c>
      <c r="D20" s="26">
        <v>72.7</v>
      </c>
      <c r="E20" s="26">
        <v>87.3</v>
      </c>
      <c r="F20" s="26">
        <v>214</v>
      </c>
      <c r="G20" s="26">
        <v>115.8</v>
      </c>
      <c r="H20" s="6">
        <v>-60.9</v>
      </c>
      <c r="I20" s="26">
        <v>190.9</v>
      </c>
      <c r="J20" s="26">
        <v>-34.76</v>
      </c>
      <c r="K20" s="1">
        <f t="shared" si="0"/>
        <v>-709.43904000000009</v>
      </c>
      <c r="L20" s="1">
        <f t="shared" si="1"/>
        <v>365.26319999999998</v>
      </c>
      <c r="M20" s="1">
        <f t="shared" si="2"/>
        <v>-254.8056</v>
      </c>
      <c r="N20" s="1">
        <f t="shared" si="3"/>
        <v>0.36526320000000001</v>
      </c>
    </row>
    <row r="21" spans="1:14" ht="15.5" x14ac:dyDescent="0.3">
      <c r="A21" s="1">
        <v>15</v>
      </c>
      <c r="B21" s="26">
        <v>1300</v>
      </c>
      <c r="C21" s="22">
        <v>-147.30000000000001</v>
      </c>
      <c r="D21" s="26">
        <v>76.2</v>
      </c>
      <c r="E21" s="26">
        <v>99</v>
      </c>
      <c r="F21" s="8">
        <v>223.5</v>
      </c>
      <c r="G21" s="26">
        <v>120</v>
      </c>
      <c r="H21" s="6">
        <v>-60.2</v>
      </c>
      <c r="I21" s="6">
        <v>211.8</v>
      </c>
      <c r="J21" s="22">
        <v>-35.6</v>
      </c>
      <c r="K21" s="1">
        <f t="shared" si="0"/>
        <v>-801.19416000000012</v>
      </c>
      <c r="L21" s="1">
        <f t="shared" si="1"/>
        <v>414.21600000000001</v>
      </c>
      <c r="M21" s="1">
        <f t="shared" si="2"/>
        <v>-251.87680000000003</v>
      </c>
      <c r="N21" s="1">
        <f t="shared" si="3"/>
        <v>0.41421600000000003</v>
      </c>
    </row>
    <row r="22" spans="1:14" ht="15.5" x14ac:dyDescent="0.3">
      <c r="A22" s="1">
        <v>16</v>
      </c>
      <c r="B22" s="26">
        <v>1400</v>
      </c>
      <c r="C22" s="8">
        <v>-153</v>
      </c>
      <c r="D22" s="26">
        <v>79.400000000000006</v>
      </c>
      <c r="E22" s="26">
        <v>111.2</v>
      </c>
      <c r="F22" s="26">
        <v>232.4</v>
      </c>
      <c r="G22" s="6">
        <v>123</v>
      </c>
      <c r="H22" s="26">
        <v>-59.3</v>
      </c>
      <c r="I22" s="26">
        <v>232.7</v>
      </c>
      <c r="J22" s="26">
        <v>-36.33</v>
      </c>
      <c r="K22" s="1">
        <f t="shared" si="0"/>
        <v>-896.21280000000002</v>
      </c>
      <c r="L22" s="1">
        <f t="shared" si="1"/>
        <v>465.26080000000002</v>
      </c>
      <c r="M22" s="1">
        <f t="shared" si="2"/>
        <v>-248.1112</v>
      </c>
      <c r="N22" s="1">
        <f t="shared" si="3"/>
        <v>0.46526080000000003</v>
      </c>
    </row>
    <row r="23" spans="1:14" ht="15.5" x14ac:dyDescent="0.3">
      <c r="A23" s="1">
        <v>17</v>
      </c>
      <c r="B23" s="6">
        <v>1500</v>
      </c>
      <c r="C23" s="6">
        <v>-158.6</v>
      </c>
      <c r="D23" s="26">
        <v>82.4</v>
      </c>
      <c r="E23" s="26">
        <v>123.6</v>
      </c>
      <c r="F23" s="8">
        <v>241</v>
      </c>
      <c r="G23" s="26">
        <v>126</v>
      </c>
      <c r="H23" s="26">
        <v>-58.2</v>
      </c>
      <c r="I23" s="26">
        <v>253.5</v>
      </c>
      <c r="J23" s="26">
        <v>-36.94</v>
      </c>
      <c r="K23" s="1">
        <f t="shared" si="0"/>
        <v>-995.37360000000001</v>
      </c>
      <c r="L23" s="1">
        <f t="shared" si="1"/>
        <v>517.14239999999995</v>
      </c>
      <c r="M23" s="1">
        <f t="shared" si="2"/>
        <v>-243.50880000000001</v>
      </c>
      <c r="N23" s="1">
        <f t="shared" si="3"/>
        <v>0.5171424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E294B-7BD2-4982-8A6D-5AE639D8A077}">
  <dimension ref="A1:N23"/>
  <sheetViews>
    <sheetView workbookViewId="0">
      <selection activeCell="N5" sqref="N5:N23"/>
    </sheetView>
  </sheetViews>
  <sheetFormatPr defaultRowHeight="13" x14ac:dyDescent="0.3"/>
  <cols>
    <col min="1" max="1" width="8.59765625" customWidth="1"/>
    <col min="2" max="2" width="10.09765625" bestFit="1" customWidth="1"/>
    <col min="3" max="3" width="15.3984375" bestFit="1" customWidth="1"/>
    <col min="4" max="4" width="14.796875" bestFit="1" customWidth="1"/>
    <col min="5" max="5" width="11.09765625" bestFit="1" customWidth="1"/>
    <col min="6" max="7" width="10.5" bestFit="1" customWidth="1"/>
    <col min="8" max="9" width="9.5" bestFit="1" customWidth="1"/>
    <col min="10" max="10" width="9.59765625" bestFit="1" customWidth="1"/>
    <col min="11" max="11" width="15.09765625" bestFit="1" customWidth="1"/>
    <col min="12" max="12" width="12" bestFit="1" customWidth="1"/>
    <col min="13" max="13" width="12.69921875" bestFit="1" customWidth="1"/>
  </cols>
  <sheetData>
    <row r="1" spans="1:14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4" ht="15.5" x14ac:dyDescent="0.3">
      <c r="A2" s="1" t="s">
        <v>61</v>
      </c>
      <c r="B2" s="1">
        <v>4.1840000000000002</v>
      </c>
      <c r="C2" s="1" t="s">
        <v>60</v>
      </c>
    </row>
    <row r="4" spans="1:14" ht="15.5" x14ac:dyDescent="0.3">
      <c r="A4" s="1"/>
      <c r="B4" s="41" t="s">
        <v>58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4" ht="15.5" x14ac:dyDescent="0.3">
      <c r="A5" s="1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1"/>
      <c r="K5" s="3" t="s">
        <v>31</v>
      </c>
      <c r="L5" s="3" t="s">
        <v>22</v>
      </c>
      <c r="M5" s="3" t="s">
        <v>26</v>
      </c>
      <c r="N5" s="1" t="s">
        <v>2</v>
      </c>
    </row>
    <row r="6" spans="1:14" ht="15.5" x14ac:dyDescent="0.3">
      <c r="A6" s="1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3" t="s">
        <v>28</v>
      </c>
      <c r="L6" s="3" t="s">
        <v>28</v>
      </c>
      <c r="M6" s="3" t="s">
        <v>28</v>
      </c>
      <c r="N6" s="1" t="s">
        <v>28</v>
      </c>
    </row>
    <row r="7" spans="1:14" ht="15.5" x14ac:dyDescent="0.3">
      <c r="A7" s="1">
        <v>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-41.25</v>
      </c>
      <c r="I7" s="3">
        <v>-41.25</v>
      </c>
      <c r="J7" s="3" t="s">
        <v>0</v>
      </c>
      <c r="K7" s="1">
        <f>C7*B7*$B$1</f>
        <v>0</v>
      </c>
      <c r="L7" s="1">
        <f>E7*$B$2</f>
        <v>0</v>
      </c>
      <c r="M7" s="1">
        <f>H7*$B$2</f>
        <v>-172.59</v>
      </c>
      <c r="N7" s="1">
        <f>E7*$B$1</f>
        <v>0</v>
      </c>
    </row>
    <row r="8" spans="1:14" ht="15.5" x14ac:dyDescent="0.3">
      <c r="A8" s="1">
        <v>2</v>
      </c>
      <c r="B8" s="13">
        <v>200</v>
      </c>
      <c r="C8" s="13">
        <v>-59.06</v>
      </c>
      <c r="D8" s="13">
        <v>19.05</v>
      </c>
      <c r="E8" s="39">
        <v>3.81</v>
      </c>
      <c r="F8" s="13">
        <v>78.11</v>
      </c>
      <c r="G8" s="13">
        <v>31.04</v>
      </c>
      <c r="H8" s="13">
        <v>-50.43</v>
      </c>
      <c r="I8" s="13">
        <v>-13.56</v>
      </c>
      <c r="J8" s="13">
        <v>14.82</v>
      </c>
      <c r="K8" s="1">
        <f t="shared" ref="K8:K23" si="0">C8*B8*$B$1</f>
        <v>-49.421408</v>
      </c>
      <c r="L8" s="1">
        <f t="shared" ref="L8:L23" si="1">E8*$B$2</f>
        <v>15.941040000000001</v>
      </c>
      <c r="M8" s="1">
        <f t="shared" ref="M8:M23" si="2">H8*$B$2</f>
        <v>-210.99912</v>
      </c>
      <c r="N8" s="1">
        <f>E8*$B$1</f>
        <v>1.594104E-2</v>
      </c>
    </row>
    <row r="9" spans="1:14" ht="15.5" x14ac:dyDescent="0.3">
      <c r="A9" s="1">
        <v>3</v>
      </c>
      <c r="B9" s="13">
        <v>273.14999999999998</v>
      </c>
      <c r="C9" s="8">
        <v>-65.66</v>
      </c>
      <c r="D9" s="13">
        <v>23.61</v>
      </c>
      <c r="E9" s="39">
        <v>6.4489999999999998</v>
      </c>
      <c r="F9" s="13">
        <v>89.27</v>
      </c>
      <c r="G9" s="13">
        <v>41.26</v>
      </c>
      <c r="H9" s="13">
        <v>-53.11</v>
      </c>
      <c r="I9" s="13">
        <v>0.35</v>
      </c>
      <c r="J9" s="8">
        <v>-0.28000000000000003</v>
      </c>
      <c r="K9" s="1">
        <f t="shared" si="0"/>
        <v>-75.040161335999997</v>
      </c>
      <c r="L9" s="1">
        <f t="shared" si="1"/>
        <v>26.982616</v>
      </c>
      <c r="M9" s="1">
        <f t="shared" si="2"/>
        <v>-222.21224000000001</v>
      </c>
      <c r="N9" s="1">
        <f t="shared" ref="N9:N23" si="3">E9*$B$1</f>
        <v>2.6982616000000001E-2</v>
      </c>
    </row>
    <row r="10" spans="1:14" ht="15.5" x14ac:dyDescent="0.3">
      <c r="A10" s="1">
        <v>4</v>
      </c>
      <c r="B10" s="13">
        <v>298.14999999999998</v>
      </c>
      <c r="C10" s="13">
        <v>-67.81</v>
      </c>
      <c r="D10" s="13">
        <v>25.25</v>
      </c>
      <c r="E10" s="13">
        <v>7.53</v>
      </c>
      <c r="F10" s="13">
        <v>93.06</v>
      </c>
      <c r="G10" s="6">
        <v>44.74</v>
      </c>
      <c r="H10" s="13">
        <v>-53.95</v>
      </c>
      <c r="I10" s="13">
        <v>5.29</v>
      </c>
      <c r="J10" s="13">
        <v>-3.88</v>
      </c>
      <c r="K10" s="1">
        <f t="shared" si="0"/>
        <v>-84.590235475999989</v>
      </c>
      <c r="L10" s="1">
        <f t="shared" si="1"/>
        <v>31.505520000000001</v>
      </c>
      <c r="M10" s="1">
        <f t="shared" si="2"/>
        <v>-225.72680000000003</v>
      </c>
      <c r="N10" s="1">
        <f t="shared" si="3"/>
        <v>3.1505520000000002E-2</v>
      </c>
    </row>
    <row r="11" spans="1:14" ht="15.5" x14ac:dyDescent="0.3">
      <c r="A11" s="1">
        <v>5</v>
      </c>
      <c r="B11" s="13">
        <v>300</v>
      </c>
      <c r="C11" s="8">
        <v>-67.959999999999994</v>
      </c>
      <c r="D11" s="13">
        <v>25.37</v>
      </c>
      <c r="E11" s="13">
        <v>7.61</v>
      </c>
      <c r="F11" s="13">
        <v>93.33</v>
      </c>
      <c r="G11" s="13">
        <v>45</v>
      </c>
      <c r="H11" s="8">
        <v>-54.02</v>
      </c>
      <c r="I11" s="13">
        <v>5.66</v>
      </c>
      <c r="J11" s="8">
        <v>-4.12</v>
      </c>
      <c r="K11" s="1">
        <f t="shared" si="0"/>
        <v>-85.303391999999988</v>
      </c>
      <c r="L11" s="1">
        <f t="shared" si="1"/>
        <v>31.840240000000001</v>
      </c>
      <c r="M11" s="1">
        <f t="shared" si="2"/>
        <v>-226.01968000000002</v>
      </c>
      <c r="N11" s="1">
        <f t="shared" si="3"/>
        <v>3.1840240000000006E-2</v>
      </c>
    </row>
    <row r="12" spans="1:14" ht="15.5" x14ac:dyDescent="0.3">
      <c r="A12" s="1">
        <v>6</v>
      </c>
      <c r="B12" s="13">
        <v>400</v>
      </c>
      <c r="C12" s="8">
        <v>-76.16</v>
      </c>
      <c r="D12" s="13">
        <v>31.97</v>
      </c>
      <c r="E12" s="6">
        <v>12.79</v>
      </c>
      <c r="F12" s="13">
        <v>108.13</v>
      </c>
      <c r="G12" s="13">
        <v>58.32</v>
      </c>
      <c r="H12" s="13">
        <v>-57.05</v>
      </c>
      <c r="I12" s="13">
        <v>26.03</v>
      </c>
      <c r="J12" s="13">
        <v>-14.22</v>
      </c>
      <c r="K12" s="1">
        <f t="shared" si="0"/>
        <v>-127.461376</v>
      </c>
      <c r="L12" s="1">
        <f t="shared" si="1"/>
        <v>53.513359999999999</v>
      </c>
      <c r="M12" s="1">
        <f t="shared" si="2"/>
        <v>-238.69720000000001</v>
      </c>
      <c r="N12" s="1">
        <f t="shared" si="3"/>
        <v>5.3513359999999996E-2</v>
      </c>
    </row>
    <row r="13" spans="1:14" ht="15.5" x14ac:dyDescent="0.3">
      <c r="A13" s="1">
        <v>7</v>
      </c>
      <c r="B13" s="13">
        <v>500</v>
      </c>
      <c r="C13" s="13">
        <v>-83.99</v>
      </c>
      <c r="D13" s="13">
        <v>38.450000000000003</v>
      </c>
      <c r="E13" s="8">
        <v>19.23</v>
      </c>
      <c r="F13" s="13">
        <v>122.44</v>
      </c>
      <c r="G13" s="13">
        <v>70.209999999999994</v>
      </c>
      <c r="H13" s="8">
        <v>-59.46</v>
      </c>
      <c r="I13" s="8">
        <v>47.09</v>
      </c>
      <c r="J13" s="13">
        <v>-20.58</v>
      </c>
      <c r="K13" s="1">
        <f t="shared" si="0"/>
        <v>-175.70708000000002</v>
      </c>
      <c r="L13" s="1">
        <f t="shared" si="1"/>
        <v>80.458320000000001</v>
      </c>
      <c r="M13" s="1">
        <f t="shared" si="2"/>
        <v>-248.78064000000001</v>
      </c>
      <c r="N13" s="1">
        <f t="shared" si="3"/>
        <v>8.045832E-2</v>
      </c>
    </row>
    <row r="14" spans="1:14" ht="15.5" x14ac:dyDescent="0.3">
      <c r="A14" s="1">
        <v>8</v>
      </c>
      <c r="B14" s="13">
        <v>600</v>
      </c>
      <c r="C14" s="13">
        <v>-91.6</v>
      </c>
      <c r="D14" s="13">
        <v>44.6</v>
      </c>
      <c r="E14" s="13">
        <v>26.78</v>
      </c>
      <c r="F14" s="13">
        <v>136.19999999999999</v>
      </c>
      <c r="G14" s="13">
        <v>80.599999999999994</v>
      </c>
      <c r="H14" s="6">
        <v>-61.2</v>
      </c>
      <c r="I14" s="13">
        <v>68.599999999999994</v>
      </c>
      <c r="J14" s="8">
        <v>-24.98</v>
      </c>
      <c r="K14" s="1">
        <f t="shared" si="0"/>
        <v>-229.95264</v>
      </c>
      <c r="L14" s="1">
        <f t="shared" si="1"/>
        <v>112.04752000000001</v>
      </c>
      <c r="M14" s="1">
        <f t="shared" si="2"/>
        <v>-256.06080000000003</v>
      </c>
      <c r="N14" s="1">
        <f t="shared" si="3"/>
        <v>0.11204752000000001</v>
      </c>
    </row>
    <row r="15" spans="1:14" ht="15.5" x14ac:dyDescent="0.3">
      <c r="A15" s="1">
        <v>9</v>
      </c>
      <c r="B15" s="13">
        <v>700</v>
      </c>
      <c r="C15" s="13">
        <v>-98.9</v>
      </c>
      <c r="D15" s="13">
        <v>50.4</v>
      </c>
      <c r="E15" s="13">
        <v>35.299999999999997</v>
      </c>
      <c r="F15" s="13">
        <v>149.30000000000001</v>
      </c>
      <c r="G15" s="79">
        <v>89.7</v>
      </c>
      <c r="H15" s="8">
        <v>-62.4</v>
      </c>
      <c r="I15" s="79">
        <v>90.3</v>
      </c>
      <c r="J15" s="13">
        <v>-28.19</v>
      </c>
      <c r="K15" s="1">
        <f t="shared" si="0"/>
        <v>-289.65832</v>
      </c>
      <c r="L15" s="1">
        <f t="shared" si="1"/>
        <v>147.6952</v>
      </c>
      <c r="M15" s="1">
        <f t="shared" si="2"/>
        <v>-261.08159999999998</v>
      </c>
      <c r="N15" s="1">
        <f t="shared" si="3"/>
        <v>0.1476952</v>
      </c>
    </row>
    <row r="16" spans="1:14" ht="15.5" x14ac:dyDescent="0.3">
      <c r="A16" s="1">
        <v>10</v>
      </c>
      <c r="B16" s="13">
        <v>800</v>
      </c>
      <c r="C16" s="13">
        <v>-106</v>
      </c>
      <c r="D16" s="13">
        <v>55.8</v>
      </c>
      <c r="E16" s="13">
        <v>44.7</v>
      </c>
      <c r="F16" s="13">
        <v>161.80000000000001</v>
      </c>
      <c r="G16" s="13">
        <v>97.8</v>
      </c>
      <c r="H16" s="8">
        <v>-63.1</v>
      </c>
      <c r="I16" s="6">
        <v>112.2</v>
      </c>
      <c r="J16" s="13">
        <v>-30.64</v>
      </c>
      <c r="K16" s="1">
        <f t="shared" si="0"/>
        <v>-354.8032</v>
      </c>
      <c r="L16" s="1">
        <f t="shared" si="1"/>
        <v>187.02480000000003</v>
      </c>
      <c r="M16" s="1">
        <f t="shared" si="2"/>
        <v>-264.0104</v>
      </c>
      <c r="N16" s="1">
        <f t="shared" si="3"/>
        <v>0.18702480000000002</v>
      </c>
    </row>
    <row r="17" spans="1:14" ht="15.5" x14ac:dyDescent="0.3">
      <c r="A17" s="1">
        <v>11</v>
      </c>
      <c r="B17" s="13">
        <v>900</v>
      </c>
      <c r="C17" s="6">
        <v>-112.9</v>
      </c>
      <c r="D17" s="13">
        <v>60.9</v>
      </c>
      <c r="E17" s="13">
        <v>54.8</v>
      </c>
      <c r="F17" s="8">
        <v>173.8</v>
      </c>
      <c r="G17" s="8">
        <v>104.9</v>
      </c>
      <c r="H17" s="13">
        <v>-63.2</v>
      </c>
      <c r="I17" s="13">
        <v>134.1</v>
      </c>
      <c r="J17" s="13">
        <v>-32.56</v>
      </c>
      <c r="K17" s="1">
        <f t="shared" si="0"/>
        <v>-425.13624000000004</v>
      </c>
      <c r="L17" s="1">
        <f t="shared" si="1"/>
        <v>229.28319999999999</v>
      </c>
      <c r="M17" s="1">
        <f t="shared" si="2"/>
        <v>-264.42880000000002</v>
      </c>
      <c r="N17" s="1">
        <f t="shared" si="3"/>
        <v>0.22928319999999999</v>
      </c>
    </row>
    <row r="18" spans="1:14" ht="15.5" x14ac:dyDescent="0.3">
      <c r="A18" s="1">
        <v>12</v>
      </c>
      <c r="B18" s="13">
        <v>1000</v>
      </c>
      <c r="C18" s="13">
        <v>-119.5</v>
      </c>
      <c r="D18" s="8">
        <v>65.599999999999994</v>
      </c>
      <c r="E18" s="13">
        <v>65.599999999999994</v>
      </c>
      <c r="F18" s="8">
        <v>185.1</v>
      </c>
      <c r="G18" s="8">
        <v>111.2</v>
      </c>
      <c r="H18" s="13">
        <v>-62.9</v>
      </c>
      <c r="I18" s="8">
        <v>156</v>
      </c>
      <c r="J18" s="13">
        <v>-34.1</v>
      </c>
      <c r="K18" s="1">
        <f t="shared" si="0"/>
        <v>-499.988</v>
      </c>
      <c r="L18" s="1">
        <f t="shared" si="1"/>
        <v>274.47039999999998</v>
      </c>
      <c r="M18" s="1">
        <f t="shared" si="2"/>
        <v>-263.17360000000002</v>
      </c>
      <c r="N18" s="1">
        <f t="shared" si="3"/>
        <v>0.2744704</v>
      </c>
    </row>
    <row r="19" spans="1:14" ht="15.5" x14ac:dyDescent="0.3">
      <c r="A19" s="1">
        <v>13</v>
      </c>
      <c r="B19" s="13">
        <v>1100</v>
      </c>
      <c r="C19" s="13">
        <v>-126</v>
      </c>
      <c r="D19" s="13">
        <v>70</v>
      </c>
      <c r="E19" s="6">
        <v>77</v>
      </c>
      <c r="F19" s="8">
        <v>196</v>
      </c>
      <c r="G19" s="13">
        <v>116.8</v>
      </c>
      <c r="H19" s="13">
        <v>-62.3</v>
      </c>
      <c r="I19" s="8">
        <v>177.8</v>
      </c>
      <c r="J19" s="8">
        <v>-35.340000000000003</v>
      </c>
      <c r="K19" s="1">
        <f t="shared" si="0"/>
        <v>-579.90240000000006</v>
      </c>
      <c r="L19" s="1">
        <f t="shared" si="1"/>
        <v>322.16800000000001</v>
      </c>
      <c r="M19" s="1">
        <f t="shared" si="2"/>
        <v>-260.66320000000002</v>
      </c>
      <c r="N19" s="1">
        <f t="shared" si="3"/>
        <v>0.32216800000000001</v>
      </c>
    </row>
    <row r="20" spans="1:14" ht="15.5" x14ac:dyDescent="0.3">
      <c r="A20" s="1">
        <v>14</v>
      </c>
      <c r="B20" s="13">
        <v>1200</v>
      </c>
      <c r="C20" s="13">
        <v>-132.30000000000001</v>
      </c>
      <c r="D20" s="13">
        <v>74.099999999999994</v>
      </c>
      <c r="E20" s="13">
        <v>89</v>
      </c>
      <c r="F20" s="13">
        <v>206.4</v>
      </c>
      <c r="G20" s="13">
        <v>121.8</v>
      </c>
      <c r="H20" s="6">
        <v>-61.2</v>
      </c>
      <c r="I20" s="13">
        <v>199.6</v>
      </c>
      <c r="J20" s="8">
        <v>-36.36</v>
      </c>
      <c r="K20" s="1">
        <f t="shared" si="0"/>
        <v>-664.25184000000002</v>
      </c>
      <c r="L20" s="1">
        <f t="shared" si="1"/>
        <v>372.37600000000003</v>
      </c>
      <c r="M20" s="1">
        <f t="shared" si="2"/>
        <v>-256.06080000000003</v>
      </c>
      <c r="N20" s="1">
        <f t="shared" si="3"/>
        <v>0.37237600000000004</v>
      </c>
    </row>
    <row r="21" spans="1:14" ht="15.5" x14ac:dyDescent="0.3">
      <c r="A21" s="1">
        <v>15</v>
      </c>
      <c r="B21" s="13">
        <v>1300</v>
      </c>
      <c r="C21" s="13">
        <v>-138.30000000000001</v>
      </c>
      <c r="D21" s="8">
        <v>78</v>
      </c>
      <c r="E21" s="6">
        <v>101.4</v>
      </c>
      <c r="F21" s="13">
        <v>216.3</v>
      </c>
      <c r="G21" s="8">
        <v>126</v>
      </c>
      <c r="H21" s="13">
        <v>-59.9</v>
      </c>
      <c r="I21" s="6">
        <v>221.3</v>
      </c>
      <c r="J21" s="8">
        <v>-37.21</v>
      </c>
      <c r="K21" s="1">
        <f t="shared" si="0"/>
        <v>-752.24136000000021</v>
      </c>
      <c r="L21" s="1">
        <f t="shared" si="1"/>
        <v>424.25760000000002</v>
      </c>
      <c r="M21" s="1">
        <f t="shared" si="2"/>
        <v>-250.6216</v>
      </c>
      <c r="N21" s="1">
        <f t="shared" si="3"/>
        <v>0.42425760000000007</v>
      </c>
    </row>
    <row r="22" spans="1:14" ht="15.5" x14ac:dyDescent="0.3">
      <c r="A22" s="1">
        <v>16</v>
      </c>
      <c r="B22" s="8">
        <v>1400</v>
      </c>
      <c r="C22" s="8">
        <v>-144.19999999999999</v>
      </c>
      <c r="D22" s="8">
        <v>81.599999999999994</v>
      </c>
      <c r="E22" s="8">
        <v>114.2</v>
      </c>
      <c r="F22" s="13">
        <v>225.8</v>
      </c>
      <c r="G22" s="13">
        <v>130</v>
      </c>
      <c r="H22" s="8">
        <v>-58.3</v>
      </c>
      <c r="I22" s="3">
        <v>242.9</v>
      </c>
      <c r="J22" s="3">
        <v>-37.92</v>
      </c>
      <c r="K22" s="1">
        <f t="shared" si="0"/>
        <v>-844.66591999999991</v>
      </c>
      <c r="L22" s="1">
        <f t="shared" si="1"/>
        <v>477.81280000000004</v>
      </c>
      <c r="M22" s="1">
        <f t="shared" si="2"/>
        <v>-243.9272</v>
      </c>
      <c r="N22" s="1">
        <f t="shared" si="3"/>
        <v>0.47781280000000004</v>
      </c>
    </row>
    <row r="23" spans="1:14" ht="15.5" x14ac:dyDescent="0.3">
      <c r="A23" s="1">
        <v>17</v>
      </c>
      <c r="B23" s="8">
        <v>1500</v>
      </c>
      <c r="C23" s="13">
        <v>-150</v>
      </c>
      <c r="D23" s="8">
        <v>85</v>
      </c>
      <c r="E23" s="13">
        <v>127.4</v>
      </c>
      <c r="F23" s="13">
        <v>235</v>
      </c>
      <c r="G23" s="8">
        <v>134</v>
      </c>
      <c r="H23" s="8">
        <v>-56.5</v>
      </c>
      <c r="I23" s="3">
        <v>264.39999999999998</v>
      </c>
      <c r="J23" s="3">
        <v>-38.520000000000003</v>
      </c>
      <c r="K23" s="1">
        <f t="shared" si="0"/>
        <v>-941.40000000000009</v>
      </c>
      <c r="L23" s="1">
        <f t="shared" si="1"/>
        <v>533.04160000000002</v>
      </c>
      <c r="M23" s="1">
        <f t="shared" si="2"/>
        <v>-236.39600000000002</v>
      </c>
      <c r="N23" s="1">
        <f t="shared" si="3"/>
        <v>0.5330416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BF633-2461-425A-B9B2-B1E67E65C43A}">
  <dimension ref="A1:BF75"/>
  <sheetViews>
    <sheetView zoomScale="86" zoomScaleNormal="86" workbookViewId="0">
      <selection activeCell="K23" sqref="K23"/>
    </sheetView>
  </sheetViews>
  <sheetFormatPr defaultRowHeight="15.5" x14ac:dyDescent="0.3"/>
  <cols>
    <col min="1" max="1" width="16.296875" style="1" bestFit="1" customWidth="1"/>
    <col min="2" max="2" width="20.796875" style="1" bestFit="1" customWidth="1"/>
    <col min="3" max="3" width="13.09765625" style="1" bestFit="1" customWidth="1"/>
    <col min="4" max="4" width="15.09765625" style="1" bestFit="1" customWidth="1"/>
    <col min="5" max="5" width="34.8984375" style="1" bestFit="1" customWidth="1"/>
    <col min="6" max="6" width="12.69921875" style="1" bestFit="1" customWidth="1"/>
    <col min="7" max="7" width="13.19921875" style="1" customWidth="1"/>
    <col min="8" max="9" width="9.59765625" style="1" bestFit="1" customWidth="1"/>
    <col min="10" max="10" width="9.69921875" style="1" bestFit="1" customWidth="1"/>
    <col min="11" max="11" width="10.59765625" style="1" bestFit="1" customWidth="1"/>
    <col min="12" max="14" width="15" style="1" bestFit="1" customWidth="1"/>
    <col min="15" max="15" width="21.69921875" style="1" bestFit="1" customWidth="1"/>
    <col min="16" max="19" width="16.69921875" style="1" bestFit="1" customWidth="1"/>
    <col min="20" max="20" width="25.796875" style="1" bestFit="1" customWidth="1"/>
    <col min="21" max="24" width="10.09765625" style="1" bestFit="1" customWidth="1"/>
    <col min="25" max="25" width="9.59765625" style="1" bestFit="1" customWidth="1"/>
    <col min="26" max="29" width="11" style="1" bestFit="1" customWidth="1"/>
    <col min="30" max="30" width="8.796875" style="1"/>
    <col min="31" max="34" width="11.5" style="1" bestFit="1" customWidth="1"/>
    <col min="35" max="36" width="8.796875" style="1"/>
    <col min="37" max="37" width="8.796875" style="1" customWidth="1"/>
    <col min="38" max="38" width="14.69921875" style="1" bestFit="1" customWidth="1"/>
    <col min="39" max="41" width="9.8984375" style="1" bestFit="1" customWidth="1"/>
    <col min="42" max="42" width="8.796875" style="1"/>
    <col min="43" max="58" width="9.8984375" style="1" bestFit="1" customWidth="1"/>
    <col min="59" max="16384" width="8.796875" style="1"/>
  </cols>
  <sheetData>
    <row r="1" spans="1:58" x14ac:dyDescent="0.3">
      <c r="A1" s="100" t="s">
        <v>184</v>
      </c>
      <c r="B1" s="100"/>
      <c r="C1" s="100"/>
      <c r="D1" s="100"/>
      <c r="E1" s="100"/>
      <c r="F1" s="100"/>
    </row>
    <row r="2" spans="1:58" x14ac:dyDescent="0.3">
      <c r="B2" s="101" t="s">
        <v>163</v>
      </c>
      <c r="C2" s="101"/>
      <c r="E2" s="87" t="s">
        <v>162</v>
      </c>
      <c r="J2" s="4"/>
      <c r="K2" s="4"/>
      <c r="L2" s="4"/>
      <c r="M2" s="4"/>
      <c r="N2" s="4"/>
      <c r="O2" s="4"/>
      <c r="P2" s="4"/>
    </row>
    <row r="3" spans="1:58" x14ac:dyDescent="0.3">
      <c r="B3" s="97" t="s">
        <v>208</v>
      </c>
      <c r="C3" s="33" t="s">
        <v>33</v>
      </c>
      <c r="E3" s="84">
        <v>8.3140000000000001</v>
      </c>
      <c r="J3" s="61"/>
    </row>
    <row r="4" spans="1:58" x14ac:dyDescent="0.3">
      <c r="B4" s="98">
        <v>711.18499999999995</v>
      </c>
      <c r="C4" s="86">
        <v>216.035</v>
      </c>
    </row>
    <row r="5" spans="1:58" x14ac:dyDescent="0.3">
      <c r="B5" s="100" t="s">
        <v>158</v>
      </c>
      <c r="C5" s="100"/>
      <c r="D5" s="100"/>
      <c r="E5" s="100"/>
      <c r="F5" s="1" t="s">
        <v>67</v>
      </c>
      <c r="G5" s="4" t="s">
        <v>66</v>
      </c>
      <c r="H5" s="100" t="s">
        <v>34</v>
      </c>
      <c r="I5" s="100"/>
      <c r="J5" s="100"/>
      <c r="K5" s="100"/>
      <c r="L5" s="100" t="s">
        <v>89</v>
      </c>
      <c r="M5" s="100"/>
      <c r="N5" s="100"/>
      <c r="O5" s="100"/>
      <c r="P5" s="100" t="s">
        <v>71</v>
      </c>
      <c r="Q5" s="100"/>
      <c r="R5" s="100"/>
      <c r="S5" s="100"/>
      <c r="U5" s="100" t="s">
        <v>73</v>
      </c>
      <c r="V5" s="100"/>
      <c r="W5" s="100"/>
      <c r="X5" s="100"/>
      <c r="Z5" s="100" t="s">
        <v>74</v>
      </c>
      <c r="AA5" s="100"/>
      <c r="AB5" s="100"/>
      <c r="AC5" s="100"/>
      <c r="AE5" s="100" t="s">
        <v>75</v>
      </c>
      <c r="AF5" s="100"/>
      <c r="AG5" s="100"/>
      <c r="AH5" s="100"/>
      <c r="AJ5" s="100"/>
      <c r="AK5" s="100"/>
      <c r="AL5" s="100"/>
      <c r="AM5" s="100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</row>
    <row r="6" spans="1:58" x14ac:dyDescent="0.3">
      <c r="A6" s="32" t="s">
        <v>161</v>
      </c>
      <c r="B6" s="32">
        <v>400</v>
      </c>
      <c r="C6" s="32">
        <v>500</v>
      </c>
      <c r="D6" s="32">
        <v>600</v>
      </c>
      <c r="E6" s="32">
        <v>700</v>
      </c>
      <c r="F6" s="32">
        <v>0</v>
      </c>
      <c r="G6" s="32">
        <v>0</v>
      </c>
      <c r="H6" s="32">
        <v>400</v>
      </c>
      <c r="I6" s="32">
        <v>500</v>
      </c>
      <c r="J6" s="32">
        <v>600</v>
      </c>
      <c r="K6" s="32">
        <v>700</v>
      </c>
      <c r="L6" s="32">
        <v>400</v>
      </c>
      <c r="M6" s="32">
        <v>500</v>
      </c>
      <c r="N6" s="32">
        <v>600</v>
      </c>
      <c r="O6" s="32">
        <v>700</v>
      </c>
      <c r="P6" s="32">
        <v>400</v>
      </c>
      <c r="Q6" s="32">
        <v>500</v>
      </c>
      <c r="R6" s="32">
        <v>600</v>
      </c>
      <c r="S6" s="32">
        <v>700</v>
      </c>
      <c r="T6" s="32"/>
      <c r="U6" s="32" t="s">
        <v>37</v>
      </c>
      <c r="V6" s="32" t="s">
        <v>38</v>
      </c>
      <c r="W6" s="32" t="s">
        <v>39</v>
      </c>
      <c r="X6" s="32" t="s">
        <v>40</v>
      </c>
      <c r="Y6" s="32"/>
      <c r="Z6" s="32" t="s">
        <v>37</v>
      </c>
      <c r="AA6" s="32" t="s">
        <v>38</v>
      </c>
      <c r="AB6" s="32" t="s">
        <v>39</v>
      </c>
      <c r="AC6" s="32" t="s">
        <v>40</v>
      </c>
      <c r="AD6" s="32"/>
      <c r="AE6" s="32" t="s">
        <v>37</v>
      </c>
      <c r="AF6" s="32" t="s">
        <v>38</v>
      </c>
      <c r="AG6" s="32" t="s">
        <v>39</v>
      </c>
      <c r="AH6" s="32" t="s">
        <v>40</v>
      </c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</row>
    <row r="7" spans="1:58" x14ac:dyDescent="0.3">
      <c r="A7" s="49" t="s">
        <v>9</v>
      </c>
      <c r="B7" s="1">
        <v>-140.76649600000002</v>
      </c>
      <c r="C7" s="1">
        <v>-191.64812000000001</v>
      </c>
      <c r="D7" s="1">
        <v>-247.52544</v>
      </c>
      <c r="E7" s="1">
        <v>-308.10975999999999</v>
      </c>
      <c r="F7" s="1">
        <v>-145.72872000000001</v>
      </c>
      <c r="G7" s="35">
        <f>7*$B$4+16*$C$4-F7</f>
        <v>8580.5837199999987</v>
      </c>
      <c r="H7" s="35">
        <f>B7-G7</f>
        <v>-8721.3502159999989</v>
      </c>
      <c r="I7" s="35">
        <f>C7-G7</f>
        <v>-8772.2318399999986</v>
      </c>
      <c r="J7" s="35">
        <f>D7-G7</f>
        <v>-8828.1091599999982</v>
      </c>
      <c r="K7" s="35">
        <f>E7-G7</f>
        <v>-8888.6934799999981</v>
      </c>
      <c r="L7" s="37">
        <f>-H7*1000/$E$3/$L$6</f>
        <v>2622.48923983642</v>
      </c>
      <c r="M7" s="37">
        <f>-I7*1000/$E$3/$M$6</f>
        <v>2110.2313783978825</v>
      </c>
      <c r="N7" s="37">
        <f>-J7*1000/$E$3/$N$6</f>
        <v>1769.7276000320742</v>
      </c>
      <c r="O7" s="37">
        <f>-K7*1000/$E$3/$O$6</f>
        <v>1527.31940616516</v>
      </c>
      <c r="P7" s="1">
        <f>EXP(L7-$L$7)</f>
        <v>1</v>
      </c>
      <c r="Q7" s="1">
        <f>EXP(M7-$M$7)</f>
        <v>1</v>
      </c>
      <c r="R7" s="1">
        <f>EXP(N7-$N$7)</f>
        <v>1</v>
      </c>
      <c r="S7" s="1">
        <f>EXP(O7-$O$7)</f>
        <v>1</v>
      </c>
      <c r="T7" s="49" t="s">
        <v>9</v>
      </c>
      <c r="U7" s="36">
        <f>P7/$P$16</f>
        <v>6.841428546734174E-2</v>
      </c>
      <c r="V7" s="36">
        <f t="shared" ref="V7:V16" si="0">Q7/$Q$16</f>
        <v>0.11104673370648388</v>
      </c>
      <c r="W7" s="36">
        <f t="shared" ref="W7:W16" si="1">R7/$R$16</f>
        <v>0.14292400290352811</v>
      </c>
      <c r="X7" s="36">
        <f t="shared" ref="X7:X16" si="2">S7/$S$16</f>
        <v>0.16574603399750049</v>
      </c>
      <c r="Y7" s="49" t="s">
        <v>9</v>
      </c>
      <c r="Z7" s="60">
        <f>U7/(1-U7)</f>
        <v>7.3438530024757448E-2</v>
      </c>
      <c r="AA7" s="60">
        <f t="shared" ref="AA7:AC7" si="3">V7/(1-V7)</f>
        <v>0.12491852824782611</v>
      </c>
      <c r="AB7" s="60">
        <f t="shared" si="3"/>
        <v>0.16675767771786132</v>
      </c>
      <c r="AC7" s="60">
        <f t="shared" si="3"/>
        <v>0.19867575193164128</v>
      </c>
      <c r="AD7" s="49" t="s">
        <v>9</v>
      </c>
      <c r="AE7" s="60">
        <f>Z7/$Z$7</f>
        <v>1</v>
      </c>
      <c r="AF7" s="60">
        <f>AA7/$AA$7</f>
        <v>1</v>
      </c>
      <c r="AG7" s="60">
        <f>AB7/$AB$7</f>
        <v>1</v>
      </c>
      <c r="AH7" s="60">
        <f>AC7/$AC$7</f>
        <v>1</v>
      </c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</row>
    <row r="8" spans="1:58" x14ac:dyDescent="0.3">
      <c r="A8" s="49" t="s">
        <v>10</v>
      </c>
      <c r="B8" s="1">
        <v>-140.06358400000002</v>
      </c>
      <c r="C8" s="1">
        <v>-190.22556</v>
      </c>
      <c r="D8" s="1">
        <v>-245.51712000000001</v>
      </c>
      <c r="E8" s="1">
        <v>-305.47384</v>
      </c>
      <c r="F8" s="1">
        <v>-150.24743999999998</v>
      </c>
      <c r="G8" s="35">
        <f t="shared" ref="G8:G15" si="4">7*$B$4+16*$C$4-F8</f>
        <v>8585.1024399999988</v>
      </c>
      <c r="H8" s="35">
        <f t="shared" ref="H8:H15" si="5">B8-G8</f>
        <v>-8725.1660239999983</v>
      </c>
      <c r="I8" s="35">
        <f t="shared" ref="I8:I15" si="6">C8-G8</f>
        <v>-8775.3279999999995</v>
      </c>
      <c r="J8" s="35">
        <f t="shared" ref="J8:J15" si="7">D8-G8</f>
        <v>-8830.6195599999992</v>
      </c>
      <c r="K8" s="35">
        <f t="shared" ref="K8:K15" si="8">E8-G8</f>
        <v>-8890.5762799999993</v>
      </c>
      <c r="L8" s="37">
        <f t="shared" ref="L8:L15" si="9">-H8*1000/$E$3/$L$6</f>
        <v>2623.6366442145772</v>
      </c>
      <c r="M8" s="37">
        <f t="shared" ref="M8:M15" si="10">-I8*1000/$E$3/$M$6</f>
        <v>2110.976184748617</v>
      </c>
      <c r="N8" s="37">
        <f t="shared" ref="N8:N15" si="11">-J8*1000/$E$3/$N$6</f>
        <v>1770.2308475663535</v>
      </c>
      <c r="O8" s="37">
        <f t="shared" ref="O8:O15" si="12">-K8*1000/$E$3/$O$6</f>
        <v>1527.6429224371971</v>
      </c>
      <c r="P8" s="1">
        <f t="shared" ref="P8:P15" si="13">EXP(L8-$L$7)</f>
        <v>3.1500060647629566</v>
      </c>
      <c r="Q8" s="1">
        <f t="shared" ref="Q8:Q15" si="14">EXP(M8-$M$7)</f>
        <v>2.1060335636373062</v>
      </c>
      <c r="R8" s="61">
        <f t="shared" ref="R8:R15" si="15">EXP(N8-$N$7)</f>
        <v>1.6540842530649795</v>
      </c>
      <c r="S8" s="1">
        <f t="shared" ref="S8:S15" si="16">EXP(O8-$O$7)</f>
        <v>1.3819786436927906</v>
      </c>
      <c r="T8" s="49" t="s">
        <v>10</v>
      </c>
      <c r="U8" s="36">
        <f t="shared" ref="U8:U16" si="17">P8/$P$16</f>
        <v>0.21550541413855068</v>
      </c>
      <c r="V8" s="36">
        <f t="shared" si="0"/>
        <v>0.23386814831814923</v>
      </c>
      <c r="W8" s="36">
        <f t="shared" si="1"/>
        <v>0.23640834258773927</v>
      </c>
      <c r="X8" s="36">
        <f t="shared" si="2"/>
        <v>0.22905747926132486</v>
      </c>
      <c r="Y8" s="49" t="s">
        <v>10</v>
      </c>
      <c r="Z8" s="60">
        <f t="shared" ref="Z8:Z15" si="18">U8/(1-U8)</f>
        <v>0.27470605664143027</v>
      </c>
      <c r="AA8" s="60">
        <f t="shared" ref="AA8:AA15" si="19">V8/(1-V8)</f>
        <v>0.30525835442652627</v>
      </c>
      <c r="AB8" s="60">
        <f t="shared" ref="AB8:AB15" si="20">W8/(1-W8)</f>
        <v>0.30960047859729711</v>
      </c>
      <c r="AC8" s="60">
        <f t="shared" ref="AC8:AC15" si="21">X8/(1-X8)</f>
        <v>0.29711356307322945</v>
      </c>
      <c r="AD8" s="49" t="s">
        <v>10</v>
      </c>
      <c r="AE8" s="60">
        <f t="shared" ref="AE8:AE15" si="22">Z8/$Z$7</f>
        <v>3.7406257525691475</v>
      </c>
      <c r="AF8" s="60">
        <f t="shared" ref="AF8:AF15" si="23">AA8/$AA$7</f>
        <v>2.4436595492137374</v>
      </c>
      <c r="AG8" s="60">
        <f t="shared" ref="AG8:AG15" si="24">AB8/$AB$7</f>
        <v>1.856589050856853</v>
      </c>
      <c r="AH8" s="60">
        <f t="shared" ref="AH8:AH15" si="25">AC8/$AC$7</f>
        <v>1.495469679538235</v>
      </c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</row>
    <row r="9" spans="1:58" x14ac:dyDescent="0.3">
      <c r="A9" s="49" t="s">
        <v>11</v>
      </c>
      <c r="B9" s="1">
        <v>-142.791552</v>
      </c>
      <c r="C9" s="1">
        <v>-193.48908</v>
      </c>
      <c r="D9" s="1">
        <v>-249.28272000000001</v>
      </c>
      <c r="E9" s="1">
        <v>-309.86704000000003</v>
      </c>
      <c r="F9" s="1">
        <v>-147.36048</v>
      </c>
      <c r="G9" s="35">
        <f t="shared" si="4"/>
        <v>8582.2154799999989</v>
      </c>
      <c r="H9" s="35">
        <f t="shared" si="5"/>
        <v>-8725.0070319999995</v>
      </c>
      <c r="I9" s="35">
        <f t="shared" si="6"/>
        <v>-8775.7045599999983</v>
      </c>
      <c r="J9" s="35">
        <f t="shared" si="7"/>
        <v>-8831.4981999999982</v>
      </c>
      <c r="K9" s="35">
        <f t="shared" si="8"/>
        <v>-8892.0825199999981</v>
      </c>
      <c r="L9" s="37">
        <f t="shared" si="9"/>
        <v>2623.5888356988212</v>
      </c>
      <c r="M9" s="37">
        <f t="shared" si="10"/>
        <v>2111.0667693047867</v>
      </c>
      <c r="N9" s="37">
        <f t="shared" si="11"/>
        <v>1770.4069842033512</v>
      </c>
      <c r="O9" s="37">
        <f t="shared" si="12"/>
        <v>1527.9017354548264</v>
      </c>
      <c r="P9" s="1">
        <f t="shared" si="13"/>
        <v>3.0029521728010895</v>
      </c>
      <c r="Q9" s="1">
        <f t="shared" si="14"/>
        <v>2.3057151921315731</v>
      </c>
      <c r="R9" s="1">
        <f t="shared" si="15"/>
        <v>1.9726625358420333</v>
      </c>
      <c r="S9" s="1">
        <f t="shared" si="16"/>
        <v>1.7902034805311737</v>
      </c>
      <c r="T9" s="49" t="s">
        <v>11</v>
      </c>
      <c r="U9" s="36">
        <f t="shared" si="17"/>
        <v>0.20544482719478788</v>
      </c>
      <c r="V9" s="36">
        <f t="shared" si="0"/>
        <v>0.25604214094362915</v>
      </c>
      <c r="W9" s="36">
        <f t="shared" si="1"/>
        <v>0.28194082600036791</v>
      </c>
      <c r="X9" s="36">
        <f t="shared" si="2"/>
        <v>0.2967191269465636</v>
      </c>
      <c r="Y9" s="49" t="s">
        <v>11</v>
      </c>
      <c r="Z9" s="60">
        <f t="shared" si="18"/>
        <v>0.25856584190303089</v>
      </c>
      <c r="AA9" s="60">
        <f t="shared" si="19"/>
        <v>0.34416215626566615</v>
      </c>
      <c r="AB9" s="60">
        <f t="shared" si="20"/>
        <v>0.39264288544625209</v>
      </c>
      <c r="AC9" s="60">
        <f t="shared" si="21"/>
        <v>0.42190700517461455</v>
      </c>
      <c r="AD9" s="49" t="s">
        <v>11</v>
      </c>
      <c r="AE9" s="60">
        <f t="shared" si="22"/>
        <v>3.5208471876529077</v>
      </c>
      <c r="AF9" s="60">
        <f t="shared" si="23"/>
        <v>2.7550929481244144</v>
      </c>
      <c r="AG9" s="60">
        <f t="shared" si="24"/>
        <v>2.3545715604805184</v>
      </c>
      <c r="AH9" s="60">
        <f t="shared" si="25"/>
        <v>2.1235958644806381</v>
      </c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</row>
    <row r="10" spans="1:58" x14ac:dyDescent="0.3">
      <c r="A10" s="49" t="s">
        <v>16</v>
      </c>
      <c r="B10" s="1">
        <v>-136.04694400000002</v>
      </c>
      <c r="C10" s="1">
        <v>-185.30936</v>
      </c>
      <c r="D10" s="1">
        <v>-239.7432</v>
      </c>
      <c r="E10" s="1">
        <v>-298.73760000000004</v>
      </c>
      <c r="F10" s="1">
        <v>-145.77056000000002</v>
      </c>
      <c r="G10" s="35">
        <f t="shared" si="4"/>
        <v>8580.6255600000004</v>
      </c>
      <c r="H10" s="35">
        <f>B10-G10</f>
        <v>-8716.6725040000001</v>
      </c>
      <c r="I10" s="35">
        <f>C10-G10</f>
        <v>-8765.9349199999997</v>
      </c>
      <c r="J10" s="35">
        <f>D10-G10</f>
        <v>-8820.3687600000012</v>
      </c>
      <c r="K10" s="35">
        <f>E10-G10</f>
        <v>-8879.3631600000008</v>
      </c>
      <c r="L10" s="37">
        <f t="shared" si="9"/>
        <v>2621.0826629781095</v>
      </c>
      <c r="M10" s="37">
        <f t="shared" si="10"/>
        <v>2108.7166033197018</v>
      </c>
      <c r="N10" s="37">
        <f t="shared" si="11"/>
        <v>1768.1759201347129</v>
      </c>
      <c r="O10" s="37">
        <f t="shared" si="12"/>
        <v>1525.7162033059553</v>
      </c>
      <c r="P10" s="1">
        <f>EXP(L10-$L$7)</f>
        <v>0.24498045226096582</v>
      </c>
      <c r="Q10" s="1">
        <f>EXP(M10-$M$7)</f>
        <v>0.21985763006503617</v>
      </c>
      <c r="R10" s="1">
        <f>EXP(N10-$N$7)</f>
        <v>0.21189171833568476</v>
      </c>
      <c r="S10" s="1">
        <f>EXP(O10-$O$7)</f>
        <v>0.20125090632715073</v>
      </c>
      <c r="T10" s="49" t="s">
        <v>16</v>
      </c>
      <c r="U10" s="36">
        <f t="shared" si="17"/>
        <v>1.6760162594900201E-2</v>
      </c>
      <c r="V10" s="36">
        <f t="shared" si="0"/>
        <v>2.4414471699170718E-2</v>
      </c>
      <c r="W10" s="36">
        <f t="shared" si="1"/>
        <v>3.0284412566642969E-2</v>
      </c>
      <c r="X10" s="36">
        <f t="shared" si="2"/>
        <v>3.335653956212771E-2</v>
      </c>
      <c r="Y10" s="49" t="s">
        <v>16</v>
      </c>
      <c r="Z10" s="60">
        <f t="shared" si="18"/>
        <v>1.7045853877455261E-2</v>
      </c>
      <c r="AA10" s="60">
        <f t="shared" si="19"/>
        <v>2.5025454961076801E-2</v>
      </c>
      <c r="AB10" s="60">
        <f t="shared" si="20"/>
        <v>3.1230200853839776E-2</v>
      </c>
      <c r="AC10" s="60">
        <f t="shared" si="21"/>
        <v>3.4507593468865748E-2</v>
      </c>
      <c r="AD10" s="49" t="s">
        <v>16</v>
      </c>
      <c r="AE10" s="60">
        <f t="shared" si="22"/>
        <v>0.23211049937558387</v>
      </c>
      <c r="AF10" s="60">
        <f t="shared" si="23"/>
        <v>0.20033421232300105</v>
      </c>
      <c r="AG10" s="60">
        <f t="shared" si="24"/>
        <v>0.18727893840473367</v>
      </c>
      <c r="AH10" s="60">
        <f t="shared" si="25"/>
        <v>0.17368799731906306</v>
      </c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</row>
    <row r="11" spans="1:58" x14ac:dyDescent="0.3">
      <c r="A11" s="49" t="s">
        <v>12</v>
      </c>
      <c r="B11" s="1">
        <v>-130.70815999999999</v>
      </c>
      <c r="C11" s="1">
        <v>-178.23840000000001</v>
      </c>
      <c r="D11" s="1">
        <v>-230.95680000000002</v>
      </c>
      <c r="E11" s="1">
        <v>-288.77968000000004</v>
      </c>
      <c r="F11" s="1">
        <v>-159.07568000000001</v>
      </c>
      <c r="G11" s="35">
        <f t="shared" si="4"/>
        <v>8593.9306799999995</v>
      </c>
      <c r="H11" s="35">
        <f>B11-G11</f>
        <v>-8724.6388399999996</v>
      </c>
      <c r="I11" s="35">
        <f>C11-G11</f>
        <v>-8772.1690799999997</v>
      </c>
      <c r="J11" s="35">
        <f>D11-G11</f>
        <v>-8824.8874799999994</v>
      </c>
      <c r="K11" s="35">
        <f>E11-G11</f>
        <v>-8882.7103599999991</v>
      </c>
      <c r="L11" s="37">
        <f t="shared" si="9"/>
        <v>2623.47812124128</v>
      </c>
      <c r="M11" s="37">
        <f t="shared" si="10"/>
        <v>2110.2162809718548</v>
      </c>
      <c r="N11" s="37">
        <f t="shared" si="11"/>
        <v>1769.0817656964152</v>
      </c>
      <c r="O11" s="37">
        <f t="shared" si="12"/>
        <v>1526.291343345132</v>
      </c>
      <c r="P11" s="1">
        <f>EXP(L11-$L$7)</f>
        <v>2.688225753630594</v>
      </c>
      <c r="Q11" s="1">
        <f>EXP(M11-$M$7)</f>
        <v>0.98501596873500341</v>
      </c>
      <c r="R11" s="1">
        <f>EXP(N11-$N$7)</f>
        <v>0.52422498000101636</v>
      </c>
      <c r="S11" s="1">
        <f>EXP(O11-$O$7)</f>
        <v>0.35769921759976064</v>
      </c>
      <c r="T11" s="49" t="s">
        <v>12</v>
      </c>
      <c r="U11" s="36">
        <f t="shared" si="17"/>
        <v>0.18391304410954334</v>
      </c>
      <c r="V11" s="36">
        <f t="shared" si="0"/>
        <v>0.10938280597675018</v>
      </c>
      <c r="W11" s="36">
        <f t="shared" si="1"/>
        <v>7.4924332563767224E-2</v>
      </c>
      <c r="X11" s="36">
        <f t="shared" si="2"/>
        <v>5.9287226681169251E-2</v>
      </c>
      <c r="Y11" s="49" t="s">
        <v>12</v>
      </c>
      <c r="Z11" s="60">
        <f t="shared" si="18"/>
        <v>0.22535961735703811</v>
      </c>
      <c r="AA11" s="60">
        <f t="shared" si="19"/>
        <v>0.12281685859064463</v>
      </c>
      <c r="AB11" s="60">
        <f t="shared" si="20"/>
        <v>8.0992653034982029E-2</v>
      </c>
      <c r="AC11" s="60">
        <f t="shared" si="21"/>
        <v>6.3023728775366966E-2</v>
      </c>
      <c r="AD11" s="49" t="s">
        <v>12</v>
      </c>
      <c r="AE11" s="60">
        <f t="shared" si="22"/>
        <v>3.0686836634810817</v>
      </c>
      <c r="AF11" s="60">
        <f t="shared" si="23"/>
        <v>0.98317567708601261</v>
      </c>
      <c r="AG11" s="60">
        <f t="shared" si="24"/>
        <v>0.48569069888352706</v>
      </c>
      <c r="AH11" s="60">
        <f t="shared" si="25"/>
        <v>0.31721902729756196</v>
      </c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</row>
    <row r="12" spans="1:58" x14ac:dyDescent="0.3">
      <c r="A12" s="49" t="s">
        <v>13</v>
      </c>
      <c r="B12" s="1">
        <v>-140.26441600000001</v>
      </c>
      <c r="C12" s="1">
        <v>-189.74440000000001</v>
      </c>
      <c r="D12" s="1">
        <v>-244.26192</v>
      </c>
      <c r="E12" s="1">
        <v>-303.71656000000002</v>
      </c>
      <c r="F12" s="1">
        <v>-147.27680000000001</v>
      </c>
      <c r="G12" s="35">
        <f t="shared" si="4"/>
        <v>8582.1317999999992</v>
      </c>
      <c r="H12" s="35">
        <f>B12-G12</f>
        <v>-8722.3962159999992</v>
      </c>
      <c r="I12" s="35">
        <f>C12-G12</f>
        <v>-8771.8761999999988</v>
      </c>
      <c r="J12" s="35">
        <f>D12-G12</f>
        <v>-8826.39372</v>
      </c>
      <c r="K12" s="35">
        <f>E12-G12</f>
        <v>-8885.84836</v>
      </c>
      <c r="L12" s="37">
        <f t="shared" si="9"/>
        <v>2622.8037695453449</v>
      </c>
      <c r="M12" s="37">
        <f t="shared" si="10"/>
        <v>2110.1458263170553</v>
      </c>
      <c r="N12" s="37">
        <f t="shared" si="11"/>
        <v>1769.3837142169837</v>
      </c>
      <c r="O12" s="37">
        <f t="shared" si="12"/>
        <v>1526.8305371318602</v>
      </c>
      <c r="P12" s="1">
        <f>EXP(L12-$L$7)</f>
        <v>1.3696150417414759</v>
      </c>
      <c r="Q12" s="1">
        <f>EXP(M12-$M$7)</f>
        <v>0.91800533133205164</v>
      </c>
      <c r="R12" s="1">
        <f>EXP(N12-$N$7)</f>
        <v>0.70900988165674272</v>
      </c>
      <c r="S12" s="1">
        <f>EXP(O12-$O$7)</f>
        <v>0.61331964618446755</v>
      </c>
      <c r="T12" s="49" t="s">
        <v>13</v>
      </c>
      <c r="U12" s="36">
        <f t="shared" si="17"/>
        <v>9.3701234446066498E-2</v>
      </c>
      <c r="V12" s="36">
        <f t="shared" si="0"/>
        <v>0.10194149356956285</v>
      </c>
      <c r="W12" s="36">
        <f t="shared" si="1"/>
        <v>0.10133453038453842</v>
      </c>
      <c r="X12" s="36">
        <f t="shared" si="2"/>
        <v>0.10165529892782572</v>
      </c>
      <c r="Y12" s="49" t="s">
        <v>13</v>
      </c>
      <c r="Z12" s="60">
        <f t="shared" si="18"/>
        <v>0.10338890221128783</v>
      </c>
      <c r="AA12" s="60">
        <f t="shared" si="19"/>
        <v>0.11351319857183396</v>
      </c>
      <c r="AB12" s="60">
        <f t="shared" si="20"/>
        <v>0.11276112614842029</v>
      </c>
      <c r="AC12" s="60">
        <f t="shared" si="21"/>
        <v>0.11315845555330838</v>
      </c>
      <c r="AD12" s="49" t="s">
        <v>13</v>
      </c>
      <c r="AE12" s="60">
        <f t="shared" si="22"/>
        <v>1.4078291351479062</v>
      </c>
      <c r="AF12" s="60">
        <f t="shared" si="23"/>
        <v>0.90869785422571514</v>
      </c>
      <c r="AG12" s="60">
        <f t="shared" si="24"/>
        <v>0.67619750821429503</v>
      </c>
      <c r="AH12" s="60">
        <f t="shared" si="25"/>
        <v>0.5695634945538951</v>
      </c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</row>
    <row r="13" spans="1:58" x14ac:dyDescent="0.3">
      <c r="A13" s="49" t="s">
        <v>14</v>
      </c>
      <c r="B13" s="1">
        <v>-132.39849599999999</v>
      </c>
      <c r="C13" s="1">
        <v>-180.51868000000002</v>
      </c>
      <c r="D13" s="1">
        <v>-233.96928000000003</v>
      </c>
      <c r="E13" s="1">
        <v>-292.29424</v>
      </c>
      <c r="F13" s="1">
        <v>-155.68664000000001</v>
      </c>
      <c r="G13" s="35">
        <f t="shared" si="4"/>
        <v>8590.5416399999995</v>
      </c>
      <c r="H13" s="35">
        <f>B13-G13</f>
        <v>-8722.9401359999993</v>
      </c>
      <c r="I13" s="35">
        <f>C13-G13</f>
        <v>-8771.0603199999987</v>
      </c>
      <c r="J13" s="35">
        <f>D13-G13</f>
        <v>-8824.5109199999988</v>
      </c>
      <c r="K13" s="35">
        <f>E13-G13</f>
        <v>-8882.8358799999987</v>
      </c>
      <c r="L13" s="37">
        <f t="shared" si="9"/>
        <v>2622.967324993986</v>
      </c>
      <c r="M13" s="37">
        <f t="shared" si="10"/>
        <v>2109.9495597786863</v>
      </c>
      <c r="N13" s="37">
        <f t="shared" si="11"/>
        <v>1769.0062785662733</v>
      </c>
      <c r="O13" s="37">
        <f t="shared" si="12"/>
        <v>1526.3129110966011</v>
      </c>
      <c r="P13" s="1">
        <f>EXP(L13-$L$7)</f>
        <v>1.6129828352276043</v>
      </c>
      <c r="Q13" s="1">
        <f>EXP(M13-$M$7)</f>
        <v>0.75441050770844742</v>
      </c>
      <c r="R13" s="1">
        <f>EXP(N13-$N$7)</f>
        <v>0.48610945431395569</v>
      </c>
      <c r="S13" s="1">
        <f>EXP(O13-$O$7)</f>
        <v>0.36549778187252741</v>
      </c>
      <c r="T13" s="49" t="s">
        <v>14</v>
      </c>
      <c r="U13" s="36">
        <f t="shared" si="17"/>
        <v>0.11035106814318356</v>
      </c>
      <c r="V13" s="36">
        <f t="shared" si="0"/>
        <v>8.3774822754873274E-2</v>
      </c>
      <c r="W13" s="36">
        <f t="shared" si="1"/>
        <v>6.9476709059800273E-2</v>
      </c>
      <c r="X13" s="36">
        <f t="shared" si="2"/>
        <v>6.0579807780254943E-2</v>
      </c>
      <c r="Y13" s="49" t="s">
        <v>14</v>
      </c>
      <c r="Z13" s="60">
        <f t="shared" si="18"/>
        <v>0.12403889241216319</v>
      </c>
      <c r="AA13" s="60">
        <f t="shared" si="19"/>
        <v>9.14347529793543E-2</v>
      </c>
      <c r="AB13" s="60">
        <f t="shared" si="20"/>
        <v>7.4664126880264414E-2</v>
      </c>
      <c r="AC13" s="60">
        <f t="shared" si="21"/>
        <v>6.4486380303484456E-2</v>
      </c>
      <c r="AD13" s="49" t="s">
        <v>14</v>
      </c>
      <c r="AE13" s="60">
        <f t="shared" si="22"/>
        <v>1.6890165471769036</v>
      </c>
      <c r="AF13" s="60">
        <f t="shared" si="23"/>
        <v>0.73195509314644436</v>
      </c>
      <c r="AG13" s="60">
        <f t="shared" si="24"/>
        <v>0.4477402654082846</v>
      </c>
      <c r="AH13" s="60">
        <f t="shared" si="25"/>
        <v>0.32458103053095477</v>
      </c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</row>
    <row r="14" spans="1:58" x14ac:dyDescent="0.3">
      <c r="A14" s="49" t="s">
        <v>15</v>
      </c>
      <c r="B14" s="1">
        <v>-133.06793600000003</v>
      </c>
      <c r="C14" s="1">
        <v>-181.12536</v>
      </c>
      <c r="D14" s="1">
        <v>-234.22032000000002</v>
      </c>
      <c r="E14" s="1">
        <v>-292.29424</v>
      </c>
      <c r="F14" s="1">
        <v>-153.30176</v>
      </c>
      <c r="G14" s="35">
        <f t="shared" si="4"/>
        <v>8588.1567599999998</v>
      </c>
      <c r="H14" s="35">
        <f>B14-G14</f>
        <v>-8721.2246959999993</v>
      </c>
      <c r="I14" s="35">
        <f>C14-G14</f>
        <v>-8769.2821199999998</v>
      </c>
      <c r="J14" s="35">
        <f>D14-G14</f>
        <v>-8822.3770800000002</v>
      </c>
      <c r="K14" s="35">
        <f>E14-G14</f>
        <v>-8880.4509999999991</v>
      </c>
      <c r="L14" s="37">
        <f t="shared" si="9"/>
        <v>2622.4514962713492</v>
      </c>
      <c r="M14" s="37">
        <f t="shared" si="10"/>
        <v>2109.5217993745487</v>
      </c>
      <c r="N14" s="37">
        <f t="shared" si="11"/>
        <v>1768.5785181621361</v>
      </c>
      <c r="O14" s="37">
        <f t="shared" si="12"/>
        <v>1525.9031238186878</v>
      </c>
      <c r="P14" s="1">
        <f>EXP(L14-$L$7)</f>
        <v>0.96295984577225835</v>
      </c>
      <c r="Q14" s="1">
        <f>EXP(M14-$M$7)</f>
        <v>0.49185121176718571</v>
      </c>
      <c r="R14" s="1">
        <f>EXP(N14-$N$7)</f>
        <v>0.3169276166130951</v>
      </c>
      <c r="S14" s="1">
        <f>EXP(O14-$O$7)</f>
        <v>0.24261429829494849</v>
      </c>
      <c r="T14" s="49" t="s">
        <v>15</v>
      </c>
      <c r="U14" s="36">
        <f t="shared" si="17"/>
        <v>6.5880209782250662E-2</v>
      </c>
      <c r="V14" s="36">
        <f t="shared" si="0"/>
        <v>5.4618470536322086E-2</v>
      </c>
      <c r="W14" s="36">
        <f t="shared" si="1"/>
        <v>4.5296563597018245E-2</v>
      </c>
      <c r="X14" s="36">
        <f t="shared" si="2"/>
        <v>4.0212357733474258E-2</v>
      </c>
      <c r="Y14" s="49" t="s">
        <v>15</v>
      </c>
      <c r="Z14" s="60">
        <f t="shared" si="18"/>
        <v>7.0526511130755032E-2</v>
      </c>
      <c r="AA14" s="60">
        <f t="shared" si="19"/>
        <v>5.7773997940606642E-2</v>
      </c>
      <c r="AB14" s="60">
        <f t="shared" si="20"/>
        <v>4.7445690326287357E-2</v>
      </c>
      <c r="AC14" s="60">
        <f t="shared" si="21"/>
        <v>4.1897140536747597E-2</v>
      </c>
      <c r="AD14" s="49" t="s">
        <v>15</v>
      </c>
      <c r="AE14" s="60">
        <f t="shared" si="22"/>
        <v>0.96034753292283048</v>
      </c>
      <c r="AF14" s="60">
        <f t="shared" si="23"/>
        <v>0.46249342472230137</v>
      </c>
      <c r="AG14" s="60">
        <f t="shared" si="24"/>
        <v>0.28451877584048102</v>
      </c>
      <c r="AH14" s="60">
        <f t="shared" si="25"/>
        <v>0.21088200311008876</v>
      </c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  <c r="BF14" s="35"/>
    </row>
    <row r="15" spans="1:58" x14ac:dyDescent="0.3">
      <c r="A15" s="49" t="s">
        <v>17</v>
      </c>
      <c r="B15" s="1">
        <v>-128.14755199999999</v>
      </c>
      <c r="C15" s="1">
        <v>-174.59832</v>
      </c>
      <c r="D15" s="1">
        <v>-226.18704000000002</v>
      </c>
      <c r="E15" s="1">
        <v>-282.62920000000003</v>
      </c>
      <c r="F15" s="1">
        <v>-156.56528</v>
      </c>
      <c r="G15" s="35">
        <f t="shared" si="4"/>
        <v>8591.4202800000003</v>
      </c>
      <c r="H15" s="35">
        <f t="shared" si="5"/>
        <v>-8719.5678320000006</v>
      </c>
      <c r="I15" s="35">
        <f t="shared" si="6"/>
        <v>-8766.0185999999994</v>
      </c>
      <c r="J15" s="35">
        <f t="shared" si="7"/>
        <v>-8817.607320000001</v>
      </c>
      <c r="K15" s="35">
        <f t="shared" si="8"/>
        <v>-8874.0494799999997</v>
      </c>
      <c r="L15" s="37">
        <f t="shared" si="9"/>
        <v>2621.953281212413</v>
      </c>
      <c r="M15" s="37">
        <f t="shared" si="10"/>
        <v>2108.7367332210729</v>
      </c>
      <c r="N15" s="37">
        <f t="shared" si="11"/>
        <v>1767.6223478470051</v>
      </c>
      <c r="O15" s="37">
        <f t="shared" si="12"/>
        <v>1524.8031684937628</v>
      </c>
      <c r="P15" s="1">
        <f t="shared" si="13"/>
        <v>0.5851081225204624</v>
      </c>
      <c r="Q15" s="1">
        <f t="shared" si="14"/>
        <v>0.22432818745396554</v>
      </c>
      <c r="R15" s="1">
        <f t="shared" si="15"/>
        <v>0.12181495048350441</v>
      </c>
      <c r="S15" s="1">
        <f t="shared" si="16"/>
        <v>8.0762892401763112E-2</v>
      </c>
      <c r="T15" s="49" t="s">
        <v>17</v>
      </c>
      <c r="U15" s="36">
        <f t="shared" si="17"/>
        <v>4.0029754123375283E-2</v>
      </c>
      <c r="V15" s="36">
        <f t="shared" si="0"/>
        <v>2.4910912495058713E-2</v>
      </c>
      <c r="W15" s="36">
        <f t="shared" si="1"/>
        <v>1.7410280336597517E-2</v>
      </c>
      <c r="X15" s="36">
        <f t="shared" si="2"/>
        <v>1.3386129109759101E-2</v>
      </c>
      <c r="Y15" s="49" t="s">
        <v>17</v>
      </c>
      <c r="Z15" s="60">
        <f t="shared" si="18"/>
        <v>4.1698952957464792E-2</v>
      </c>
      <c r="AA15" s="60">
        <f t="shared" si="19"/>
        <v>2.5547319536516171E-2</v>
      </c>
      <c r="AB15" s="60">
        <f t="shared" si="20"/>
        <v>1.7718769073384578E-2</v>
      </c>
      <c r="AC15" s="60">
        <f t="shared" si="21"/>
        <v>1.3567748746204568E-2</v>
      </c>
      <c r="AD15" s="49" t="s">
        <v>17</v>
      </c>
      <c r="AE15" s="60">
        <f t="shared" si="22"/>
        <v>0.56780756563900892</v>
      </c>
      <c r="AF15" s="60">
        <f t="shared" si="23"/>
        <v>0.20451185180338335</v>
      </c>
      <c r="AG15" s="60">
        <f t="shared" si="24"/>
        <v>0.10625459238742284</v>
      </c>
      <c r="AH15" s="60">
        <f t="shared" si="25"/>
        <v>6.8290914287682414E-2</v>
      </c>
    </row>
    <row r="16" spans="1:58" x14ac:dyDescent="0.3">
      <c r="G16" s="35"/>
      <c r="H16" s="35"/>
      <c r="I16" s="35"/>
      <c r="J16" s="35"/>
      <c r="K16" s="35"/>
      <c r="L16" s="37"/>
      <c r="M16" s="35"/>
      <c r="N16" s="35"/>
      <c r="O16" s="80" t="s">
        <v>166</v>
      </c>
      <c r="P16" s="81">
        <f>SUM(P7:P15)</f>
        <v>14.616830288717409</v>
      </c>
      <c r="Q16" s="81">
        <f t="shared" ref="Q16:S16" si="26">SUM(Q7:Q15)</f>
        <v>9.0052175928305687</v>
      </c>
      <c r="R16" s="81">
        <f t="shared" si="26"/>
        <v>6.9967253903110125</v>
      </c>
      <c r="S16" s="81">
        <f t="shared" si="26"/>
        <v>6.0333268669045825</v>
      </c>
      <c r="T16" s="82" t="s">
        <v>167</v>
      </c>
      <c r="U16" s="83">
        <f t="shared" si="17"/>
        <v>1</v>
      </c>
      <c r="V16" s="83">
        <f t="shared" si="0"/>
        <v>1</v>
      </c>
      <c r="W16" s="83">
        <f t="shared" si="1"/>
        <v>1</v>
      </c>
      <c r="X16" s="83">
        <f t="shared" si="2"/>
        <v>1</v>
      </c>
      <c r="Z16" s="36"/>
      <c r="AA16" s="36"/>
      <c r="AB16" s="36"/>
      <c r="AC16" s="36"/>
    </row>
    <row r="17" spans="1:55" x14ac:dyDescent="0.3">
      <c r="G17" s="35"/>
      <c r="H17" s="35"/>
      <c r="I17" s="35"/>
      <c r="J17" s="35"/>
      <c r="K17" s="35"/>
      <c r="L17" s="37"/>
      <c r="M17" s="35"/>
      <c r="N17" s="35"/>
      <c r="O17" s="35"/>
      <c r="Z17" s="36"/>
      <c r="AA17" s="36"/>
      <c r="AB17" s="36"/>
      <c r="AC17" s="36"/>
    </row>
    <row r="18" spans="1:55" x14ac:dyDescent="0.3">
      <c r="B18" s="4" t="s">
        <v>34</v>
      </c>
      <c r="C18" s="4" t="s">
        <v>164</v>
      </c>
      <c r="D18" s="4"/>
      <c r="E18" s="4"/>
      <c r="G18" s="35" t="s">
        <v>165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U18" s="4"/>
      <c r="V18" s="4"/>
      <c r="W18" s="4"/>
      <c r="X18" s="4"/>
      <c r="Z18" s="36"/>
      <c r="AA18" s="36"/>
      <c r="AB18" s="36"/>
      <c r="AC18" s="36"/>
    </row>
    <row r="19" spans="1:55" x14ac:dyDescent="0.3">
      <c r="B19" s="1" t="s">
        <v>158</v>
      </c>
      <c r="C19" s="1" t="s">
        <v>168</v>
      </c>
      <c r="Z19" s="36"/>
      <c r="AA19" s="36"/>
      <c r="AB19" s="36"/>
      <c r="AC19" s="36"/>
    </row>
    <row r="20" spans="1:55" x14ac:dyDescent="0.3">
      <c r="B20" s="1" t="s">
        <v>67</v>
      </c>
      <c r="C20" s="1" t="s">
        <v>68</v>
      </c>
      <c r="G20" s="35"/>
      <c r="H20" s="35"/>
      <c r="I20" s="35"/>
      <c r="J20" s="35"/>
      <c r="K20" s="35"/>
      <c r="L20" s="37"/>
      <c r="M20" s="35"/>
      <c r="N20" s="35"/>
      <c r="O20" s="35"/>
      <c r="Z20" s="36"/>
      <c r="AA20" s="36"/>
      <c r="AB20" s="36"/>
      <c r="AC20" s="36"/>
      <c r="AE20" s="36"/>
      <c r="AF20" s="36"/>
      <c r="AG20" s="36"/>
      <c r="AH20" s="36"/>
      <c r="AZ20" s="36"/>
      <c r="BA20" s="36"/>
      <c r="BB20" s="36"/>
      <c r="BC20" s="36"/>
    </row>
    <row r="21" spans="1:55" x14ac:dyDescent="0.3">
      <c r="B21" s="1" t="s">
        <v>66</v>
      </c>
      <c r="C21" s="1" t="s">
        <v>69</v>
      </c>
      <c r="G21" s="35"/>
      <c r="H21" s="35"/>
      <c r="I21" s="35"/>
      <c r="J21" s="35"/>
      <c r="K21" s="35"/>
      <c r="L21" s="37"/>
      <c r="M21" s="35"/>
      <c r="N21" s="35"/>
      <c r="O21" s="35"/>
      <c r="Z21" s="36"/>
      <c r="AA21" s="36"/>
      <c r="AB21" s="36"/>
      <c r="AC21" s="36"/>
      <c r="AE21" s="36"/>
      <c r="AF21" s="36"/>
      <c r="AG21" s="36"/>
      <c r="AH21" s="36"/>
      <c r="AZ21" s="36"/>
      <c r="BA21" s="36"/>
      <c r="BB21" s="36"/>
      <c r="BC21" s="36"/>
    </row>
    <row r="22" spans="1:55" x14ac:dyDescent="0.3">
      <c r="B22" s="1" t="s">
        <v>35</v>
      </c>
      <c r="C22" s="1" t="s">
        <v>70</v>
      </c>
      <c r="G22" s="35"/>
      <c r="H22" s="35"/>
      <c r="I22" s="35"/>
      <c r="J22" s="35"/>
      <c r="K22" s="35"/>
      <c r="L22" s="37"/>
      <c r="M22" s="35"/>
      <c r="N22" s="35"/>
      <c r="O22" s="35"/>
      <c r="Z22" s="36"/>
      <c r="AA22" s="36"/>
      <c r="AB22" s="36"/>
      <c r="AC22" s="36"/>
      <c r="AE22" s="36"/>
      <c r="AF22" s="36"/>
      <c r="AG22" s="36"/>
      <c r="AH22" s="36"/>
      <c r="AZ22" s="36"/>
      <c r="BA22" s="36"/>
      <c r="BB22" s="36"/>
      <c r="BC22" s="36"/>
    </row>
    <row r="23" spans="1:55" x14ac:dyDescent="0.3">
      <c r="B23" s="1" t="s">
        <v>71</v>
      </c>
      <c r="C23" s="1" t="s">
        <v>201</v>
      </c>
      <c r="G23" s="35"/>
      <c r="H23" s="35"/>
      <c r="I23" s="35"/>
      <c r="J23" s="35"/>
      <c r="K23" s="35"/>
      <c r="L23" s="37"/>
      <c r="M23" s="35"/>
      <c r="N23" s="35"/>
      <c r="O23" s="35"/>
      <c r="Z23" s="36"/>
      <c r="AA23" s="36"/>
      <c r="AB23" s="36"/>
      <c r="AC23" s="36"/>
      <c r="AE23" s="36"/>
      <c r="AF23" s="36"/>
      <c r="AG23" s="36"/>
      <c r="AH23" s="36"/>
      <c r="AZ23" s="36"/>
      <c r="BA23" s="36"/>
      <c r="BB23" s="36"/>
      <c r="BC23" s="36"/>
    </row>
    <row r="24" spans="1:55" x14ac:dyDescent="0.3">
      <c r="B24" s="1" t="s">
        <v>73</v>
      </c>
      <c r="C24" s="1" t="s">
        <v>76</v>
      </c>
      <c r="G24" s="35"/>
      <c r="H24" s="35"/>
      <c r="I24" s="35"/>
      <c r="J24" s="35"/>
      <c r="K24" s="35"/>
      <c r="L24" s="37"/>
      <c r="M24" s="35"/>
      <c r="N24" s="35"/>
      <c r="O24" s="35"/>
      <c r="Z24" s="36"/>
      <c r="AA24" s="36"/>
      <c r="AB24" s="36"/>
      <c r="AC24" s="36"/>
      <c r="AE24" s="36"/>
      <c r="AF24" s="36"/>
      <c r="AG24" s="36"/>
      <c r="AH24" s="36"/>
      <c r="AZ24" s="36"/>
      <c r="BA24" s="36"/>
      <c r="BB24" s="36"/>
      <c r="BC24" s="36"/>
    </row>
    <row r="25" spans="1:55" x14ac:dyDescent="0.3">
      <c r="B25" s="1" t="s">
        <v>74</v>
      </c>
      <c r="C25" s="1" t="s">
        <v>190</v>
      </c>
      <c r="L25" s="37"/>
      <c r="M25" s="35"/>
      <c r="N25" s="35"/>
      <c r="O25" s="35"/>
      <c r="Z25" s="36"/>
      <c r="AA25" s="36"/>
      <c r="AB25" s="36"/>
      <c r="AC25" s="36"/>
      <c r="AZ25" s="36"/>
      <c r="BA25" s="36"/>
      <c r="BB25" s="36"/>
      <c r="BC25" s="36"/>
    </row>
    <row r="26" spans="1:55" x14ac:dyDescent="0.3">
      <c r="B26" s="1" t="s">
        <v>75</v>
      </c>
      <c r="C26" s="1" t="s">
        <v>170</v>
      </c>
      <c r="K26" s="92"/>
      <c r="L26" s="37"/>
      <c r="M26" s="35"/>
      <c r="N26" s="35"/>
      <c r="O26" s="94"/>
      <c r="Z26" s="36"/>
      <c r="AA26" s="36"/>
      <c r="AB26" s="36"/>
      <c r="AC26" s="36"/>
      <c r="AZ26" s="36"/>
      <c r="BA26" s="36"/>
      <c r="BB26" s="36"/>
      <c r="BC26" s="36"/>
    </row>
    <row r="27" spans="1:55" x14ac:dyDescent="0.3">
      <c r="B27" s="101" t="s">
        <v>163</v>
      </c>
      <c r="C27" s="101"/>
      <c r="D27" s="4"/>
      <c r="E27" s="4"/>
      <c r="G27" s="35"/>
      <c r="H27" s="4"/>
      <c r="I27" s="4"/>
      <c r="J27" s="4"/>
      <c r="K27" s="93"/>
      <c r="L27" s="4"/>
      <c r="M27" s="4"/>
      <c r="N27" s="4"/>
      <c r="O27" s="4"/>
      <c r="P27" s="4"/>
      <c r="Q27" s="4"/>
      <c r="R27" s="4"/>
      <c r="S27" s="4"/>
      <c r="U27" s="4"/>
      <c r="V27" s="4"/>
      <c r="W27" s="4"/>
      <c r="X27" s="4"/>
      <c r="Z27" s="36"/>
      <c r="AA27" s="36"/>
      <c r="AB27" s="36"/>
      <c r="AC27" s="36"/>
      <c r="AZ27" s="36"/>
      <c r="BA27" s="36"/>
      <c r="BB27" s="36"/>
      <c r="BC27" s="36"/>
    </row>
    <row r="28" spans="1:55" x14ac:dyDescent="0.3">
      <c r="B28" s="97" t="s">
        <v>207</v>
      </c>
      <c r="C28" s="33" t="s">
        <v>33</v>
      </c>
      <c r="AZ28" s="36"/>
      <c r="BA28" s="36"/>
      <c r="BB28" s="36"/>
      <c r="BC28" s="36"/>
    </row>
    <row r="29" spans="1:55" x14ac:dyDescent="0.3">
      <c r="B29" s="98">
        <v>0</v>
      </c>
      <c r="C29" s="86">
        <v>216.035</v>
      </c>
      <c r="D29" s="4"/>
      <c r="E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U29" s="4"/>
      <c r="V29" s="4"/>
      <c r="W29" s="4"/>
      <c r="X29" s="4"/>
      <c r="Z29" s="4"/>
      <c r="AA29" s="4"/>
      <c r="AB29" s="4"/>
      <c r="AC29" s="4"/>
      <c r="AE29" s="4"/>
      <c r="AF29" s="4"/>
      <c r="AG29" s="4"/>
      <c r="AH29" s="4"/>
      <c r="AZ29" s="36"/>
      <c r="BA29" s="36"/>
      <c r="BB29" s="36"/>
      <c r="BC29" s="36"/>
    </row>
    <row r="30" spans="1:55" x14ac:dyDescent="0.3">
      <c r="B30" s="100" t="s">
        <v>158</v>
      </c>
      <c r="C30" s="100"/>
      <c r="D30" s="100"/>
      <c r="E30" s="100"/>
      <c r="F30" s="1" t="s">
        <v>67</v>
      </c>
      <c r="G30" s="4" t="s">
        <v>66</v>
      </c>
      <c r="H30" s="100" t="s">
        <v>34</v>
      </c>
      <c r="I30" s="100"/>
      <c r="J30" s="100"/>
      <c r="K30" s="100"/>
      <c r="L30" s="100" t="s">
        <v>89</v>
      </c>
      <c r="M30" s="100"/>
      <c r="N30" s="100"/>
      <c r="O30" s="100"/>
      <c r="P30" s="100" t="s">
        <v>71</v>
      </c>
      <c r="Q30" s="100"/>
      <c r="R30" s="100"/>
      <c r="S30" s="100"/>
      <c r="U30" s="100" t="s">
        <v>73</v>
      </c>
      <c r="V30" s="100"/>
      <c r="W30" s="100"/>
      <c r="X30" s="100"/>
      <c r="Z30" s="100" t="s">
        <v>74</v>
      </c>
      <c r="AA30" s="100"/>
      <c r="AB30" s="100"/>
      <c r="AC30" s="100"/>
      <c r="AE30" s="100" t="s">
        <v>75</v>
      </c>
      <c r="AF30" s="100"/>
      <c r="AG30" s="100"/>
      <c r="AH30" s="100"/>
    </row>
    <row r="31" spans="1:55" x14ac:dyDescent="0.3">
      <c r="A31" s="32" t="s">
        <v>161</v>
      </c>
      <c r="B31" s="32">
        <v>400</v>
      </c>
      <c r="C31" s="32">
        <v>500</v>
      </c>
      <c r="D31" s="32">
        <v>600</v>
      </c>
      <c r="E31" s="32">
        <v>700</v>
      </c>
      <c r="F31" s="32">
        <v>0</v>
      </c>
      <c r="G31" s="32">
        <v>0</v>
      </c>
      <c r="H31" s="32">
        <v>400</v>
      </c>
      <c r="I31" s="32">
        <v>500</v>
      </c>
      <c r="J31" s="32">
        <v>600</v>
      </c>
      <c r="K31" s="32">
        <v>700</v>
      </c>
      <c r="L31" s="32">
        <v>400</v>
      </c>
      <c r="M31" s="32">
        <v>500</v>
      </c>
      <c r="N31" s="32">
        <v>600</v>
      </c>
      <c r="O31" s="32">
        <v>700</v>
      </c>
      <c r="P31" s="32">
        <v>400</v>
      </c>
      <c r="Q31" s="32">
        <v>500</v>
      </c>
      <c r="R31" s="32">
        <v>600</v>
      </c>
      <c r="S31" s="32">
        <v>700</v>
      </c>
      <c r="T31" s="32"/>
      <c r="U31" s="32" t="s">
        <v>37</v>
      </c>
      <c r="V31" s="32" t="s">
        <v>38</v>
      </c>
      <c r="W31" s="32" t="s">
        <v>39</v>
      </c>
      <c r="X31" s="32" t="s">
        <v>40</v>
      </c>
      <c r="Y31" s="32"/>
      <c r="Z31" s="32" t="s">
        <v>37</v>
      </c>
      <c r="AA31" s="32" t="s">
        <v>38</v>
      </c>
      <c r="AB31" s="32" t="s">
        <v>39</v>
      </c>
      <c r="AC31" s="32" t="s">
        <v>40</v>
      </c>
      <c r="AD31" s="32"/>
      <c r="AE31" s="32" t="s">
        <v>37</v>
      </c>
      <c r="AF31" s="32" t="s">
        <v>38</v>
      </c>
      <c r="AG31" s="32" t="s">
        <v>39</v>
      </c>
      <c r="AH31" s="32" t="s">
        <v>40</v>
      </c>
    </row>
    <row r="32" spans="1:55" x14ac:dyDescent="0.3">
      <c r="A32" s="49" t="s">
        <v>9</v>
      </c>
      <c r="B32" s="1">
        <v>-140.76649600000002</v>
      </c>
      <c r="C32" s="1">
        <v>-191.64812000000001</v>
      </c>
      <c r="D32" s="1">
        <v>-247.52544</v>
      </c>
      <c r="E32" s="1">
        <v>-308.10975999999999</v>
      </c>
      <c r="F32" s="1">
        <v>-145.72872000000001</v>
      </c>
      <c r="G32" s="35">
        <f>7*$B$29+16*$C$29-F32</f>
        <v>3602.28872</v>
      </c>
      <c r="H32" s="35">
        <f>B32-G32</f>
        <v>-3743.0552160000002</v>
      </c>
      <c r="I32" s="35">
        <f>C32-G32</f>
        <v>-3793.9368399999998</v>
      </c>
      <c r="J32" s="35">
        <f>D32-G32</f>
        <v>-3849.8141599999999</v>
      </c>
      <c r="K32" s="35">
        <f>E32-G32</f>
        <v>-3910.3984799999998</v>
      </c>
      <c r="L32" s="37">
        <f>-H32*1000/$E$3/$L$6</f>
        <v>1125.527789271109</v>
      </c>
      <c r="M32" s="37">
        <f>-I32*1000/$E$3/$M$6</f>
        <v>912.66221794563376</v>
      </c>
      <c r="N32" s="37">
        <f>-J32*1000/$E$3/$N$6</f>
        <v>771.75329965519995</v>
      </c>
      <c r="O32" s="37">
        <f>-K32*1000/$E$3/$O$6</f>
        <v>671.91286298498233</v>
      </c>
      <c r="P32" s="1">
        <f>EXP(L32-$L$32)</f>
        <v>1</v>
      </c>
      <c r="Q32" s="1">
        <f>EXP(M32-$M$32)</f>
        <v>1</v>
      </c>
      <c r="R32" s="1">
        <f>EXP(N32-$N$32)</f>
        <v>1</v>
      </c>
      <c r="S32" s="1">
        <f>EXP(O32-$O$32)</f>
        <v>1</v>
      </c>
      <c r="T32" s="49" t="s">
        <v>9</v>
      </c>
      <c r="U32" s="36">
        <f>P32/$P$41</f>
        <v>6.8414285467367622E-2</v>
      </c>
      <c r="V32" s="36">
        <f>Q32/$Q$41</f>
        <v>0.11104673370652139</v>
      </c>
      <c r="W32" s="36">
        <f>R32/$R$41</f>
        <v>0.14292400290350657</v>
      </c>
      <c r="X32" s="36">
        <f>S32/$S$41</f>
        <v>0.1657460339975286</v>
      </c>
      <c r="Y32" s="49" t="s">
        <v>9</v>
      </c>
      <c r="Z32" s="60">
        <f>U32/(1-U32)</f>
        <v>7.3438530024787271E-2</v>
      </c>
      <c r="AA32" s="60">
        <f t="shared" ref="AA32:AA40" si="27">V32/(1-V32)</f>
        <v>0.12491852824787358</v>
      </c>
      <c r="AB32" s="60">
        <f t="shared" ref="AB32:AB40" si="28">W32/(1-W32)</f>
        <v>0.16675767771783201</v>
      </c>
      <c r="AC32" s="60">
        <f t="shared" ref="AC32:AC40" si="29">X32/(1-X32)</f>
        <v>0.19867575193168169</v>
      </c>
      <c r="AD32" s="49" t="s">
        <v>9</v>
      </c>
      <c r="AE32" s="60">
        <f>Z32/$Z$32</f>
        <v>1</v>
      </c>
      <c r="AF32" s="60">
        <f>AA32/$AA$32</f>
        <v>1</v>
      </c>
      <c r="AG32" s="60">
        <f>AB32/$AB$32</f>
        <v>1</v>
      </c>
      <c r="AH32" s="60">
        <f>AC32/$AC$32</f>
        <v>1</v>
      </c>
    </row>
    <row r="33" spans="1:34" x14ac:dyDescent="0.3">
      <c r="A33" s="49" t="s">
        <v>10</v>
      </c>
      <c r="B33" s="1">
        <v>-140.06358400000002</v>
      </c>
      <c r="C33" s="1">
        <v>-190.22556</v>
      </c>
      <c r="D33" s="1">
        <v>-245.51712000000001</v>
      </c>
      <c r="E33" s="1">
        <v>-305.47384</v>
      </c>
      <c r="F33" s="1">
        <v>-150.24743999999998</v>
      </c>
      <c r="G33" s="35">
        <f t="shared" ref="G33:G40" si="30">7*$B$29+16*$C$29-F33</f>
        <v>3606.80744</v>
      </c>
      <c r="H33" s="35">
        <f t="shared" ref="H33:H34" si="31">B33-G33</f>
        <v>-3746.871024</v>
      </c>
      <c r="I33" s="35">
        <f t="shared" ref="I33:I34" si="32">C33-G33</f>
        <v>-3797.0329999999999</v>
      </c>
      <c r="J33" s="35">
        <f t="shared" ref="J33:J34" si="33">D33-G33</f>
        <v>-3852.32456</v>
      </c>
      <c r="K33" s="35">
        <f t="shared" ref="K33:K34" si="34">E33-G33</f>
        <v>-3912.2812800000002</v>
      </c>
      <c r="L33" s="37">
        <f t="shared" ref="L33:L40" si="35">-H33*1000/$E$3/$L$6</f>
        <v>1126.6751936492662</v>
      </c>
      <c r="M33" s="37">
        <f t="shared" ref="M33:M40" si="36">-I33*1000/$E$3/$M$6</f>
        <v>913.40702429636758</v>
      </c>
      <c r="N33" s="37">
        <f t="shared" ref="N33:N40" si="37">-J33*1000/$E$3/$N$6</f>
        <v>772.25654718947953</v>
      </c>
      <c r="O33" s="37">
        <f t="shared" ref="O33:O40" si="38">-K33*1000/$E$3/$O$6</f>
        <v>672.23637925701917</v>
      </c>
      <c r="P33" s="1">
        <f t="shared" ref="P33:P40" si="39">EXP(L33-$L$32)</f>
        <v>3.1500060647629566</v>
      </c>
      <c r="Q33" s="1">
        <f t="shared" ref="Q33:Q40" si="40">EXP(M33-$M$32)</f>
        <v>2.1060335636358696</v>
      </c>
      <c r="R33" s="1">
        <f t="shared" ref="R33:R40" si="41">EXP(N33-$N$32)</f>
        <v>1.6540842530653554</v>
      </c>
      <c r="S33" s="1">
        <f t="shared" ref="S33:S40" si="42">EXP(O33-$O$32)</f>
        <v>1.3819786436924764</v>
      </c>
      <c r="T33" s="49" t="s">
        <v>10</v>
      </c>
      <c r="U33" s="36">
        <f t="shared" ref="U33:U40" si="43">P33/$P$41</f>
        <v>0.21550541413863225</v>
      </c>
      <c r="V33" s="36">
        <f t="shared" ref="V33:V40" si="44">Q33/$Q$41</f>
        <v>0.23386814831806868</v>
      </c>
      <c r="W33" s="36">
        <f t="shared" ref="W33:W40" si="45">R33/$R$41</f>
        <v>0.23640834258775734</v>
      </c>
      <c r="X33" s="36">
        <f t="shared" ref="X33:X40" si="46">S33/$S$41</f>
        <v>0.22905747926131168</v>
      </c>
      <c r="Y33" s="49" t="s">
        <v>10</v>
      </c>
      <c r="Z33" s="60">
        <f t="shared" ref="Z33:Z40" si="47">U33/(1-U33)</f>
        <v>0.27470605664156278</v>
      </c>
      <c r="AA33" s="60">
        <f t="shared" si="27"/>
        <v>0.30525835442638899</v>
      </c>
      <c r="AB33" s="60">
        <f t="shared" si="28"/>
        <v>0.30960047859732809</v>
      </c>
      <c r="AC33" s="60">
        <f t="shared" si="29"/>
        <v>0.2971135630732073</v>
      </c>
      <c r="AD33" s="49" t="s">
        <v>10</v>
      </c>
      <c r="AE33" s="60">
        <f t="shared" ref="AE33:AE40" si="48">Z33/$Z$32</f>
        <v>3.7406257525694331</v>
      </c>
      <c r="AF33" s="60">
        <f t="shared" ref="AF33:AF40" si="49">AA33/$AA$32</f>
        <v>2.4436595492117097</v>
      </c>
      <c r="AG33" s="60">
        <f t="shared" ref="AG33:AG40" si="50">AB33/$AB$32</f>
        <v>1.856589050857365</v>
      </c>
      <c r="AH33" s="60">
        <f t="shared" ref="AH33:AH40" si="51">AC33/$AC$32</f>
        <v>1.4954696795378193</v>
      </c>
    </row>
    <row r="34" spans="1:34" x14ac:dyDescent="0.3">
      <c r="A34" s="49" t="s">
        <v>11</v>
      </c>
      <c r="B34" s="1">
        <v>-142.791552</v>
      </c>
      <c r="C34" s="1">
        <v>-193.48908</v>
      </c>
      <c r="D34" s="1">
        <v>-249.28272000000001</v>
      </c>
      <c r="E34" s="1">
        <v>-309.86704000000003</v>
      </c>
      <c r="F34" s="1">
        <v>-147.36048</v>
      </c>
      <c r="G34" s="35">
        <f t="shared" si="30"/>
        <v>3603.9204799999998</v>
      </c>
      <c r="H34" s="35">
        <f t="shared" si="31"/>
        <v>-3746.7120319999999</v>
      </c>
      <c r="I34" s="35">
        <f t="shared" si="32"/>
        <v>-3797.4095599999996</v>
      </c>
      <c r="J34" s="35">
        <f t="shared" si="33"/>
        <v>-3853.2031999999999</v>
      </c>
      <c r="K34" s="35">
        <f t="shared" si="34"/>
        <v>-3913.7875199999999</v>
      </c>
      <c r="L34" s="37">
        <f t="shared" si="35"/>
        <v>1126.6273851335097</v>
      </c>
      <c r="M34" s="37">
        <f t="shared" si="36"/>
        <v>913.49760885253784</v>
      </c>
      <c r="N34" s="37">
        <f t="shared" si="37"/>
        <v>772.43268382647739</v>
      </c>
      <c r="O34" s="37">
        <f t="shared" si="38"/>
        <v>672.49519227464862</v>
      </c>
      <c r="P34" s="1">
        <f>EXP(L34-$L$32)</f>
        <v>3.0029521727997239</v>
      </c>
      <c r="Q34" s="1">
        <f t="shared" si="40"/>
        <v>2.3057151921313106</v>
      </c>
      <c r="R34" s="1">
        <f t="shared" si="41"/>
        <v>1.9726625358429304</v>
      </c>
      <c r="S34" s="1">
        <f t="shared" si="42"/>
        <v>1.7902034805309701</v>
      </c>
      <c r="T34" s="49" t="s">
        <v>11</v>
      </c>
      <c r="U34" s="36">
        <f t="shared" si="43"/>
        <v>0.20544482719477219</v>
      </c>
      <c r="V34" s="36">
        <f t="shared" si="44"/>
        <v>0.25604214094368644</v>
      </c>
      <c r="W34" s="36">
        <f t="shared" si="45"/>
        <v>0.28194082600045361</v>
      </c>
      <c r="X34" s="36">
        <f t="shared" si="46"/>
        <v>0.2967191269465802</v>
      </c>
      <c r="Y34" s="49" t="s">
        <v>11</v>
      </c>
      <c r="Z34" s="60">
        <f t="shared" si="47"/>
        <v>0.25856584190300608</v>
      </c>
      <c r="AA34" s="60">
        <f t="shared" si="27"/>
        <v>0.34416215626576963</v>
      </c>
      <c r="AB34" s="60">
        <f t="shared" si="28"/>
        <v>0.39264288544641829</v>
      </c>
      <c r="AC34" s="60">
        <f t="shared" si="29"/>
        <v>0.42190700517464808</v>
      </c>
      <c r="AD34" s="49" t="s">
        <v>11</v>
      </c>
      <c r="AE34" s="60">
        <f t="shared" si="48"/>
        <v>3.5208471876511402</v>
      </c>
      <c r="AF34" s="60">
        <f t="shared" si="49"/>
        <v>2.7550929481241955</v>
      </c>
      <c r="AG34" s="60">
        <f t="shared" si="50"/>
        <v>2.3545715604819288</v>
      </c>
      <c r="AH34" s="60">
        <f t="shared" si="51"/>
        <v>2.1235958644803747</v>
      </c>
    </row>
    <row r="35" spans="1:34" x14ac:dyDescent="0.3">
      <c r="A35" s="49" t="s">
        <v>16</v>
      </c>
      <c r="B35" s="1">
        <v>-136.04694400000002</v>
      </c>
      <c r="C35" s="1">
        <v>-185.30936</v>
      </c>
      <c r="D35" s="1">
        <v>-239.7432</v>
      </c>
      <c r="E35" s="1">
        <v>-298.73760000000004</v>
      </c>
      <c r="F35" s="1">
        <v>-145.77056000000002</v>
      </c>
      <c r="G35" s="35">
        <f t="shared" si="30"/>
        <v>3602.3305599999999</v>
      </c>
      <c r="H35" s="35">
        <f>B35-G35</f>
        <v>-3738.377504</v>
      </c>
      <c r="I35" s="35">
        <f>C35-G35</f>
        <v>-3787.6399200000001</v>
      </c>
      <c r="J35" s="35">
        <f>D35-G35</f>
        <v>-3842.0737599999998</v>
      </c>
      <c r="K35" s="35">
        <f>E35-G35</f>
        <v>-3901.0681599999998</v>
      </c>
      <c r="L35" s="37">
        <f t="shared" si="35"/>
        <v>1124.1212124127978</v>
      </c>
      <c r="M35" s="37">
        <f t="shared" si="36"/>
        <v>911.14744286745247</v>
      </c>
      <c r="N35" s="37">
        <f t="shared" si="37"/>
        <v>770.2016197578381</v>
      </c>
      <c r="O35" s="37">
        <f t="shared" si="38"/>
        <v>670.30966012577744</v>
      </c>
      <c r="P35" s="1">
        <f t="shared" si="39"/>
        <v>0.2449804522607987</v>
      </c>
      <c r="Q35" s="1">
        <f t="shared" si="40"/>
        <v>0.21985763006491121</v>
      </c>
      <c r="R35" s="1">
        <f t="shared" si="41"/>
        <v>0.21189171833556431</v>
      </c>
      <c r="S35" s="1">
        <f t="shared" si="42"/>
        <v>0.20125090632710499</v>
      </c>
      <c r="T35" s="49" t="s">
        <v>16</v>
      </c>
      <c r="U35" s="36">
        <f t="shared" si="43"/>
        <v>1.6760162594895111E-2</v>
      </c>
      <c r="V35" s="36">
        <f t="shared" si="44"/>
        <v>2.4414471699165087E-2</v>
      </c>
      <c r="W35" s="36">
        <f t="shared" si="45"/>
        <v>3.0284412566621188E-2</v>
      </c>
      <c r="X35" s="36">
        <f t="shared" si="46"/>
        <v>3.3356539562125788E-2</v>
      </c>
      <c r="Y35" s="49" t="s">
        <v>16</v>
      </c>
      <c r="Z35" s="60">
        <f t="shared" si="47"/>
        <v>1.7045853877449994E-2</v>
      </c>
      <c r="AA35" s="60">
        <f t="shared" si="27"/>
        <v>2.5025454961070882E-2</v>
      </c>
      <c r="AB35" s="60">
        <f t="shared" si="28"/>
        <v>3.1230200853816614E-2</v>
      </c>
      <c r="AC35" s="60">
        <f t="shared" si="29"/>
        <v>3.4507593468863694E-2</v>
      </c>
      <c r="AD35" s="49" t="s">
        <v>16</v>
      </c>
      <c r="AE35" s="60">
        <f t="shared" si="48"/>
        <v>0.23211049937541789</v>
      </c>
      <c r="AF35" s="60">
        <f t="shared" si="49"/>
        <v>0.20033421232287754</v>
      </c>
      <c r="AG35" s="60">
        <f t="shared" si="50"/>
        <v>0.18727893840462767</v>
      </c>
      <c r="AH35" s="60">
        <f t="shared" si="51"/>
        <v>0.17368799731901741</v>
      </c>
    </row>
    <row r="36" spans="1:34" x14ac:dyDescent="0.3">
      <c r="A36" s="49" t="s">
        <v>12</v>
      </c>
      <c r="B36" s="1">
        <v>-130.70815999999999</v>
      </c>
      <c r="C36" s="1">
        <v>-178.23840000000001</v>
      </c>
      <c r="D36" s="1">
        <v>-230.95680000000002</v>
      </c>
      <c r="E36" s="1">
        <v>-288.77968000000004</v>
      </c>
      <c r="F36" s="1">
        <v>-159.07568000000001</v>
      </c>
      <c r="G36" s="35">
        <f t="shared" si="30"/>
        <v>3615.6356799999999</v>
      </c>
      <c r="H36" s="35">
        <f>B36-G36</f>
        <v>-3746.34384</v>
      </c>
      <c r="I36" s="35">
        <f>C36-G36</f>
        <v>-3793.87408</v>
      </c>
      <c r="J36" s="35">
        <f>D36-G36</f>
        <v>-3846.5924799999998</v>
      </c>
      <c r="K36" s="35">
        <f>E36-G36</f>
        <v>-3904.41536</v>
      </c>
      <c r="L36" s="37">
        <f t="shared" si="35"/>
        <v>1126.5166706759683</v>
      </c>
      <c r="M36" s="37">
        <f t="shared" si="36"/>
        <v>912.64712051960544</v>
      </c>
      <c r="N36" s="37">
        <f t="shared" si="37"/>
        <v>771.10746531954135</v>
      </c>
      <c r="O36" s="37">
        <f t="shared" si="38"/>
        <v>670.88480016495407</v>
      </c>
      <c r="P36" s="1">
        <f t="shared" si="39"/>
        <v>2.6882257536287604</v>
      </c>
      <c r="Q36" s="1">
        <f t="shared" si="40"/>
        <v>0.98501596873444353</v>
      </c>
      <c r="R36" s="1">
        <f t="shared" si="41"/>
        <v>0.52422498000119522</v>
      </c>
      <c r="S36" s="1">
        <f t="shared" si="42"/>
        <v>0.35769921759967932</v>
      </c>
      <c r="T36" s="49" t="s">
        <v>12</v>
      </c>
      <c r="U36" s="36">
        <f t="shared" si="43"/>
        <v>0.1839130441094875</v>
      </c>
      <c r="V36" s="36">
        <f t="shared" si="44"/>
        <v>0.10938280597672495</v>
      </c>
      <c r="W36" s="36">
        <f t="shared" si="45"/>
        <v>7.492433256378149E-2</v>
      </c>
      <c r="X36" s="36">
        <f t="shared" si="46"/>
        <v>5.9287226681165837E-2</v>
      </c>
      <c r="Y36" s="49" t="s">
        <v>12</v>
      </c>
      <c r="Z36" s="60">
        <f t="shared" si="47"/>
        <v>0.22535961735695426</v>
      </c>
      <c r="AA36" s="60">
        <f t="shared" si="27"/>
        <v>0.12281685859061282</v>
      </c>
      <c r="AB36" s="60">
        <f t="shared" si="28"/>
        <v>8.0992653034998696E-2</v>
      </c>
      <c r="AC36" s="60">
        <f t="shared" si="29"/>
        <v>6.3023728775363108E-2</v>
      </c>
      <c r="AD36" s="49" t="s">
        <v>12</v>
      </c>
      <c r="AE36" s="60">
        <f t="shared" si="48"/>
        <v>3.0686836634786938</v>
      </c>
      <c r="AF36" s="60">
        <f t="shared" si="49"/>
        <v>0.98317567708538434</v>
      </c>
      <c r="AG36" s="60">
        <f t="shared" si="50"/>
        <v>0.48569069888371236</v>
      </c>
      <c r="AH36" s="60">
        <f t="shared" si="51"/>
        <v>0.31721902729747803</v>
      </c>
    </row>
    <row r="37" spans="1:34" x14ac:dyDescent="0.3">
      <c r="A37" s="49" t="s">
        <v>13</v>
      </c>
      <c r="B37" s="1">
        <v>-140.26441600000001</v>
      </c>
      <c r="C37" s="1">
        <v>-189.74440000000001</v>
      </c>
      <c r="D37" s="1">
        <v>-244.26192</v>
      </c>
      <c r="E37" s="1">
        <v>-303.71656000000002</v>
      </c>
      <c r="F37" s="1">
        <v>-147.27680000000001</v>
      </c>
      <c r="G37" s="35">
        <f t="shared" si="30"/>
        <v>3603.8368</v>
      </c>
      <c r="H37" s="35">
        <f>B37-G37</f>
        <v>-3744.101216</v>
      </c>
      <c r="I37" s="35">
        <f>C37-G37</f>
        <v>-3793.5812000000001</v>
      </c>
      <c r="J37" s="35">
        <f>D37-G37</f>
        <v>-3848.09872</v>
      </c>
      <c r="K37" s="35">
        <f>E37-G37</f>
        <v>-3907.5533599999999</v>
      </c>
      <c r="L37" s="37">
        <f t="shared" si="35"/>
        <v>1125.8423189800337</v>
      </c>
      <c r="M37" s="37">
        <f t="shared" si="36"/>
        <v>912.57666586480639</v>
      </c>
      <c r="N37" s="37">
        <f t="shared" si="37"/>
        <v>771.40941384010898</v>
      </c>
      <c r="O37" s="37">
        <f t="shared" si="38"/>
        <v>671.42399395168218</v>
      </c>
      <c r="P37" s="1">
        <f t="shared" si="39"/>
        <v>1.3696150417411643</v>
      </c>
      <c r="Q37" s="1">
        <f t="shared" si="40"/>
        <v>0.91800533133194728</v>
      </c>
      <c r="R37" s="1">
        <f t="shared" si="41"/>
        <v>0.70900988165642032</v>
      </c>
      <c r="S37" s="1">
        <f t="shared" si="42"/>
        <v>0.61331964618425838</v>
      </c>
      <c r="T37" s="49" t="s">
        <v>13</v>
      </c>
      <c r="U37" s="36">
        <f t="shared" si="43"/>
        <v>9.3701234446080653E-2</v>
      </c>
      <c r="V37" s="36">
        <f t="shared" si="44"/>
        <v>0.10194149356958569</v>
      </c>
      <c r="W37" s="36">
        <f t="shared" si="45"/>
        <v>0.10133453038447705</v>
      </c>
      <c r="X37" s="36">
        <f t="shared" si="46"/>
        <v>0.10165529892780831</v>
      </c>
      <c r="Y37" s="49" t="s">
        <v>13</v>
      </c>
      <c r="Z37" s="60">
        <f t="shared" si="47"/>
        <v>0.10338890221130506</v>
      </c>
      <c r="AA37" s="60">
        <f t="shared" si="27"/>
        <v>0.1135131985718623</v>
      </c>
      <c r="AB37" s="60">
        <f t="shared" si="28"/>
        <v>0.1127611261483443</v>
      </c>
      <c r="AC37" s="60">
        <f t="shared" si="29"/>
        <v>0.11315845555328678</v>
      </c>
      <c r="AD37" s="49" t="s">
        <v>13</v>
      </c>
      <c r="AE37" s="60">
        <f t="shared" si="48"/>
        <v>1.4078291351475694</v>
      </c>
      <c r="AF37" s="60">
        <f t="shared" si="49"/>
        <v>0.90869785422559657</v>
      </c>
      <c r="AG37" s="60">
        <f t="shared" si="50"/>
        <v>0.67619750821395819</v>
      </c>
      <c r="AH37" s="60">
        <f t="shared" si="51"/>
        <v>0.5695634945536705</v>
      </c>
    </row>
    <row r="38" spans="1:34" x14ac:dyDescent="0.3">
      <c r="A38" s="49" t="s">
        <v>14</v>
      </c>
      <c r="B38" s="1">
        <v>-132.39849599999999</v>
      </c>
      <c r="C38" s="1">
        <v>-180.51868000000002</v>
      </c>
      <c r="D38" s="1">
        <v>-233.96928000000003</v>
      </c>
      <c r="E38" s="1">
        <v>-292.29424</v>
      </c>
      <c r="F38" s="1">
        <v>-155.68664000000001</v>
      </c>
      <c r="G38" s="35">
        <f t="shared" si="30"/>
        <v>3612.2466399999998</v>
      </c>
      <c r="H38" s="35">
        <f>B38-G38</f>
        <v>-3744.6451359999996</v>
      </c>
      <c r="I38" s="35">
        <f>C38-G38</f>
        <v>-3792.76532</v>
      </c>
      <c r="J38" s="35">
        <f>D38-G38</f>
        <v>-3846.2159199999996</v>
      </c>
      <c r="K38" s="35">
        <f>E38-G38</f>
        <v>-3904.54088</v>
      </c>
      <c r="L38" s="37">
        <f t="shared" si="35"/>
        <v>1126.0058744286744</v>
      </c>
      <c r="M38" s="37">
        <f t="shared" si="36"/>
        <v>912.38039932643721</v>
      </c>
      <c r="N38" s="37">
        <f t="shared" si="37"/>
        <v>771.0319781893993</v>
      </c>
      <c r="O38" s="37">
        <f t="shared" si="38"/>
        <v>670.90636791642328</v>
      </c>
      <c r="P38" s="1">
        <f t="shared" si="39"/>
        <v>1.6129828352265041</v>
      </c>
      <c r="Q38" s="1">
        <f t="shared" si="40"/>
        <v>0.75441050770819007</v>
      </c>
      <c r="R38" s="1">
        <f t="shared" si="41"/>
        <v>0.48610945431406627</v>
      </c>
      <c r="S38" s="1">
        <f t="shared" si="42"/>
        <v>0.36549778187248588</v>
      </c>
      <c r="T38" s="49" t="s">
        <v>14</v>
      </c>
      <c r="U38" s="36">
        <f t="shared" si="43"/>
        <v>0.11035106814315006</v>
      </c>
      <c r="V38" s="36">
        <f t="shared" si="44"/>
        <v>8.3774822754872982E-2</v>
      </c>
      <c r="W38" s="36">
        <f t="shared" si="45"/>
        <v>6.9476709059805589E-2</v>
      </c>
      <c r="X38" s="36">
        <f t="shared" si="46"/>
        <v>6.0579807780258343E-2</v>
      </c>
      <c r="Y38" s="49" t="s">
        <v>14</v>
      </c>
      <c r="Z38" s="60">
        <f t="shared" si="47"/>
        <v>0.12403889241212088</v>
      </c>
      <c r="AA38" s="60">
        <f t="shared" si="27"/>
        <v>9.1434752979353953E-2</v>
      </c>
      <c r="AB38" s="60">
        <f t="shared" si="28"/>
        <v>7.4664126880270562E-2</v>
      </c>
      <c r="AC38" s="60">
        <f t="shared" si="29"/>
        <v>6.44863803034883E-2</v>
      </c>
      <c r="AD38" s="49" t="s">
        <v>14</v>
      </c>
      <c r="AE38" s="60">
        <f t="shared" si="48"/>
        <v>1.6890165471756415</v>
      </c>
      <c r="AF38" s="60">
        <f t="shared" si="49"/>
        <v>0.73195509314616336</v>
      </c>
      <c r="AG38" s="60">
        <f t="shared" si="50"/>
        <v>0.44774026540840017</v>
      </c>
      <c r="AH38" s="60">
        <f t="shared" si="51"/>
        <v>0.32458103053090809</v>
      </c>
    </row>
    <row r="39" spans="1:34" x14ac:dyDescent="0.3">
      <c r="A39" s="49" t="s">
        <v>15</v>
      </c>
      <c r="B39" s="1">
        <v>-133.06793600000003</v>
      </c>
      <c r="C39" s="1">
        <v>-181.12536</v>
      </c>
      <c r="D39" s="1">
        <v>-234.22032000000002</v>
      </c>
      <c r="E39" s="1">
        <v>-292.29424</v>
      </c>
      <c r="F39" s="1">
        <v>-153.30176</v>
      </c>
      <c r="G39" s="35">
        <f t="shared" si="30"/>
        <v>3609.8617599999998</v>
      </c>
      <c r="H39" s="35">
        <f>B39-G39</f>
        <v>-3742.9296959999997</v>
      </c>
      <c r="I39" s="35">
        <f>C39-G39</f>
        <v>-3790.9871199999998</v>
      </c>
      <c r="J39" s="35">
        <f>D39-G39</f>
        <v>-3844.0820799999997</v>
      </c>
      <c r="K39" s="35">
        <f>E39-G39</f>
        <v>-3902.1559999999999</v>
      </c>
      <c r="L39" s="37">
        <f t="shared" si="35"/>
        <v>1125.490045706038</v>
      </c>
      <c r="M39" s="37">
        <f t="shared" si="36"/>
        <v>911.95263892229957</v>
      </c>
      <c r="N39" s="37">
        <f t="shared" si="37"/>
        <v>770.60421778526177</v>
      </c>
      <c r="O39" s="37">
        <f t="shared" si="38"/>
        <v>670.49658063850984</v>
      </c>
      <c r="P39" s="1">
        <f t="shared" si="39"/>
        <v>0.96295984577203941</v>
      </c>
      <c r="Q39" s="1">
        <f t="shared" si="40"/>
        <v>0.49185121176701796</v>
      </c>
      <c r="R39" s="1">
        <f t="shared" si="41"/>
        <v>0.31692761661305907</v>
      </c>
      <c r="S39" s="1">
        <f t="shared" si="42"/>
        <v>0.24261429829486575</v>
      </c>
      <c r="T39" s="49" t="s">
        <v>15</v>
      </c>
      <c r="U39" s="36">
        <f t="shared" si="43"/>
        <v>6.5880209782260613E-2</v>
      </c>
      <c r="V39" s="36">
        <f t="shared" si="44"/>
        <v>5.4618470536321906E-2</v>
      </c>
      <c r="W39" s="36">
        <f t="shared" si="45"/>
        <v>4.5296563597006269E-2</v>
      </c>
      <c r="X39" s="36">
        <f t="shared" si="46"/>
        <v>4.0212357733467367E-2</v>
      </c>
      <c r="Y39" s="49" t="s">
        <v>15</v>
      </c>
      <c r="Z39" s="60">
        <f t="shared" si="47"/>
        <v>7.0526511130766439E-2</v>
      </c>
      <c r="AA39" s="60">
        <f t="shared" si="27"/>
        <v>5.7773997940606447E-2</v>
      </c>
      <c r="AB39" s="60">
        <f t="shared" si="28"/>
        <v>4.7445690326274215E-2</v>
      </c>
      <c r="AC39" s="60">
        <f t="shared" si="29"/>
        <v>4.1897140536740117E-2</v>
      </c>
      <c r="AD39" s="49" t="s">
        <v>15</v>
      </c>
      <c r="AE39" s="60">
        <f t="shared" si="48"/>
        <v>0.96034753292259589</v>
      </c>
      <c r="AF39" s="60">
        <f t="shared" si="49"/>
        <v>0.46249342472212407</v>
      </c>
      <c r="AG39" s="60">
        <f t="shared" si="50"/>
        <v>0.28451877584045221</v>
      </c>
      <c r="AH39" s="60">
        <f t="shared" si="51"/>
        <v>0.21088200311000821</v>
      </c>
    </row>
    <row r="40" spans="1:34" x14ac:dyDescent="0.3">
      <c r="A40" s="49" t="s">
        <v>17</v>
      </c>
      <c r="B40" s="1">
        <v>-128.14755199999999</v>
      </c>
      <c r="C40" s="1">
        <v>-174.59832</v>
      </c>
      <c r="D40" s="1">
        <v>-226.18704000000002</v>
      </c>
      <c r="E40" s="1">
        <v>-282.62920000000003</v>
      </c>
      <c r="F40" s="1">
        <v>-156.56528</v>
      </c>
      <c r="G40" s="35">
        <f t="shared" si="30"/>
        <v>3613.1252799999997</v>
      </c>
      <c r="H40" s="35">
        <f t="shared" ref="H40" si="52">B40-G40</f>
        <v>-3741.2728319999997</v>
      </c>
      <c r="I40" s="35">
        <f t="shared" ref="I40" si="53">C40-G40</f>
        <v>-3787.7235999999998</v>
      </c>
      <c r="J40" s="35">
        <f t="shared" ref="J40" si="54">D40-G40</f>
        <v>-3839.31232</v>
      </c>
      <c r="K40" s="35">
        <f t="shared" ref="K40" si="55">E40-G40</f>
        <v>-3895.7544799999996</v>
      </c>
      <c r="L40" s="37">
        <f t="shared" si="35"/>
        <v>1124.9918306471011</v>
      </c>
      <c r="M40" s="37">
        <f t="shared" si="36"/>
        <v>911.16757276882356</v>
      </c>
      <c r="N40" s="37">
        <f t="shared" si="37"/>
        <v>769.64804747013068</v>
      </c>
      <c r="O40" s="37">
        <f t="shared" si="38"/>
        <v>669.39662531358454</v>
      </c>
      <c r="P40" s="1">
        <f t="shared" si="39"/>
        <v>0.58510812251993027</v>
      </c>
      <c r="Q40" s="1">
        <f t="shared" si="40"/>
        <v>0.22432818745383803</v>
      </c>
      <c r="R40" s="1">
        <f t="shared" si="41"/>
        <v>0.12181495048347671</v>
      </c>
      <c r="S40" s="1">
        <f t="shared" si="42"/>
        <v>8.0762892401717204E-2</v>
      </c>
      <c r="T40" s="49" t="s">
        <v>17</v>
      </c>
      <c r="U40" s="36">
        <f t="shared" si="43"/>
        <v>4.0029754123354022E-2</v>
      </c>
      <c r="V40" s="36">
        <f t="shared" si="44"/>
        <v>2.4910912495052964E-2</v>
      </c>
      <c r="W40" s="36">
        <f t="shared" si="45"/>
        <v>1.7410280336590932E-2</v>
      </c>
      <c r="X40" s="36">
        <f t="shared" si="46"/>
        <v>1.3386129109753765E-2</v>
      </c>
      <c r="Y40" s="49" t="s">
        <v>17</v>
      </c>
      <c r="Z40" s="60">
        <f t="shared" si="47"/>
        <v>4.1698952957441721E-2</v>
      </c>
      <c r="AA40" s="60">
        <f t="shared" si="27"/>
        <v>2.5547319536510123E-2</v>
      </c>
      <c r="AB40" s="60">
        <f t="shared" si="28"/>
        <v>1.7718769073377758E-2</v>
      </c>
      <c r="AC40" s="60">
        <f t="shared" si="29"/>
        <v>1.3567748746199086E-2</v>
      </c>
      <c r="AD40" s="49" t="s">
        <v>17</v>
      </c>
      <c r="AE40" s="60">
        <f t="shared" si="48"/>
        <v>0.56780756563846413</v>
      </c>
      <c r="AF40" s="60">
        <f t="shared" si="49"/>
        <v>0.20451185180325723</v>
      </c>
      <c r="AG40" s="60">
        <f t="shared" si="50"/>
        <v>0.10625459238740061</v>
      </c>
      <c r="AH40" s="60">
        <f t="shared" si="51"/>
        <v>6.8290914287640933E-2</v>
      </c>
    </row>
    <row r="41" spans="1:34" x14ac:dyDescent="0.3">
      <c r="G41" s="35"/>
      <c r="H41" s="35"/>
      <c r="I41" s="35"/>
      <c r="J41" s="35"/>
      <c r="K41" s="35"/>
      <c r="L41" s="37"/>
      <c r="M41" s="35"/>
      <c r="N41" s="35"/>
      <c r="O41" s="80" t="s">
        <v>166</v>
      </c>
      <c r="P41" s="81">
        <f>SUM(P32:P40)</f>
        <v>14.616830288711878</v>
      </c>
      <c r="Q41" s="81">
        <f t="shared" ref="Q41:S41" si="56">SUM(Q32:Q40)</f>
        <v>9.0052175928275275</v>
      </c>
      <c r="R41" s="81">
        <f t="shared" si="56"/>
        <v>6.9967253903120676</v>
      </c>
      <c r="S41" s="81">
        <f t="shared" si="56"/>
        <v>6.0333268669035585</v>
      </c>
      <c r="T41" s="82" t="s">
        <v>167</v>
      </c>
      <c r="U41" s="83">
        <f>P41/$P$41</f>
        <v>1</v>
      </c>
      <c r="V41" s="83">
        <f t="shared" ref="V41" si="57">Q41/$Q$16</f>
        <v>0.99999999999966227</v>
      </c>
      <c r="W41" s="83">
        <f t="shared" ref="W41" si="58">R41/$R$16</f>
        <v>1.0000000000001508</v>
      </c>
      <c r="X41" s="83">
        <f t="shared" ref="X41" si="59">S41/$S$16</f>
        <v>0.99999999999983025</v>
      </c>
      <c r="Z41" s="36"/>
      <c r="AA41" s="36"/>
      <c r="AB41" s="36"/>
      <c r="AC41" s="36"/>
    </row>
    <row r="42" spans="1:34" x14ac:dyDescent="0.3">
      <c r="W42" s="36"/>
    </row>
    <row r="43" spans="1:34" x14ac:dyDescent="0.3">
      <c r="X43" s="36"/>
      <c r="Y43" s="36"/>
      <c r="Z43" s="36"/>
      <c r="AA43" s="36"/>
    </row>
    <row r="44" spans="1:34" x14ac:dyDescent="0.3">
      <c r="X44" s="36"/>
      <c r="Y44" s="36"/>
      <c r="Z44" s="36"/>
      <c r="AA44" s="36"/>
    </row>
    <row r="45" spans="1:34" x14ac:dyDescent="0.3">
      <c r="X45" s="36"/>
      <c r="Y45" s="36"/>
      <c r="Z45" s="36"/>
      <c r="AA45" s="36"/>
    </row>
    <row r="46" spans="1:34" x14ac:dyDescent="0.3">
      <c r="W46" s="36"/>
      <c r="X46" s="36"/>
      <c r="Y46" s="36"/>
      <c r="Z46" s="36"/>
      <c r="AA46" s="36"/>
    </row>
    <row r="47" spans="1:34" x14ac:dyDescent="0.3">
      <c r="X47" s="36"/>
      <c r="Y47" s="36"/>
      <c r="Z47" s="36"/>
      <c r="AA47" s="36"/>
    </row>
    <row r="48" spans="1:34" x14ac:dyDescent="0.3">
      <c r="X48" s="36"/>
      <c r="Y48" s="36"/>
      <c r="Z48" s="36"/>
      <c r="AA48" s="36"/>
    </row>
    <row r="49" spans="23:41" x14ac:dyDescent="0.3">
      <c r="X49" s="36"/>
      <c r="Y49" s="36"/>
      <c r="Z49" s="36"/>
      <c r="AA49" s="36"/>
    </row>
    <row r="50" spans="23:41" x14ac:dyDescent="0.3">
      <c r="X50" s="36"/>
      <c r="Y50" s="36"/>
      <c r="Z50" s="36"/>
      <c r="AA50" s="36"/>
    </row>
    <row r="51" spans="23:41" x14ac:dyDescent="0.3">
      <c r="W51" s="36"/>
      <c r="X51" s="36"/>
      <c r="Y51" s="36"/>
      <c r="Z51" s="36"/>
      <c r="AA51" s="36"/>
    </row>
    <row r="52" spans="23:41" x14ac:dyDescent="0.3">
      <c r="X52" s="36"/>
      <c r="Y52" s="36"/>
    </row>
    <row r="56" spans="23:41" x14ac:dyDescent="0.3">
      <c r="AL56" s="35"/>
      <c r="AM56" s="35"/>
      <c r="AN56" s="35"/>
      <c r="AO56" s="35"/>
    </row>
    <row r="57" spans="23:41" x14ac:dyDescent="0.3">
      <c r="AL57" s="35"/>
      <c r="AM57" s="35"/>
      <c r="AN57" s="35"/>
      <c r="AO57" s="35"/>
    </row>
    <row r="58" spans="23:41" x14ac:dyDescent="0.3">
      <c r="AL58" s="35"/>
      <c r="AM58" s="35"/>
      <c r="AN58" s="35"/>
      <c r="AO58" s="35"/>
    </row>
    <row r="59" spans="23:41" x14ac:dyDescent="0.3">
      <c r="AL59" s="35"/>
      <c r="AM59" s="35"/>
      <c r="AN59" s="35"/>
      <c r="AO59" s="35"/>
    </row>
    <row r="60" spans="23:41" x14ac:dyDescent="0.3">
      <c r="AL60" s="35"/>
      <c r="AM60" s="35"/>
      <c r="AN60" s="35"/>
      <c r="AO60" s="35"/>
    </row>
    <row r="61" spans="23:41" x14ac:dyDescent="0.3">
      <c r="AL61" s="35"/>
      <c r="AM61" s="35"/>
      <c r="AN61" s="35"/>
      <c r="AO61" s="35"/>
    </row>
    <row r="62" spans="23:41" x14ac:dyDescent="0.3">
      <c r="AL62" s="35"/>
      <c r="AM62" s="35"/>
      <c r="AN62" s="35"/>
      <c r="AO62" s="35"/>
    </row>
    <row r="63" spans="23:41" x14ac:dyDescent="0.3">
      <c r="Z63" s="36"/>
      <c r="AA63" s="36"/>
      <c r="AL63" s="35"/>
      <c r="AM63" s="35"/>
      <c r="AN63" s="35"/>
      <c r="AO63" s="35"/>
    </row>
    <row r="64" spans="23:41" x14ac:dyDescent="0.3">
      <c r="AL64" s="35"/>
      <c r="AM64" s="35"/>
      <c r="AN64" s="35"/>
      <c r="AO64" s="35"/>
    </row>
    <row r="65" spans="26:27" x14ac:dyDescent="0.3">
      <c r="Z65" s="36"/>
      <c r="AA65" s="36"/>
    </row>
    <row r="67" spans="26:27" x14ac:dyDescent="0.3">
      <c r="Z67" s="36"/>
      <c r="AA67" s="36"/>
    </row>
    <row r="69" spans="26:27" x14ac:dyDescent="0.3">
      <c r="Z69" s="36"/>
      <c r="AA69" s="36"/>
    </row>
    <row r="71" spans="26:27" x14ac:dyDescent="0.3">
      <c r="Z71" s="36"/>
      <c r="AA71" s="36"/>
    </row>
    <row r="73" spans="26:27" x14ac:dyDescent="0.3">
      <c r="Z73" s="36"/>
      <c r="AA73" s="36"/>
    </row>
    <row r="75" spans="26:27" x14ac:dyDescent="0.3">
      <c r="Z75" s="36"/>
      <c r="AA75" s="36"/>
    </row>
  </sheetData>
  <mergeCells count="18">
    <mergeCell ref="Z30:AC30"/>
    <mergeCell ref="AE30:AH30"/>
    <mergeCell ref="B27:C27"/>
    <mergeCell ref="B30:E30"/>
    <mergeCell ref="H30:K30"/>
    <mergeCell ref="L30:O30"/>
    <mergeCell ref="P30:S30"/>
    <mergeCell ref="U30:X30"/>
    <mergeCell ref="A1:F1"/>
    <mergeCell ref="B2:C2"/>
    <mergeCell ref="Z5:AC5"/>
    <mergeCell ref="AJ5:AM5"/>
    <mergeCell ref="B5:E5"/>
    <mergeCell ref="H5:K5"/>
    <mergeCell ref="L5:O5"/>
    <mergeCell ref="P5:S5"/>
    <mergeCell ref="AE5:AH5"/>
    <mergeCell ref="U5:X5"/>
  </mergeCells>
  <pageMargins left="0.7" right="0.7" top="0.75" bottom="0.75" header="0.3" footer="0.3"/>
  <pageSetup paperSize="9" orientation="portrait" r:id="rId1"/>
  <ignoredErrors>
    <ignoredError sqref="Q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C6272-1EE0-4B5C-8ABA-A977814A8D45}">
  <dimension ref="A1:O23"/>
  <sheetViews>
    <sheetView topLeftCell="A5" workbookViewId="0">
      <selection activeCell="P5" sqref="P5"/>
    </sheetView>
  </sheetViews>
  <sheetFormatPr defaultRowHeight="15.5" x14ac:dyDescent="0.3"/>
  <cols>
    <col min="1" max="1" width="8.796875" style="1"/>
    <col min="2" max="2" width="8.796875" style="1" customWidth="1"/>
    <col min="3" max="4" width="14.796875" style="1" bestFit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4" width="12.69921875" style="1" bestFit="1" customWidth="1"/>
    <col min="15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B4" s="41" t="s">
        <v>10</v>
      </c>
    </row>
    <row r="5" spans="1:15" x14ac:dyDescent="0.3">
      <c r="B5" s="1" t="s">
        <v>1</v>
      </c>
      <c r="C5" s="1" t="s">
        <v>30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28</v>
      </c>
      <c r="O6" s="1" t="s">
        <v>28</v>
      </c>
    </row>
    <row r="7" spans="1:15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-35.909999999999997</v>
      </c>
      <c r="I7" s="3">
        <v>-35.909999999999997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-150.24743999999998</v>
      </c>
      <c r="N7" s="1">
        <f t="shared" ref="N7:N23" si="3">I7*$B$2</f>
        <v>-150.24743999999998</v>
      </c>
      <c r="O7" s="1">
        <f>F7*$B$1</f>
        <v>0</v>
      </c>
    </row>
    <row r="8" spans="1:15" x14ac:dyDescent="0.3">
      <c r="A8" s="2">
        <v>2</v>
      </c>
      <c r="B8" s="64">
        <v>200</v>
      </c>
      <c r="C8" s="19">
        <v>-66.77</v>
      </c>
      <c r="D8" s="19">
        <v>20.350000000000001</v>
      </c>
      <c r="E8" s="19">
        <v>4.07</v>
      </c>
      <c r="F8" s="19">
        <v>87.12</v>
      </c>
      <c r="G8" s="19">
        <v>28.34</v>
      </c>
      <c r="H8" s="9">
        <v>-43.38</v>
      </c>
      <c r="I8" s="19">
        <v>-14.17</v>
      </c>
      <c r="J8" s="6">
        <v>15.48</v>
      </c>
      <c r="K8" s="1">
        <f t="shared" si="0"/>
        <v>-55.873136000000002</v>
      </c>
      <c r="L8" s="1">
        <f t="shared" si="1"/>
        <v>17.028880000000001</v>
      </c>
      <c r="M8" s="1">
        <f t="shared" si="2"/>
        <v>-181.50192000000001</v>
      </c>
      <c r="N8" s="1">
        <f t="shared" si="3"/>
        <v>-59.287280000000003</v>
      </c>
      <c r="O8" s="1">
        <f>F8*$B$1</f>
        <v>0.36451008000000001</v>
      </c>
    </row>
    <row r="9" spans="1:15" x14ac:dyDescent="0.3">
      <c r="A9" s="2">
        <v>3</v>
      </c>
      <c r="B9" s="65">
        <v>273.14999999999998</v>
      </c>
      <c r="C9" s="9">
        <v>-73.58</v>
      </c>
      <c r="D9" s="19">
        <v>23.58</v>
      </c>
      <c r="E9" s="20">
        <v>6.4390000000000001</v>
      </c>
      <c r="F9" s="19">
        <v>97.16</v>
      </c>
      <c r="G9" s="19">
        <v>36.51</v>
      </c>
      <c r="H9" s="9">
        <v>-45.73</v>
      </c>
      <c r="I9" s="19">
        <v>-3.11</v>
      </c>
      <c r="J9" s="19">
        <v>2.4900000000000002</v>
      </c>
      <c r="K9" s="1">
        <f t="shared" si="0"/>
        <v>-84.091609367999993</v>
      </c>
      <c r="L9" s="1">
        <f t="shared" si="1"/>
        <v>26.940776</v>
      </c>
      <c r="M9" s="1">
        <f t="shared" si="2"/>
        <v>-191.33431999999999</v>
      </c>
      <c r="N9" s="1">
        <f t="shared" si="3"/>
        <v>-13.01224</v>
      </c>
      <c r="O9" s="1">
        <f t="shared" ref="O9:O23" si="4">F9*$B$1</f>
        <v>0.40651744000000001</v>
      </c>
    </row>
    <row r="10" spans="1:15" x14ac:dyDescent="0.3">
      <c r="A10" s="2">
        <v>4</v>
      </c>
      <c r="B10" s="64">
        <v>298.14999999999998</v>
      </c>
      <c r="C10" s="19">
        <v>-75.7</v>
      </c>
      <c r="D10" s="19">
        <v>24.78</v>
      </c>
      <c r="E10" s="19">
        <v>7.39</v>
      </c>
      <c r="F10" s="9">
        <v>100.48</v>
      </c>
      <c r="G10" s="21">
        <v>39.32</v>
      </c>
      <c r="H10" s="19">
        <v>-46.48</v>
      </c>
      <c r="I10" s="16">
        <v>0.84</v>
      </c>
      <c r="J10" s="19">
        <v>-0.61</v>
      </c>
      <c r="K10" s="1">
        <f t="shared" si="0"/>
        <v>-94.432691719999994</v>
      </c>
      <c r="L10" s="1">
        <f t="shared" si="1"/>
        <v>30.91976</v>
      </c>
      <c r="M10" s="1">
        <f t="shared" si="2"/>
        <v>-194.47232</v>
      </c>
      <c r="N10" s="1">
        <f t="shared" si="3"/>
        <v>3.5145599999999999</v>
      </c>
      <c r="O10" s="1">
        <f t="shared" si="4"/>
        <v>0.42040832000000006</v>
      </c>
    </row>
    <row r="11" spans="1:15" x14ac:dyDescent="0.3">
      <c r="A11" s="2">
        <v>5</v>
      </c>
      <c r="B11" s="65">
        <v>300</v>
      </c>
      <c r="C11" s="9">
        <v>-75.849999999999994</v>
      </c>
      <c r="D11" s="19">
        <v>24.87</v>
      </c>
      <c r="E11" s="9">
        <v>7.46</v>
      </c>
      <c r="F11" s="9">
        <v>100.72</v>
      </c>
      <c r="G11" s="19">
        <v>39.520000000000003</v>
      </c>
      <c r="H11" s="9">
        <v>-46.54</v>
      </c>
      <c r="I11" s="8">
        <v>1.1299999999999999</v>
      </c>
      <c r="J11" s="9">
        <v>-0.82</v>
      </c>
      <c r="K11" s="1">
        <f t="shared" si="0"/>
        <v>-95.206920000000011</v>
      </c>
      <c r="L11" s="1">
        <f t="shared" si="1"/>
        <v>31.21264</v>
      </c>
      <c r="M11" s="1">
        <f t="shared" si="2"/>
        <v>-194.72336000000001</v>
      </c>
      <c r="N11" s="1">
        <f t="shared" si="3"/>
        <v>4.7279200000000001</v>
      </c>
      <c r="O11" s="1">
        <f t="shared" si="4"/>
        <v>0.42141248000000003</v>
      </c>
    </row>
    <row r="12" spans="1:15" x14ac:dyDescent="0.3">
      <c r="A12" s="2">
        <v>6</v>
      </c>
      <c r="B12" s="64">
        <v>400</v>
      </c>
      <c r="C12" s="9">
        <v>-83.69</v>
      </c>
      <c r="D12" s="19">
        <v>29.94</v>
      </c>
      <c r="E12" s="6">
        <v>11.98</v>
      </c>
      <c r="F12" s="19">
        <v>113.63</v>
      </c>
      <c r="G12" s="19">
        <v>50.66</v>
      </c>
      <c r="H12" s="9">
        <v>-49.3</v>
      </c>
      <c r="I12" s="6">
        <v>17.45</v>
      </c>
      <c r="J12" s="9">
        <v>-9.5399999999999991</v>
      </c>
      <c r="K12" s="1">
        <f t="shared" si="0"/>
        <v>-140.06358400000002</v>
      </c>
      <c r="L12" s="1">
        <f t="shared" si="1"/>
        <v>50.124320000000004</v>
      </c>
      <c r="M12" s="1">
        <f t="shared" si="2"/>
        <v>-206.27119999999999</v>
      </c>
      <c r="N12" s="1">
        <f t="shared" si="3"/>
        <v>73.010800000000003</v>
      </c>
      <c r="O12" s="1">
        <f t="shared" si="4"/>
        <v>0.47542792</v>
      </c>
    </row>
    <row r="13" spans="1:15" x14ac:dyDescent="0.3">
      <c r="A13" s="2">
        <v>7</v>
      </c>
      <c r="B13" s="65">
        <v>500</v>
      </c>
      <c r="C13" s="9">
        <v>-90.93</v>
      </c>
      <c r="D13" s="19">
        <v>35.1</v>
      </c>
      <c r="E13" s="9">
        <v>17.55</v>
      </c>
      <c r="F13" s="6">
        <v>126.03</v>
      </c>
      <c r="G13" s="21">
        <v>60.66</v>
      </c>
      <c r="H13" s="19">
        <v>-51.55</v>
      </c>
      <c r="I13" s="19">
        <v>34.409999999999997</v>
      </c>
      <c r="J13" s="6">
        <v>-15.04</v>
      </c>
      <c r="K13" s="1">
        <f t="shared" si="0"/>
        <v>-190.22556</v>
      </c>
      <c r="L13" s="1">
        <f t="shared" si="1"/>
        <v>73.429200000000009</v>
      </c>
      <c r="M13" s="1">
        <f t="shared" si="2"/>
        <v>-215.68520000000001</v>
      </c>
      <c r="N13" s="1">
        <f t="shared" si="3"/>
        <v>143.97144</v>
      </c>
      <c r="O13" s="1">
        <f t="shared" si="4"/>
        <v>0.52730952000000009</v>
      </c>
    </row>
    <row r="14" spans="1:15" x14ac:dyDescent="0.3">
      <c r="A14" s="2">
        <v>8</v>
      </c>
      <c r="B14" s="65">
        <v>600</v>
      </c>
      <c r="C14" s="9">
        <v>-97.8</v>
      </c>
      <c r="D14" s="6">
        <v>40.1</v>
      </c>
      <c r="E14" s="19">
        <v>24.06</v>
      </c>
      <c r="F14" s="19">
        <v>137.9</v>
      </c>
      <c r="G14" s="21">
        <v>69.2</v>
      </c>
      <c r="H14" s="9">
        <v>-53.3</v>
      </c>
      <c r="I14" s="19">
        <v>51.8</v>
      </c>
      <c r="J14" s="9">
        <v>-18.86</v>
      </c>
      <c r="K14" s="1">
        <f t="shared" si="0"/>
        <v>-245.51712000000001</v>
      </c>
      <c r="L14" s="1">
        <f t="shared" si="1"/>
        <v>100.66704</v>
      </c>
      <c r="M14" s="1">
        <f t="shared" si="2"/>
        <v>-223.00719999999998</v>
      </c>
      <c r="N14" s="1">
        <f t="shared" si="3"/>
        <v>216.7312</v>
      </c>
      <c r="O14" s="1">
        <f t="shared" si="4"/>
        <v>0.57697360000000009</v>
      </c>
    </row>
    <row r="15" spans="1:15" x14ac:dyDescent="0.3">
      <c r="A15" s="2">
        <v>9</v>
      </c>
      <c r="B15" s="65">
        <v>700</v>
      </c>
      <c r="C15" s="9">
        <v>-104.3</v>
      </c>
      <c r="D15" s="19">
        <v>44.8</v>
      </c>
      <c r="E15" s="19">
        <v>31.35</v>
      </c>
      <c r="F15" s="6">
        <v>149.1</v>
      </c>
      <c r="G15" s="19">
        <v>76.400000000000006</v>
      </c>
      <c r="H15" s="9">
        <v>-54.6</v>
      </c>
      <c r="I15" s="19">
        <v>69.400000000000006</v>
      </c>
      <c r="J15" s="9">
        <v>-21.66</v>
      </c>
      <c r="K15" s="1">
        <f t="shared" si="0"/>
        <v>-305.47384</v>
      </c>
      <c r="L15" s="1">
        <f t="shared" si="1"/>
        <v>131.16840000000002</v>
      </c>
      <c r="M15" s="1">
        <f t="shared" si="2"/>
        <v>-228.44640000000001</v>
      </c>
      <c r="N15" s="1">
        <f t="shared" si="3"/>
        <v>290.36960000000005</v>
      </c>
      <c r="O15" s="1">
        <f t="shared" si="4"/>
        <v>0.62383440000000001</v>
      </c>
    </row>
    <row r="16" spans="1:15" x14ac:dyDescent="0.3">
      <c r="A16" s="2">
        <v>10</v>
      </c>
      <c r="B16" s="66">
        <v>800</v>
      </c>
      <c r="C16" s="9">
        <v>-110.6</v>
      </c>
      <c r="D16" s="6">
        <v>49.1</v>
      </c>
      <c r="E16" s="19">
        <v>39.299999999999997</v>
      </c>
      <c r="F16" s="6">
        <v>159.69999999999999</v>
      </c>
      <c r="G16" s="19">
        <v>82.6</v>
      </c>
      <c r="H16" s="9">
        <v>-55.5</v>
      </c>
      <c r="I16" s="19">
        <v>87.2</v>
      </c>
      <c r="J16" s="9">
        <v>-23.81</v>
      </c>
      <c r="K16" s="1">
        <f t="shared" si="0"/>
        <v>-370.20032000000003</v>
      </c>
      <c r="L16" s="1">
        <f t="shared" si="1"/>
        <v>164.43119999999999</v>
      </c>
      <c r="M16" s="1">
        <f t="shared" si="2"/>
        <v>-232.21200000000002</v>
      </c>
      <c r="N16" s="1">
        <f t="shared" si="3"/>
        <v>364.84480000000002</v>
      </c>
      <c r="O16" s="1">
        <f t="shared" si="4"/>
        <v>0.66818480000000002</v>
      </c>
    </row>
    <row r="17" spans="1:15" x14ac:dyDescent="0.3">
      <c r="A17" s="2">
        <v>11</v>
      </c>
      <c r="B17" s="65">
        <v>900</v>
      </c>
      <c r="C17" s="6">
        <v>-116.6</v>
      </c>
      <c r="D17" s="19">
        <v>53.2</v>
      </c>
      <c r="E17" s="9">
        <v>47.8</v>
      </c>
      <c r="F17" s="6">
        <v>169.8</v>
      </c>
      <c r="G17" s="19">
        <v>87.9</v>
      </c>
      <c r="H17" s="9">
        <v>-56.1</v>
      </c>
      <c r="I17" s="19">
        <v>105</v>
      </c>
      <c r="J17" s="9">
        <v>-25.5</v>
      </c>
      <c r="K17" s="1">
        <f t="shared" si="0"/>
        <v>-439.06896</v>
      </c>
      <c r="L17" s="1">
        <f t="shared" si="1"/>
        <v>199.99519999999998</v>
      </c>
      <c r="M17" s="1">
        <f t="shared" si="2"/>
        <v>-234.72240000000002</v>
      </c>
      <c r="N17" s="1">
        <f t="shared" si="3"/>
        <v>439.32</v>
      </c>
      <c r="O17" s="1">
        <f t="shared" si="4"/>
        <v>0.71044320000000005</v>
      </c>
    </row>
    <row r="18" spans="1:15" x14ac:dyDescent="0.3">
      <c r="A18" s="2">
        <v>12</v>
      </c>
      <c r="B18" s="64">
        <v>1000</v>
      </c>
      <c r="C18" s="9">
        <v>-122.4</v>
      </c>
      <c r="D18" s="19">
        <v>56.9</v>
      </c>
      <c r="E18" s="19">
        <v>56.9</v>
      </c>
      <c r="F18" s="19">
        <v>179.3</v>
      </c>
      <c r="G18" s="19">
        <v>92.4</v>
      </c>
      <c r="H18" s="9">
        <v>-56.3</v>
      </c>
      <c r="I18" s="6">
        <v>123</v>
      </c>
      <c r="J18" s="9">
        <v>-26.87</v>
      </c>
      <c r="K18" s="1">
        <f t="shared" si="0"/>
        <v>-512.12160000000006</v>
      </c>
      <c r="L18" s="1">
        <f t="shared" si="1"/>
        <v>238.06960000000001</v>
      </c>
      <c r="M18" s="1">
        <f t="shared" si="2"/>
        <v>-235.5592</v>
      </c>
      <c r="N18" s="1">
        <f t="shared" si="3"/>
        <v>514.63200000000006</v>
      </c>
      <c r="O18" s="1">
        <f t="shared" si="4"/>
        <v>0.75019120000000006</v>
      </c>
    </row>
    <row r="19" spans="1:15" x14ac:dyDescent="0.3">
      <c r="A19" s="2">
        <v>13</v>
      </c>
      <c r="B19" s="64">
        <v>1100</v>
      </c>
      <c r="C19" s="9">
        <v>-128</v>
      </c>
      <c r="D19" s="21">
        <v>60.3</v>
      </c>
      <c r="E19" s="19">
        <v>66.3</v>
      </c>
      <c r="F19" s="19">
        <v>188.3</v>
      </c>
      <c r="G19" s="16">
        <v>96.4</v>
      </c>
      <c r="H19" s="9">
        <v>-56.4</v>
      </c>
      <c r="I19" s="9">
        <v>140.9</v>
      </c>
      <c r="J19" s="9">
        <v>-27.99</v>
      </c>
      <c r="K19" s="1">
        <f t="shared" si="0"/>
        <v>-589.10720000000003</v>
      </c>
      <c r="L19" s="1">
        <f t="shared" si="1"/>
        <v>277.39920000000001</v>
      </c>
      <c r="M19" s="1">
        <f t="shared" si="2"/>
        <v>-235.9776</v>
      </c>
      <c r="N19" s="1">
        <f t="shared" si="3"/>
        <v>589.52560000000005</v>
      </c>
      <c r="O19" s="1">
        <f t="shared" si="4"/>
        <v>0.78784720000000008</v>
      </c>
    </row>
    <row r="20" spans="1:15" x14ac:dyDescent="0.3">
      <c r="A20" s="2">
        <v>14</v>
      </c>
      <c r="B20" s="67">
        <v>1200</v>
      </c>
      <c r="C20" s="9">
        <v>-133.4</v>
      </c>
      <c r="D20" s="19">
        <v>63.4</v>
      </c>
      <c r="E20" s="19">
        <v>76.099999999999994</v>
      </c>
      <c r="F20" s="19">
        <v>196.8</v>
      </c>
      <c r="G20" s="21">
        <v>99.8</v>
      </c>
      <c r="H20" s="9">
        <v>-56.2</v>
      </c>
      <c r="I20" s="6">
        <v>158.80000000000001</v>
      </c>
      <c r="J20" s="9">
        <v>-28.92</v>
      </c>
      <c r="K20" s="1">
        <f t="shared" si="0"/>
        <v>-669.77472</v>
      </c>
      <c r="L20" s="1">
        <f t="shared" si="1"/>
        <v>318.4024</v>
      </c>
      <c r="M20" s="1">
        <f t="shared" si="2"/>
        <v>-235.14080000000001</v>
      </c>
      <c r="N20" s="1">
        <f t="shared" si="3"/>
        <v>664.41920000000005</v>
      </c>
      <c r="O20" s="1">
        <f t="shared" si="4"/>
        <v>0.82341120000000012</v>
      </c>
    </row>
    <row r="21" spans="1:15" x14ac:dyDescent="0.3">
      <c r="A21" s="2">
        <v>15</v>
      </c>
      <c r="B21" s="67">
        <v>1300</v>
      </c>
      <c r="C21" s="19">
        <v>-138.6</v>
      </c>
      <c r="D21" s="19">
        <v>66.3</v>
      </c>
      <c r="E21" s="21">
        <v>86.3</v>
      </c>
      <c r="F21" s="21">
        <v>204.9</v>
      </c>
      <c r="G21" s="9">
        <v>103</v>
      </c>
      <c r="H21" s="9">
        <v>-55.8</v>
      </c>
      <c r="I21" s="9">
        <v>176.7</v>
      </c>
      <c r="J21" s="9">
        <v>-29.7</v>
      </c>
      <c r="K21" s="1">
        <f t="shared" si="0"/>
        <v>-753.87312000000009</v>
      </c>
      <c r="L21" s="1">
        <f t="shared" si="1"/>
        <v>361.07920000000001</v>
      </c>
      <c r="M21" s="1">
        <f t="shared" si="2"/>
        <v>-233.46719999999999</v>
      </c>
      <c r="N21" s="1">
        <f t="shared" si="3"/>
        <v>739.31279999999992</v>
      </c>
      <c r="O21" s="1">
        <f t="shared" si="4"/>
        <v>0.85730160000000011</v>
      </c>
    </row>
    <row r="22" spans="1:15" x14ac:dyDescent="0.3">
      <c r="A22" s="2">
        <v>16</v>
      </c>
      <c r="B22" s="67">
        <v>1400</v>
      </c>
      <c r="C22" s="19">
        <v>-143.6</v>
      </c>
      <c r="D22" s="19">
        <v>69</v>
      </c>
      <c r="E22" s="21">
        <v>96.7</v>
      </c>
      <c r="F22" s="6">
        <v>212.6</v>
      </c>
      <c r="G22" s="9">
        <v>106</v>
      </c>
      <c r="H22" s="9">
        <v>-55.3</v>
      </c>
      <c r="I22" s="9">
        <v>194.6</v>
      </c>
      <c r="J22" s="9">
        <v>-30.37</v>
      </c>
      <c r="K22" s="1">
        <f t="shared" si="0"/>
        <v>-841.15136000000007</v>
      </c>
      <c r="L22" s="1">
        <f t="shared" si="1"/>
        <v>404.59280000000001</v>
      </c>
      <c r="M22" s="1">
        <f t="shared" si="2"/>
        <v>-231.37520000000001</v>
      </c>
      <c r="N22" s="1">
        <f t="shared" si="3"/>
        <v>814.20640000000003</v>
      </c>
      <c r="O22" s="1">
        <f t="shared" si="4"/>
        <v>0.88951840000000004</v>
      </c>
    </row>
    <row r="23" spans="1:15" x14ac:dyDescent="0.3">
      <c r="A23" s="2">
        <v>17</v>
      </c>
      <c r="B23" s="64">
        <v>1500</v>
      </c>
      <c r="C23" s="8">
        <v>-148.4</v>
      </c>
      <c r="D23" s="19">
        <v>71.599999999999994</v>
      </c>
      <c r="E23" s="6">
        <v>107.4</v>
      </c>
      <c r="F23" s="9">
        <v>220</v>
      </c>
      <c r="G23" s="9">
        <v>108</v>
      </c>
      <c r="H23" s="9">
        <v>-54.7</v>
      </c>
      <c r="I23" s="19">
        <v>212.4</v>
      </c>
      <c r="J23" s="19">
        <v>-30.95</v>
      </c>
      <c r="K23" s="1">
        <f t="shared" si="0"/>
        <v>-931.35840000000007</v>
      </c>
      <c r="L23" s="1">
        <f t="shared" si="1"/>
        <v>449.36160000000007</v>
      </c>
      <c r="M23" s="1">
        <f t="shared" si="2"/>
        <v>-228.86480000000003</v>
      </c>
      <c r="N23" s="1">
        <f t="shared" si="3"/>
        <v>888.6816</v>
      </c>
      <c r="O23" s="1">
        <f t="shared" si="4"/>
        <v>0.92048000000000008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62A47-D97A-4A3F-9E8A-1026C0C615AC}">
  <dimension ref="A1:AH63"/>
  <sheetViews>
    <sheetView zoomScaleNormal="100" workbookViewId="0">
      <selection activeCell="G7" sqref="G7"/>
    </sheetView>
  </sheetViews>
  <sheetFormatPr defaultRowHeight="15.5" x14ac:dyDescent="0.3"/>
  <cols>
    <col min="1" max="1" width="16.296875" style="1" bestFit="1" customWidth="1"/>
    <col min="2" max="2" width="20.796875" style="1" bestFit="1" customWidth="1"/>
    <col min="3" max="3" width="14.3984375" style="1" customWidth="1"/>
    <col min="4" max="4" width="8.796875" style="1"/>
    <col min="5" max="5" width="32.69921875" style="1" bestFit="1" customWidth="1"/>
    <col min="6" max="6" width="12.8984375" style="1" bestFit="1" customWidth="1"/>
    <col min="7" max="9" width="8.796875" style="1"/>
    <col min="10" max="11" width="10" style="1" bestFit="1" customWidth="1"/>
    <col min="12" max="12" width="8.796875" style="1" customWidth="1"/>
    <col min="13" max="13" width="14.796875" style="1" bestFit="1" customWidth="1"/>
    <col min="14" max="14" width="9.8984375" style="1" bestFit="1" customWidth="1"/>
    <col min="15" max="15" width="21.69921875" style="1" bestFit="1" customWidth="1"/>
    <col min="16" max="17" width="9.8984375" style="1" bestFit="1" customWidth="1"/>
    <col min="18" max="18" width="8.796875" style="1"/>
    <col min="19" max="19" width="14.796875" style="1" bestFit="1" customWidth="1"/>
    <col min="20" max="20" width="25.796875" style="1" bestFit="1" customWidth="1"/>
    <col min="21" max="21" width="11.09765625" style="1" bestFit="1" customWidth="1"/>
    <col min="22" max="24" width="14.8984375" style="1" bestFit="1" customWidth="1"/>
    <col min="25" max="25" width="10.5" style="1" bestFit="1" customWidth="1"/>
    <col min="26" max="26" width="14.796875" style="1" bestFit="1" customWidth="1"/>
    <col min="27" max="30" width="11.59765625" style="1" bestFit="1" customWidth="1"/>
    <col min="31" max="16384" width="8.796875" style="1"/>
  </cols>
  <sheetData>
    <row r="1" spans="1:34" x14ac:dyDescent="0.3">
      <c r="A1" s="100" t="s">
        <v>183</v>
      </c>
      <c r="B1" s="100"/>
      <c r="C1" s="100"/>
      <c r="D1" s="100"/>
      <c r="E1" s="100"/>
      <c r="F1" s="100"/>
    </row>
    <row r="2" spans="1:34" x14ac:dyDescent="0.3">
      <c r="B2" s="101" t="s">
        <v>77</v>
      </c>
      <c r="C2" s="101"/>
      <c r="E2" s="1" t="s">
        <v>64</v>
      </c>
      <c r="J2" s="4"/>
      <c r="K2" s="4"/>
      <c r="L2" s="4"/>
      <c r="M2" s="4"/>
      <c r="N2" s="4"/>
      <c r="O2" s="4"/>
      <c r="P2" s="4"/>
      <c r="Q2" s="4"/>
    </row>
    <row r="3" spans="1:34" x14ac:dyDescent="0.3">
      <c r="B3" s="84" t="s">
        <v>32</v>
      </c>
      <c r="C3" s="33" t="s">
        <v>33</v>
      </c>
      <c r="E3" s="1">
        <v>8.3140000000000001</v>
      </c>
    </row>
    <row r="4" spans="1:34" x14ac:dyDescent="0.3">
      <c r="B4" s="85">
        <v>711.18499999999995</v>
      </c>
      <c r="C4" s="86">
        <v>216.035</v>
      </c>
    </row>
    <row r="5" spans="1:34" x14ac:dyDescent="0.3">
      <c r="B5" s="100" t="s">
        <v>65</v>
      </c>
      <c r="C5" s="100"/>
      <c r="D5" s="100"/>
      <c r="E5" s="100"/>
      <c r="F5" s="1" t="s">
        <v>159</v>
      </c>
      <c r="G5" s="4" t="s">
        <v>160</v>
      </c>
      <c r="H5" s="100" t="s">
        <v>34</v>
      </c>
      <c r="I5" s="100"/>
      <c r="J5" s="100"/>
      <c r="K5" s="100"/>
      <c r="L5" s="100" t="s">
        <v>89</v>
      </c>
      <c r="M5" s="100"/>
      <c r="N5" s="100"/>
      <c r="O5" s="100"/>
      <c r="P5" s="100" t="s">
        <v>203</v>
      </c>
      <c r="Q5" s="100"/>
      <c r="R5" s="100"/>
      <c r="S5" s="100"/>
      <c r="T5" s="76"/>
      <c r="U5" s="100" t="s">
        <v>36</v>
      </c>
      <c r="V5" s="100"/>
      <c r="W5" s="100"/>
      <c r="X5" s="100"/>
      <c r="Z5" s="100" t="s">
        <v>74</v>
      </c>
      <c r="AA5" s="100"/>
      <c r="AB5" s="100"/>
      <c r="AC5" s="100"/>
      <c r="AE5" s="100" t="s">
        <v>75</v>
      </c>
      <c r="AF5" s="100"/>
      <c r="AG5" s="100"/>
      <c r="AH5" s="100"/>
    </row>
    <row r="6" spans="1:34" x14ac:dyDescent="0.3">
      <c r="A6" s="32" t="s">
        <v>161</v>
      </c>
      <c r="B6" s="32">
        <v>400</v>
      </c>
      <c r="C6" s="32">
        <v>500</v>
      </c>
      <c r="D6" s="32">
        <v>600</v>
      </c>
      <c r="E6" s="32">
        <v>700</v>
      </c>
      <c r="F6" s="32">
        <v>0</v>
      </c>
      <c r="G6" s="32">
        <v>0</v>
      </c>
      <c r="H6" s="32">
        <v>400</v>
      </c>
      <c r="I6" s="32">
        <v>500</v>
      </c>
      <c r="J6" s="32">
        <v>600</v>
      </c>
      <c r="K6" s="32">
        <v>700</v>
      </c>
      <c r="L6" s="32">
        <v>400</v>
      </c>
      <c r="M6" s="32">
        <v>500</v>
      </c>
      <c r="N6" s="32">
        <v>600</v>
      </c>
      <c r="O6" s="32">
        <v>700</v>
      </c>
      <c r="P6" s="32">
        <v>400</v>
      </c>
      <c r="Q6" s="32">
        <v>500</v>
      </c>
      <c r="R6" s="32">
        <v>600</v>
      </c>
      <c r="S6" s="32">
        <v>700</v>
      </c>
      <c r="T6" s="32"/>
      <c r="U6" s="32">
        <v>400</v>
      </c>
      <c r="V6" s="32">
        <v>500</v>
      </c>
      <c r="W6" s="32">
        <v>600</v>
      </c>
      <c r="X6" s="32">
        <v>700</v>
      </c>
      <c r="Y6" s="32"/>
      <c r="Z6" s="32">
        <v>400</v>
      </c>
      <c r="AA6" s="32">
        <v>500</v>
      </c>
      <c r="AB6" s="32">
        <v>600</v>
      </c>
      <c r="AC6" s="32">
        <v>700</v>
      </c>
      <c r="AD6" s="32"/>
      <c r="AE6" s="32">
        <v>400</v>
      </c>
      <c r="AF6" s="32">
        <v>500</v>
      </c>
      <c r="AG6" s="32">
        <v>600</v>
      </c>
      <c r="AH6" s="32">
        <v>700</v>
      </c>
    </row>
    <row r="7" spans="1:34" x14ac:dyDescent="0.3">
      <c r="A7" s="49" t="s">
        <v>41</v>
      </c>
      <c r="B7" s="1">
        <v>-152.29760000000002</v>
      </c>
      <c r="C7" s="1">
        <v>-208.21676000000002</v>
      </c>
      <c r="D7" s="1">
        <v>-269.86799999999999</v>
      </c>
      <c r="E7" s="1">
        <v>-337.10488000000004</v>
      </c>
      <c r="F7" s="1">
        <v>-161.37688</v>
      </c>
      <c r="G7" s="1">
        <f t="shared" ref="G7:G24" si="0">8*$B$4+18*$C$4-F7</f>
        <v>9739.4868800000004</v>
      </c>
      <c r="H7" s="1">
        <f>B7-G7</f>
        <v>-9891.7844800000003</v>
      </c>
      <c r="I7" s="1">
        <f>C7-G7</f>
        <v>-9947.7036399999997</v>
      </c>
      <c r="J7" s="1">
        <f>D7-G7</f>
        <v>-10009.354880000001</v>
      </c>
      <c r="K7" s="1">
        <f>E7-G7</f>
        <v>-10076.591760000001</v>
      </c>
      <c r="L7" s="1">
        <f t="shared" ref="L7:L24" si="1">-H7*1000/$E$3/$L$6</f>
        <v>2974.4360356025982</v>
      </c>
      <c r="M7" s="1">
        <f t="shared" ref="M7:M24" si="2">-I7*1000/$E$3/$M$6</f>
        <v>2393.0006350733702</v>
      </c>
      <c r="N7" s="1">
        <f t="shared" ref="N7:N24" si="3">-J7*1000/$E$3/$N$6</f>
        <v>2006.5261165904901</v>
      </c>
      <c r="O7" s="1">
        <f t="shared" ref="O7:O24" si="4">-K7*1000/$E$3/$O$6</f>
        <v>1731.4326540430945</v>
      </c>
      <c r="P7" s="1">
        <f>EXP(L7-$L$7)</f>
        <v>1</v>
      </c>
      <c r="Q7" s="1">
        <f>EXP(M7-$M$7)</f>
        <v>1</v>
      </c>
      <c r="R7" s="1">
        <f>EXP(N7-$N$7)</f>
        <v>1</v>
      </c>
      <c r="S7" s="1">
        <f>EXP(O7-$O$7)</f>
        <v>1</v>
      </c>
      <c r="T7" s="49" t="s">
        <v>41</v>
      </c>
      <c r="U7" s="1">
        <f>P7/$P$25</f>
        <v>4.4162975040101124E-2</v>
      </c>
      <c r="V7" s="1">
        <f>Q7/$Q$25</f>
        <v>7.3324617789513963E-2</v>
      </c>
      <c r="W7" s="1">
        <f>R7/$R$25</f>
        <v>9.6590629361461081E-2</v>
      </c>
      <c r="X7" s="1">
        <f>S7/$S$25</f>
        <v>0.11722488119523539</v>
      </c>
      <c r="Y7" s="49" t="s">
        <v>41</v>
      </c>
      <c r="Z7" s="1">
        <f>U7/(1-U7)</f>
        <v>4.620345716567522E-2</v>
      </c>
      <c r="AA7" s="1">
        <f t="shared" ref="AA7:AC7" si="5">V7/(1-V7)</f>
        <v>7.9126541178428461E-2</v>
      </c>
      <c r="AB7" s="1">
        <f t="shared" si="5"/>
        <v>0.10691789625027892</v>
      </c>
      <c r="AC7" s="1">
        <f t="shared" si="5"/>
        <v>0.13279132895584131</v>
      </c>
      <c r="AD7" s="49" t="s">
        <v>41</v>
      </c>
      <c r="AE7" s="1">
        <f>Z7/$Z$7</f>
        <v>1</v>
      </c>
      <c r="AF7" s="1">
        <f>AA7/$AA$7</f>
        <v>1</v>
      </c>
      <c r="AG7" s="1">
        <f>AB7/$AB$7</f>
        <v>1</v>
      </c>
      <c r="AH7" s="1">
        <f>AC7/$AC$7</f>
        <v>1</v>
      </c>
    </row>
    <row r="8" spans="1:34" x14ac:dyDescent="0.3">
      <c r="A8" s="49" t="s">
        <v>42</v>
      </c>
      <c r="B8" s="1">
        <v>-151.57795200000001</v>
      </c>
      <c r="C8" s="1">
        <v>-206.77328</v>
      </c>
      <c r="D8" s="1">
        <v>-267.85968000000003</v>
      </c>
      <c r="E8" s="1">
        <v>-334.17608000000001</v>
      </c>
      <c r="F8" s="34">
        <v>-165.8956</v>
      </c>
      <c r="G8" s="1">
        <f t="shared" si="0"/>
        <v>9744.0056000000004</v>
      </c>
      <c r="H8" s="1">
        <f t="shared" ref="H8:H24" si="6">B8-G8</f>
        <v>-9895.5835520000001</v>
      </c>
      <c r="I8" s="1">
        <f t="shared" ref="I8:I24" si="7">C8-G8</f>
        <v>-9950.7788799999998</v>
      </c>
      <c r="J8" s="1">
        <f t="shared" ref="J8:J24" si="8">D8-G8</f>
        <v>-10011.86528</v>
      </c>
      <c r="K8" s="1">
        <f t="shared" ref="K8:K24" si="9">E8-G8</f>
        <v>-10078.18168</v>
      </c>
      <c r="L8" s="1">
        <f t="shared" si="1"/>
        <v>2975.5784075054125</v>
      </c>
      <c r="M8" s="1">
        <f t="shared" si="2"/>
        <v>2393.7404089487609</v>
      </c>
      <c r="N8" s="1">
        <f t="shared" si="3"/>
        <v>2007.0293641247692</v>
      </c>
      <c r="O8" s="1">
        <f t="shared" si="4"/>
        <v>1731.705845561703</v>
      </c>
      <c r="P8" s="1">
        <f t="shared" ref="P8:P24" si="10">EXP(L8-$L$7)</f>
        <v>3.1341935583085418</v>
      </c>
      <c r="Q8" s="1">
        <f t="shared" ref="Q8:Q24" si="11">EXP(M8-$M$7)</f>
        <v>2.0954616254760574</v>
      </c>
      <c r="R8" s="1">
        <f t="shared" ref="R8:R24" si="12">EXP(N8-$N$7)</f>
        <v>1.6540842530646034</v>
      </c>
      <c r="S8" s="1">
        <f t="shared" ref="S8:S24" si="13">EXP(O8-$O$7)</f>
        <v>1.3141519052693009</v>
      </c>
      <c r="T8" s="49" t="s">
        <v>42</v>
      </c>
      <c r="U8" s="1">
        <f t="shared" ref="U8:U25" si="14">P8/$P$25</f>
        <v>0.13841531188642586</v>
      </c>
      <c r="V8" s="1">
        <f t="shared" ref="V8:V25" si="15">Q8/$Q$25</f>
        <v>0.15364892278062556</v>
      </c>
      <c r="W8" s="1">
        <f t="shared" ref="W8:W25" si="16">R8/$R$25</f>
        <v>0.1597690390203923</v>
      </c>
      <c r="X8" s="1">
        <f t="shared" ref="X8:X25" si="17">S8/$S$25</f>
        <v>0.15405130096768602</v>
      </c>
      <c r="Y8" s="49" t="s">
        <v>42</v>
      </c>
      <c r="Z8" s="1">
        <f t="shared" ref="Z8:Z24" si="18">U8/(1-U8)</f>
        <v>0.16065200994864937</v>
      </c>
      <c r="AA8" s="1">
        <f t="shared" ref="AA8:AA24" si="19">V8/(1-V8)</f>
        <v>0.1815427745249974</v>
      </c>
      <c r="AB8" s="1">
        <f t="shared" ref="AB8:AB24" si="20">W8/(1-W8)</f>
        <v>0.19014895479942909</v>
      </c>
      <c r="AC8" s="1">
        <f t="shared" ref="AC8:AC24" si="21">X8/(1-X8)</f>
        <v>0.18210477910056044</v>
      </c>
      <c r="AD8" s="49" t="s">
        <v>42</v>
      </c>
      <c r="AE8" s="1">
        <f t="shared" ref="AE8:AE24" si="22">Z8/$Z$7</f>
        <v>3.4770560430702693</v>
      </c>
      <c r="AF8" s="1">
        <f t="shared" ref="AF8:AF24" si="23">AA8/$AA$7</f>
        <v>2.2943347683506445</v>
      </c>
      <c r="AG8" s="1">
        <f t="shared" ref="AG8:AG24" si="24">AB8/$AB$7</f>
        <v>1.7784576901356028</v>
      </c>
      <c r="AH8" s="1">
        <f t="shared" ref="AH8:AH24" si="25">AC8/$AC$7</f>
        <v>1.371360468582387</v>
      </c>
    </row>
    <row r="9" spans="1:34" x14ac:dyDescent="0.3">
      <c r="A9" s="49" t="s">
        <v>43</v>
      </c>
      <c r="B9" s="1">
        <v>-154.40633600000001</v>
      </c>
      <c r="C9" s="1">
        <v>-210.1414</v>
      </c>
      <c r="D9" s="1">
        <v>-271.62528000000003</v>
      </c>
      <c r="E9" s="1">
        <v>-338.56927999999999</v>
      </c>
      <c r="F9" s="1">
        <v>-163.05047999999999</v>
      </c>
      <c r="G9" s="1">
        <f t="shared" si="0"/>
        <v>9741.1604800000005</v>
      </c>
      <c r="H9" s="1">
        <f t="shared" si="6"/>
        <v>-9895.5668160000005</v>
      </c>
      <c r="I9" s="1">
        <f t="shared" si="7"/>
        <v>-9951.3018800000009</v>
      </c>
      <c r="J9" s="1">
        <f t="shared" si="8"/>
        <v>-10012.785760000001</v>
      </c>
      <c r="K9" s="1">
        <f t="shared" si="9"/>
        <v>-10079.72976</v>
      </c>
      <c r="L9" s="1">
        <f t="shared" si="1"/>
        <v>2975.5733750300697</v>
      </c>
      <c r="M9" s="1">
        <f t="shared" si="2"/>
        <v>2393.8662208323312</v>
      </c>
      <c r="N9" s="1">
        <f t="shared" si="3"/>
        <v>2007.2138882206718</v>
      </c>
      <c r="O9" s="1">
        <f t="shared" si="4"/>
        <v>1731.9718478298223</v>
      </c>
      <c r="P9" s="1">
        <f t="shared" si="10"/>
        <v>3.1184604280061818</v>
      </c>
      <c r="Q9" s="1">
        <f t="shared" si="11"/>
        <v>2.3763976746025106</v>
      </c>
      <c r="R9" s="1">
        <f t="shared" si="12"/>
        <v>1.9892777440766445</v>
      </c>
      <c r="S9" s="1">
        <f t="shared" si="13"/>
        <v>1.7146239522124107</v>
      </c>
      <c r="T9" s="49" t="s">
        <v>43</v>
      </c>
      <c r="U9" s="1">
        <f t="shared" si="14"/>
        <v>0.13772049004558007</v>
      </c>
      <c r="V9" s="1">
        <f t="shared" si="15"/>
        <v>0.17424845120611884</v>
      </c>
      <c r="W9" s="1">
        <f t="shared" si="16"/>
        <v>0.19214558927511058</v>
      </c>
      <c r="X9" s="1">
        <f t="shared" si="17"/>
        <v>0.20099658909260479</v>
      </c>
      <c r="Y9" s="49" t="s">
        <v>43</v>
      </c>
      <c r="Z9" s="1">
        <f t="shared" si="18"/>
        <v>0.15971676058133397</v>
      </c>
      <c r="AA9" s="1">
        <f t="shared" si="19"/>
        <v>0.21101801317918403</v>
      </c>
      <c r="AB9" s="1">
        <f t="shared" si="20"/>
        <v>0.23784680348863596</v>
      </c>
      <c r="AC9" s="1">
        <f t="shared" si="21"/>
        <v>0.2515591127005844</v>
      </c>
      <c r="AD9" s="49" t="s">
        <v>43</v>
      </c>
      <c r="AE9" s="1">
        <f t="shared" si="22"/>
        <v>3.4568140649870753</v>
      </c>
      <c r="AF9" s="1">
        <f t="shared" si="23"/>
        <v>2.6668423772415815</v>
      </c>
      <c r="AG9" s="1">
        <f t="shared" si="24"/>
        <v>2.224574293267723</v>
      </c>
      <c r="AH9" s="1">
        <f t="shared" si="25"/>
        <v>1.8943941195455491</v>
      </c>
    </row>
    <row r="10" spans="1:34" x14ac:dyDescent="0.3">
      <c r="A10" s="49" t="s">
        <v>44</v>
      </c>
      <c r="B10" s="1">
        <v>-151.42732800000002</v>
      </c>
      <c r="C10" s="1">
        <v>-206.43856000000002</v>
      </c>
      <c r="D10" s="1">
        <v>-267.10656</v>
      </c>
      <c r="E10" s="1">
        <v>-333.59032000000002</v>
      </c>
      <c r="F10" s="34">
        <v>-163.00864000000001</v>
      </c>
      <c r="G10" s="1">
        <f t="shared" si="0"/>
        <v>9741.1186400000006</v>
      </c>
      <c r="H10" s="1">
        <f t="shared" si="6"/>
        <v>-9892.5459680000004</v>
      </c>
      <c r="I10" s="1">
        <f t="shared" si="7"/>
        <v>-9947.5572000000011</v>
      </c>
      <c r="J10" s="1">
        <f t="shared" si="8"/>
        <v>-10008.225200000001</v>
      </c>
      <c r="K10" s="1">
        <f t="shared" si="9"/>
        <v>-10074.70896</v>
      </c>
      <c r="L10" s="1">
        <f t="shared" si="1"/>
        <v>2974.665013230695</v>
      </c>
      <c r="M10" s="1">
        <f t="shared" si="2"/>
        <v>2392.9654077459709</v>
      </c>
      <c r="N10" s="1">
        <f t="shared" si="3"/>
        <v>2006.2996552000645</v>
      </c>
      <c r="O10" s="1">
        <f t="shared" si="4"/>
        <v>1731.109137771057</v>
      </c>
      <c r="P10" s="1">
        <f t="shared" si="10"/>
        <v>1.2573139101901016</v>
      </c>
      <c r="Q10" s="1">
        <f t="shared" si="11"/>
        <v>0.96538593263780625</v>
      </c>
      <c r="R10" s="1">
        <f t="shared" si="12"/>
        <v>0.79735012706775688</v>
      </c>
      <c r="S10" s="1">
        <f t="shared" si="13"/>
        <v>0.72360018337724907</v>
      </c>
      <c r="T10" s="49" t="s">
        <v>44</v>
      </c>
      <c r="U10" s="1">
        <f t="shared" si="14"/>
        <v>5.5526722833297404E-2</v>
      </c>
      <c r="V10" s="1">
        <f t="shared" si="15"/>
        <v>7.078655453004061E-2</v>
      </c>
      <c r="W10" s="1">
        <f t="shared" si="16"/>
        <v>7.7016550594915592E-2</v>
      </c>
      <c r="X10" s="1">
        <f t="shared" si="17"/>
        <v>8.4823945529248559E-2</v>
      </c>
      <c r="Y10" s="49" t="s">
        <v>44</v>
      </c>
      <c r="Z10" s="1">
        <f t="shared" si="18"/>
        <v>5.8791205824129167E-2</v>
      </c>
      <c r="AA10" s="1">
        <f t="shared" si="19"/>
        <v>7.6179003731741704E-2</v>
      </c>
      <c r="AB10" s="1">
        <f t="shared" si="20"/>
        <v>8.3443046183067707E-2</v>
      </c>
      <c r="AC10" s="1">
        <f t="shared" si="21"/>
        <v>9.2685931974370167E-2</v>
      </c>
      <c r="AD10" s="49" t="s">
        <v>44</v>
      </c>
      <c r="AE10" s="1">
        <f t="shared" si="22"/>
        <v>1.2724417052454995</v>
      </c>
      <c r="AF10" s="1">
        <f t="shared" si="23"/>
        <v>0.96274906747105082</v>
      </c>
      <c r="AG10" s="1">
        <f t="shared" si="24"/>
        <v>0.78044040436167883</v>
      </c>
      <c r="AH10" s="1">
        <f t="shared" si="25"/>
        <v>0.69798180877602434</v>
      </c>
    </row>
    <row r="11" spans="1:34" x14ac:dyDescent="0.3">
      <c r="A11" s="49" t="s">
        <v>51</v>
      </c>
      <c r="B11" s="1">
        <v>-150.624</v>
      </c>
      <c r="C11" s="1">
        <v>-205.70636000000002</v>
      </c>
      <c r="D11" s="1">
        <v>-266.60448000000002</v>
      </c>
      <c r="E11" s="1">
        <v>-333.00456000000003</v>
      </c>
      <c r="F11" s="1">
        <v>-161.46056000000002</v>
      </c>
      <c r="G11" s="1">
        <f t="shared" si="0"/>
        <v>9739.5705600000001</v>
      </c>
      <c r="H11" s="1">
        <f t="shared" ref="H11:H23" si="26">B11-G11</f>
        <v>-9890.1945599999999</v>
      </c>
      <c r="I11" s="1">
        <f t="shared" ref="I11:I23" si="27">C11-G11</f>
        <v>-9945.2769200000002</v>
      </c>
      <c r="J11" s="1">
        <f t="shared" ref="J11:J23" si="28">D11-G11</f>
        <v>-10006.17504</v>
      </c>
      <c r="K11" s="1">
        <f t="shared" ref="K11:K23" si="29">E11-G11</f>
        <v>-10072.57512</v>
      </c>
      <c r="L11" s="1">
        <f t="shared" si="1"/>
        <v>2973.9579504450321</v>
      </c>
      <c r="M11" s="1">
        <f t="shared" si="2"/>
        <v>2392.4168679336058</v>
      </c>
      <c r="N11" s="1">
        <f t="shared" si="3"/>
        <v>2005.8886697137359</v>
      </c>
      <c r="O11" s="1">
        <f t="shared" si="4"/>
        <v>1730.7424859960822</v>
      </c>
      <c r="P11" s="1">
        <f t="shared" ref="P11:P23" si="30">EXP(L11-$L$7)</f>
        <v>0.61996939964887621</v>
      </c>
      <c r="Q11" s="1">
        <f t="shared" ref="Q11:Q23" si="31">EXP(M11-$M$7)</f>
        <v>0.55779311903522089</v>
      </c>
      <c r="R11" s="1">
        <f t="shared" ref="R11:R23" si="32">EXP(N11-$N$7)</f>
        <v>0.52864038661326995</v>
      </c>
      <c r="S11" s="1">
        <f t="shared" ref="S11:S23" si="33">EXP(O11-$O$7)</f>
        <v>0.50149178778800407</v>
      </c>
      <c r="T11" s="49" t="s">
        <v>51</v>
      </c>
      <c r="U11" s="1">
        <f t="shared" ref="U11:U23" si="34">P11/$P$25</f>
        <v>2.73796931223198E-2</v>
      </c>
      <c r="V11" s="1">
        <f t="shared" ref="V11:V23" si="35">Q11/$Q$25</f>
        <v>4.0899967258878435E-2</v>
      </c>
      <c r="W11" s="1">
        <f t="shared" ref="W11:W23" si="36">R11/$R$25</f>
        <v>5.1061707648861844E-2</v>
      </c>
      <c r="X11" s="1">
        <f t="shared" ref="X11:X23" si="37">S11/$S$25</f>
        <v>5.8787315243834973E-2</v>
      </c>
      <c r="Y11" s="49" t="s">
        <v>51</v>
      </c>
      <c r="Z11" s="1">
        <f t="shared" si="18"/>
        <v>2.8150443630171045E-2</v>
      </c>
      <c r="AA11" s="1">
        <f t="shared" si="19"/>
        <v>4.2644109960027578E-2</v>
      </c>
      <c r="AB11" s="1">
        <f t="shared" si="20"/>
        <v>5.3809302523084766E-2</v>
      </c>
      <c r="AC11" s="1">
        <f t="shared" si="21"/>
        <v>6.2459119172479802E-2</v>
      </c>
      <c r="AD11" s="49" t="s">
        <v>51</v>
      </c>
      <c r="AE11" s="1">
        <f t="shared" si="22"/>
        <v>0.60927136965595186</v>
      </c>
      <c r="AF11" s="1">
        <f t="shared" si="23"/>
        <v>0.53893560017827813</v>
      </c>
      <c r="AG11" s="1">
        <f t="shared" si="24"/>
        <v>0.5032768545793791</v>
      </c>
      <c r="AH11" s="1">
        <f t="shared" si="25"/>
        <v>0.47035540395299513</v>
      </c>
    </row>
    <row r="12" spans="1:34" x14ac:dyDescent="0.3">
      <c r="A12" s="49" t="s">
        <v>45</v>
      </c>
      <c r="B12" s="1">
        <v>-142.44009600000001</v>
      </c>
      <c r="C12" s="1">
        <v>-195.03716</v>
      </c>
      <c r="D12" s="1">
        <v>-253.55040000000002</v>
      </c>
      <c r="E12" s="1">
        <v>-317.48192</v>
      </c>
      <c r="F12" s="1">
        <v>-174.76568000000003</v>
      </c>
      <c r="G12" s="1">
        <f t="shared" si="0"/>
        <v>9752.875680000001</v>
      </c>
      <c r="H12" s="1">
        <f t="shared" si="26"/>
        <v>-9895.3157760000013</v>
      </c>
      <c r="I12" s="1">
        <f t="shared" si="27"/>
        <v>-9947.9128400000009</v>
      </c>
      <c r="J12" s="1">
        <f t="shared" si="28"/>
        <v>-10006.426080000001</v>
      </c>
      <c r="K12" s="1">
        <f t="shared" si="29"/>
        <v>-10070.357600000001</v>
      </c>
      <c r="L12" s="1">
        <f t="shared" si="1"/>
        <v>2975.4978878999282</v>
      </c>
      <c r="M12" s="1">
        <f t="shared" si="2"/>
        <v>2393.0509598267986</v>
      </c>
      <c r="N12" s="1">
        <f t="shared" si="3"/>
        <v>2005.9389944671641</v>
      </c>
      <c r="O12" s="1">
        <f t="shared" si="4"/>
        <v>1730.3614557201283</v>
      </c>
      <c r="P12" s="1">
        <f t="shared" si="30"/>
        <v>2.8917223611806899</v>
      </c>
      <c r="Q12" s="1">
        <f t="shared" si="31"/>
        <v>1.0516125557108074</v>
      </c>
      <c r="R12" s="1">
        <f t="shared" si="32"/>
        <v>0.55592486801820362</v>
      </c>
      <c r="S12" s="1">
        <f t="shared" si="33"/>
        <v>0.34259772861266508</v>
      </c>
      <c r="T12" s="49" t="s">
        <v>45</v>
      </c>
      <c r="U12" s="1">
        <f t="shared" si="34"/>
        <v>0.1277070624597251</v>
      </c>
      <c r="V12" s="1">
        <f t="shared" si="35"/>
        <v>7.7109088710148904E-2</v>
      </c>
      <c r="W12" s="1">
        <f t="shared" si="36"/>
        <v>5.3697132879565471E-2</v>
      </c>
      <c r="X12" s="1">
        <f t="shared" si="37"/>
        <v>4.0160978034377154E-2</v>
      </c>
      <c r="Y12" s="49" t="s">
        <v>45</v>
      </c>
      <c r="Z12" s="1">
        <f t="shared" si="18"/>
        <v>0.14640387072241851</v>
      </c>
      <c r="AA12" s="1">
        <f t="shared" si="19"/>
        <v>8.3551682833651136E-2</v>
      </c>
      <c r="AB12" s="1">
        <f t="shared" si="20"/>
        <v>5.6744129966512631E-2</v>
      </c>
      <c r="AC12" s="1">
        <f t="shared" si="21"/>
        <v>4.1841368307919805E-2</v>
      </c>
      <c r="AD12" s="49" t="s">
        <v>45</v>
      </c>
      <c r="AE12" s="1">
        <f t="shared" si="22"/>
        <v>3.1686778371896955</v>
      </c>
      <c r="AF12" s="1">
        <f t="shared" si="23"/>
        <v>1.055924871595791</v>
      </c>
      <c r="AG12" s="1">
        <f t="shared" si="24"/>
        <v>0.53072621101413231</v>
      </c>
      <c r="AH12" s="1">
        <f t="shared" si="25"/>
        <v>0.31509111804908446</v>
      </c>
    </row>
    <row r="13" spans="1:34" x14ac:dyDescent="0.3">
      <c r="A13" s="49" t="s">
        <v>46</v>
      </c>
      <c r="B13" s="1">
        <v>-151.20976000000002</v>
      </c>
      <c r="C13" s="1">
        <v>-205.60176000000001</v>
      </c>
      <c r="D13" s="1">
        <v>-265.85136</v>
      </c>
      <c r="E13" s="1">
        <v>-331.54016000000001</v>
      </c>
      <c r="F13" s="1">
        <v>-163.00864000000001</v>
      </c>
      <c r="G13" s="1">
        <f t="shared" si="0"/>
        <v>9741.1186400000006</v>
      </c>
      <c r="H13" s="1">
        <f t="shared" si="26"/>
        <v>-9892.3284000000003</v>
      </c>
      <c r="I13" s="1">
        <f t="shared" si="27"/>
        <v>-9946.7204000000002</v>
      </c>
      <c r="J13" s="1">
        <f t="shared" si="28"/>
        <v>-10006.970000000001</v>
      </c>
      <c r="K13" s="1">
        <f t="shared" si="29"/>
        <v>-10072.658800000001</v>
      </c>
      <c r="L13" s="1">
        <f t="shared" si="1"/>
        <v>2974.5995910512388</v>
      </c>
      <c r="M13" s="1">
        <f t="shared" si="2"/>
        <v>2392.764108732259</v>
      </c>
      <c r="N13" s="1">
        <f t="shared" si="3"/>
        <v>2006.0480314329247</v>
      </c>
      <c r="O13" s="1">
        <f t="shared" si="4"/>
        <v>1730.756864497062</v>
      </c>
      <c r="P13" s="1">
        <f t="shared" si="30"/>
        <v>1.1776906547229147</v>
      </c>
      <c r="Q13" s="1">
        <f t="shared" si="31"/>
        <v>0.7893650892745756</v>
      </c>
      <c r="R13" s="1">
        <f t="shared" si="32"/>
        <v>0.61996939964929909</v>
      </c>
      <c r="S13" s="1">
        <f t="shared" si="33"/>
        <v>0.50875457683366643</v>
      </c>
      <c r="T13" s="49" t="s">
        <v>46</v>
      </c>
      <c r="U13" s="1">
        <f t="shared" si="34"/>
        <v>5.2010322989488433E-2</v>
      </c>
      <c r="V13" s="1">
        <f t="shared" si="35"/>
        <v>5.7879893467443821E-2</v>
      </c>
      <c r="W13" s="1">
        <f t="shared" si="36"/>
        <v>5.9883234496972984E-2</v>
      </c>
      <c r="X13" s="1">
        <f t="shared" si="37"/>
        <v>5.9638694826858796E-2</v>
      </c>
      <c r="Y13" s="49" t="s">
        <v>46</v>
      </c>
      <c r="Z13" s="1">
        <f t="shared" si="18"/>
        <v>5.4863807329108422E-2</v>
      </c>
      <c r="AA13" s="1">
        <f t="shared" si="19"/>
        <v>6.1435790475238845E-2</v>
      </c>
      <c r="AB13" s="1">
        <f t="shared" si="20"/>
        <v>6.3697656178837894E-2</v>
      </c>
      <c r="AC13" s="1">
        <f t="shared" si="21"/>
        <v>6.3421043059484455E-2</v>
      </c>
      <c r="AD13" s="49" t="s">
        <v>46</v>
      </c>
      <c r="AE13" s="1">
        <f t="shared" si="22"/>
        <v>1.1874394405678157</v>
      </c>
      <c r="AF13" s="1">
        <f t="shared" si="23"/>
        <v>0.77642456703247786</v>
      </c>
      <c r="AG13" s="1">
        <f t="shared" si="24"/>
        <v>0.59576234113072279</v>
      </c>
      <c r="AH13" s="1">
        <f t="shared" si="25"/>
        <v>0.4775992796982596</v>
      </c>
    </row>
    <row r="14" spans="1:34" x14ac:dyDescent="0.3">
      <c r="A14" s="49" t="s">
        <v>47</v>
      </c>
      <c r="B14" s="1">
        <v>-148.9504</v>
      </c>
      <c r="C14" s="1">
        <v>-203.19596000000001</v>
      </c>
      <c r="D14" s="1">
        <v>-263.34096</v>
      </c>
      <c r="E14" s="1">
        <v>-329.19712000000004</v>
      </c>
      <c r="F14" s="1">
        <v>-168.57336000000001</v>
      </c>
      <c r="G14" s="1">
        <f t="shared" si="0"/>
        <v>9746.6833600000009</v>
      </c>
      <c r="H14" s="1">
        <f t="shared" si="26"/>
        <v>-9895.6337600000006</v>
      </c>
      <c r="I14" s="1">
        <f t="shared" si="27"/>
        <v>-9949.87932</v>
      </c>
      <c r="J14" s="1">
        <f t="shared" si="28"/>
        <v>-10010.02432</v>
      </c>
      <c r="K14" s="1">
        <f t="shared" si="29"/>
        <v>-10075.880480000002</v>
      </c>
      <c r="L14" s="1">
        <f t="shared" si="1"/>
        <v>2975.5935049314407</v>
      </c>
      <c r="M14" s="1">
        <f t="shared" si="2"/>
        <v>2393.5240125090208</v>
      </c>
      <c r="N14" s="1">
        <f t="shared" si="3"/>
        <v>2006.6603159329645</v>
      </c>
      <c r="O14" s="1">
        <f t="shared" si="4"/>
        <v>1731.3104367847698</v>
      </c>
      <c r="P14" s="1">
        <f t="shared" si="30"/>
        <v>3.1818708100083115</v>
      </c>
      <c r="Q14" s="1">
        <f t="shared" si="31"/>
        <v>1.6877181941628994</v>
      </c>
      <c r="R14" s="1">
        <f t="shared" si="32"/>
        <v>1.1436207691177809</v>
      </c>
      <c r="S14" s="1">
        <f t="shared" si="33"/>
        <v>0.88495608353941424</v>
      </c>
      <c r="T14" s="49" t="s">
        <v>47</v>
      </c>
      <c r="U14" s="1">
        <f t="shared" si="34"/>
        <v>0.14052088116322342</v>
      </c>
      <c r="V14" s="1">
        <f t="shared" si="35"/>
        <v>0.12375129152340331</v>
      </c>
      <c r="W14" s="1">
        <f t="shared" si="36"/>
        <v>0.11046304983992462</v>
      </c>
      <c r="X14" s="1">
        <f t="shared" si="37"/>
        <v>0.10373887175590862</v>
      </c>
      <c r="Y14" s="49" t="s">
        <v>47</v>
      </c>
      <c r="Z14" s="1">
        <f t="shared" si="18"/>
        <v>0.16349539864727033</v>
      </c>
      <c r="AA14" s="1">
        <f t="shared" si="19"/>
        <v>0.14122850091106129</v>
      </c>
      <c r="AB14" s="1">
        <f t="shared" si="20"/>
        <v>0.12418039500219344</v>
      </c>
      <c r="AC14" s="1">
        <f t="shared" si="21"/>
        <v>0.1157462579674168</v>
      </c>
      <c r="AD14" s="49" t="s">
        <v>47</v>
      </c>
      <c r="AE14" s="1">
        <f t="shared" si="22"/>
        <v>3.5385966478874633</v>
      </c>
      <c r="AF14" s="1">
        <f t="shared" si="23"/>
        <v>1.784843603773788</v>
      </c>
      <c r="AG14" s="1">
        <f t="shared" si="24"/>
        <v>1.1614556529573457</v>
      </c>
      <c r="AH14" s="1">
        <f t="shared" si="25"/>
        <v>0.8716401807071853</v>
      </c>
    </row>
    <row r="15" spans="1:34" x14ac:dyDescent="0.3">
      <c r="A15" s="49" t="s">
        <v>48</v>
      </c>
      <c r="B15" s="1">
        <v>-147.092704</v>
      </c>
      <c r="C15" s="1">
        <v>-200.56004000000001</v>
      </c>
      <c r="D15" s="1">
        <v>-259.82640000000004</v>
      </c>
      <c r="E15" s="1">
        <v>-324.51104000000004</v>
      </c>
      <c r="F15" s="1">
        <v>-170.24696</v>
      </c>
      <c r="G15" s="1">
        <f t="shared" si="0"/>
        <v>9748.356960000001</v>
      </c>
      <c r="H15" s="1">
        <f t="shared" si="26"/>
        <v>-9895.4496640000016</v>
      </c>
      <c r="I15" s="1">
        <f t="shared" si="27"/>
        <v>-9948.9170000000013</v>
      </c>
      <c r="J15" s="1">
        <f t="shared" si="28"/>
        <v>-10008.183360000001</v>
      </c>
      <c r="K15" s="1">
        <f t="shared" si="29"/>
        <v>-10072.868</v>
      </c>
      <c r="L15" s="1">
        <f t="shared" si="1"/>
        <v>2975.5381477026704</v>
      </c>
      <c r="M15" s="1">
        <f t="shared" si="2"/>
        <v>2393.2925186432526</v>
      </c>
      <c r="N15" s="1">
        <f t="shared" si="3"/>
        <v>2006.29126774116</v>
      </c>
      <c r="O15" s="1">
        <f t="shared" si="4"/>
        <v>1730.7928107495104</v>
      </c>
      <c r="P15" s="1">
        <f t="shared" si="30"/>
        <v>3.0105178286848404</v>
      </c>
      <c r="Q15" s="1">
        <f t="shared" si="31"/>
        <v>1.3389471147935805</v>
      </c>
      <c r="R15" s="1">
        <f t="shared" si="32"/>
        <v>0.79069035397362009</v>
      </c>
      <c r="S15" s="1">
        <f t="shared" si="33"/>
        <v>0.52737506062360484</v>
      </c>
      <c r="T15" s="49" t="s">
        <v>48</v>
      </c>
      <c r="U15" s="1">
        <f t="shared" si="34"/>
        <v>0.13295342372598803</v>
      </c>
      <c r="V15" s="1">
        <f t="shared" si="35"/>
        <v>9.8177785432611769E-2</v>
      </c>
      <c r="W15" s="1">
        <f t="shared" si="36"/>
        <v>7.6373278920348397E-2</v>
      </c>
      <c r="X15" s="1">
        <f t="shared" si="37"/>
        <v>6.1821478826932133E-2</v>
      </c>
      <c r="Y15" s="49" t="s">
        <v>48</v>
      </c>
      <c r="Z15" s="1">
        <f t="shared" si="18"/>
        <v>0.15334057865418627</v>
      </c>
      <c r="AA15" s="1">
        <f t="shared" si="19"/>
        <v>0.1088660091165624</v>
      </c>
      <c r="AB15" s="1">
        <f t="shared" si="20"/>
        <v>8.2688468379383456E-2</v>
      </c>
      <c r="AC15" s="1">
        <f t="shared" si="21"/>
        <v>6.5895218694233773E-2</v>
      </c>
      <c r="AD15" s="49" t="s">
        <v>48</v>
      </c>
      <c r="AE15" s="1">
        <f t="shared" si="22"/>
        <v>3.3188117959299319</v>
      </c>
      <c r="AF15" s="1">
        <f t="shared" si="23"/>
        <v>1.3758469344827313</v>
      </c>
      <c r="AG15" s="1">
        <f t="shared" si="24"/>
        <v>0.77338285992666778</v>
      </c>
      <c r="AH15" s="1">
        <f t="shared" si="25"/>
        <v>0.49623133688304827</v>
      </c>
    </row>
    <row r="16" spans="1:34" x14ac:dyDescent="0.3">
      <c r="A16" s="49" t="s">
        <v>49</v>
      </c>
      <c r="B16" s="1">
        <v>-145.50278400000002</v>
      </c>
      <c r="C16" s="1">
        <v>-198.82368000000002</v>
      </c>
      <c r="D16" s="1">
        <v>-258.06912</v>
      </c>
      <c r="E16" s="1">
        <v>-323.04664000000002</v>
      </c>
      <c r="F16" s="1">
        <v>-168.94992000000002</v>
      </c>
      <c r="G16" s="1">
        <f t="shared" si="0"/>
        <v>9747.0599199999997</v>
      </c>
      <c r="H16" s="1">
        <f t="shared" si="26"/>
        <v>-9892.5627039999999</v>
      </c>
      <c r="I16" s="1">
        <f t="shared" si="27"/>
        <v>-9945.8835999999992</v>
      </c>
      <c r="J16" s="1">
        <f t="shared" si="28"/>
        <v>-10005.12904</v>
      </c>
      <c r="K16" s="1">
        <f t="shared" si="29"/>
        <v>-10070.10656</v>
      </c>
      <c r="L16" s="1">
        <f t="shared" si="1"/>
        <v>2974.6700457060379</v>
      </c>
      <c r="M16" s="1">
        <f t="shared" si="2"/>
        <v>2392.5628097185468</v>
      </c>
      <c r="N16" s="1">
        <f t="shared" si="3"/>
        <v>2005.6789832411191</v>
      </c>
      <c r="O16" s="1">
        <f t="shared" si="4"/>
        <v>1730.3183202171897</v>
      </c>
      <c r="P16" s="1">
        <f t="shared" si="30"/>
        <v>1.2636572594281865</v>
      </c>
      <c r="Q16" s="1">
        <f t="shared" si="31"/>
        <v>0.64543849573468892</v>
      </c>
      <c r="R16" s="1">
        <f t="shared" si="32"/>
        <v>0.42864193909237569</v>
      </c>
      <c r="S16" s="1">
        <f t="shared" si="33"/>
        <v>0.32813380034237594</v>
      </c>
      <c r="T16" s="49" t="s">
        <v>49</v>
      </c>
      <c r="U16" s="1">
        <f t="shared" si="34"/>
        <v>5.5806864007369596E-2</v>
      </c>
      <c r="V16" s="1">
        <f t="shared" si="35"/>
        <v>4.7326531006384905E-2</v>
      </c>
      <c r="W16" s="1">
        <f t="shared" si="36"/>
        <v>4.140279466764963E-2</v>
      </c>
      <c r="X16" s="1">
        <f t="shared" si="37"/>
        <v>3.8465445761276106E-2</v>
      </c>
      <c r="Y16" s="49" t="s">
        <v>49</v>
      </c>
      <c r="Z16" s="1">
        <f t="shared" si="18"/>
        <v>5.9105348132720566E-2</v>
      </c>
      <c r="AA16" s="1">
        <f t="shared" si="19"/>
        <v>4.9677599457429722E-2</v>
      </c>
      <c r="AB16" s="1">
        <f t="shared" si="20"/>
        <v>4.3191023755692129E-2</v>
      </c>
      <c r="AC16" s="1">
        <f t="shared" si="21"/>
        <v>4.0004226152569593E-2</v>
      </c>
      <c r="AD16" s="49" t="s">
        <v>49</v>
      </c>
      <c r="AE16" s="1">
        <f t="shared" si="22"/>
        <v>1.2792408135344084</v>
      </c>
      <c r="AF16" s="1">
        <f t="shared" si="23"/>
        <v>0.62782473134277306</v>
      </c>
      <c r="AG16" s="1">
        <f t="shared" si="24"/>
        <v>0.40396439951070823</v>
      </c>
      <c r="AH16" s="1">
        <f t="shared" si="25"/>
        <v>0.30125631294700483</v>
      </c>
    </row>
    <row r="17" spans="1:34" x14ac:dyDescent="0.3">
      <c r="A17" s="49" t="s">
        <v>50</v>
      </c>
      <c r="B17" s="1">
        <v>-151.661632</v>
      </c>
      <c r="C17" s="1">
        <v>-205.95740000000001</v>
      </c>
      <c r="D17" s="1">
        <v>-266.10239999999999</v>
      </c>
      <c r="E17" s="1">
        <v>-331.54016000000001</v>
      </c>
      <c r="F17" s="1">
        <v>-159.45224000000002</v>
      </c>
      <c r="G17" s="1">
        <f t="shared" si="0"/>
        <v>9737.5622400000011</v>
      </c>
      <c r="H17" s="1">
        <f t="shared" si="26"/>
        <v>-9889.2238720000005</v>
      </c>
      <c r="I17" s="1">
        <f t="shared" si="27"/>
        <v>-9943.5196400000004</v>
      </c>
      <c r="J17" s="1">
        <f t="shared" si="28"/>
        <v>-10003.664640000001</v>
      </c>
      <c r="K17" s="1">
        <f t="shared" si="29"/>
        <v>-10069.102400000002</v>
      </c>
      <c r="L17" s="1">
        <f t="shared" si="1"/>
        <v>2973.666066875151</v>
      </c>
      <c r="M17" s="1">
        <f t="shared" si="2"/>
        <v>2391.9941400048115</v>
      </c>
      <c r="N17" s="1">
        <f t="shared" si="3"/>
        <v>2005.3854221794563</v>
      </c>
      <c r="O17" s="1">
        <f t="shared" si="4"/>
        <v>1730.145778205437</v>
      </c>
      <c r="P17" s="1">
        <f t="shared" si="30"/>
        <v>0.46302754813829961</v>
      </c>
      <c r="Q17" s="1">
        <f t="shared" si="31"/>
        <v>0.36549778187261051</v>
      </c>
      <c r="R17" s="1">
        <f t="shared" si="32"/>
        <v>0.31959701305032767</v>
      </c>
      <c r="S17" s="1">
        <f t="shared" si="33"/>
        <v>0.27613211847946079</v>
      </c>
      <c r="T17" s="49" t="s">
        <v>50</v>
      </c>
      <c r="U17" s="1">
        <f t="shared" si="34"/>
        <v>2.0448674051310949E-2</v>
      </c>
      <c r="V17" s="1">
        <f t="shared" si="35"/>
        <v>2.679998515872431E-2</v>
      </c>
      <c r="W17" s="1">
        <f t="shared" si="36"/>
        <v>3.0870076632574239E-2</v>
      </c>
      <c r="X17" s="1">
        <f t="shared" si="37"/>
        <v>3.2369554782943448E-2</v>
      </c>
      <c r="Y17" s="49" t="s">
        <v>50</v>
      </c>
      <c r="Z17" s="1">
        <f t="shared" si="18"/>
        <v>2.0875551397479392E-2</v>
      </c>
      <c r="AA17" s="1">
        <f t="shared" si="19"/>
        <v>2.7538003236770664E-2</v>
      </c>
      <c r="AB17" s="1">
        <f t="shared" si="20"/>
        <v>3.1853393325541227E-2</v>
      </c>
      <c r="AC17" s="1">
        <f t="shared" si="21"/>
        <v>3.3452393879238047E-2</v>
      </c>
      <c r="AD17" s="49" t="s">
        <v>50</v>
      </c>
      <c r="AE17" s="1">
        <f t="shared" si="22"/>
        <v>0.45181795212043013</v>
      </c>
      <c r="AF17" s="1">
        <f t="shared" si="23"/>
        <v>0.34802485773608027</v>
      </c>
      <c r="AG17" s="1">
        <f t="shared" si="24"/>
        <v>0.29792386908714669</v>
      </c>
      <c r="AH17" s="1">
        <f t="shared" si="25"/>
        <v>0.25191700499030606</v>
      </c>
    </row>
    <row r="18" spans="1:34" x14ac:dyDescent="0.3">
      <c r="A18" s="49" t="s">
        <v>56</v>
      </c>
      <c r="B18" s="1">
        <v>-146.824928</v>
      </c>
      <c r="C18" s="1">
        <v>-200.58096</v>
      </c>
      <c r="D18" s="1">
        <v>-260.32848000000001</v>
      </c>
      <c r="E18" s="1">
        <v>-325.38968</v>
      </c>
      <c r="F18" s="1">
        <v>-161.58608000000001</v>
      </c>
      <c r="G18" s="1">
        <f t="shared" si="0"/>
        <v>9739.6960799999997</v>
      </c>
      <c r="H18" s="1">
        <f t="shared" si="26"/>
        <v>-9886.5210079999997</v>
      </c>
      <c r="I18" s="1">
        <f t="shared" si="27"/>
        <v>-9940.277039999999</v>
      </c>
      <c r="J18" s="1">
        <f t="shared" si="28"/>
        <v>-10000.02456</v>
      </c>
      <c r="K18" s="1">
        <f t="shared" si="29"/>
        <v>-10065.08576</v>
      </c>
      <c r="L18" s="1">
        <f t="shared" si="1"/>
        <v>2972.8533221072889</v>
      </c>
      <c r="M18" s="1">
        <f t="shared" si="2"/>
        <v>2391.2141063266777</v>
      </c>
      <c r="N18" s="1">
        <f t="shared" si="3"/>
        <v>2004.6557132547512</v>
      </c>
      <c r="O18" s="1">
        <f t="shared" si="4"/>
        <v>1729.4556101584244</v>
      </c>
      <c r="P18" s="1">
        <f t="shared" si="30"/>
        <v>0.20541694335983923</v>
      </c>
      <c r="Q18" s="1">
        <f t="shared" si="31"/>
        <v>0.16754073777473072</v>
      </c>
      <c r="R18" s="1">
        <f t="shared" si="32"/>
        <v>0.15406151076881425</v>
      </c>
      <c r="S18" s="1">
        <f t="shared" si="33"/>
        <v>0.13847798976192227</v>
      </c>
      <c r="T18" s="49" t="s">
        <v>56</v>
      </c>
      <c r="U18" s="1">
        <f t="shared" si="34"/>
        <v>9.0718233424144472E-3</v>
      </c>
      <c r="V18" s="1">
        <f t="shared" si="35"/>
        <v>1.2284860561505314E-2</v>
      </c>
      <c r="W18" s="1">
        <f t="shared" si="36"/>
        <v>1.4880898285537281E-2</v>
      </c>
      <c r="X18" s="1">
        <f t="shared" si="37"/>
        <v>1.6233065897996359E-2</v>
      </c>
      <c r="Y18" s="49" t="s">
        <v>56</v>
      </c>
      <c r="Z18" s="1">
        <f t="shared" si="18"/>
        <v>9.1548747488580176E-3</v>
      </c>
      <c r="AA18" s="1">
        <f t="shared" si="19"/>
        <v>1.2437655424102464E-2</v>
      </c>
      <c r="AB18" s="1">
        <f t="shared" si="20"/>
        <v>1.5105684439210598E-2</v>
      </c>
      <c r="AC18" s="1">
        <f t="shared" si="21"/>
        <v>1.6500926525665482E-2</v>
      </c>
      <c r="AD18" s="49" t="s">
        <v>56</v>
      </c>
      <c r="AE18" s="1">
        <f t="shared" si="22"/>
        <v>0.19814263499873383</v>
      </c>
      <c r="AF18" s="1">
        <f t="shared" si="23"/>
        <v>0.15718689631657029</v>
      </c>
      <c r="AG18" s="1">
        <f t="shared" si="24"/>
        <v>0.1412830308955054</v>
      </c>
      <c r="AH18" s="1">
        <f t="shared" si="25"/>
        <v>0.1242620783707401</v>
      </c>
    </row>
    <row r="19" spans="1:34" x14ac:dyDescent="0.3">
      <c r="A19" s="49" t="s">
        <v>57</v>
      </c>
      <c r="B19" s="1">
        <v>-140.130528</v>
      </c>
      <c r="C19" s="1">
        <v>-191.941</v>
      </c>
      <c r="D19" s="1">
        <v>-249.53376</v>
      </c>
      <c r="E19" s="1">
        <v>-312.79584</v>
      </c>
      <c r="F19" s="1">
        <v>-162.84128000000001</v>
      </c>
      <c r="G19" s="1">
        <f t="shared" si="0"/>
        <v>9740.9512800000011</v>
      </c>
      <c r="H19" s="1">
        <f t="shared" si="26"/>
        <v>-9881.0818080000008</v>
      </c>
      <c r="I19" s="1">
        <f t="shared" si="27"/>
        <v>-9932.8922800000018</v>
      </c>
      <c r="J19" s="1">
        <f t="shared" si="28"/>
        <v>-9990.4850400000014</v>
      </c>
      <c r="K19" s="1">
        <f t="shared" si="29"/>
        <v>-10053.747120000002</v>
      </c>
      <c r="L19" s="1">
        <f t="shared" si="1"/>
        <v>2971.2177676208807</v>
      </c>
      <c r="M19" s="1">
        <f t="shared" si="2"/>
        <v>2389.4376425306714</v>
      </c>
      <c r="N19" s="1">
        <f t="shared" si="3"/>
        <v>2002.743372624489</v>
      </c>
      <c r="O19" s="1">
        <f t="shared" si="4"/>
        <v>1727.507323275714</v>
      </c>
      <c r="P19" s="1">
        <f t="shared" si="30"/>
        <v>4.0024321116994686E-2</v>
      </c>
      <c r="Q19" s="1">
        <f t="shared" si="31"/>
        <v>2.8353847529267364E-2</v>
      </c>
      <c r="R19" s="1">
        <f t="shared" si="32"/>
        <v>2.2760152577243981E-2</v>
      </c>
      <c r="S19" s="1">
        <f t="shared" si="33"/>
        <v>1.9735607896439814E-2</v>
      </c>
      <c r="T19" s="49" t="s">
        <v>57</v>
      </c>
      <c r="U19" s="1">
        <f t="shared" si="34"/>
        <v>1.7675930944868288E-3</v>
      </c>
      <c r="V19" s="1">
        <f t="shared" si="35"/>
        <v>2.0790350329456843E-3</v>
      </c>
      <c r="W19" s="1">
        <f t="shared" si="36"/>
        <v>2.1984174617988763E-3</v>
      </c>
      <c r="X19" s="1">
        <f t="shared" si="37"/>
        <v>2.3135042909759062E-3</v>
      </c>
      <c r="Y19" s="49" t="s">
        <v>57</v>
      </c>
      <c r="Z19" s="1">
        <f t="shared" si="18"/>
        <v>1.7707230122555406E-3</v>
      </c>
      <c r="AA19" s="1">
        <f t="shared" si="19"/>
        <v>2.0833664247291591E-3</v>
      </c>
      <c r="AB19" s="1">
        <f t="shared" si="20"/>
        <v>2.2032611495830224E-3</v>
      </c>
      <c r="AC19" s="1">
        <f t="shared" si="21"/>
        <v>2.3188690043677218E-3</v>
      </c>
      <c r="AD19" s="49" t="s">
        <v>57</v>
      </c>
      <c r="AE19" s="1">
        <f t="shared" si="22"/>
        <v>3.8324470091190915E-2</v>
      </c>
      <c r="AF19" s="1">
        <f t="shared" si="23"/>
        <v>2.6329552558492574E-2</v>
      </c>
      <c r="AG19" s="1">
        <f t="shared" si="24"/>
        <v>2.0607037987592978E-2</v>
      </c>
      <c r="AH19" s="1">
        <f t="shared" si="25"/>
        <v>1.7462503181505495E-2</v>
      </c>
    </row>
    <row r="20" spans="1:34" x14ac:dyDescent="0.3">
      <c r="A20" s="49" t="s">
        <v>52</v>
      </c>
      <c r="B20" s="1">
        <v>-140.98406400000002</v>
      </c>
      <c r="C20" s="1">
        <v>-192.65228000000002</v>
      </c>
      <c r="D20" s="1">
        <v>-250.28688000000002</v>
      </c>
      <c r="E20" s="1">
        <v>-313.38159999999999</v>
      </c>
      <c r="F20" s="1">
        <v>-168.02943999999999</v>
      </c>
      <c r="G20" s="1">
        <f t="shared" si="0"/>
        <v>9746.1394400000008</v>
      </c>
      <c r="H20" s="1">
        <f t="shared" si="26"/>
        <v>-9887.123504000001</v>
      </c>
      <c r="I20" s="1">
        <f t="shared" si="27"/>
        <v>-9938.7917200000011</v>
      </c>
      <c r="J20" s="1">
        <f t="shared" si="28"/>
        <v>-9996.4263200000005</v>
      </c>
      <c r="K20" s="1">
        <f t="shared" si="29"/>
        <v>-10059.521040000001</v>
      </c>
      <c r="L20" s="1">
        <f t="shared" si="1"/>
        <v>2973.0344912196301</v>
      </c>
      <c r="M20" s="1">
        <f t="shared" si="2"/>
        <v>2390.8568005773395</v>
      </c>
      <c r="N20" s="1">
        <f t="shared" si="3"/>
        <v>2003.9343917889505</v>
      </c>
      <c r="O20" s="1">
        <f t="shared" si="4"/>
        <v>1728.4994398432937</v>
      </c>
      <c r="P20" s="1">
        <f t="shared" si="30"/>
        <v>0.24621641772071287</v>
      </c>
      <c r="Q20" s="1">
        <f t="shared" si="31"/>
        <v>0.11720455984946677</v>
      </c>
      <c r="R20" s="1">
        <f t="shared" si="32"/>
        <v>7.4890756930628924E-2</v>
      </c>
      <c r="S20" s="1">
        <f t="shared" si="33"/>
        <v>5.3225684925087814E-2</v>
      </c>
      <c r="T20" s="49" t="s">
        <v>52</v>
      </c>
      <c r="U20" s="1">
        <f t="shared" si="34"/>
        <v>1.0873649510262954E-2</v>
      </c>
      <c r="V20" s="1">
        <f t="shared" si="35"/>
        <v>8.5939795541503643E-3</v>
      </c>
      <c r="W20" s="1">
        <f t="shared" si="36"/>
        <v>7.2337453452856505E-3</v>
      </c>
      <c r="X20" s="1">
        <f t="shared" si="37"/>
        <v>6.2393745918784497E-3</v>
      </c>
      <c r="Y20" s="49" t="s">
        <v>52</v>
      </c>
      <c r="Z20" s="1">
        <f t="shared" si="18"/>
        <v>1.0993185557011178E-2</v>
      </c>
      <c r="AA20" s="1">
        <f t="shared" si="19"/>
        <v>8.6684762619108641E-3</v>
      </c>
      <c r="AB20" s="1">
        <f t="shared" si="20"/>
        <v>7.2864536957912198E-3</v>
      </c>
      <c r="AC20" s="1">
        <f t="shared" si="21"/>
        <v>6.2785488097961599E-3</v>
      </c>
      <c r="AD20" s="49" t="s">
        <v>52</v>
      </c>
      <c r="AE20" s="1">
        <f t="shared" si="22"/>
        <v>0.23792993493088804</v>
      </c>
      <c r="AF20" s="1">
        <f t="shared" si="23"/>
        <v>0.10955206853239872</v>
      </c>
      <c r="AG20" s="1">
        <f t="shared" si="24"/>
        <v>6.8149991267455481E-2</v>
      </c>
      <c r="AH20" s="1">
        <f t="shared" si="25"/>
        <v>4.728131617602864E-2</v>
      </c>
    </row>
    <row r="21" spans="1:34" x14ac:dyDescent="0.3">
      <c r="A21" s="49" t="s">
        <v>53</v>
      </c>
      <c r="B21" s="1">
        <v>-140.23094399999999</v>
      </c>
      <c r="C21" s="1">
        <v>-191.87824000000001</v>
      </c>
      <c r="D21" s="1">
        <v>-249.28272000000001</v>
      </c>
      <c r="E21" s="1">
        <v>-312.50296000000003</v>
      </c>
      <c r="F21" s="1">
        <v>-172.50631999999999</v>
      </c>
      <c r="G21" s="1">
        <f t="shared" si="0"/>
        <v>9750.616320000001</v>
      </c>
      <c r="H21" s="1">
        <f t="shared" si="26"/>
        <v>-9890.8472640000018</v>
      </c>
      <c r="I21" s="1">
        <f t="shared" si="27"/>
        <v>-9942.494560000001</v>
      </c>
      <c r="J21" s="1">
        <f t="shared" si="28"/>
        <v>-9999.8990400000002</v>
      </c>
      <c r="K21" s="1">
        <f t="shared" si="29"/>
        <v>-10063.119280000001</v>
      </c>
      <c r="L21" s="1">
        <f t="shared" si="1"/>
        <v>2974.154216983402</v>
      </c>
      <c r="M21" s="1">
        <f t="shared" si="2"/>
        <v>2391.7475487130146</v>
      </c>
      <c r="N21" s="1">
        <f t="shared" si="3"/>
        <v>2004.6305508780372</v>
      </c>
      <c r="O21" s="1">
        <f t="shared" si="4"/>
        <v>1729.1177153854085</v>
      </c>
      <c r="P21" s="1">
        <f t="shared" si="30"/>
        <v>0.75441050770844742</v>
      </c>
      <c r="Q21" s="1">
        <f t="shared" si="31"/>
        <v>0.28562190297864837</v>
      </c>
      <c r="R21" s="1">
        <f t="shared" si="32"/>
        <v>0.15023332214105692</v>
      </c>
      <c r="S21" s="1">
        <f t="shared" si="33"/>
        <v>9.8772242734222609E-2</v>
      </c>
      <c r="T21" s="49" t="s">
        <v>53</v>
      </c>
      <c r="U21" s="1">
        <f t="shared" si="34"/>
        <v>3.3317012421918181E-2</v>
      </c>
      <c r="V21" s="1">
        <f t="shared" si="35"/>
        <v>2.0943116868223029E-2</v>
      </c>
      <c r="W21" s="1">
        <f t="shared" si="36"/>
        <v>1.4511131136667813E-2</v>
      </c>
      <c r="X21" s="1">
        <f t="shared" si="37"/>
        <v>1.1578564419906196E-2</v>
      </c>
      <c r="Y21" s="49" t="s">
        <v>53</v>
      </c>
      <c r="Z21" s="1">
        <f t="shared" si="18"/>
        <v>3.4465293017507531E-2</v>
      </c>
      <c r="AA21" s="1">
        <f t="shared" si="19"/>
        <v>2.1391113457300697E-2</v>
      </c>
      <c r="AB21" s="1">
        <f t="shared" si="20"/>
        <v>1.472480470875843E-2</v>
      </c>
      <c r="AC21" s="1">
        <f t="shared" si="21"/>
        <v>1.1714198016265059E-2</v>
      </c>
      <c r="AD21" s="49" t="s">
        <v>53</v>
      </c>
      <c r="AE21" s="1">
        <f t="shared" si="22"/>
        <v>0.74594619389459826</v>
      </c>
      <c r="AF21" s="1">
        <f t="shared" si="23"/>
        <v>0.2703405600538541</v>
      </c>
      <c r="AG21" s="1">
        <f t="shared" si="24"/>
        <v>0.13772067376157354</v>
      </c>
      <c r="AH21" s="1">
        <f t="shared" si="25"/>
        <v>8.8215082327856825E-2</v>
      </c>
    </row>
    <row r="22" spans="1:34" x14ac:dyDescent="0.3">
      <c r="A22" s="49" t="s">
        <v>54</v>
      </c>
      <c r="B22" s="1">
        <v>-142.22252800000001</v>
      </c>
      <c r="C22" s="1">
        <v>-194.28404</v>
      </c>
      <c r="D22" s="1">
        <v>-252.29520000000002</v>
      </c>
      <c r="E22" s="1">
        <v>-315.72464000000002</v>
      </c>
      <c r="F22" s="1">
        <v>-165.14248000000001</v>
      </c>
      <c r="G22" s="1">
        <f t="shared" si="0"/>
        <v>9743.252480000001</v>
      </c>
      <c r="H22" s="1">
        <f t="shared" si="26"/>
        <v>-9885.4750080000013</v>
      </c>
      <c r="I22" s="1">
        <f t="shared" si="27"/>
        <v>-9937.5365200000015</v>
      </c>
      <c r="J22" s="1">
        <f t="shared" si="28"/>
        <v>-9995.5476800000015</v>
      </c>
      <c r="K22" s="1">
        <f t="shared" si="29"/>
        <v>-10058.977120000001</v>
      </c>
      <c r="L22" s="1">
        <f t="shared" si="1"/>
        <v>2972.5387923983649</v>
      </c>
      <c r="M22" s="1">
        <f t="shared" si="2"/>
        <v>2390.5548520567718</v>
      </c>
      <c r="N22" s="1">
        <f t="shared" si="3"/>
        <v>2003.7582551519531</v>
      </c>
      <c r="O22" s="1">
        <f t="shared" si="4"/>
        <v>1728.4059795869275</v>
      </c>
      <c r="P22" s="1">
        <f t="shared" si="30"/>
        <v>0.14998151823656733</v>
      </c>
      <c r="Q22" s="1">
        <f t="shared" si="31"/>
        <v>8.6658253478197125E-2</v>
      </c>
      <c r="R22" s="1">
        <f t="shared" si="32"/>
        <v>6.2796154683508493E-2</v>
      </c>
      <c r="S22" s="1">
        <f t="shared" si="33"/>
        <v>4.8476581362041068E-2</v>
      </c>
      <c r="T22" s="49" t="s">
        <v>54</v>
      </c>
      <c r="U22" s="1">
        <f t="shared" si="34"/>
        <v>6.6236300463579948E-3</v>
      </c>
      <c r="V22" s="1">
        <f t="shared" si="35"/>
        <v>6.3541833145956232E-3</v>
      </c>
      <c r="W22" s="1">
        <f t="shared" si="36"/>
        <v>6.065520102359747E-3</v>
      </c>
      <c r="X22" s="1">
        <f t="shared" si="37"/>
        <v>5.6826614909164259E-3</v>
      </c>
      <c r="Y22" s="49" t="s">
        <v>54</v>
      </c>
      <c r="Z22" s="1">
        <f t="shared" si="18"/>
        <v>6.6677950540207642E-3</v>
      </c>
      <c r="AA22" s="1">
        <f t="shared" si="19"/>
        <v>6.3948171550622093E-3</v>
      </c>
      <c r="AB22" s="1">
        <f t="shared" si="20"/>
        <v>6.1025351519995571E-3</v>
      </c>
      <c r="AC22" s="1">
        <f t="shared" si="21"/>
        <v>5.7151386894622796E-3</v>
      </c>
      <c r="AD22" s="49" t="s">
        <v>54</v>
      </c>
      <c r="AE22" s="1">
        <f t="shared" si="22"/>
        <v>0.1443137692080389</v>
      </c>
      <c r="AF22" s="1">
        <f t="shared" si="23"/>
        <v>8.0817600009105026E-2</v>
      </c>
      <c r="AG22" s="1">
        <f t="shared" si="24"/>
        <v>5.7076835272875444E-2</v>
      </c>
      <c r="AH22" s="1">
        <f t="shared" si="25"/>
        <v>4.303849305825385E-2</v>
      </c>
    </row>
    <row r="23" spans="1:34" x14ac:dyDescent="0.3">
      <c r="A23" s="49" t="s">
        <v>55</v>
      </c>
      <c r="B23" s="1">
        <v>-142.473568</v>
      </c>
      <c r="C23" s="1">
        <v>-194.78612000000001</v>
      </c>
      <c r="D23" s="1">
        <v>-253.04832000000002</v>
      </c>
      <c r="E23" s="1">
        <v>-316.89616000000001</v>
      </c>
      <c r="F23" s="1">
        <v>-163.92912000000001</v>
      </c>
      <c r="G23" s="1">
        <f t="shared" si="0"/>
        <v>9742.0391200000013</v>
      </c>
      <c r="H23" s="1">
        <f t="shared" si="26"/>
        <v>-9884.5126880000007</v>
      </c>
      <c r="I23" s="1">
        <f t="shared" si="27"/>
        <v>-9936.8252400000019</v>
      </c>
      <c r="J23" s="1">
        <f t="shared" si="28"/>
        <v>-9995.0874400000012</v>
      </c>
      <c r="K23" s="1">
        <f t="shared" si="29"/>
        <v>-10058.935280000002</v>
      </c>
      <c r="L23" s="1">
        <f t="shared" si="1"/>
        <v>2972.2494250661534</v>
      </c>
      <c r="M23" s="1">
        <f t="shared" si="2"/>
        <v>2390.3837478951173</v>
      </c>
      <c r="N23" s="1">
        <f t="shared" si="3"/>
        <v>2003.6659931040015</v>
      </c>
      <c r="O23" s="1">
        <f t="shared" si="4"/>
        <v>1728.398790336438</v>
      </c>
      <c r="P23" s="1">
        <f t="shared" si="30"/>
        <v>0.11229672996066543</v>
      </c>
      <c r="Q23" s="1">
        <f t="shared" si="31"/>
        <v>7.3029838245828316E-2</v>
      </c>
      <c r="R23" s="1">
        <f t="shared" si="32"/>
        <v>5.7261688783978228E-2</v>
      </c>
      <c r="S23" s="1">
        <f t="shared" si="33"/>
        <v>4.8129320842869278E-2</v>
      </c>
      <c r="T23" s="49" t="s">
        <v>55</v>
      </c>
      <c r="U23" s="1">
        <f t="shared" si="34"/>
        <v>4.9593576823378435E-3</v>
      </c>
      <c r="V23" s="1">
        <f t="shared" si="35"/>
        <v>5.3548849766053902E-3</v>
      </c>
      <c r="W23" s="1">
        <f t="shared" si="36"/>
        <v>5.5309425579445739E-3</v>
      </c>
      <c r="X23" s="1">
        <f t="shared" si="37"/>
        <v>5.6419539178127172E-3</v>
      </c>
      <c r="Y23" s="49" t="s">
        <v>55</v>
      </c>
      <c r="Z23" s="1">
        <f t="shared" si="18"/>
        <v>4.9840754954354827E-3</v>
      </c>
      <c r="AA23" s="1">
        <f t="shared" si="19"/>
        <v>5.3837141466073959E-3</v>
      </c>
      <c r="AB23" s="1">
        <f t="shared" si="20"/>
        <v>5.5617040234224131E-3</v>
      </c>
      <c r="AC23" s="1">
        <f t="shared" si="21"/>
        <v>5.6739661734948035E-3</v>
      </c>
      <c r="AD23" s="49" t="s">
        <v>55</v>
      </c>
      <c r="AE23" s="1">
        <f t="shared" si="22"/>
        <v>0.10787234984524442</v>
      </c>
      <c r="AF23" s="1">
        <f t="shared" si="23"/>
        <v>6.8039295872509439E-2</v>
      </c>
      <c r="AG23" s="1">
        <f t="shared" si="24"/>
        <v>5.2018457325453633E-2</v>
      </c>
      <c r="AH23" s="1">
        <f t="shared" si="25"/>
        <v>4.2728438807790196E-2</v>
      </c>
    </row>
    <row r="24" spans="1:34" x14ac:dyDescent="0.3">
      <c r="A24" s="49" t="s">
        <v>58</v>
      </c>
      <c r="B24" s="1">
        <v>-127.461376</v>
      </c>
      <c r="C24" s="1">
        <v>-175.70708000000002</v>
      </c>
      <c r="D24" s="1">
        <v>-229.95264</v>
      </c>
      <c r="E24" s="1">
        <v>-289.65832</v>
      </c>
      <c r="F24" s="1">
        <v>-172.59</v>
      </c>
      <c r="G24" s="1">
        <f t="shared" si="0"/>
        <v>9750.7000000000007</v>
      </c>
      <c r="H24" s="1">
        <f t="shared" si="6"/>
        <v>-9878.161376</v>
      </c>
      <c r="I24" s="1">
        <f t="shared" si="7"/>
        <v>-9926.4070800000009</v>
      </c>
      <c r="J24" s="1">
        <f t="shared" si="8"/>
        <v>-9980.6526400000002</v>
      </c>
      <c r="K24" s="1">
        <f t="shared" si="9"/>
        <v>-10040.358320000001</v>
      </c>
      <c r="L24" s="1">
        <f t="shared" si="1"/>
        <v>2970.3396006735629</v>
      </c>
      <c r="M24" s="1">
        <f t="shared" si="2"/>
        <v>2387.8775751744047</v>
      </c>
      <c r="N24" s="1">
        <f t="shared" si="3"/>
        <v>2000.7723197818939</v>
      </c>
      <c r="O24" s="1">
        <f t="shared" si="4"/>
        <v>1725.2067631190077</v>
      </c>
      <c r="P24" s="1">
        <f t="shared" si="10"/>
        <v>1.663186360803344E-2</v>
      </c>
      <c r="Q24" s="1">
        <f t="shared" si="11"/>
        <v>5.9577648169147155E-3</v>
      </c>
      <c r="R24" s="1">
        <f t="shared" si="12"/>
        <v>3.1707192991096839E-3</v>
      </c>
      <c r="S24" s="1">
        <f t="shared" si="13"/>
        <v>1.9775611733972034E-3</v>
      </c>
      <c r="T24" s="49" t="s">
        <v>58</v>
      </c>
      <c r="U24" s="1">
        <f t="shared" si="14"/>
        <v>7.3451257739194707E-4</v>
      </c>
      <c r="V24" s="1">
        <f t="shared" si="15"/>
        <v>4.3685082808008515E-4</v>
      </c>
      <c r="W24" s="1">
        <f t="shared" si="16"/>
        <v>3.0626177262953511E-4</v>
      </c>
      <c r="X24" s="1">
        <f t="shared" si="17"/>
        <v>2.3181937360779745E-4</v>
      </c>
      <c r="Y24" s="49" t="s">
        <v>58</v>
      </c>
      <c r="Z24" s="1">
        <f t="shared" si="18"/>
        <v>7.3505248268552277E-4</v>
      </c>
      <c r="AA24" s="1">
        <f t="shared" si="19"/>
        <v>4.3704175013053526E-4</v>
      </c>
      <c r="AB24" s="1">
        <f t="shared" si="20"/>
        <v>3.0635559763792267E-4</v>
      </c>
      <c r="AC24" s="1">
        <f t="shared" si="21"/>
        <v>2.3187312629069064E-4</v>
      </c>
      <c r="AD24" s="49" t="s">
        <v>58</v>
      </c>
      <c r="AE24" s="1">
        <f t="shared" si="22"/>
        <v>1.590903641798469E-2</v>
      </c>
      <c r="AF24" s="1">
        <f t="shared" si="23"/>
        <v>5.5233268587466314E-3</v>
      </c>
      <c r="AG24" s="1">
        <f t="shared" si="24"/>
        <v>2.8653350690775819E-3</v>
      </c>
      <c r="AH24" s="1">
        <f t="shared" si="25"/>
        <v>1.7461465903982193E-3</v>
      </c>
    </row>
    <row r="25" spans="1:34" x14ac:dyDescent="0.3">
      <c r="O25" s="80" t="s">
        <v>166</v>
      </c>
      <c r="P25" s="81">
        <f>SUM(P7:P24)</f>
        <v>22.643402060028205</v>
      </c>
      <c r="Q25" s="81">
        <f t="shared" ref="Q25:S25" si="38">SUM(Q7:Q24)</f>
        <v>13.637984487973812</v>
      </c>
      <c r="R25" s="81">
        <f t="shared" si="38"/>
        <v>10.35297115890822</v>
      </c>
      <c r="S25" s="81">
        <f t="shared" si="38"/>
        <v>8.5306121857741335</v>
      </c>
      <c r="T25" s="82" t="s">
        <v>167</v>
      </c>
      <c r="U25" s="82">
        <f t="shared" si="14"/>
        <v>1</v>
      </c>
      <c r="V25" s="82">
        <f t="shared" si="15"/>
        <v>1</v>
      </c>
      <c r="W25" s="82">
        <f t="shared" si="16"/>
        <v>1</v>
      </c>
      <c r="X25" s="82">
        <f t="shared" si="17"/>
        <v>1</v>
      </c>
    </row>
    <row r="28" spans="1:34" x14ac:dyDescent="0.3">
      <c r="B28" s="4" t="s">
        <v>34</v>
      </c>
      <c r="C28" s="4" t="s">
        <v>164</v>
      </c>
      <c r="D28" s="4"/>
      <c r="E28" s="4"/>
      <c r="G28" s="35" t="s">
        <v>165</v>
      </c>
      <c r="H28" s="4"/>
      <c r="I28" s="4"/>
      <c r="J28" s="4"/>
      <c r="K28" s="4"/>
      <c r="L28" s="4"/>
      <c r="M28" s="4"/>
      <c r="N28" s="4"/>
      <c r="O28" s="4"/>
      <c r="P28" s="4"/>
    </row>
    <row r="29" spans="1:34" x14ac:dyDescent="0.3">
      <c r="B29" s="1" t="s">
        <v>158</v>
      </c>
      <c r="C29" s="1" t="s">
        <v>168</v>
      </c>
    </row>
    <row r="30" spans="1:34" x14ac:dyDescent="0.3">
      <c r="B30" s="1" t="s">
        <v>67</v>
      </c>
      <c r="C30" s="1" t="s">
        <v>68</v>
      </c>
      <c r="G30" s="35"/>
      <c r="H30" s="35"/>
      <c r="I30" s="35"/>
      <c r="J30" s="35"/>
      <c r="K30" s="35"/>
      <c r="L30" s="37"/>
      <c r="M30" s="35"/>
      <c r="N30" s="35"/>
      <c r="O30" s="35"/>
    </row>
    <row r="31" spans="1:34" x14ac:dyDescent="0.3">
      <c r="B31" s="1" t="s">
        <v>66</v>
      </c>
      <c r="C31" s="1" t="s">
        <v>69</v>
      </c>
      <c r="G31" s="35"/>
      <c r="H31" s="35"/>
      <c r="I31" s="35"/>
      <c r="J31" s="35"/>
      <c r="K31" s="35"/>
      <c r="L31" s="37"/>
      <c r="M31" s="35"/>
      <c r="N31" s="35"/>
      <c r="O31" s="35"/>
    </row>
    <row r="32" spans="1:34" x14ac:dyDescent="0.3">
      <c r="B32" s="1" t="s">
        <v>35</v>
      </c>
      <c r="C32" s="1" t="s">
        <v>70</v>
      </c>
      <c r="G32" s="35"/>
      <c r="H32" s="35"/>
      <c r="I32" s="35"/>
      <c r="J32" s="35"/>
      <c r="K32" s="35"/>
      <c r="L32" s="37"/>
      <c r="M32" s="35"/>
      <c r="N32" s="35"/>
      <c r="O32" s="35"/>
    </row>
    <row r="33" spans="2:30" x14ac:dyDescent="0.3">
      <c r="B33" s="1" t="s">
        <v>203</v>
      </c>
      <c r="C33" s="1" t="s">
        <v>202</v>
      </c>
      <c r="G33" s="35"/>
      <c r="H33" s="35"/>
      <c r="I33" s="35"/>
      <c r="J33" s="35"/>
      <c r="K33" s="35"/>
      <c r="L33" s="37"/>
      <c r="M33" s="35"/>
      <c r="N33" s="35"/>
      <c r="O33" s="35"/>
    </row>
    <row r="34" spans="2:30" x14ac:dyDescent="0.3">
      <c r="B34" s="1" t="s">
        <v>73</v>
      </c>
      <c r="C34" s="1" t="s">
        <v>76</v>
      </c>
      <c r="G34" s="35"/>
      <c r="H34" s="35"/>
      <c r="I34" s="35"/>
      <c r="J34" s="35"/>
      <c r="K34" s="35"/>
      <c r="L34" s="37"/>
      <c r="M34" s="35"/>
      <c r="N34" s="35"/>
      <c r="O34" s="35"/>
    </row>
    <row r="35" spans="2:30" x14ac:dyDescent="0.3">
      <c r="B35" s="1" t="s">
        <v>74</v>
      </c>
      <c r="C35" s="1" t="s">
        <v>190</v>
      </c>
      <c r="L35" s="37"/>
      <c r="M35" s="35"/>
      <c r="N35" s="35"/>
      <c r="O35" s="35"/>
    </row>
    <row r="36" spans="2:30" x14ac:dyDescent="0.3">
      <c r="B36" s="1" t="s">
        <v>75</v>
      </c>
      <c r="C36" s="1" t="s">
        <v>204</v>
      </c>
      <c r="L36" s="37"/>
      <c r="M36" s="35"/>
      <c r="N36" s="35"/>
      <c r="O36" s="35"/>
    </row>
    <row r="44" spans="2:30" x14ac:dyDescent="0.3">
      <c r="N44" s="100"/>
      <c r="O44" s="100"/>
      <c r="P44" s="100"/>
      <c r="Q44" s="100"/>
      <c r="U44" s="100"/>
      <c r="V44" s="100"/>
      <c r="W44" s="100"/>
      <c r="X44" s="100"/>
      <c r="AA44" s="100"/>
      <c r="AB44" s="100"/>
      <c r="AC44" s="100"/>
      <c r="AD44" s="100"/>
    </row>
    <row r="45" spans="2:30" x14ac:dyDescent="0.3">
      <c r="N45" s="36"/>
      <c r="O45" s="36"/>
      <c r="P45" s="36"/>
      <c r="Q45" s="36"/>
      <c r="U45" s="36"/>
      <c r="V45" s="36"/>
      <c r="W45" s="36"/>
      <c r="X45" s="36"/>
    </row>
    <row r="46" spans="2:30" x14ac:dyDescent="0.3">
      <c r="N46" s="36"/>
      <c r="O46" s="36"/>
      <c r="P46" s="36"/>
      <c r="Q46" s="36"/>
      <c r="U46" s="60"/>
      <c r="V46" s="60"/>
      <c r="W46" s="60"/>
      <c r="X46" s="60"/>
      <c r="AA46" s="60"/>
      <c r="AB46" s="60"/>
      <c r="AC46" s="60"/>
      <c r="AD46" s="60"/>
    </row>
    <row r="47" spans="2:30" x14ac:dyDescent="0.3">
      <c r="N47" s="36"/>
      <c r="O47" s="36"/>
      <c r="P47" s="36"/>
      <c r="Q47" s="36"/>
      <c r="U47" s="60"/>
      <c r="V47" s="60"/>
      <c r="W47" s="60"/>
      <c r="X47" s="60"/>
      <c r="AA47" s="60"/>
      <c r="AB47" s="60"/>
      <c r="AC47" s="60"/>
      <c r="AD47" s="60"/>
    </row>
    <row r="48" spans="2:30" x14ac:dyDescent="0.3">
      <c r="N48" s="36"/>
      <c r="O48" s="36"/>
      <c r="P48" s="36"/>
      <c r="Q48" s="36"/>
      <c r="U48" s="60"/>
      <c r="V48" s="60"/>
      <c r="W48" s="60"/>
      <c r="X48" s="60"/>
      <c r="AA48" s="60"/>
      <c r="AB48" s="60"/>
      <c r="AC48" s="60"/>
      <c r="AD48" s="60"/>
    </row>
    <row r="49" spans="14:30" x14ac:dyDescent="0.3">
      <c r="N49" s="36"/>
      <c r="O49" s="36"/>
      <c r="P49" s="36"/>
      <c r="Q49" s="36"/>
      <c r="U49" s="60"/>
      <c r="V49" s="60"/>
      <c r="W49" s="60"/>
      <c r="X49" s="60"/>
      <c r="AA49" s="60"/>
      <c r="AB49" s="60"/>
      <c r="AC49" s="60"/>
      <c r="AD49" s="60"/>
    </row>
    <row r="50" spans="14:30" x14ac:dyDescent="0.3">
      <c r="N50" s="36"/>
      <c r="O50" s="36"/>
      <c r="P50" s="36"/>
      <c r="Q50" s="36"/>
      <c r="U50" s="60"/>
      <c r="V50" s="60"/>
      <c r="W50" s="60"/>
      <c r="X50" s="60"/>
      <c r="AA50" s="60"/>
      <c r="AB50" s="60"/>
      <c r="AC50" s="60"/>
      <c r="AD50" s="60"/>
    </row>
    <row r="51" spans="14:30" x14ac:dyDescent="0.3">
      <c r="N51" s="36"/>
      <c r="O51" s="36"/>
      <c r="P51" s="36"/>
      <c r="Q51" s="36"/>
      <c r="U51" s="60"/>
      <c r="V51" s="60"/>
      <c r="W51" s="60"/>
      <c r="X51" s="60"/>
      <c r="AA51" s="60"/>
      <c r="AB51" s="60"/>
      <c r="AC51" s="60"/>
      <c r="AD51" s="60"/>
    </row>
    <row r="52" spans="14:30" x14ac:dyDescent="0.3">
      <c r="N52" s="36"/>
      <c r="O52" s="36"/>
      <c r="P52" s="36"/>
      <c r="Q52" s="36"/>
      <c r="U52" s="60"/>
      <c r="V52" s="60"/>
      <c r="W52" s="60"/>
      <c r="X52" s="60"/>
      <c r="AA52" s="60"/>
      <c r="AB52" s="60"/>
      <c r="AC52" s="60"/>
      <c r="AD52" s="60"/>
    </row>
    <row r="53" spans="14:30" x14ac:dyDescent="0.3">
      <c r="N53" s="36"/>
      <c r="O53" s="36"/>
      <c r="P53" s="36"/>
      <c r="Q53" s="36"/>
      <c r="U53" s="60"/>
      <c r="V53" s="60"/>
      <c r="W53" s="60"/>
      <c r="X53" s="60"/>
      <c r="AA53" s="60"/>
      <c r="AB53" s="60"/>
      <c r="AC53" s="60"/>
      <c r="AD53" s="60"/>
    </row>
    <row r="54" spans="14:30" x14ac:dyDescent="0.3">
      <c r="N54" s="36"/>
      <c r="O54" s="36"/>
      <c r="P54" s="36"/>
      <c r="Q54" s="36"/>
      <c r="U54" s="60"/>
      <c r="V54" s="60"/>
      <c r="W54" s="60"/>
      <c r="X54" s="60"/>
      <c r="AA54" s="60"/>
      <c r="AB54" s="60"/>
      <c r="AC54" s="60"/>
      <c r="AD54" s="60"/>
    </row>
    <row r="55" spans="14:30" x14ac:dyDescent="0.3">
      <c r="N55" s="36"/>
      <c r="O55" s="36"/>
      <c r="P55" s="36"/>
      <c r="Q55" s="36"/>
      <c r="U55" s="60"/>
      <c r="V55" s="60"/>
      <c r="W55" s="60"/>
      <c r="X55" s="60"/>
      <c r="AA55" s="60"/>
      <c r="AB55" s="60"/>
      <c r="AC55" s="60"/>
      <c r="AD55" s="60"/>
    </row>
    <row r="56" spans="14:30" x14ac:dyDescent="0.3">
      <c r="N56" s="36"/>
      <c r="O56" s="36"/>
      <c r="P56" s="36"/>
      <c r="Q56" s="36"/>
      <c r="U56" s="60"/>
      <c r="V56" s="60"/>
      <c r="W56" s="60"/>
      <c r="X56" s="60"/>
      <c r="AA56" s="60"/>
      <c r="AB56" s="60"/>
      <c r="AC56" s="60"/>
      <c r="AD56" s="60"/>
    </row>
    <row r="57" spans="14:30" x14ac:dyDescent="0.3">
      <c r="N57" s="36"/>
      <c r="O57" s="36"/>
      <c r="P57" s="36"/>
      <c r="Q57" s="36"/>
      <c r="U57" s="60"/>
      <c r="V57" s="60"/>
      <c r="W57" s="60"/>
      <c r="X57" s="60"/>
      <c r="AA57" s="60"/>
      <c r="AB57" s="60"/>
      <c r="AC57" s="60"/>
      <c r="AD57" s="60"/>
    </row>
    <row r="58" spans="14:30" x14ac:dyDescent="0.3">
      <c r="N58" s="36"/>
      <c r="O58" s="36"/>
      <c r="P58" s="36"/>
      <c r="Q58" s="36"/>
      <c r="U58" s="60"/>
      <c r="V58" s="60"/>
      <c r="W58" s="60"/>
      <c r="X58" s="60"/>
      <c r="AA58" s="60"/>
      <c r="AB58" s="60"/>
      <c r="AC58" s="60"/>
      <c r="AD58" s="60"/>
    </row>
    <row r="59" spans="14:30" x14ac:dyDescent="0.3">
      <c r="N59" s="36"/>
      <c r="O59" s="36"/>
      <c r="P59" s="36"/>
      <c r="Q59" s="36"/>
      <c r="U59" s="60"/>
      <c r="V59" s="60"/>
      <c r="W59" s="60"/>
      <c r="X59" s="60"/>
      <c r="AA59" s="60"/>
      <c r="AB59" s="60"/>
      <c r="AC59" s="60"/>
      <c r="AD59" s="60"/>
    </row>
    <row r="60" spans="14:30" x14ac:dyDescent="0.3">
      <c r="N60" s="36"/>
      <c r="O60" s="36"/>
      <c r="P60" s="36"/>
      <c r="Q60" s="36"/>
      <c r="U60" s="60"/>
      <c r="V60" s="60"/>
      <c r="W60" s="60"/>
      <c r="X60" s="60"/>
      <c r="AA60" s="60"/>
      <c r="AB60" s="60"/>
      <c r="AC60" s="60"/>
      <c r="AD60" s="60"/>
    </row>
    <row r="61" spans="14:30" x14ac:dyDescent="0.3">
      <c r="N61" s="36"/>
      <c r="O61" s="36"/>
      <c r="P61" s="36"/>
      <c r="Q61" s="36"/>
      <c r="U61" s="60"/>
      <c r="V61" s="60"/>
      <c r="W61" s="60"/>
      <c r="X61" s="60"/>
      <c r="AA61" s="60"/>
      <c r="AB61" s="60"/>
      <c r="AC61" s="60"/>
      <c r="AD61" s="60"/>
    </row>
    <row r="62" spans="14:30" x14ac:dyDescent="0.3">
      <c r="N62" s="36"/>
      <c r="O62" s="36"/>
      <c r="P62" s="36"/>
      <c r="Q62" s="36"/>
      <c r="U62" s="60"/>
      <c r="V62" s="60"/>
      <c r="W62" s="60"/>
      <c r="X62" s="60"/>
      <c r="AA62" s="60"/>
      <c r="AB62" s="60"/>
      <c r="AC62" s="60"/>
      <c r="AD62" s="60"/>
    </row>
    <row r="63" spans="14:30" x14ac:dyDescent="0.3">
      <c r="N63" s="36"/>
      <c r="O63" s="36"/>
      <c r="P63" s="36"/>
      <c r="Q63" s="36"/>
      <c r="U63" s="60"/>
      <c r="V63" s="60"/>
      <c r="W63" s="60"/>
      <c r="X63" s="60"/>
      <c r="AA63" s="60"/>
      <c r="AB63" s="60"/>
      <c r="AC63" s="60"/>
      <c r="AD63" s="60"/>
    </row>
  </sheetData>
  <mergeCells count="12">
    <mergeCell ref="A1:F1"/>
    <mergeCell ref="B2:C2"/>
    <mergeCell ref="AE5:AH5"/>
    <mergeCell ref="N44:Q44"/>
    <mergeCell ref="U44:X44"/>
    <mergeCell ref="AA44:AD44"/>
    <mergeCell ref="Z5:AC5"/>
    <mergeCell ref="B5:E5"/>
    <mergeCell ref="H5:K5"/>
    <mergeCell ref="L5:O5"/>
    <mergeCell ref="P5:S5"/>
    <mergeCell ref="U5:X5"/>
  </mergeCells>
  <phoneticPr fontId="29" type="noConversion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4F66F-F644-46F0-93C8-EAA2D122CBDB}">
  <dimension ref="A1:Y86"/>
  <sheetViews>
    <sheetView topLeftCell="A25" zoomScaleNormal="100" workbookViewId="0">
      <selection activeCell="L46" sqref="L46"/>
    </sheetView>
  </sheetViews>
  <sheetFormatPr defaultRowHeight="15.5" x14ac:dyDescent="0.3"/>
  <cols>
    <col min="1" max="1" width="20.09765625" style="36" bestFit="1" customWidth="1"/>
    <col min="2" max="2" width="23.8984375" style="36" bestFit="1" customWidth="1"/>
    <col min="3" max="3" width="10.09765625" style="36" bestFit="1" customWidth="1"/>
    <col min="4" max="4" width="15.296875" style="36" bestFit="1" customWidth="1"/>
    <col min="5" max="5" width="10.19921875" style="36" bestFit="1" customWidth="1"/>
    <col min="6" max="8" width="10.5" style="36" bestFit="1" customWidth="1"/>
    <col min="9" max="9" width="10.69921875" style="36" customWidth="1"/>
    <col min="10" max="10" width="10.19921875" style="36" bestFit="1" customWidth="1"/>
    <col min="11" max="11" width="48.296875" style="36" bestFit="1" customWidth="1"/>
    <col min="12" max="25" width="10.69921875" style="36" customWidth="1"/>
    <col min="26" max="26" width="3.796875" style="36" customWidth="1"/>
    <col min="27" max="27" width="11.09765625" style="36" bestFit="1" customWidth="1"/>
    <col min="28" max="28" width="10" style="36" bestFit="1" customWidth="1"/>
    <col min="29" max="31" width="9.59765625" style="36" bestFit="1" customWidth="1"/>
    <col min="32" max="32" width="10" style="36" bestFit="1" customWidth="1"/>
    <col min="33" max="16384" width="8.796875" style="36"/>
  </cols>
  <sheetData>
    <row r="1" spans="1:25" x14ac:dyDescent="0.3">
      <c r="A1" s="88" t="s">
        <v>179</v>
      </c>
      <c r="B1" s="102" t="s">
        <v>185</v>
      </c>
      <c r="C1" s="102"/>
      <c r="D1" s="102"/>
      <c r="E1" s="102"/>
      <c r="F1" s="102"/>
      <c r="G1" s="102"/>
      <c r="H1" s="102"/>
      <c r="I1" s="69"/>
      <c r="J1" s="69"/>
      <c r="K1" s="69"/>
      <c r="U1" s="69"/>
      <c r="V1" s="69"/>
      <c r="W1" s="69"/>
      <c r="X1" s="69"/>
      <c r="Y1" s="69"/>
    </row>
    <row r="2" spans="1:25" x14ac:dyDescent="0.3">
      <c r="A2" s="58" t="s">
        <v>172</v>
      </c>
      <c r="I2" s="69"/>
      <c r="L2" s="69"/>
      <c r="M2" s="69"/>
    </row>
    <row r="3" spans="1:25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  <c r="L3" s="1"/>
    </row>
    <row r="4" spans="1:25" x14ac:dyDescent="0.3">
      <c r="A4" s="36" t="s">
        <v>9</v>
      </c>
      <c r="B4" s="36">
        <v>2.66323E-4</v>
      </c>
      <c r="C4" s="36">
        <v>2.9864900000000002E-7</v>
      </c>
      <c r="D4" s="36">
        <f>lnq_iC7!U7</f>
        <v>6.841428546734174E-2</v>
      </c>
      <c r="E4" s="36">
        <f t="shared" ref="E4:E12" si="0">B4*D4</f>
        <v>1.8220297748518856E-5</v>
      </c>
      <c r="F4" s="36">
        <f t="shared" ref="F4:F12" si="1">E4/$E$13</f>
        <v>6.0638954113330083E-2</v>
      </c>
      <c r="G4" s="36">
        <f>F4/(1-F4)</f>
        <v>6.4553405081953896E-2</v>
      </c>
      <c r="H4" s="36">
        <f>G4/$G$4</f>
        <v>1</v>
      </c>
      <c r="J4" s="1" t="s">
        <v>73</v>
      </c>
      <c r="K4" s="1" t="s">
        <v>76</v>
      </c>
    </row>
    <row r="5" spans="1:25" x14ac:dyDescent="0.3">
      <c r="A5" s="36" t="s">
        <v>10</v>
      </c>
      <c r="B5" s="36">
        <v>3.0624899999999997E-4</v>
      </c>
      <c r="C5" s="36">
        <v>7.2392399999999999E-7</v>
      </c>
      <c r="D5" s="36">
        <f>lnq_iC7!U8</f>
        <v>0.21550541413855068</v>
      </c>
      <c r="E5" s="36">
        <f t="shared" si="0"/>
        <v>6.5998317574517004E-5</v>
      </c>
      <c r="F5" s="36">
        <f t="shared" si="1"/>
        <v>0.21964893253643206</v>
      </c>
      <c r="G5" s="36">
        <f t="shared" ref="G5:G68" si="2">F5/(1-F5)</f>
        <v>0.28147450768584581</v>
      </c>
      <c r="H5" s="36">
        <f t="shared" ref="H5:H12" si="3">G5/$G$4</f>
        <v>4.3603355598128299</v>
      </c>
      <c r="J5" s="36" t="s">
        <v>80</v>
      </c>
      <c r="K5" s="1" t="s">
        <v>91</v>
      </c>
      <c r="L5" s="1"/>
    </row>
    <row r="6" spans="1:25" x14ac:dyDescent="0.3">
      <c r="A6" s="36" t="s">
        <v>11</v>
      </c>
      <c r="B6" s="36">
        <v>3.24099E-4</v>
      </c>
      <c r="C6" s="36">
        <v>1.23984E-6</v>
      </c>
      <c r="D6" s="36">
        <f>lnq_iC7!U9</f>
        <v>0.20544482719478788</v>
      </c>
      <c r="E6" s="36">
        <f t="shared" si="0"/>
        <v>6.6584463049003558E-5</v>
      </c>
      <c r="F6" s="36">
        <f t="shared" si="1"/>
        <v>0.22159968268451982</v>
      </c>
      <c r="G6" s="36">
        <f t="shared" si="2"/>
        <v>0.28468601278165589</v>
      </c>
      <c r="H6" s="36">
        <f t="shared" si="3"/>
        <v>4.4100851445439977</v>
      </c>
      <c r="J6" s="1" t="s">
        <v>74</v>
      </c>
      <c r="K6" s="1" t="s">
        <v>169</v>
      </c>
      <c r="L6" s="1"/>
    </row>
    <row r="7" spans="1:25" x14ac:dyDescent="0.3">
      <c r="A7" s="36" t="s">
        <v>16</v>
      </c>
      <c r="B7" s="36">
        <v>3.4066800000000003E-4</v>
      </c>
      <c r="C7" s="36">
        <v>4.1764999999999998E-7</v>
      </c>
      <c r="D7" s="36">
        <f>lnq_iC7!U10</f>
        <v>1.6760162594900201E-2</v>
      </c>
      <c r="E7" s="36">
        <f t="shared" si="0"/>
        <v>5.7096510708794619E-6</v>
      </c>
      <c r="F7" s="36">
        <f t="shared" si="1"/>
        <v>1.9002283830313958E-2</v>
      </c>
      <c r="G7" s="36">
        <f t="shared" si="2"/>
        <v>1.9370365004017072E-2</v>
      </c>
      <c r="H7" s="36">
        <f t="shared" si="3"/>
        <v>0.3000672850553025</v>
      </c>
      <c r="J7" s="1" t="s">
        <v>75</v>
      </c>
      <c r="K7" s="1" t="s">
        <v>170</v>
      </c>
    </row>
    <row r="8" spans="1:25" x14ac:dyDescent="0.3">
      <c r="A8" s="36" t="s">
        <v>12</v>
      </c>
      <c r="B8" s="36">
        <v>2.1953000000000001E-4</v>
      </c>
      <c r="C8" s="36">
        <v>7.0965700000000004E-7</v>
      </c>
      <c r="D8" s="36">
        <f>lnq_iC7!U11</f>
        <v>0.18391304410954334</v>
      </c>
      <c r="E8" s="36">
        <f t="shared" si="0"/>
        <v>4.0374430573368053E-5</v>
      </c>
      <c r="F8" s="36">
        <f t="shared" si="1"/>
        <v>0.13437010068012298</v>
      </c>
      <c r="G8" s="36">
        <f t="shared" si="2"/>
        <v>0.15522811860553476</v>
      </c>
      <c r="H8" s="36">
        <f t="shared" si="3"/>
        <v>2.4046464846968894</v>
      </c>
    </row>
    <row r="9" spans="1:25" x14ac:dyDescent="0.3">
      <c r="A9" s="36" t="s">
        <v>13</v>
      </c>
      <c r="B9" s="36">
        <v>3.7914099999999999E-4</v>
      </c>
      <c r="C9" s="36">
        <v>1.43032E-6</v>
      </c>
      <c r="D9" s="36">
        <f>lnq_iC7!U12</f>
        <v>9.3701234446066498E-2</v>
      </c>
      <c r="E9" s="36">
        <f t="shared" si="0"/>
        <v>3.5525979729116096E-5</v>
      </c>
      <c r="F9" s="36">
        <f t="shared" si="1"/>
        <v>0.11823397643433611</v>
      </c>
      <c r="G9" s="36">
        <f t="shared" si="2"/>
        <v>0.13408769818123004</v>
      </c>
      <c r="H9" s="36">
        <f t="shared" si="3"/>
        <v>2.0771591833304339</v>
      </c>
    </row>
    <row r="10" spans="1:25" x14ac:dyDescent="0.3">
      <c r="A10" s="36" t="s">
        <v>14</v>
      </c>
      <c r="B10" s="36">
        <v>3.84781E-4</v>
      </c>
      <c r="C10" s="36">
        <v>8.4894699999999996E-7</v>
      </c>
      <c r="D10" s="36">
        <f>lnq_iC7!U13</f>
        <v>0.11035106814318356</v>
      </c>
      <c r="E10" s="36">
        <f t="shared" si="0"/>
        <v>4.2460994351202312E-5</v>
      </c>
      <c r="F10" s="36">
        <f t="shared" si="1"/>
        <v>0.1413143914334897</v>
      </c>
      <c r="G10" s="36">
        <f t="shared" si="2"/>
        <v>0.16457058325386392</v>
      </c>
      <c r="H10" s="36">
        <f t="shared" si="3"/>
        <v>2.5493710679542469</v>
      </c>
    </row>
    <row r="11" spans="1:25" x14ac:dyDescent="0.3">
      <c r="A11" s="36" t="s">
        <v>15</v>
      </c>
      <c r="B11" s="36">
        <v>2.3473100000000001E-4</v>
      </c>
      <c r="C11" s="36">
        <v>9.3010800000000001E-7</v>
      </c>
      <c r="D11" s="36">
        <f>lnq_iC7!U14</f>
        <v>6.5880209782250662E-2</v>
      </c>
      <c r="E11" s="36">
        <f t="shared" si="0"/>
        <v>1.5464127522397481E-5</v>
      </c>
      <c r="F11" s="36">
        <f t="shared" si="1"/>
        <v>5.1466146831194041E-2</v>
      </c>
      <c r="G11" s="36">
        <f t="shared" si="2"/>
        <v>5.4258629419771338E-2</v>
      </c>
      <c r="H11" s="36">
        <f t="shared" si="3"/>
        <v>0.84052311959202142</v>
      </c>
    </row>
    <row r="12" spans="1:25" x14ac:dyDescent="0.3">
      <c r="A12" s="36" t="s">
        <v>17</v>
      </c>
      <c r="B12" s="36">
        <v>2.5315100000000002E-4</v>
      </c>
      <c r="C12" s="36">
        <v>7.8995499999999998E-7</v>
      </c>
      <c r="D12" s="36">
        <f>lnq_iC7!U15</f>
        <v>4.0029754123375283E-2</v>
      </c>
      <c r="E12" s="36">
        <f t="shared" si="0"/>
        <v>1.0133572286086576E-5</v>
      </c>
      <c r="F12" s="36">
        <f t="shared" si="1"/>
        <v>3.3725531456261178E-2</v>
      </c>
      <c r="G12" s="36">
        <f t="shared" si="2"/>
        <v>3.490264159321993E-2</v>
      </c>
      <c r="H12" s="36">
        <f t="shared" si="3"/>
        <v>0.54067855210595339</v>
      </c>
    </row>
    <row r="13" spans="1:25" x14ac:dyDescent="0.3">
      <c r="D13" s="57" t="s">
        <v>171</v>
      </c>
      <c r="E13" s="57">
        <f>SUM(E4:E12)</f>
        <v>3.0047183390508942E-4</v>
      </c>
    </row>
    <row r="14" spans="1:25" x14ac:dyDescent="0.3">
      <c r="A14" s="58" t="s">
        <v>173</v>
      </c>
      <c r="I14" s="69"/>
      <c r="J14" s="69"/>
      <c r="K14" s="69"/>
      <c r="L14" s="69"/>
      <c r="M14" s="69"/>
    </row>
    <row r="15" spans="1:25" x14ac:dyDescent="0.3">
      <c r="B15" s="36" t="s">
        <v>205</v>
      </c>
      <c r="C15" s="36" t="s">
        <v>78</v>
      </c>
      <c r="D15" s="36" t="s">
        <v>73</v>
      </c>
      <c r="E15" s="36" t="s">
        <v>79</v>
      </c>
      <c r="F15" s="36" t="s">
        <v>80</v>
      </c>
      <c r="G15" s="36" t="s">
        <v>74</v>
      </c>
      <c r="H15" s="36" t="s">
        <v>75</v>
      </c>
    </row>
    <row r="16" spans="1:25" x14ac:dyDescent="0.3">
      <c r="A16" s="36" t="s">
        <v>9</v>
      </c>
      <c r="B16" s="36">
        <v>1.8553E-3</v>
      </c>
      <c r="C16" s="36">
        <v>7.4823100000000002E-6</v>
      </c>
      <c r="D16" s="36">
        <f>lnq_iC7!U7</f>
        <v>6.841428546734174E-2</v>
      </c>
      <c r="E16" s="36">
        <f t="shared" ref="E16:E24" si="4">B16*D16</f>
        <v>1.2692902382755914E-4</v>
      </c>
      <c r="F16" s="36">
        <f t="shared" ref="F16:F24" si="5">E16/$E$25</f>
        <v>3.2139054611134331E-2</v>
      </c>
      <c r="G16" s="36">
        <f t="shared" si="2"/>
        <v>3.3206272826951967E-2</v>
      </c>
      <c r="H16" s="36">
        <f>G16/$G$16</f>
        <v>1</v>
      </c>
    </row>
    <row r="17" spans="1:13" x14ac:dyDescent="0.3">
      <c r="A17" s="36" t="s">
        <v>10</v>
      </c>
      <c r="B17" s="36">
        <v>3.2384499999999999E-3</v>
      </c>
      <c r="C17" s="36">
        <v>1.3047199999999999E-5</v>
      </c>
      <c r="D17" s="36">
        <f>lnq_iC7!U8</f>
        <v>0.21550541413855068</v>
      </c>
      <c r="E17" s="36">
        <f t="shared" si="4"/>
        <v>6.9790350841698943E-4</v>
      </c>
      <c r="F17" s="36">
        <f t="shared" si="5"/>
        <v>0.17671260909394801</v>
      </c>
      <c r="G17" s="36">
        <f t="shared" si="2"/>
        <v>0.21464267647712981</v>
      </c>
      <c r="H17" s="36">
        <f t="shared" ref="H17:H24" si="6">G17/$G$16</f>
        <v>6.4639195610931219</v>
      </c>
    </row>
    <row r="18" spans="1:13" x14ac:dyDescent="0.3">
      <c r="A18" s="36" t="s">
        <v>11</v>
      </c>
      <c r="B18" s="36">
        <v>3.99666E-3</v>
      </c>
      <c r="C18" s="36">
        <v>1.3175E-5</v>
      </c>
      <c r="D18" s="36">
        <f>lnq_iC7!U9</f>
        <v>0.20544482719478788</v>
      </c>
      <c r="E18" s="36">
        <f t="shared" si="4"/>
        <v>8.2109312305632095E-4</v>
      </c>
      <c r="F18" s="36">
        <f t="shared" si="5"/>
        <v>0.2079048268628082</v>
      </c>
      <c r="G18" s="36">
        <f t="shared" si="2"/>
        <v>0.26247455345470061</v>
      </c>
      <c r="H18" s="36">
        <f t="shared" si="6"/>
        <v>7.9043665882809462</v>
      </c>
    </row>
    <row r="19" spans="1:13" x14ac:dyDescent="0.3">
      <c r="A19" s="36" t="s">
        <v>16</v>
      </c>
      <c r="B19" s="36">
        <v>4.9873799999999996E-3</v>
      </c>
      <c r="C19" s="36">
        <v>3.4058499999999999E-5</v>
      </c>
      <c r="D19" s="36">
        <f>lnq_iC7!U10</f>
        <v>1.6760162594900201E-2</v>
      </c>
      <c r="E19" s="36">
        <f t="shared" si="4"/>
        <v>8.3589299722553351E-5</v>
      </c>
      <c r="F19" s="36">
        <f t="shared" si="5"/>
        <v>2.1165222796792064E-2</v>
      </c>
      <c r="G19" s="36">
        <f t="shared" si="2"/>
        <v>2.1622875780187085E-2</v>
      </c>
      <c r="H19" s="36">
        <f t="shared" si="6"/>
        <v>0.65116840703172252</v>
      </c>
    </row>
    <row r="20" spans="1:13" x14ac:dyDescent="0.3">
      <c r="A20" s="36" t="s">
        <v>12</v>
      </c>
      <c r="B20" s="36">
        <v>2.5578699999999998E-3</v>
      </c>
      <c r="C20" s="36">
        <v>1.5742900000000001E-5</v>
      </c>
      <c r="D20" s="36">
        <f>lnq_iC7!U11</f>
        <v>0.18391304410954334</v>
      </c>
      <c r="E20" s="36">
        <f t="shared" si="4"/>
        <v>4.7042565813647762E-4</v>
      </c>
      <c r="F20" s="36">
        <f t="shared" si="5"/>
        <v>0.11911409590502484</v>
      </c>
      <c r="G20" s="36">
        <f t="shared" si="2"/>
        <v>0.1352207991424304</v>
      </c>
      <c r="H20" s="36">
        <f t="shared" si="6"/>
        <v>4.0721462431844522</v>
      </c>
    </row>
    <row r="21" spans="1:13" x14ac:dyDescent="0.3">
      <c r="A21" s="36" t="s">
        <v>13</v>
      </c>
      <c r="B21" s="36">
        <v>6.7611499999999996E-3</v>
      </c>
      <c r="C21" s="36">
        <v>8.653E-6</v>
      </c>
      <c r="D21" s="36">
        <f>lnq_iC7!U12</f>
        <v>9.3701234446066498E-2</v>
      </c>
      <c r="E21" s="36">
        <f t="shared" si="4"/>
        <v>6.335281012750225E-4</v>
      </c>
      <c r="F21" s="36">
        <f t="shared" si="5"/>
        <v>0.16041243862576179</v>
      </c>
      <c r="G21" s="36">
        <f t="shared" si="2"/>
        <v>0.19106099947836111</v>
      </c>
      <c r="H21" s="36">
        <f t="shared" si="6"/>
        <v>5.7537622627519314</v>
      </c>
    </row>
    <row r="22" spans="1:13" x14ac:dyDescent="0.3">
      <c r="A22" s="36" t="s">
        <v>14</v>
      </c>
      <c r="B22" s="36">
        <v>6.3486799999999998E-3</v>
      </c>
      <c r="C22" s="36">
        <v>2.7025600000000001E-5</v>
      </c>
      <c r="D22" s="36">
        <f>lnq_iC7!U13</f>
        <v>0.11035106814318356</v>
      </c>
      <c r="E22" s="36">
        <f t="shared" si="4"/>
        <v>7.0058361929926656E-4</v>
      </c>
      <c r="F22" s="36">
        <f t="shared" si="5"/>
        <v>0.17739122638266536</v>
      </c>
      <c r="G22" s="36">
        <f t="shared" si="2"/>
        <v>0.21564470507967753</v>
      </c>
      <c r="H22" s="36">
        <f t="shared" si="6"/>
        <v>6.4940954440586562</v>
      </c>
    </row>
    <row r="23" spans="1:13" x14ac:dyDescent="0.3">
      <c r="A23" s="36" t="s">
        <v>15</v>
      </c>
      <c r="B23" s="36">
        <v>3.5901000000000001E-3</v>
      </c>
      <c r="C23" s="36">
        <v>1.24541E-5</v>
      </c>
      <c r="D23" s="36">
        <f>lnq_iC7!U14</f>
        <v>6.5880209782250662E-2</v>
      </c>
      <c r="E23" s="36">
        <f t="shared" si="4"/>
        <v>2.3651654113925812E-4</v>
      </c>
      <c r="F23" s="36">
        <f t="shared" si="5"/>
        <v>5.9887154276378959E-2</v>
      </c>
      <c r="G23" s="36">
        <f t="shared" si="2"/>
        <v>6.370209124233675E-2</v>
      </c>
      <c r="H23" s="36">
        <f t="shared" si="6"/>
        <v>1.9183752291113132</v>
      </c>
    </row>
    <row r="24" spans="1:13" x14ac:dyDescent="0.3">
      <c r="A24" s="36" t="s">
        <v>17</v>
      </c>
      <c r="B24" s="36">
        <v>4.4667099999999996E-3</v>
      </c>
      <c r="C24" s="36">
        <v>2.6696800000000002E-5</v>
      </c>
      <c r="D24" s="36">
        <f>lnq_iC7!U15</f>
        <v>4.0029754123375283E-2</v>
      </c>
      <c r="E24" s="36">
        <f t="shared" si="4"/>
        <v>1.7880130304042158E-4</v>
      </c>
      <c r="F24" s="36">
        <f t="shared" si="5"/>
        <v>4.5273371445486467E-2</v>
      </c>
      <c r="G24" s="36">
        <f t="shared" si="2"/>
        <v>4.7420245849884579E-2</v>
      </c>
      <c r="H24" s="36">
        <f t="shared" si="6"/>
        <v>1.4280508413878898</v>
      </c>
    </row>
    <row r="25" spans="1:13" x14ac:dyDescent="0.3">
      <c r="D25" s="57" t="s">
        <v>171</v>
      </c>
      <c r="E25" s="57">
        <f>SUM(E16:E24)</f>
        <v>3.9493701779138692E-3</v>
      </c>
    </row>
    <row r="26" spans="1:13" x14ac:dyDescent="0.3">
      <c r="A26" s="58" t="s">
        <v>174</v>
      </c>
      <c r="I26" s="69"/>
      <c r="J26" s="69"/>
      <c r="K26" s="69"/>
      <c r="L26" s="69"/>
      <c r="M26" s="69"/>
    </row>
    <row r="27" spans="1:13" x14ac:dyDescent="0.3">
      <c r="B27" s="36" t="s">
        <v>205</v>
      </c>
      <c r="C27" s="36" t="s">
        <v>78</v>
      </c>
      <c r="D27" s="36" t="s">
        <v>73</v>
      </c>
      <c r="E27" s="36" t="s">
        <v>79</v>
      </c>
      <c r="F27" s="36" t="s">
        <v>80</v>
      </c>
      <c r="G27" s="36" t="s">
        <v>74</v>
      </c>
      <c r="H27" s="36" t="s">
        <v>75</v>
      </c>
    </row>
    <row r="28" spans="1:13" x14ac:dyDescent="0.3">
      <c r="A28" s="36" t="s">
        <v>9</v>
      </c>
      <c r="B28" s="36">
        <v>1.0292000000000001E-2</v>
      </c>
      <c r="C28" s="36">
        <v>3.3571300000000002E-5</v>
      </c>
      <c r="D28" s="36">
        <f>lnq_iC7!U7</f>
        <v>6.841428546734174E-2</v>
      </c>
      <c r="E28" s="36">
        <f t="shared" ref="E28:E36" si="7">B28*D28</f>
        <v>7.0411982602988123E-4</v>
      </c>
      <c r="F28" s="36">
        <f t="shared" ref="F28:F36" si="8">E28/$E$37</f>
        <v>0.18474166981138268</v>
      </c>
      <c r="G28" s="36">
        <f t="shared" si="2"/>
        <v>0.22660506856598575</v>
      </c>
      <c r="H28" s="36">
        <f>G28/$G$28</f>
        <v>1</v>
      </c>
    </row>
    <row r="29" spans="1:13" x14ac:dyDescent="0.3">
      <c r="A29" s="36" t="s">
        <v>10</v>
      </c>
      <c r="B29" s="36">
        <v>6.2811300000000002E-3</v>
      </c>
      <c r="C29" s="36">
        <v>2.65197E-5</v>
      </c>
      <c r="D29" s="36">
        <f>lnq_iC7!U8</f>
        <v>0.21550541413855068</v>
      </c>
      <c r="E29" s="36">
        <f t="shared" si="7"/>
        <v>1.3536175219080748E-3</v>
      </c>
      <c r="F29" s="36">
        <f t="shared" si="8"/>
        <v>0.35515199549661769</v>
      </c>
      <c r="G29" s="36">
        <f t="shared" si="2"/>
        <v>0.55075303484909033</v>
      </c>
      <c r="H29" s="36">
        <f t="shared" ref="H29:H36" si="9">G29/$G$28</f>
        <v>2.430453291863218</v>
      </c>
    </row>
    <row r="30" spans="1:13" x14ac:dyDescent="0.3">
      <c r="A30" s="36" t="s">
        <v>11</v>
      </c>
      <c r="B30" s="36">
        <v>4.3413699999999998E-3</v>
      </c>
      <c r="C30" s="36">
        <v>1.49834E-5</v>
      </c>
      <c r="D30" s="36">
        <f>lnq_iC7!U9</f>
        <v>0.20544482719478788</v>
      </c>
      <c r="E30" s="36">
        <f t="shared" si="7"/>
        <v>8.919120094386362E-4</v>
      </c>
      <c r="F30" s="36">
        <f t="shared" si="8"/>
        <v>0.23401317198747185</v>
      </c>
      <c r="G30" s="36">
        <f t="shared" si="2"/>
        <v>0.30550547793968647</v>
      </c>
      <c r="H30" s="36">
        <f t="shared" si="9"/>
        <v>1.3481846627394634</v>
      </c>
    </row>
    <row r="31" spans="1:13" x14ac:dyDescent="0.3">
      <c r="A31" s="36" t="s">
        <v>16</v>
      </c>
      <c r="B31" s="36">
        <v>1.7165699999999999E-3</v>
      </c>
      <c r="C31" s="36">
        <v>1.7379799999999999E-5</v>
      </c>
      <c r="D31" s="36">
        <f>lnq_iC7!U10</f>
        <v>1.6760162594900201E-2</v>
      </c>
      <c r="E31" s="36">
        <f t="shared" si="7"/>
        <v>2.8769992305527836E-5</v>
      </c>
      <c r="F31" s="36">
        <f t="shared" si="8"/>
        <v>7.5484544284913895E-3</v>
      </c>
      <c r="G31" s="36">
        <f t="shared" si="2"/>
        <v>7.6058669686937426E-3</v>
      </c>
      <c r="H31" s="36">
        <f t="shared" si="9"/>
        <v>3.3564416792729285E-2</v>
      </c>
    </row>
    <row r="32" spans="1:13" x14ac:dyDescent="0.3">
      <c r="A32" s="36" t="s">
        <v>12</v>
      </c>
      <c r="B32" s="36">
        <v>7.0843399999999997E-4</v>
      </c>
      <c r="C32" s="36">
        <v>6.9447200000000003E-6</v>
      </c>
      <c r="D32" s="36">
        <f>lnq_iC7!U11</f>
        <v>0.18391304410954334</v>
      </c>
      <c r="E32" s="36">
        <f t="shared" si="7"/>
        <v>1.3029025349070022E-4</v>
      </c>
      <c r="F32" s="36">
        <f t="shared" si="8"/>
        <v>3.4184577823546204E-2</v>
      </c>
      <c r="G32" s="36">
        <f t="shared" si="2"/>
        <v>3.5394524707952638E-2</v>
      </c>
      <c r="H32" s="36">
        <f t="shared" si="9"/>
        <v>0.15619476180271763</v>
      </c>
    </row>
    <row r="33" spans="1:13" x14ac:dyDescent="0.3">
      <c r="A33" s="36" t="s">
        <v>13</v>
      </c>
      <c r="B33" s="36">
        <v>2.4798899999999998E-3</v>
      </c>
      <c r="C33" s="36">
        <v>9.6427199999999997E-6</v>
      </c>
      <c r="D33" s="36">
        <f>lnq_iC7!U12</f>
        <v>9.3701234446066498E-2</v>
      </c>
      <c r="E33" s="36">
        <f t="shared" si="7"/>
        <v>2.3236875429045583E-4</v>
      </c>
      <c r="F33" s="36">
        <f t="shared" si="8"/>
        <v>6.0967167934549718E-2</v>
      </c>
      <c r="G33" s="36">
        <f t="shared" si="2"/>
        <v>6.4925491263654059E-2</v>
      </c>
      <c r="H33" s="36">
        <f t="shared" si="9"/>
        <v>0.28651385282120567</v>
      </c>
    </row>
    <row r="34" spans="1:13" x14ac:dyDescent="0.3">
      <c r="A34" s="36" t="s">
        <v>14</v>
      </c>
      <c r="B34" s="36">
        <v>3.9240999999999998E-3</v>
      </c>
      <c r="C34" s="36">
        <v>5.7104000000000004E-6</v>
      </c>
      <c r="D34" s="36">
        <f>lnq_iC7!U13</f>
        <v>0.11035106814318356</v>
      </c>
      <c r="E34" s="36">
        <f t="shared" si="7"/>
        <v>4.3302862650066657E-4</v>
      </c>
      <c r="F34" s="36">
        <f t="shared" si="8"/>
        <v>0.11361479762177261</v>
      </c>
      <c r="G34" s="36">
        <f t="shared" si="2"/>
        <v>0.12817767864009569</v>
      </c>
      <c r="H34" s="36">
        <f t="shared" si="9"/>
        <v>0.56564347589944253</v>
      </c>
    </row>
    <row r="35" spans="1:13" x14ac:dyDescent="0.3">
      <c r="A35" s="36" t="s">
        <v>15</v>
      </c>
      <c r="B35" s="36">
        <v>4.2023199999999998E-4</v>
      </c>
      <c r="C35" s="36">
        <v>3.0432400000000002E-6</v>
      </c>
      <c r="D35" s="36">
        <f>lnq_iC7!U14</f>
        <v>6.5880209782250662E-2</v>
      </c>
      <c r="E35" s="36">
        <f t="shared" si="7"/>
        <v>2.768497231721476E-5</v>
      </c>
      <c r="F35" s="36">
        <f t="shared" si="8"/>
        <v>7.2637750358517938E-3</v>
      </c>
      <c r="G35" s="36">
        <f t="shared" si="2"/>
        <v>7.3169235222721105E-3</v>
      </c>
      <c r="H35" s="36">
        <f t="shared" si="9"/>
        <v>3.2289319778129655E-2</v>
      </c>
    </row>
    <row r="36" spans="1:13" x14ac:dyDescent="0.3">
      <c r="A36" s="36" t="s">
        <v>17</v>
      </c>
      <c r="B36" s="36">
        <v>2.39404E-4</v>
      </c>
      <c r="C36" s="36">
        <v>2.6145000000000001E-6</v>
      </c>
      <c r="D36" s="36">
        <f>lnq_iC7!U15</f>
        <v>4.0029754123375283E-2</v>
      </c>
      <c r="E36" s="36">
        <f t="shared" si="7"/>
        <v>9.5832832561525367E-6</v>
      </c>
      <c r="F36" s="36">
        <f t="shared" si="8"/>
        <v>2.5143898603161205E-3</v>
      </c>
      <c r="G36" s="36">
        <f t="shared" si="2"/>
        <v>2.520727953122066E-3</v>
      </c>
      <c r="H36" s="36">
        <f t="shared" si="9"/>
        <v>1.1123881601915927E-2</v>
      </c>
    </row>
    <row r="37" spans="1:13" x14ac:dyDescent="0.3">
      <c r="D37" s="57" t="s">
        <v>171</v>
      </c>
      <c r="E37" s="57">
        <f>SUM(E28:E36)</f>
        <v>3.8113752395373098E-3</v>
      </c>
    </row>
    <row r="38" spans="1:13" x14ac:dyDescent="0.3">
      <c r="A38" s="58" t="s">
        <v>175</v>
      </c>
      <c r="I38" s="69"/>
      <c r="J38" s="69"/>
      <c r="K38" s="69"/>
      <c r="L38" s="69"/>
      <c r="M38" s="69"/>
    </row>
    <row r="39" spans="1:13" x14ac:dyDescent="0.3">
      <c r="B39" s="36" t="s">
        <v>205</v>
      </c>
      <c r="C39" s="36" t="s">
        <v>78</v>
      </c>
      <c r="D39" s="36" t="s">
        <v>73</v>
      </c>
      <c r="E39" s="36" t="s">
        <v>79</v>
      </c>
      <c r="F39" s="36" t="s">
        <v>80</v>
      </c>
      <c r="G39" s="36" t="s">
        <v>74</v>
      </c>
      <c r="H39" s="36" t="s">
        <v>75</v>
      </c>
    </row>
    <row r="40" spans="1:13" x14ac:dyDescent="0.3">
      <c r="A40" s="36" t="s">
        <v>9</v>
      </c>
      <c r="B40" s="36">
        <v>9.1330400000000003E-3</v>
      </c>
      <c r="C40" s="36">
        <v>2.57357E-4</v>
      </c>
      <c r="D40" s="36">
        <f>lnq_iC7!U7</f>
        <v>6.841428546734174E-2</v>
      </c>
      <c r="E40" s="36">
        <f t="shared" ref="E40:E48" si="10">B40*D40</f>
        <v>6.2483040574465082E-4</v>
      </c>
      <c r="F40" s="36">
        <f t="shared" ref="F40:F48" si="11">E40/$E$49</f>
        <v>0.24998649400763429</v>
      </c>
      <c r="G40" s="36">
        <f t="shared" si="2"/>
        <v>0.33330932311261452</v>
      </c>
      <c r="H40" s="36">
        <f>G40/$G$40</f>
        <v>1</v>
      </c>
    </row>
    <row r="41" spans="1:13" x14ac:dyDescent="0.3">
      <c r="A41" s="36" t="s">
        <v>10</v>
      </c>
      <c r="B41" s="36">
        <v>4.4589399999999998E-3</v>
      </c>
      <c r="C41" s="36">
        <v>8.12206E-5</v>
      </c>
      <c r="D41" s="36">
        <f>lnq_iC7!U8</f>
        <v>0.21550541413855068</v>
      </c>
      <c r="E41" s="36">
        <f t="shared" si="10"/>
        <v>9.6092571131894912E-4</v>
      </c>
      <c r="F41" s="36">
        <f t="shared" si="11"/>
        <v>0.38445384117972348</v>
      </c>
      <c r="G41" s="36">
        <f t="shared" si="2"/>
        <v>0.6245735363153716</v>
      </c>
      <c r="H41" s="36">
        <f t="shared" ref="H41:H48" si="12">G41/$G$40</f>
        <v>1.8738555840046163</v>
      </c>
    </row>
    <row r="42" spans="1:13" x14ac:dyDescent="0.3">
      <c r="A42" s="36" t="s">
        <v>11</v>
      </c>
      <c r="B42" s="36">
        <v>3.0488099999999999E-3</v>
      </c>
      <c r="C42" s="36">
        <v>1.32488E-4</v>
      </c>
      <c r="D42" s="36">
        <f>lnq_iC7!U9</f>
        <v>0.20544482719478788</v>
      </c>
      <c r="E42" s="36">
        <f t="shared" si="10"/>
        <v>6.2636224359974117E-4</v>
      </c>
      <c r="F42" s="36">
        <f t="shared" si="11"/>
        <v>0.25059936234960595</v>
      </c>
      <c r="G42" s="36">
        <f t="shared" si="2"/>
        <v>0.33439971860087214</v>
      </c>
      <c r="H42" s="36">
        <f t="shared" si="12"/>
        <v>1.0032714221074734</v>
      </c>
    </row>
    <row r="43" spans="1:13" x14ac:dyDescent="0.3">
      <c r="A43" s="36" t="s">
        <v>16</v>
      </c>
      <c r="B43" s="36">
        <v>1.19921E-3</v>
      </c>
      <c r="C43" s="36">
        <v>2.16773E-5</v>
      </c>
      <c r="D43" s="36">
        <f>lnq_iC7!U10</f>
        <v>1.6760162594900201E-2</v>
      </c>
      <c r="E43" s="36">
        <f t="shared" si="10"/>
        <v>2.009895458543027E-5</v>
      </c>
      <c r="F43" s="36">
        <f t="shared" si="11"/>
        <v>8.0413295253171854E-3</v>
      </c>
      <c r="G43" s="36">
        <f t="shared" si="2"/>
        <v>8.106516697383331E-3</v>
      </c>
      <c r="H43" s="36">
        <f t="shared" si="12"/>
        <v>2.4321301971635515E-2</v>
      </c>
    </row>
    <row r="44" spans="1:13" x14ac:dyDescent="0.3">
      <c r="A44" s="36" t="s">
        <v>12</v>
      </c>
      <c r="B44" s="36">
        <v>3.2125300000000002E-4</v>
      </c>
      <c r="C44" s="36">
        <v>9.3488299999999997E-6</v>
      </c>
      <c r="D44" s="36">
        <f>lnq_iC7!U11</f>
        <v>0.18391304410954334</v>
      </c>
      <c r="E44" s="36">
        <f t="shared" si="10"/>
        <v>5.9082617159323132E-5</v>
      </c>
      <c r="F44" s="36">
        <f t="shared" si="11"/>
        <v>2.3638184353164261E-2</v>
      </c>
      <c r="G44" s="36">
        <f t="shared" si="2"/>
        <v>2.4210476049295371E-2</v>
      </c>
      <c r="H44" s="36">
        <f t="shared" si="12"/>
        <v>7.2636660214618204E-2</v>
      </c>
    </row>
    <row r="45" spans="1:13" x14ac:dyDescent="0.3">
      <c r="A45" s="36" t="s">
        <v>13</v>
      </c>
      <c r="B45" s="36">
        <v>5.6083900000000004E-4</v>
      </c>
      <c r="C45" s="36">
        <v>2.1790899999999998E-5</v>
      </c>
      <c r="D45" s="36">
        <f>lnq_iC7!U12</f>
        <v>9.3701234446066498E-2</v>
      </c>
      <c r="E45" s="36">
        <f t="shared" si="10"/>
        <v>5.2551306625497493E-5</v>
      </c>
      <c r="F45" s="36">
        <f t="shared" si="11"/>
        <v>2.102509221389751E-2</v>
      </c>
      <c r="G45" s="36">
        <f t="shared" si="2"/>
        <v>2.147664056216169E-2</v>
      </c>
      <c r="H45" s="36">
        <f t="shared" si="12"/>
        <v>6.443456295072017E-2</v>
      </c>
    </row>
    <row r="46" spans="1:13" x14ac:dyDescent="0.3">
      <c r="A46" s="36" t="s">
        <v>14</v>
      </c>
      <c r="B46" s="36">
        <v>1.3490399999999999E-3</v>
      </c>
      <c r="C46" s="36">
        <v>5.1826000000000002E-5</v>
      </c>
      <c r="D46" s="36">
        <f>lnq_iC7!U13</f>
        <v>0.11035106814318356</v>
      </c>
      <c r="E46" s="36">
        <f t="shared" si="10"/>
        <v>1.4886800496788033E-4</v>
      </c>
      <c r="F46" s="36">
        <f t="shared" si="11"/>
        <v>5.9560146704896622E-2</v>
      </c>
      <c r="G46" s="36">
        <f t="shared" si="2"/>
        <v>6.333222321045881E-2</v>
      </c>
      <c r="H46" s="36">
        <f t="shared" si="12"/>
        <v>0.19001035620315032</v>
      </c>
    </row>
    <row r="47" spans="1:13" x14ac:dyDescent="0.3">
      <c r="A47" s="36" t="s">
        <v>15</v>
      </c>
      <c r="B47" s="36">
        <v>7.0433999999999997E-5</v>
      </c>
      <c r="C47" s="36">
        <v>2.1937899999999998E-6</v>
      </c>
      <c r="D47" s="36">
        <f>lnq_iC7!U14</f>
        <v>6.5880209782250662E-2</v>
      </c>
      <c r="E47" s="36">
        <f t="shared" si="10"/>
        <v>4.6402066958030426E-6</v>
      </c>
      <c r="F47" s="36">
        <f t="shared" si="11"/>
        <v>1.8564861643890678E-3</v>
      </c>
      <c r="G47" s="36">
        <f t="shared" si="2"/>
        <v>1.8599391156238294E-3</v>
      </c>
      <c r="H47" s="36">
        <f t="shared" si="12"/>
        <v>5.580219293762196E-3</v>
      </c>
    </row>
    <row r="48" spans="1:13" x14ac:dyDescent="0.3">
      <c r="A48" s="36" t="s">
        <v>17</v>
      </c>
      <c r="B48" s="36">
        <v>5.2391100000000001E-5</v>
      </c>
      <c r="C48" s="36">
        <v>4.4534200000000001E-6</v>
      </c>
      <c r="D48" s="36">
        <f>lnq_iC7!U15</f>
        <v>4.0029754123375283E-2</v>
      </c>
      <c r="E48" s="36">
        <f t="shared" si="10"/>
        <v>2.097202851253167E-6</v>
      </c>
      <c r="F48" s="36">
        <f t="shared" si="11"/>
        <v>8.3906350137167868E-4</v>
      </c>
      <c r="G48" s="36">
        <f t="shared" si="2"/>
        <v>8.3976812015091283E-4</v>
      </c>
      <c r="H48" s="36">
        <f t="shared" si="12"/>
        <v>2.5194858406861367E-3</v>
      </c>
    </row>
    <row r="49" spans="1:13" x14ac:dyDescent="0.3">
      <c r="D49" s="57" t="s">
        <v>171</v>
      </c>
      <c r="E49" s="57">
        <f>SUM(E40:E48)</f>
        <v>2.4994566535485284E-3</v>
      </c>
    </row>
    <row r="50" spans="1:13" x14ac:dyDescent="0.3">
      <c r="A50" s="58" t="s">
        <v>176</v>
      </c>
      <c r="I50" s="69"/>
      <c r="J50" s="69"/>
      <c r="K50" s="69"/>
      <c r="L50" s="69"/>
      <c r="M50" s="69"/>
    </row>
    <row r="51" spans="1:13" x14ac:dyDescent="0.3">
      <c r="B51" s="36" t="s">
        <v>205</v>
      </c>
      <c r="C51" s="36" t="s">
        <v>78</v>
      </c>
      <c r="D51" s="36" t="s">
        <v>73</v>
      </c>
      <c r="E51" s="36" t="s">
        <v>79</v>
      </c>
      <c r="F51" s="36" t="s">
        <v>80</v>
      </c>
      <c r="G51" s="36" t="s">
        <v>74</v>
      </c>
      <c r="H51" s="36" t="s">
        <v>75</v>
      </c>
    </row>
    <row r="52" spans="1:13" x14ac:dyDescent="0.3">
      <c r="A52" s="36" t="s">
        <v>9</v>
      </c>
      <c r="B52" s="36">
        <v>2.2501699999999999E-2</v>
      </c>
      <c r="C52" s="36">
        <v>3.3398999999999999E-4</v>
      </c>
      <c r="D52" s="36">
        <f>lnq_iC7!U7</f>
        <v>6.841428546734174E-2</v>
      </c>
      <c r="E52" s="36">
        <f t="shared" ref="E52:E60" si="13">B52*D52</f>
        <v>1.5394377273004836E-3</v>
      </c>
      <c r="F52" s="36">
        <f t="shared" ref="F52:F60" si="14">E52/$E$61</f>
        <v>0.24086097572425594</v>
      </c>
      <c r="G52" s="36">
        <f t="shared" si="2"/>
        <v>0.31728177319569251</v>
      </c>
      <c r="H52" s="36">
        <f>G52/$G$52</f>
        <v>1</v>
      </c>
    </row>
    <row r="53" spans="1:13" x14ac:dyDescent="0.3">
      <c r="A53" s="36" t="s">
        <v>10</v>
      </c>
      <c r="B53" s="36">
        <v>1.0390399999999999E-2</v>
      </c>
      <c r="C53" s="36">
        <v>2.2535099999999999E-4</v>
      </c>
      <c r="D53" s="36">
        <f>lnq_iC7!U8</f>
        <v>0.21550541413855068</v>
      </c>
      <c r="E53" s="36">
        <f t="shared" si="13"/>
        <v>2.239187455065197E-3</v>
      </c>
      <c r="F53" s="36">
        <f t="shared" si="14"/>
        <v>0.35034406763713427</v>
      </c>
      <c r="G53" s="36">
        <f t="shared" si="2"/>
        <v>0.53927633103094552</v>
      </c>
      <c r="H53" s="36">
        <f t="shared" ref="H53:H60" si="15">G53/$G$52</f>
        <v>1.6996763652677003</v>
      </c>
    </row>
    <row r="54" spans="1:13" x14ac:dyDescent="0.3">
      <c r="A54" s="36" t="s">
        <v>11</v>
      </c>
      <c r="B54" s="36">
        <v>7.16171E-3</v>
      </c>
      <c r="C54" s="36">
        <v>1.9134499999999999E-4</v>
      </c>
      <c r="D54" s="36">
        <f>lnq_iC7!U9</f>
        <v>0.20544482719478788</v>
      </c>
      <c r="E54" s="36">
        <f t="shared" si="13"/>
        <v>1.4713362733691842E-3</v>
      </c>
      <c r="F54" s="36">
        <f t="shared" si="14"/>
        <v>0.23020579795951643</v>
      </c>
      <c r="G54" s="36">
        <f t="shared" si="2"/>
        <v>0.29904849549309787</v>
      </c>
      <c r="H54" s="36">
        <f t="shared" si="15"/>
        <v>0.94253285488495819</v>
      </c>
    </row>
    <row r="55" spans="1:13" x14ac:dyDescent="0.3">
      <c r="A55" s="36" t="s">
        <v>16</v>
      </c>
      <c r="B55" s="36">
        <v>3.8893700000000001E-3</v>
      </c>
      <c r="C55" s="36">
        <v>1.2558799999999999E-4</v>
      </c>
      <c r="D55" s="36">
        <f>lnq_iC7!U10</f>
        <v>1.6760162594900201E-2</v>
      </c>
      <c r="E55" s="36">
        <f t="shared" si="13"/>
        <v>6.5186473591726988E-5</v>
      </c>
      <c r="F55" s="36">
        <f t="shared" si="14"/>
        <v>1.0199098901427757E-2</v>
      </c>
      <c r="G55" s="36">
        <f t="shared" si="2"/>
        <v>1.0304192378596401E-2</v>
      </c>
      <c r="H55" s="36">
        <f t="shared" si="15"/>
        <v>3.2476471228749089E-2</v>
      </c>
    </row>
    <row r="56" spans="1:13" x14ac:dyDescent="0.3">
      <c r="A56" s="36" t="s">
        <v>12</v>
      </c>
      <c r="B56" s="36">
        <v>4.4755200000000002E-3</v>
      </c>
      <c r="C56" s="36">
        <v>8.7296300000000006E-5</v>
      </c>
      <c r="D56" s="36">
        <f>lnq_iC7!U11</f>
        <v>0.18391304410954334</v>
      </c>
      <c r="E56" s="36">
        <f t="shared" si="13"/>
        <v>8.2310650717314342E-4</v>
      </c>
      <c r="F56" s="36">
        <f t="shared" si="14"/>
        <v>0.12878353760392819</v>
      </c>
      <c r="G56" s="36">
        <f t="shared" si="2"/>
        <v>0.14782036745465066</v>
      </c>
      <c r="H56" s="36">
        <f t="shared" si="15"/>
        <v>0.46589618422069984</v>
      </c>
    </row>
    <row r="57" spans="1:13" x14ac:dyDescent="0.3">
      <c r="A57" s="36" t="s">
        <v>13</v>
      </c>
      <c r="B57" s="36">
        <v>1.41326E-3</v>
      </c>
      <c r="C57" s="36">
        <v>6.71009E-5</v>
      </c>
      <c r="D57" s="36">
        <f>lnq_iC7!U12</f>
        <v>9.3701234446066498E-2</v>
      </c>
      <c r="E57" s="36">
        <f t="shared" si="13"/>
        <v>1.3242420659324793E-4</v>
      </c>
      <c r="F57" s="36">
        <f t="shared" si="14"/>
        <v>2.0719138581520798E-2</v>
      </c>
      <c r="G57" s="36">
        <f t="shared" si="2"/>
        <v>2.1157503835528162E-2</v>
      </c>
      <c r="H57" s="36">
        <f t="shared" si="15"/>
        <v>6.6683640924052295E-2</v>
      </c>
    </row>
    <row r="58" spans="1:13" x14ac:dyDescent="0.3">
      <c r="A58" s="36" t="s">
        <v>14</v>
      </c>
      <c r="B58" s="36">
        <v>4.0108500000000003E-4</v>
      </c>
      <c r="C58" s="36">
        <v>1.27525E-5</v>
      </c>
      <c r="D58" s="36">
        <f>lnq_iC7!U13</f>
        <v>0.11035106814318356</v>
      </c>
      <c r="E58" s="36">
        <f t="shared" si="13"/>
        <v>4.4260158166208781E-5</v>
      </c>
      <c r="F58" s="36">
        <f t="shared" si="14"/>
        <v>6.9249601283430835E-3</v>
      </c>
      <c r="G58" s="36">
        <f t="shared" si="2"/>
        <v>6.9732496038144827E-3</v>
      </c>
      <c r="H58" s="36">
        <f t="shared" si="15"/>
        <v>2.1978097051019486E-2</v>
      </c>
    </row>
    <row r="59" spans="1:13" x14ac:dyDescent="0.3">
      <c r="A59" s="36" t="s">
        <v>15</v>
      </c>
      <c r="B59" s="36">
        <v>1.0301799999999999E-3</v>
      </c>
      <c r="C59" s="36">
        <v>2.3417600000000001E-5</v>
      </c>
      <c r="D59" s="36">
        <f>lnq_iC7!U14</f>
        <v>6.5880209782250662E-2</v>
      </c>
      <c r="E59" s="36">
        <f t="shared" si="13"/>
        <v>6.7868474513478987E-5</v>
      </c>
      <c r="F59" s="36">
        <f t="shared" si="14"/>
        <v>1.061872572195484E-2</v>
      </c>
      <c r="G59" s="36">
        <f t="shared" si="2"/>
        <v>1.0732693247811224E-2</v>
      </c>
      <c r="H59" s="36">
        <f t="shared" si="15"/>
        <v>3.3827008528446202E-2</v>
      </c>
    </row>
    <row r="60" spans="1:13" x14ac:dyDescent="0.3">
      <c r="A60" s="36" t="s">
        <v>17</v>
      </c>
      <c r="B60" s="36">
        <v>2.1454300000000001E-4</v>
      </c>
      <c r="C60" s="36">
        <v>1.00306E-5</v>
      </c>
      <c r="D60" s="36">
        <f>lnq_iC7!U15</f>
        <v>4.0029754123375283E-2</v>
      </c>
      <c r="E60" s="36">
        <f t="shared" si="13"/>
        <v>8.5881035388913039E-6</v>
      </c>
      <c r="F60" s="36">
        <f t="shared" si="14"/>
        <v>1.3436977419188166E-3</v>
      </c>
      <c r="G60" s="36">
        <f t="shared" si="2"/>
        <v>1.3455056948827695E-3</v>
      </c>
      <c r="H60" s="36">
        <f t="shared" si="15"/>
        <v>4.2407279855086119E-3</v>
      </c>
    </row>
    <row r="61" spans="1:13" x14ac:dyDescent="0.3">
      <c r="D61" s="57" t="s">
        <v>171</v>
      </c>
      <c r="E61" s="57">
        <f>SUM(E52:E60)</f>
        <v>6.3913953793115616E-3</v>
      </c>
    </row>
    <row r="62" spans="1:13" x14ac:dyDescent="0.3">
      <c r="A62" s="58" t="s">
        <v>177</v>
      </c>
      <c r="I62" s="69"/>
      <c r="J62" s="69"/>
      <c r="K62" s="69"/>
      <c r="L62" s="69"/>
      <c r="M62" s="69"/>
    </row>
    <row r="63" spans="1:13" x14ac:dyDescent="0.3">
      <c r="B63" s="36" t="s">
        <v>205</v>
      </c>
      <c r="C63" s="36" t="s">
        <v>78</v>
      </c>
      <c r="D63" s="36" t="s">
        <v>73</v>
      </c>
      <c r="E63" s="36" t="s">
        <v>79</v>
      </c>
      <c r="F63" s="36" t="s">
        <v>80</v>
      </c>
      <c r="G63" s="36" t="s">
        <v>74</v>
      </c>
      <c r="H63" s="36" t="s">
        <v>75</v>
      </c>
    </row>
    <row r="64" spans="1:13" x14ac:dyDescent="0.3">
      <c r="A64" s="36" t="s">
        <v>9</v>
      </c>
      <c r="B64" s="36">
        <v>0.15581</v>
      </c>
      <c r="C64" s="36">
        <v>1.90054E-3</v>
      </c>
      <c r="D64" s="36">
        <f>lnq_iC7!U7</f>
        <v>6.841428546734174E-2</v>
      </c>
      <c r="E64" s="36">
        <f t="shared" ref="E64:E72" si="16">B64*D64</f>
        <v>1.0659629818666517E-2</v>
      </c>
      <c r="F64" s="36">
        <f t="shared" ref="F64:F72" si="17">E64/$E$73</f>
        <v>0.82649043698071789</v>
      </c>
      <c r="G64" s="36">
        <f t="shared" si="2"/>
        <v>4.7633710937815579</v>
      </c>
      <c r="H64" s="36">
        <f>G64/$G$64</f>
        <v>1</v>
      </c>
    </row>
    <row r="65" spans="1:13" x14ac:dyDescent="0.3">
      <c r="A65" s="36" t="s">
        <v>10</v>
      </c>
      <c r="B65" s="36">
        <v>8.31988E-3</v>
      </c>
      <c r="C65" s="36">
        <v>1.58589E-4</v>
      </c>
      <c r="D65" s="36">
        <f>lnq_iC7!U8</f>
        <v>0.21550541413855068</v>
      </c>
      <c r="E65" s="36">
        <f t="shared" si="16"/>
        <v>1.792979184983045E-3</v>
      </c>
      <c r="F65" s="36">
        <f t="shared" si="17"/>
        <v>0.13901797485490414</v>
      </c>
      <c r="G65" s="36">
        <f t="shared" si="2"/>
        <v>0.16146443339682534</v>
      </c>
      <c r="H65" s="36">
        <f t="shared" ref="H65:H72" si="18">G65/$G$64</f>
        <v>3.3897093091825758E-2</v>
      </c>
    </row>
    <row r="66" spans="1:13" x14ac:dyDescent="0.3">
      <c r="A66" s="36" t="s">
        <v>11</v>
      </c>
      <c r="B66" s="36">
        <v>1.9424500000000001E-3</v>
      </c>
      <c r="C66" s="36">
        <v>9.7223800000000002E-5</v>
      </c>
      <c r="D66" s="36">
        <f>lnq_iC7!U9</f>
        <v>0.20544482719478788</v>
      </c>
      <c r="E66" s="36">
        <f t="shared" si="16"/>
        <v>3.9906630458451571E-4</v>
      </c>
      <c r="F66" s="36">
        <f t="shared" si="17"/>
        <v>3.094145763699668E-2</v>
      </c>
      <c r="G66" s="36">
        <f t="shared" si="2"/>
        <v>3.192939980854758E-2</v>
      </c>
      <c r="H66" s="36">
        <f t="shared" si="18"/>
        <v>6.7031098732220299E-3</v>
      </c>
    </row>
    <row r="67" spans="1:13" x14ac:dyDescent="0.3">
      <c r="A67" s="36" t="s">
        <v>16</v>
      </c>
      <c r="B67" s="36">
        <v>5.8206900000000001E-9</v>
      </c>
      <c r="C67" s="36">
        <v>3.8966899999999997E-9</v>
      </c>
      <c r="D67" s="36">
        <f>lnq_iC7!U10</f>
        <v>1.6760162594900201E-2</v>
      </c>
      <c r="E67" s="36">
        <f t="shared" si="16"/>
        <v>9.7555710814509655E-11</v>
      </c>
      <c r="F67" s="36">
        <f t="shared" si="17"/>
        <v>7.5639457872970519E-9</v>
      </c>
      <c r="G67" s="36">
        <f t="shared" si="2"/>
        <v>7.5639458445103291E-9</v>
      </c>
      <c r="H67" s="36">
        <f t="shared" si="18"/>
        <v>1.5879396535753512E-9</v>
      </c>
    </row>
    <row r="68" spans="1:13" x14ac:dyDescent="0.3">
      <c r="A68" s="36" t="s">
        <v>12</v>
      </c>
      <c r="B68" s="36">
        <v>2.8997E-5</v>
      </c>
      <c r="C68" s="36">
        <v>1.67509E-6</v>
      </c>
      <c r="D68" s="36">
        <f>lnq_iC7!U11</f>
        <v>0.18391304410954334</v>
      </c>
      <c r="E68" s="36">
        <f t="shared" si="16"/>
        <v>5.3329265400444281E-6</v>
      </c>
      <c r="F68" s="36">
        <f t="shared" si="17"/>
        <v>4.134864776212993E-4</v>
      </c>
      <c r="G68" s="36">
        <f t="shared" si="2"/>
        <v>4.1365751941194249E-4</v>
      </c>
      <c r="H68" s="36">
        <f t="shared" si="18"/>
        <v>8.6841338049844645E-5</v>
      </c>
    </row>
    <row r="69" spans="1:13" x14ac:dyDescent="0.3">
      <c r="A69" s="36" t="s">
        <v>13</v>
      </c>
      <c r="B69" s="36">
        <v>2.7658299999999998E-6</v>
      </c>
      <c r="C69" s="36">
        <v>4.5038599999999999E-7</v>
      </c>
      <c r="D69" s="36">
        <f>lnq_iC7!U12</f>
        <v>9.3701234446066498E-2</v>
      </c>
      <c r="E69" s="36">
        <f t="shared" si="16"/>
        <v>2.5916168526796408E-7</v>
      </c>
      <c r="F69" s="36">
        <f t="shared" si="17"/>
        <v>2.0094004965415761E-5</v>
      </c>
      <c r="G69" s="36">
        <f t="shared" ref="G69:G84" si="19">F69/(1-F69)</f>
        <v>2.009440874256481E-5</v>
      </c>
      <c r="H69" s="36">
        <f t="shared" si="18"/>
        <v>4.2185268262633316E-6</v>
      </c>
    </row>
    <row r="70" spans="1:13" x14ac:dyDescent="0.3">
      <c r="A70" s="36" t="s">
        <v>14</v>
      </c>
      <c r="B70" s="36">
        <v>3.6266299999999999E-4</v>
      </c>
      <c r="C70" s="36">
        <v>1.90936E-5</v>
      </c>
      <c r="D70" s="36">
        <f>lnq_iC7!U13</f>
        <v>0.11035106814318356</v>
      </c>
      <c r="E70" s="36">
        <f t="shared" si="16"/>
        <v>4.002024942601138E-5</v>
      </c>
      <c r="F70" s="36">
        <f t="shared" si="17"/>
        <v>3.1029551681297698E-3</v>
      </c>
      <c r="G70" s="36">
        <f t="shared" si="19"/>
        <v>3.1126134681772407E-3</v>
      </c>
      <c r="H70" s="36">
        <f t="shared" si="18"/>
        <v>6.5344761239380801E-4</v>
      </c>
    </row>
    <row r="71" spans="1:13" x14ac:dyDescent="0.3">
      <c r="A71" s="36" t="s">
        <v>15</v>
      </c>
      <c r="B71" s="36">
        <v>2.6591699999999999E-6</v>
      </c>
      <c r="C71" s="36">
        <v>3.0642400000000002E-7</v>
      </c>
      <c r="D71" s="36">
        <f>lnq_iC7!U14</f>
        <v>6.5880209782250662E-2</v>
      </c>
      <c r="E71" s="36">
        <f t="shared" si="16"/>
        <v>1.7518667744666748E-7</v>
      </c>
      <c r="F71" s="36">
        <f t="shared" si="17"/>
        <v>1.3583033938246931E-5</v>
      </c>
      <c r="G71" s="36">
        <f t="shared" si="19"/>
        <v>1.3583218439563987E-5</v>
      </c>
      <c r="H71" s="36">
        <f t="shared" si="18"/>
        <v>2.8515977806760601E-6</v>
      </c>
    </row>
    <row r="72" spans="1:13" x14ac:dyDescent="0.3">
      <c r="A72" s="36" t="s">
        <v>17</v>
      </c>
      <c r="B72" s="36">
        <v>1.3786100000000001E-9</v>
      </c>
      <c r="C72" s="36">
        <v>2.9142100000000002E-10</v>
      </c>
      <c r="D72" s="36">
        <f>lnq_iC7!U15</f>
        <v>4.0029754123375283E-2</v>
      </c>
      <c r="E72" s="36">
        <f t="shared" si="16"/>
        <v>5.5185419332026399E-11</v>
      </c>
      <c r="F72" s="36">
        <f t="shared" si="17"/>
        <v>4.278780981570365E-9</v>
      </c>
      <c r="G72" s="36">
        <f t="shared" si="19"/>
        <v>4.278780999878332E-9</v>
      </c>
      <c r="H72" s="36">
        <f t="shared" si="18"/>
        <v>8.9826740676663968E-10</v>
      </c>
    </row>
    <row r="73" spans="1:13" x14ac:dyDescent="0.3">
      <c r="D73" s="57" t="s">
        <v>171</v>
      </c>
      <c r="E73" s="57">
        <f>SUM(E64:E72)</f>
        <v>1.2897462985303976E-2</v>
      </c>
    </row>
    <row r="74" spans="1:13" x14ac:dyDescent="0.3">
      <c r="A74" s="58" t="s">
        <v>178</v>
      </c>
      <c r="I74" s="69"/>
      <c r="J74" s="69"/>
      <c r="K74" s="69"/>
      <c r="L74" s="69"/>
      <c r="M74" s="69"/>
    </row>
    <row r="75" spans="1:13" x14ac:dyDescent="0.3">
      <c r="B75" s="36" t="s">
        <v>205</v>
      </c>
      <c r="C75" s="36" t="s">
        <v>78</v>
      </c>
      <c r="D75" s="36" t="s">
        <v>73</v>
      </c>
      <c r="E75" s="36" t="s">
        <v>79</v>
      </c>
      <c r="F75" s="36" t="s">
        <v>80</v>
      </c>
      <c r="G75" s="36" t="s">
        <v>74</v>
      </c>
      <c r="H75" s="36" t="s">
        <v>75</v>
      </c>
    </row>
    <row r="76" spans="1:13" x14ac:dyDescent="0.3">
      <c r="A76" s="36" t="s">
        <v>9</v>
      </c>
      <c r="B76" s="36">
        <v>6.5738900000000003E-2</v>
      </c>
      <c r="C76" s="36">
        <v>2.7271000000000001E-4</v>
      </c>
      <c r="D76" s="36">
        <f>lnq_iC7!U7</f>
        <v>6.841428546734174E-2</v>
      </c>
      <c r="E76" s="36">
        <f t="shared" ref="E76:E84" si="20">B76*D76</f>
        <v>4.4974798709090319E-3</v>
      </c>
      <c r="F76" s="36">
        <f t="shared" ref="F76:F84" si="21">E76/$E$85</f>
        <v>0.37780837083395058</v>
      </c>
      <c r="G76" s="36">
        <f t="shared" si="19"/>
        <v>0.60722188008273847</v>
      </c>
      <c r="H76" s="36">
        <f>G76/$G$76</f>
        <v>1</v>
      </c>
    </row>
    <row r="77" spans="1:13" x14ac:dyDescent="0.3">
      <c r="A77" s="36" t="s">
        <v>10</v>
      </c>
      <c r="B77" s="36">
        <v>2.2449199999999999E-2</v>
      </c>
      <c r="C77" s="36">
        <v>2.12456E-4</v>
      </c>
      <c r="D77" s="36">
        <f>lnq_iC7!U8</f>
        <v>0.21550541413855068</v>
      </c>
      <c r="E77" s="36">
        <f t="shared" si="20"/>
        <v>4.8379241430791513E-3</v>
      </c>
      <c r="F77" s="36">
        <f t="shared" si="21"/>
        <v>0.4064072082985295</v>
      </c>
      <c r="G77" s="36">
        <f t="shared" si="19"/>
        <v>0.68465657598975638</v>
      </c>
      <c r="H77" s="36">
        <f t="shared" ref="H77:H84" si="22">G77/$G$76</f>
        <v>1.1275229013428614</v>
      </c>
    </row>
    <row r="78" spans="1:13" x14ac:dyDescent="0.3">
      <c r="A78" s="36" t="s">
        <v>11</v>
      </c>
      <c r="B78" s="36">
        <v>9.7082399999999999E-3</v>
      </c>
      <c r="C78" s="36">
        <v>1.8630799999999999E-4</v>
      </c>
      <c r="D78" s="36">
        <f>lnq_iC7!U9</f>
        <v>0.20544482719478788</v>
      </c>
      <c r="E78" s="36">
        <f t="shared" si="20"/>
        <v>1.9945076891655276E-3</v>
      </c>
      <c r="F78" s="36">
        <f t="shared" si="21"/>
        <v>0.16754754268796967</v>
      </c>
      <c r="G78" s="36">
        <f t="shared" si="19"/>
        <v>0.20126980371825293</v>
      </c>
      <c r="H78" s="36">
        <f t="shared" si="22"/>
        <v>0.33146006479678963</v>
      </c>
    </row>
    <row r="79" spans="1:13" x14ac:dyDescent="0.3">
      <c r="A79" s="36" t="s">
        <v>16</v>
      </c>
      <c r="B79" s="36">
        <v>3.8420700000000002E-4</v>
      </c>
      <c r="C79" s="36">
        <v>8.6099899999999999E-6</v>
      </c>
      <c r="D79" s="36">
        <f>lnq_iC7!U10</f>
        <v>1.6760162594900201E-2</v>
      </c>
      <c r="E79" s="36">
        <f t="shared" si="20"/>
        <v>6.4393717900988217E-6</v>
      </c>
      <c r="F79" s="36">
        <f t="shared" si="21"/>
        <v>5.4093595414349402E-4</v>
      </c>
      <c r="G79" s="36">
        <f t="shared" si="19"/>
        <v>5.4122872421983974E-4</v>
      </c>
      <c r="H79" s="36">
        <f t="shared" si="22"/>
        <v>8.913195356960677E-4</v>
      </c>
    </row>
    <row r="80" spans="1:13" x14ac:dyDescent="0.3">
      <c r="A80" s="36" t="s">
        <v>12</v>
      </c>
      <c r="B80" s="36">
        <v>7.4188699999999997E-5</v>
      </c>
      <c r="C80" s="36">
        <v>2.4591899999999998E-6</v>
      </c>
      <c r="D80" s="36">
        <f>lnq_iC7!U11</f>
        <v>0.18391304410954334</v>
      </c>
      <c r="E80" s="36">
        <f t="shared" si="20"/>
        <v>1.3644269655529678E-5</v>
      </c>
      <c r="F80" s="36">
        <f t="shared" si="21"/>
        <v>1.1461795133577467E-3</v>
      </c>
      <c r="G80" s="36">
        <f t="shared" si="19"/>
        <v>1.1474947483299681E-3</v>
      </c>
      <c r="H80" s="36">
        <f t="shared" si="22"/>
        <v>1.8897453895660239E-3</v>
      </c>
    </row>
    <row r="81" spans="1:8" x14ac:dyDescent="0.3">
      <c r="A81" s="36" t="s">
        <v>13</v>
      </c>
      <c r="B81" s="36">
        <v>2.0674500000000002E-3</v>
      </c>
      <c r="C81" s="36">
        <v>1.29009E-4</v>
      </c>
      <c r="D81" s="36">
        <f>lnq_iC7!U12</f>
        <v>9.3701234446066498E-2</v>
      </c>
      <c r="E81" s="36">
        <f t="shared" si="20"/>
        <v>1.937226171555202E-4</v>
      </c>
      <c r="F81" s="36">
        <f t="shared" si="21"/>
        <v>1.6273563969597716E-2</v>
      </c>
      <c r="G81" s="36">
        <f t="shared" si="19"/>
        <v>1.6542773858213948E-2</v>
      </c>
      <c r="H81" s="36">
        <f t="shared" si="22"/>
        <v>2.7243375775523559E-2</v>
      </c>
    </row>
    <row r="82" spans="1:8" x14ac:dyDescent="0.3">
      <c r="A82" s="36" t="s">
        <v>14</v>
      </c>
      <c r="B82" s="36">
        <v>3.2336499999999998E-3</v>
      </c>
      <c r="C82" s="36">
        <v>4.9135899999999998E-5</v>
      </c>
      <c r="D82" s="36">
        <f>lnq_iC7!U13</f>
        <v>0.11035106814318356</v>
      </c>
      <c r="E82" s="36">
        <f t="shared" si="20"/>
        <v>3.568367315012055E-4</v>
      </c>
      <c r="F82" s="36">
        <f t="shared" si="21"/>
        <v>2.9975877169392037E-2</v>
      </c>
      <c r="G82" s="36">
        <f t="shared" si="19"/>
        <v>3.0902197650425463E-2</v>
      </c>
      <c r="H82" s="36">
        <f t="shared" si="22"/>
        <v>5.0891113551795611E-2</v>
      </c>
    </row>
    <row r="83" spans="1:8" x14ac:dyDescent="0.3">
      <c r="A83" s="36" t="s">
        <v>15</v>
      </c>
      <c r="B83" s="36">
        <v>4.5183799999999999E-5</v>
      </c>
      <c r="C83" s="36">
        <v>1.2459800000000001E-6</v>
      </c>
      <c r="D83" s="36">
        <f>lnq_iC7!U14</f>
        <v>6.5880209782250662E-2</v>
      </c>
      <c r="E83" s="36">
        <f t="shared" si="20"/>
        <v>2.9767182227592575E-6</v>
      </c>
      <c r="F83" s="36">
        <f t="shared" si="21"/>
        <v>2.5005760880595057E-4</v>
      </c>
      <c r="G83" s="36">
        <f t="shared" si="19"/>
        <v>2.501201532533873E-4</v>
      </c>
      <c r="H83" s="36">
        <f t="shared" si="22"/>
        <v>4.1190899316623204E-4</v>
      </c>
    </row>
    <row r="84" spans="1:8" x14ac:dyDescent="0.3">
      <c r="A84" s="36" t="s">
        <v>17</v>
      </c>
      <c r="B84" s="36">
        <v>1.4947600000000001E-5</v>
      </c>
      <c r="C84" s="36">
        <v>7.0124999999999996E-7</v>
      </c>
      <c r="D84" s="36">
        <f>lnq_iC7!U15</f>
        <v>4.0029754123375283E-2</v>
      </c>
      <c r="E84" s="36">
        <f t="shared" si="20"/>
        <v>5.9834875273456442E-7</v>
      </c>
      <c r="F84" s="36">
        <f t="shared" si="21"/>
        <v>5.0263964253269811E-5</v>
      </c>
      <c r="G84" s="36">
        <f t="shared" si="19"/>
        <v>5.026649084636885E-5</v>
      </c>
      <c r="H84" s="36">
        <f t="shared" si="22"/>
        <v>8.2781092867601649E-5</v>
      </c>
    </row>
    <row r="85" spans="1:8" x14ac:dyDescent="0.3">
      <c r="D85" s="57" t="s">
        <v>171</v>
      </c>
      <c r="E85" s="57">
        <f>SUM(E76:E84)</f>
        <v>1.1904129760231559E-2</v>
      </c>
    </row>
    <row r="86" spans="1:8" x14ac:dyDescent="0.3">
      <c r="A86" s="59"/>
      <c r="B86" s="59"/>
      <c r="C86" s="59"/>
      <c r="D86" s="59"/>
      <c r="E86" s="59"/>
      <c r="F86" s="59"/>
      <c r="G86" s="59"/>
      <c r="H86" s="59"/>
    </row>
  </sheetData>
  <mergeCells count="1">
    <mergeCell ref="B1:H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5D757-074F-4959-BA6F-506886DFC1A5}">
  <dimension ref="A1:Y86"/>
  <sheetViews>
    <sheetView topLeftCell="A67" zoomScaleNormal="100" workbookViewId="0">
      <selection activeCell="K79" sqref="K79"/>
    </sheetView>
  </sheetViews>
  <sheetFormatPr defaultRowHeight="15.5" x14ac:dyDescent="0.3"/>
  <cols>
    <col min="1" max="1" width="20.09765625" style="36" bestFit="1" customWidth="1"/>
    <col min="2" max="2" width="24.59765625" style="36" bestFit="1" customWidth="1"/>
    <col min="3" max="3" width="9.59765625" style="36" bestFit="1" customWidth="1"/>
    <col min="4" max="4" width="15.296875" style="36" bestFit="1" customWidth="1"/>
    <col min="5" max="6" width="9.59765625" style="36" bestFit="1" customWidth="1"/>
    <col min="7" max="8" width="10" style="36" bestFit="1" customWidth="1"/>
    <col min="9" max="9" width="10.69921875" style="36" customWidth="1"/>
    <col min="10" max="10" width="10.09765625" style="36" bestFit="1" customWidth="1"/>
    <col min="11" max="11" width="48.296875" style="36" bestFit="1" customWidth="1"/>
    <col min="12" max="22" width="10.69921875" style="36" customWidth="1"/>
    <col min="23" max="23" width="10.09765625" style="36" bestFit="1" customWidth="1"/>
    <col min="24" max="24" width="10.69921875" style="36" bestFit="1" customWidth="1"/>
    <col min="25" max="25" width="10.09765625" style="36" bestFit="1" customWidth="1"/>
    <col min="26" max="26" width="3.796875" style="36" customWidth="1"/>
    <col min="27" max="27" width="10.19921875" style="36" bestFit="1" customWidth="1"/>
    <col min="28" max="31" width="9.59765625" style="36" bestFit="1" customWidth="1"/>
    <col min="32" max="32" width="10" style="36" bestFit="1" customWidth="1"/>
    <col min="33" max="16384" width="8.796875" style="36"/>
  </cols>
  <sheetData>
    <row r="1" spans="1:25" x14ac:dyDescent="0.3">
      <c r="A1" s="88" t="s">
        <v>180</v>
      </c>
      <c r="B1" s="102" t="s">
        <v>185</v>
      </c>
      <c r="C1" s="102"/>
      <c r="D1" s="102"/>
      <c r="E1" s="102"/>
      <c r="F1" s="102"/>
      <c r="G1" s="102"/>
      <c r="H1" s="102"/>
      <c r="I1" s="69"/>
      <c r="J1" s="69"/>
      <c r="K1" s="69"/>
      <c r="U1" s="69"/>
      <c r="V1" s="69"/>
      <c r="W1" s="69"/>
      <c r="X1" s="69"/>
      <c r="Y1" s="69"/>
    </row>
    <row r="2" spans="1:25" x14ac:dyDescent="0.3">
      <c r="A2" s="58" t="s">
        <v>172</v>
      </c>
      <c r="I2" s="69"/>
      <c r="J2" s="69"/>
      <c r="K2" s="69"/>
      <c r="L2" s="69"/>
      <c r="M2" s="69"/>
    </row>
    <row r="3" spans="1:25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  <c r="O3" s="1"/>
      <c r="P3" s="1"/>
      <c r="Q3" s="1"/>
    </row>
    <row r="4" spans="1:25" x14ac:dyDescent="0.3">
      <c r="A4" s="36" t="s">
        <v>9</v>
      </c>
      <c r="B4" s="36">
        <v>2.26E-5</v>
      </c>
      <c r="C4" s="36">
        <v>5.1E-8</v>
      </c>
      <c r="D4" s="36">
        <f>lnq_iC7!V7</f>
        <v>0.11104673370648388</v>
      </c>
      <c r="E4" s="36">
        <f t="shared" ref="E4:E12" si="0">B4*D4</f>
        <v>2.5096561817665357E-6</v>
      </c>
      <c r="F4" s="36">
        <f t="shared" ref="F4:F12" si="1">E4/$E$13</f>
        <v>9.4667874508801014E-2</v>
      </c>
      <c r="G4" s="36">
        <f>F4/(1-F4)</f>
        <v>0.10456701120314028</v>
      </c>
      <c r="H4" s="36">
        <f>G4/$G$4</f>
        <v>1</v>
      </c>
      <c r="J4" s="1" t="s">
        <v>73</v>
      </c>
      <c r="K4" s="1" t="s">
        <v>76</v>
      </c>
      <c r="P4" s="1"/>
    </row>
    <row r="5" spans="1:25" x14ac:dyDescent="0.3">
      <c r="A5" s="36" t="s">
        <v>10</v>
      </c>
      <c r="B5" s="36">
        <v>2.5999999999999998E-5</v>
      </c>
      <c r="C5" s="36">
        <v>1.03E-7</v>
      </c>
      <c r="D5" s="36">
        <f>lnq_iC7!V8</f>
        <v>0.23386814831814923</v>
      </c>
      <c r="E5" s="36">
        <f t="shared" si="0"/>
        <v>6.0805718562718792E-6</v>
      </c>
      <c r="F5" s="36">
        <f t="shared" si="1"/>
        <v>0.22936799774147021</v>
      </c>
      <c r="G5" s="36">
        <f t="shared" ref="G5:G68" si="2">F5/(1-F5)</f>
        <v>0.29763622204794238</v>
      </c>
      <c r="H5" s="36">
        <f t="shared" ref="H5:H12" si="3">G5/$G$4</f>
        <v>2.8463682630244667</v>
      </c>
      <c r="J5" s="36" t="s">
        <v>80</v>
      </c>
      <c r="K5" s="1" t="s">
        <v>91</v>
      </c>
      <c r="O5" s="1"/>
      <c r="P5" s="1"/>
      <c r="Q5" s="1"/>
    </row>
    <row r="6" spans="1:25" x14ac:dyDescent="0.3">
      <c r="A6" s="36" t="s">
        <v>11</v>
      </c>
      <c r="B6" s="36">
        <v>2.73E-5</v>
      </c>
      <c r="C6" s="36">
        <v>9.1500000000000005E-8</v>
      </c>
      <c r="D6" s="36">
        <f>lnq_iC7!V9</f>
        <v>0.25604214094362915</v>
      </c>
      <c r="E6" s="36">
        <f t="shared" si="0"/>
        <v>6.9899504477610755E-6</v>
      </c>
      <c r="F6" s="36">
        <f t="shared" si="1"/>
        <v>0.26367107838078385</v>
      </c>
      <c r="G6" s="36">
        <f t="shared" si="2"/>
        <v>0.35808871638636824</v>
      </c>
      <c r="H6" s="36">
        <f t="shared" si="3"/>
        <v>3.4244903078535573</v>
      </c>
      <c r="J6" s="1" t="s">
        <v>74</v>
      </c>
      <c r="K6" s="1" t="s">
        <v>169</v>
      </c>
      <c r="O6" s="1"/>
      <c r="P6" s="1"/>
      <c r="Q6" s="1"/>
    </row>
    <row r="7" spans="1:25" x14ac:dyDescent="0.3">
      <c r="A7" s="36" t="s">
        <v>16</v>
      </c>
      <c r="B7" s="36">
        <v>2.8500000000000002E-5</v>
      </c>
      <c r="C7" s="36">
        <v>1.01E-7</v>
      </c>
      <c r="D7" s="36">
        <f>lnq_iC7!V10</f>
        <v>2.4414471699170718E-2</v>
      </c>
      <c r="E7" s="36">
        <f t="shared" si="0"/>
        <v>6.9581244342636547E-7</v>
      </c>
      <c r="F7" s="36">
        <f t="shared" si="1"/>
        <v>2.6247055494901701E-2</v>
      </c>
      <c r="G7" s="36">
        <f t="shared" si="2"/>
        <v>2.6954532608105791E-2</v>
      </c>
      <c r="H7" s="36">
        <f t="shared" si="3"/>
        <v>0.25777281284000503</v>
      </c>
      <c r="J7" s="1" t="s">
        <v>75</v>
      </c>
      <c r="K7" s="1" t="s">
        <v>170</v>
      </c>
    </row>
    <row r="8" spans="1:25" x14ac:dyDescent="0.3">
      <c r="A8" s="36" t="s">
        <v>12</v>
      </c>
      <c r="B8" s="36">
        <v>2.1100000000000001E-5</v>
      </c>
      <c r="C8" s="36">
        <v>8.4400000000000001E-8</v>
      </c>
      <c r="D8" s="36">
        <f>lnq_iC7!V11</f>
        <v>0.10938280597675018</v>
      </c>
      <c r="E8" s="36">
        <f t="shared" si="0"/>
        <v>2.3079772061094289E-6</v>
      </c>
      <c r="F8" s="36">
        <f t="shared" si="1"/>
        <v>8.7060250764447566E-2</v>
      </c>
      <c r="G8" s="36">
        <f t="shared" si="2"/>
        <v>9.5362537163429711E-2</v>
      </c>
      <c r="H8" s="36">
        <f t="shared" si="3"/>
        <v>0.91197535500150018</v>
      </c>
    </row>
    <row r="9" spans="1:25" x14ac:dyDescent="0.3">
      <c r="A9" s="36" t="s">
        <v>13</v>
      </c>
      <c r="B9" s="36">
        <v>3.2299999999999999E-5</v>
      </c>
      <c r="C9" s="36">
        <v>2.88E-8</v>
      </c>
      <c r="D9" s="36">
        <f>lnq_iC7!V12</f>
        <v>0.10194149356956285</v>
      </c>
      <c r="E9" s="36">
        <f t="shared" si="0"/>
        <v>3.2927102422968799E-6</v>
      </c>
      <c r="F9" s="36">
        <f t="shared" si="1"/>
        <v>0.12420581045176907</v>
      </c>
      <c r="G9" s="36">
        <f t="shared" si="2"/>
        <v>0.14182077471402191</v>
      </c>
      <c r="H9" s="36">
        <f t="shared" si="3"/>
        <v>1.3562668864897502</v>
      </c>
    </row>
    <row r="10" spans="1:25" x14ac:dyDescent="0.3">
      <c r="A10" s="36" t="s">
        <v>14</v>
      </c>
      <c r="B10" s="36">
        <v>3.26E-5</v>
      </c>
      <c r="C10" s="36">
        <v>7.9700000000000006E-8</v>
      </c>
      <c r="D10" s="36">
        <f>lnq_iC7!V13</f>
        <v>8.3774822754873274E-2</v>
      </c>
      <c r="E10" s="36">
        <f t="shared" si="0"/>
        <v>2.7310592218088688E-6</v>
      </c>
      <c r="F10" s="36">
        <f t="shared" si="1"/>
        <v>0.10301951859569788</v>
      </c>
      <c r="G10" s="36">
        <f t="shared" si="2"/>
        <v>0.11485146079701951</v>
      </c>
      <c r="H10" s="36">
        <f t="shared" si="3"/>
        <v>1.0983527163638618</v>
      </c>
    </row>
    <row r="11" spans="1:25" x14ac:dyDescent="0.3">
      <c r="A11" s="36" t="s">
        <v>15</v>
      </c>
      <c r="B11" s="36">
        <v>2.3200000000000001E-5</v>
      </c>
      <c r="C11" s="36">
        <v>1.1000000000000001E-7</v>
      </c>
      <c r="D11" s="36">
        <f>lnq_iC7!V14</f>
        <v>5.4618470536322086E-2</v>
      </c>
      <c r="E11" s="36">
        <f t="shared" si="0"/>
        <v>1.2671485164426725E-6</v>
      </c>
      <c r="F11" s="36">
        <f t="shared" si="1"/>
        <v>4.7798681592380605E-2</v>
      </c>
      <c r="G11" s="36">
        <f t="shared" si="2"/>
        <v>5.0198083817311938E-2</v>
      </c>
      <c r="H11" s="36">
        <f t="shared" si="3"/>
        <v>0.48005659949286589</v>
      </c>
    </row>
    <row r="12" spans="1:25" x14ac:dyDescent="0.3">
      <c r="A12" s="36" t="s">
        <v>17</v>
      </c>
      <c r="B12" s="36">
        <v>2.55E-5</v>
      </c>
      <c r="C12" s="36">
        <v>5.17E-8</v>
      </c>
      <c r="D12" s="36">
        <f>lnq_iC7!V15</f>
        <v>2.4910912495058713E-2</v>
      </c>
      <c r="E12" s="36">
        <f t="shared" si="0"/>
        <v>6.3522826862399723E-7</v>
      </c>
      <c r="F12" s="36">
        <f t="shared" si="1"/>
        <v>2.3961732469748209E-2</v>
      </c>
      <c r="G12" s="36">
        <f t="shared" si="2"/>
        <v>2.4549992830076743E-2</v>
      </c>
      <c r="H12" s="36">
        <f t="shared" si="3"/>
        <v>0.23477760861294919</v>
      </c>
    </row>
    <row r="13" spans="1:25" x14ac:dyDescent="0.3">
      <c r="D13" s="57" t="s">
        <v>171</v>
      </c>
      <c r="E13" s="57">
        <f>SUM(E4:E12)</f>
        <v>2.65101143845077E-5</v>
      </c>
    </row>
    <row r="14" spans="1:25" x14ac:dyDescent="0.3">
      <c r="A14" s="58" t="s">
        <v>173</v>
      </c>
      <c r="I14" s="69"/>
      <c r="J14" s="69"/>
      <c r="K14" s="69"/>
      <c r="L14" s="69"/>
      <c r="M14" s="69"/>
    </row>
    <row r="15" spans="1:25" x14ac:dyDescent="0.3">
      <c r="B15" s="36" t="s">
        <v>205</v>
      </c>
      <c r="C15" s="36" t="s">
        <v>78</v>
      </c>
      <c r="D15" s="36" t="s">
        <v>73</v>
      </c>
      <c r="E15" s="36" t="s">
        <v>79</v>
      </c>
      <c r="F15" s="36" t="s">
        <v>80</v>
      </c>
      <c r="G15" s="36" t="s">
        <v>74</v>
      </c>
      <c r="H15" s="36" t="s">
        <v>75</v>
      </c>
      <c r="J15" s="69"/>
      <c r="K15" s="69"/>
      <c r="L15" s="69"/>
    </row>
    <row r="16" spans="1:25" x14ac:dyDescent="0.3">
      <c r="A16" s="36" t="s">
        <v>9</v>
      </c>
      <c r="B16" s="36">
        <v>8.4599999999999996E-5</v>
      </c>
      <c r="C16" s="36">
        <v>3.5499999999999999E-7</v>
      </c>
      <c r="D16" s="36">
        <f>lnq_iC7!V7</f>
        <v>0.11104673370648388</v>
      </c>
      <c r="E16" s="36">
        <f t="shared" ref="E16:E24" si="4">B16*D16</f>
        <v>9.3945536715685353E-6</v>
      </c>
      <c r="F16" s="36">
        <f t="shared" ref="F16:F24" si="5">E16/$E$25</f>
        <v>5.4896171943117522E-2</v>
      </c>
      <c r="G16" s="36">
        <f t="shared" si="2"/>
        <v>5.8084805408082127E-2</v>
      </c>
      <c r="H16" s="36">
        <f>G16/$G$16</f>
        <v>1</v>
      </c>
    </row>
    <row r="17" spans="1:13" x14ac:dyDescent="0.3">
      <c r="A17" s="36" t="s">
        <v>10</v>
      </c>
      <c r="B17" s="36">
        <v>1.4200000000000001E-4</v>
      </c>
      <c r="C17" s="36">
        <v>4.1199999999999998E-7</v>
      </c>
      <c r="D17" s="36">
        <f>lnq_iC7!V8</f>
        <v>0.23386814831814923</v>
      </c>
      <c r="E17" s="36">
        <f t="shared" si="4"/>
        <v>3.3209277061177189E-5</v>
      </c>
      <c r="F17" s="36">
        <f t="shared" si="5"/>
        <v>0.19405522043844251</v>
      </c>
      <c r="G17" s="36">
        <f t="shared" si="2"/>
        <v>0.24077979702779462</v>
      </c>
      <c r="H17" s="36">
        <f t="shared" ref="H17:H24" si="6">G17/$G$16</f>
        <v>4.1453146883451844</v>
      </c>
    </row>
    <row r="18" spans="1:13" x14ac:dyDescent="0.3">
      <c r="A18" s="36" t="s">
        <v>11</v>
      </c>
      <c r="B18" s="36">
        <v>1.7000000000000001E-4</v>
      </c>
      <c r="C18" s="36">
        <v>8.4799999999999997E-7</v>
      </c>
      <c r="D18" s="36">
        <f>lnq_iC7!V9</f>
        <v>0.25604214094362915</v>
      </c>
      <c r="E18" s="36">
        <f t="shared" si="4"/>
        <v>4.3527163960416958E-5</v>
      </c>
      <c r="F18" s="36">
        <f t="shared" si="5"/>
        <v>0.25434680140247318</v>
      </c>
      <c r="G18" s="36">
        <f t="shared" si="2"/>
        <v>0.34110602875554646</v>
      </c>
      <c r="H18" s="36">
        <f t="shared" si="6"/>
        <v>5.8725518035063224</v>
      </c>
    </row>
    <row r="19" spans="1:13" x14ac:dyDescent="0.3">
      <c r="A19" s="36" t="s">
        <v>16</v>
      </c>
      <c r="B19" s="36">
        <v>2.05E-4</v>
      </c>
      <c r="C19" s="36">
        <v>5.1500000000000005E-7</v>
      </c>
      <c r="D19" s="36">
        <f>lnq_iC7!V10</f>
        <v>2.4414471699170718E-2</v>
      </c>
      <c r="E19" s="36">
        <f t="shared" si="4"/>
        <v>5.0049666983299969E-6</v>
      </c>
      <c r="F19" s="36">
        <f t="shared" si="5"/>
        <v>2.9246042126791882E-2</v>
      </c>
      <c r="G19" s="36">
        <f t="shared" si="2"/>
        <v>3.0127141784583651E-2</v>
      </c>
      <c r="H19" s="36">
        <f t="shared" si="6"/>
        <v>0.51867509192673744</v>
      </c>
    </row>
    <row r="20" spans="1:13" x14ac:dyDescent="0.3">
      <c r="A20" s="36" t="s">
        <v>12</v>
      </c>
      <c r="B20" s="36">
        <v>1.3100000000000001E-4</v>
      </c>
      <c r="C20" s="36">
        <v>3.8299999999999998E-7</v>
      </c>
      <c r="D20" s="36">
        <f>lnq_iC7!V11</f>
        <v>0.10938280597675018</v>
      </c>
      <c r="E20" s="36">
        <f t="shared" si="4"/>
        <v>1.4329147582954275E-5</v>
      </c>
      <c r="F20" s="36">
        <f t="shared" si="5"/>
        <v>8.3730997449379591E-2</v>
      </c>
      <c r="G20" s="36">
        <f t="shared" si="2"/>
        <v>9.138254946560169E-2</v>
      </c>
      <c r="H20" s="36">
        <f t="shared" si="6"/>
        <v>1.5732608351458193</v>
      </c>
    </row>
    <row r="21" spans="1:13" x14ac:dyDescent="0.3">
      <c r="A21" s="36" t="s">
        <v>13</v>
      </c>
      <c r="B21" s="36">
        <v>2.7599999999999999E-4</v>
      </c>
      <c r="C21" s="36">
        <v>8.4499999999999996E-7</v>
      </c>
      <c r="D21" s="36">
        <f>lnq_iC7!V12</f>
        <v>0.10194149356956285</v>
      </c>
      <c r="E21" s="36">
        <f t="shared" si="4"/>
        <v>2.8135852225199347E-5</v>
      </c>
      <c r="F21" s="36">
        <f t="shared" si="5"/>
        <v>0.16440914976036403</v>
      </c>
      <c r="G21" s="36">
        <f t="shared" si="2"/>
        <v>0.19675795841136096</v>
      </c>
      <c r="H21" s="36">
        <f t="shared" si="6"/>
        <v>3.3874256275632346</v>
      </c>
    </row>
    <row r="22" spans="1:13" x14ac:dyDescent="0.3">
      <c r="A22" s="36" t="s">
        <v>14</v>
      </c>
      <c r="B22" s="36">
        <v>2.6499999999999999E-4</v>
      </c>
      <c r="C22" s="36">
        <v>6.8599999999999998E-7</v>
      </c>
      <c r="D22" s="36">
        <f>lnq_iC7!V13</f>
        <v>8.3774822754873274E-2</v>
      </c>
      <c r="E22" s="36">
        <f t="shared" si="4"/>
        <v>2.2200328030041417E-5</v>
      </c>
      <c r="F22" s="36">
        <f t="shared" si="5"/>
        <v>0.12972548428980193</v>
      </c>
      <c r="G22" s="36">
        <f t="shared" si="2"/>
        <v>0.14906271750809327</v>
      </c>
      <c r="H22" s="36">
        <f t="shared" si="6"/>
        <v>2.5662945147329728</v>
      </c>
    </row>
    <row r="23" spans="1:13" x14ac:dyDescent="0.3">
      <c r="A23" s="36" t="s">
        <v>15</v>
      </c>
      <c r="B23" s="36">
        <v>1.7899999999999999E-4</v>
      </c>
      <c r="C23" s="36">
        <v>5.2499999999999995E-7</v>
      </c>
      <c r="D23" s="36">
        <f>lnq_iC7!V14</f>
        <v>5.4618470536322086E-2</v>
      </c>
      <c r="E23" s="36">
        <f t="shared" si="4"/>
        <v>9.776706226001652E-6</v>
      </c>
      <c r="F23" s="36">
        <f t="shared" si="5"/>
        <v>5.7129243685541162E-2</v>
      </c>
      <c r="G23" s="36">
        <f t="shared" si="2"/>
        <v>6.0590747250292135E-2</v>
      </c>
      <c r="H23" s="36">
        <f t="shared" si="6"/>
        <v>1.0431428120418791</v>
      </c>
    </row>
    <row r="24" spans="1:13" x14ac:dyDescent="0.3">
      <c r="A24" s="36" t="s">
        <v>17</v>
      </c>
      <c r="B24" s="36">
        <v>2.23E-4</v>
      </c>
      <c r="C24" s="36">
        <v>8.5899999999999995E-7</v>
      </c>
      <c r="D24" s="36">
        <f>lnq_iC7!V15</f>
        <v>2.4910912495058713E-2</v>
      </c>
      <c r="E24" s="36">
        <f t="shared" si="4"/>
        <v>5.5551334863980929E-6</v>
      </c>
      <c r="F24" s="36">
        <f t="shared" si="5"/>
        <v>3.2460888904088145E-2</v>
      </c>
      <c r="G24" s="36">
        <f t="shared" si="2"/>
        <v>3.3549950107257531E-2</v>
      </c>
      <c r="H24" s="36">
        <f t="shared" si="6"/>
        <v>0.57760286655947501</v>
      </c>
    </row>
    <row r="25" spans="1:13" x14ac:dyDescent="0.3">
      <c r="D25" s="57" t="s">
        <v>171</v>
      </c>
      <c r="E25" s="57">
        <f>SUM(E16:E24)</f>
        <v>1.7113312894208747E-4</v>
      </c>
    </row>
    <row r="26" spans="1:13" x14ac:dyDescent="0.3">
      <c r="A26" s="58" t="s">
        <v>174</v>
      </c>
      <c r="I26" s="69"/>
      <c r="J26" s="69"/>
      <c r="K26" s="69"/>
      <c r="L26" s="69"/>
      <c r="M26" s="69"/>
    </row>
    <row r="27" spans="1:13" x14ac:dyDescent="0.3">
      <c r="B27" s="36" t="s">
        <v>205</v>
      </c>
      <c r="C27" s="36" t="s">
        <v>78</v>
      </c>
      <c r="D27" s="36" t="s">
        <v>73</v>
      </c>
      <c r="E27" s="36" t="s">
        <v>79</v>
      </c>
      <c r="F27" s="36" t="s">
        <v>80</v>
      </c>
      <c r="G27" s="36" t="s">
        <v>74</v>
      </c>
      <c r="H27" s="36" t="s">
        <v>75</v>
      </c>
    </row>
    <row r="28" spans="1:13" x14ac:dyDescent="0.3">
      <c r="A28" s="36" t="s">
        <v>9</v>
      </c>
      <c r="B28" s="36">
        <v>2.3512699999999999E-4</v>
      </c>
      <c r="C28" s="36">
        <v>9.8519299999999992E-7</v>
      </c>
      <c r="D28" s="36">
        <f>lnq_iC7!V7</f>
        <v>0.11104673370648388</v>
      </c>
      <c r="E28" s="36">
        <f t="shared" ref="E28:E36" si="7">B28*D28</f>
        <v>2.6110085356204434E-5</v>
      </c>
      <c r="F28" s="36">
        <f t="shared" ref="F28:F36" si="8">E28/$E$37</f>
        <v>0.23973687022770276</v>
      </c>
      <c r="G28" s="36">
        <f t="shared" si="2"/>
        <v>0.31533407426913523</v>
      </c>
      <c r="H28" s="36">
        <f>G28/$G$28</f>
        <v>1</v>
      </c>
    </row>
    <row r="29" spans="1:13" x14ac:dyDescent="0.3">
      <c r="A29" s="36" t="s">
        <v>10</v>
      </c>
      <c r="B29" s="36">
        <v>1.5189899999999999E-4</v>
      </c>
      <c r="C29" s="36">
        <v>6.0406100000000005E-7</v>
      </c>
      <c r="D29" s="36">
        <f>lnq_iC7!V8</f>
        <v>0.23386814831814923</v>
      </c>
      <c r="E29" s="36">
        <f t="shared" si="7"/>
        <v>3.5524337861378544E-5</v>
      </c>
      <c r="F29" s="36">
        <f t="shared" si="8"/>
        <v>0.32617639734274695</v>
      </c>
      <c r="G29" s="36">
        <f t="shared" si="2"/>
        <v>0.48406793121590869</v>
      </c>
      <c r="H29" s="36">
        <f t="shared" ref="H29:H36" si="9">G29/$G$28</f>
        <v>1.5350955406194398</v>
      </c>
    </row>
    <row r="30" spans="1:13" x14ac:dyDescent="0.3">
      <c r="A30" s="36" t="s">
        <v>11</v>
      </c>
      <c r="B30" s="36">
        <v>1.07549E-4</v>
      </c>
      <c r="C30" s="36">
        <v>6.5911099999999995E-7</v>
      </c>
      <c r="D30" s="36">
        <f>lnq_iC7!V9</f>
        <v>0.25604214094362915</v>
      </c>
      <c r="E30" s="36">
        <f t="shared" si="7"/>
        <v>2.7537076216346369E-5</v>
      </c>
      <c r="F30" s="36">
        <f t="shared" si="8"/>
        <v>0.2528391760220679</v>
      </c>
      <c r="G30" s="36">
        <f t="shared" si="2"/>
        <v>0.33839993734673601</v>
      </c>
      <c r="H30" s="36">
        <f t="shared" si="9"/>
        <v>1.0731473854548121</v>
      </c>
    </row>
    <row r="31" spans="1:13" x14ac:dyDescent="0.3">
      <c r="A31" s="36" t="s">
        <v>16</v>
      </c>
      <c r="B31" s="36">
        <v>4.93158E-5</v>
      </c>
      <c r="C31" s="36">
        <v>3.13807E-7</v>
      </c>
      <c r="D31" s="36">
        <f>lnq_iC7!V10</f>
        <v>2.4414471699170718E-2</v>
      </c>
      <c r="E31" s="36">
        <f t="shared" si="7"/>
        <v>1.2040192034219634E-6</v>
      </c>
      <c r="F31" s="36">
        <f t="shared" si="8"/>
        <v>1.1055030712637755E-2</v>
      </c>
      <c r="G31" s="36">
        <f t="shared" si="2"/>
        <v>1.1178610596102284E-2</v>
      </c>
      <c r="H31" s="36">
        <f t="shared" si="9"/>
        <v>3.5450056014439547E-2</v>
      </c>
    </row>
    <row r="32" spans="1:13" x14ac:dyDescent="0.3">
      <c r="A32" s="36" t="s">
        <v>12</v>
      </c>
      <c r="B32" s="36">
        <v>2.5831500000000002E-5</v>
      </c>
      <c r="C32" s="36">
        <v>3.25974E-7</v>
      </c>
      <c r="D32" s="36">
        <f>lnq_iC7!V11</f>
        <v>0.10938280597675018</v>
      </c>
      <c r="E32" s="36">
        <f t="shared" si="7"/>
        <v>2.8255219525884227E-6</v>
      </c>
      <c r="F32" s="36">
        <f t="shared" si="8"/>
        <v>2.5943300469228551E-2</v>
      </c>
      <c r="G32" s="36">
        <f t="shared" si="2"/>
        <v>2.6634281640613031E-2</v>
      </c>
      <c r="H32" s="36">
        <f t="shared" si="9"/>
        <v>8.4463696802651506E-2</v>
      </c>
    </row>
    <row r="33" spans="1:13" x14ac:dyDescent="0.3">
      <c r="A33" s="36" t="s">
        <v>13</v>
      </c>
      <c r="B33" s="36">
        <v>6.3217000000000001E-5</v>
      </c>
      <c r="C33" s="36">
        <v>7.0332800000000004E-7</v>
      </c>
      <c r="D33" s="36">
        <f>lnq_iC7!V12</f>
        <v>0.10194149356956285</v>
      </c>
      <c r="E33" s="36">
        <f t="shared" si="7"/>
        <v>6.4444353989870546E-6</v>
      </c>
      <c r="F33" s="36">
        <f t="shared" si="8"/>
        <v>5.9171341336524921E-2</v>
      </c>
      <c r="G33" s="36">
        <f t="shared" si="2"/>
        <v>6.289279221211512E-2</v>
      </c>
      <c r="H33" s="36">
        <f t="shared" si="9"/>
        <v>0.1994481324540798</v>
      </c>
    </row>
    <row r="34" spans="1:13" x14ac:dyDescent="0.3">
      <c r="A34" s="36" t="s">
        <v>14</v>
      </c>
      <c r="B34" s="36">
        <v>9.7203199999999998E-5</v>
      </c>
      <c r="C34" s="36">
        <v>3.4741400000000002E-7</v>
      </c>
      <c r="D34" s="36">
        <f>lnq_iC7!V13</f>
        <v>8.3774822754873274E-2</v>
      </c>
      <c r="E34" s="36">
        <f t="shared" si="7"/>
        <v>8.1431808512064976E-6</v>
      </c>
      <c r="F34" s="36">
        <f t="shared" si="8"/>
        <v>7.4768836039155573E-2</v>
      </c>
      <c r="G34" s="36">
        <f t="shared" si="2"/>
        <v>8.0810978868325042E-2</v>
      </c>
      <c r="H34" s="36">
        <f t="shared" si="9"/>
        <v>0.25627100101891775</v>
      </c>
    </row>
    <row r="35" spans="1:13" x14ac:dyDescent="0.3">
      <c r="A35" s="36" t="s">
        <v>15</v>
      </c>
      <c r="B35" s="36">
        <v>1.5931999999999999E-5</v>
      </c>
      <c r="C35" s="36">
        <v>1.17734E-7</v>
      </c>
      <c r="D35" s="36">
        <f>lnq_iC7!V14</f>
        <v>5.4618470536322086E-2</v>
      </c>
      <c r="E35" s="36">
        <f t="shared" si="7"/>
        <v>8.7018147258468341E-7</v>
      </c>
      <c r="F35" s="36">
        <f t="shared" si="8"/>
        <v>7.9898085326639244E-3</v>
      </c>
      <c r="G35" s="36">
        <f t="shared" si="2"/>
        <v>8.0541597267723281E-3</v>
      </c>
      <c r="H35" s="36">
        <f t="shared" si="9"/>
        <v>2.5541672733718476E-2</v>
      </c>
    </row>
    <row r="36" spans="1:13" x14ac:dyDescent="0.3">
      <c r="A36" s="36" t="s">
        <v>17</v>
      </c>
      <c r="B36" s="36">
        <v>1.0139800000000001E-5</v>
      </c>
      <c r="C36" s="36">
        <v>1.02048E-7</v>
      </c>
      <c r="D36" s="36">
        <f>lnq_iC7!V15</f>
        <v>2.4910912495058713E-2</v>
      </c>
      <c r="E36" s="36">
        <f t="shared" si="7"/>
        <v>2.5259167051739635E-7</v>
      </c>
      <c r="F36" s="36">
        <f t="shared" si="8"/>
        <v>2.3192393172716359E-3</v>
      </c>
      <c r="G36" s="36">
        <f t="shared" si="2"/>
        <v>2.3246306921710556E-3</v>
      </c>
      <c r="H36" s="36">
        <f t="shared" si="9"/>
        <v>7.3719616174019965E-3</v>
      </c>
    </row>
    <row r="37" spans="1:13" x14ac:dyDescent="0.3">
      <c r="D37" s="57" t="s">
        <v>171</v>
      </c>
      <c r="E37" s="57">
        <f>SUM(E28:E36)</f>
        <v>1.0891142998323537E-4</v>
      </c>
    </row>
    <row r="38" spans="1:13" x14ac:dyDescent="0.3">
      <c r="A38" s="58" t="s">
        <v>175</v>
      </c>
      <c r="I38" s="69"/>
      <c r="J38" s="69"/>
      <c r="K38" s="69"/>
      <c r="L38" s="69"/>
      <c r="M38" s="69"/>
    </row>
    <row r="39" spans="1:13" x14ac:dyDescent="0.3">
      <c r="B39" s="36" t="s">
        <v>205</v>
      </c>
      <c r="C39" s="36" t="s">
        <v>78</v>
      </c>
      <c r="D39" s="36" t="s">
        <v>73</v>
      </c>
      <c r="E39" s="36" t="s">
        <v>79</v>
      </c>
      <c r="F39" s="36" t="s">
        <v>80</v>
      </c>
      <c r="G39" s="36" t="s">
        <v>74</v>
      </c>
      <c r="H39" s="36" t="s">
        <v>75</v>
      </c>
    </row>
    <row r="40" spans="1:13" x14ac:dyDescent="0.3">
      <c r="A40" s="36" t="s">
        <v>9</v>
      </c>
      <c r="B40" s="36">
        <v>8.6299999999999997E-5</v>
      </c>
      <c r="C40" s="36">
        <v>9.9999999999999995E-7</v>
      </c>
      <c r="D40" s="36">
        <f>lnq_iC7!V7</f>
        <v>0.11104673370648388</v>
      </c>
      <c r="E40" s="36">
        <f t="shared" ref="E40:E48" si="10">B40*D40</f>
        <v>9.5833331188695584E-6</v>
      </c>
      <c r="F40" s="36">
        <f t="shared" ref="F40:F48" si="11">E40/$E$49</f>
        <v>0.29419983447469061</v>
      </c>
      <c r="G40" s="36">
        <f t="shared" si="2"/>
        <v>0.41683163145155261</v>
      </c>
      <c r="H40" s="36">
        <f>G40/$G$40</f>
        <v>1</v>
      </c>
    </row>
    <row r="41" spans="1:13" x14ac:dyDescent="0.3">
      <c r="A41" s="36" t="s">
        <v>10</v>
      </c>
      <c r="B41" s="36">
        <v>4.6199999999999998E-5</v>
      </c>
      <c r="C41" s="36">
        <v>5.2600000000000002E-7</v>
      </c>
      <c r="D41" s="36">
        <f>lnq_iC7!V8</f>
        <v>0.23386814831814923</v>
      </c>
      <c r="E41" s="36">
        <f t="shared" si="10"/>
        <v>1.0804708452298494E-5</v>
      </c>
      <c r="F41" s="36">
        <f t="shared" si="11"/>
        <v>0.33169497488870237</v>
      </c>
      <c r="G41" s="36">
        <f t="shared" si="2"/>
        <v>0.49632273052781972</v>
      </c>
      <c r="H41" s="36">
        <f t="shared" ref="H41:H48" si="12">G41/$G$40</f>
        <v>1.1907031354589177</v>
      </c>
    </row>
    <row r="42" spans="1:13" x14ac:dyDescent="0.3">
      <c r="A42" s="36" t="s">
        <v>11</v>
      </c>
      <c r="B42" s="36">
        <v>3.4900000000000001E-5</v>
      </c>
      <c r="C42" s="36">
        <v>1.15E-6</v>
      </c>
      <c r="D42" s="36">
        <f>lnq_iC7!V9</f>
        <v>0.25604214094362915</v>
      </c>
      <c r="E42" s="36">
        <f t="shared" si="10"/>
        <v>8.935870718932658E-6</v>
      </c>
      <c r="F42" s="36">
        <f t="shared" si="11"/>
        <v>0.27432331254570114</v>
      </c>
      <c r="G42" s="36">
        <f t="shared" si="2"/>
        <v>0.37802414944324264</v>
      </c>
      <c r="H42" s="36">
        <f t="shared" si="12"/>
        <v>0.90689890334577339</v>
      </c>
    </row>
    <row r="43" spans="1:13" x14ac:dyDescent="0.3">
      <c r="A43" s="36" t="s">
        <v>16</v>
      </c>
      <c r="B43" s="36">
        <v>1.5299999999999999E-5</v>
      </c>
      <c r="C43" s="36">
        <v>7.3300000000000001E-7</v>
      </c>
      <c r="D43" s="36">
        <f>lnq_iC7!V10</f>
        <v>2.4414471699170718E-2</v>
      </c>
      <c r="E43" s="36">
        <f t="shared" si="10"/>
        <v>3.7354141699731194E-7</v>
      </c>
      <c r="F43" s="36">
        <f t="shared" si="11"/>
        <v>1.1467390487936392E-2</v>
      </c>
      <c r="G43" s="36">
        <f t="shared" si="2"/>
        <v>1.1600416999492469E-2</v>
      </c>
      <c r="H43" s="36">
        <f t="shared" si="12"/>
        <v>2.782998247780713E-2</v>
      </c>
    </row>
    <row r="44" spans="1:13" x14ac:dyDescent="0.3">
      <c r="A44" s="36" t="s">
        <v>12</v>
      </c>
      <c r="B44" s="36">
        <v>5.8200000000000002E-6</v>
      </c>
      <c r="C44" s="36">
        <v>2.22E-7</v>
      </c>
      <c r="D44" s="36">
        <f>lnq_iC7!V11</f>
        <v>0.10938280597675018</v>
      </c>
      <c r="E44" s="36">
        <f t="shared" si="10"/>
        <v>6.3660793078468607E-7</v>
      </c>
      <c r="F44" s="36">
        <f t="shared" si="11"/>
        <v>1.9543299344708838E-2</v>
      </c>
      <c r="G44" s="36">
        <f t="shared" si="2"/>
        <v>1.9932853058831683E-2</v>
      </c>
      <c r="H44" s="36">
        <f t="shared" si="12"/>
        <v>4.7819914696537208E-2</v>
      </c>
    </row>
    <row r="45" spans="1:13" x14ac:dyDescent="0.3">
      <c r="A45" s="36" t="s">
        <v>13</v>
      </c>
      <c r="B45" s="36">
        <v>7.9999999999999996E-6</v>
      </c>
      <c r="C45" s="36">
        <v>3.4499999999999998E-7</v>
      </c>
      <c r="D45" s="36">
        <f>lnq_iC7!V12</f>
        <v>0.10194149356956285</v>
      </c>
      <c r="E45" s="36">
        <f t="shared" si="10"/>
        <v>8.1553194855650279E-7</v>
      </c>
      <c r="F45" s="36">
        <f t="shared" si="11"/>
        <v>2.50361081367113E-2</v>
      </c>
      <c r="G45" s="36">
        <f t="shared" si="2"/>
        <v>2.5679010623525646E-2</v>
      </c>
      <c r="H45" s="36">
        <f t="shared" si="12"/>
        <v>6.1605235030034566E-2</v>
      </c>
    </row>
    <row r="46" spans="1:13" x14ac:dyDescent="0.3">
      <c r="A46" s="36" t="s">
        <v>14</v>
      </c>
      <c r="B46" s="36">
        <v>1.5500000000000001E-5</v>
      </c>
      <c r="C46" s="36">
        <v>2.7300000000000002E-7</v>
      </c>
      <c r="D46" s="36">
        <f>lnq_iC7!V13</f>
        <v>8.3774822754873274E-2</v>
      </c>
      <c r="E46" s="36">
        <f t="shared" si="10"/>
        <v>1.2985097527005358E-6</v>
      </c>
      <c r="F46" s="36">
        <f t="shared" si="11"/>
        <v>3.9863098732952316E-2</v>
      </c>
      <c r="G46" s="36">
        <f t="shared" si="2"/>
        <v>4.1518140465538672E-2</v>
      </c>
      <c r="H46" s="36">
        <f t="shared" si="12"/>
        <v>9.9604102310945256E-2</v>
      </c>
    </row>
    <row r="47" spans="1:13" x14ac:dyDescent="0.3">
      <c r="A47" s="36" t="s">
        <v>15</v>
      </c>
      <c r="B47" s="36">
        <v>1.73E-6</v>
      </c>
      <c r="C47" s="36">
        <v>8.6099999999999997E-8</v>
      </c>
      <c r="D47" s="36">
        <f>lnq_iC7!V14</f>
        <v>5.4618470536322086E-2</v>
      </c>
      <c r="E47" s="36">
        <f t="shared" si="10"/>
        <v>9.4489954027837208E-8</v>
      </c>
      <c r="F47" s="36">
        <f t="shared" si="11"/>
        <v>2.9007578563427804E-3</v>
      </c>
      <c r="G47" s="36">
        <f t="shared" si="2"/>
        <v>2.9091967316176672E-3</v>
      </c>
      <c r="H47" s="36">
        <f t="shared" si="12"/>
        <v>6.9793089394075804E-3</v>
      </c>
    </row>
    <row r="48" spans="1:13" x14ac:dyDescent="0.3">
      <c r="A48" s="36" t="s">
        <v>17</v>
      </c>
      <c r="B48" s="36">
        <v>1.2699999999999999E-6</v>
      </c>
      <c r="C48" s="36">
        <v>5.2199999999999998E-8</v>
      </c>
      <c r="D48" s="36">
        <f>lnq_iC7!V15</f>
        <v>2.4910912495058713E-2</v>
      </c>
      <c r="E48" s="36">
        <f t="shared" si="10"/>
        <v>3.1636858868724563E-8</v>
      </c>
      <c r="F48" s="36">
        <f t="shared" si="11"/>
        <v>9.7122353225427961E-4</v>
      </c>
      <c r="G48" s="36">
        <f t="shared" si="2"/>
        <v>9.7216772442553986E-4</v>
      </c>
      <c r="H48" s="36">
        <f t="shared" si="12"/>
        <v>2.3322791531921751E-3</v>
      </c>
    </row>
    <row r="49" spans="1:13" x14ac:dyDescent="0.3">
      <c r="D49" s="57" t="s">
        <v>171</v>
      </c>
      <c r="E49" s="57">
        <f>SUM(E40:E48)</f>
        <v>3.2574230152036308E-5</v>
      </c>
    </row>
    <row r="50" spans="1:13" x14ac:dyDescent="0.3">
      <c r="A50" s="58" t="s">
        <v>176</v>
      </c>
      <c r="I50" s="69"/>
      <c r="J50" s="69"/>
      <c r="K50" s="69"/>
      <c r="L50" s="69"/>
      <c r="M50" s="69"/>
    </row>
    <row r="51" spans="1:13" x14ac:dyDescent="0.3">
      <c r="B51" s="36" t="s">
        <v>205</v>
      </c>
      <c r="C51" s="36" t="s">
        <v>78</v>
      </c>
      <c r="D51" s="36" t="s">
        <v>73</v>
      </c>
      <c r="E51" s="36" t="s">
        <v>79</v>
      </c>
      <c r="F51" s="36" t="s">
        <v>80</v>
      </c>
      <c r="G51" s="36" t="s">
        <v>74</v>
      </c>
      <c r="H51" s="36" t="s">
        <v>75</v>
      </c>
    </row>
    <row r="52" spans="1:13" x14ac:dyDescent="0.3">
      <c r="A52" s="36" t="s">
        <v>9</v>
      </c>
      <c r="B52" s="36">
        <v>1.94E-4</v>
      </c>
      <c r="C52" s="36">
        <v>1.57E-6</v>
      </c>
      <c r="D52" s="36">
        <f>lnq_iC7!V7</f>
        <v>0.11104673370648388</v>
      </c>
      <c r="E52" s="36">
        <f t="shared" ref="E52:E60" si="13">B52*D52</f>
        <v>2.1543066339057874E-5</v>
      </c>
      <c r="F52" s="36">
        <f>E52/$E$61</f>
        <v>0.29141043813290107</v>
      </c>
      <c r="G52" s="36">
        <f t="shared" si="2"/>
        <v>0.411254206687788</v>
      </c>
      <c r="H52" s="36">
        <f>G52/$G$52</f>
        <v>1</v>
      </c>
    </row>
    <row r="53" spans="1:13" x14ac:dyDescent="0.3">
      <c r="A53" s="36" t="s">
        <v>10</v>
      </c>
      <c r="B53" s="36">
        <v>9.5500000000000004E-5</v>
      </c>
      <c r="C53" s="36">
        <v>2.4399999999999999E-6</v>
      </c>
      <c r="D53" s="36">
        <f>lnq_iC7!V8</f>
        <v>0.23386814831814923</v>
      </c>
      <c r="E53" s="36">
        <f t="shared" si="13"/>
        <v>2.2334408164383253E-5</v>
      </c>
      <c r="F53" s="36">
        <f t="shared" ref="F53:F60" si="14">E53/$E$61</f>
        <v>0.30211482275492063</v>
      </c>
      <c r="G53" s="36">
        <f t="shared" si="2"/>
        <v>0.43290047217728145</v>
      </c>
      <c r="H53" s="36">
        <f t="shared" ref="H53:H60" si="15">G53/$G$52</f>
        <v>1.052634757620672</v>
      </c>
    </row>
    <row r="54" spans="1:13" x14ac:dyDescent="0.3">
      <c r="A54" s="36" t="s">
        <v>11</v>
      </c>
      <c r="B54" s="36">
        <v>7.5300000000000001E-5</v>
      </c>
      <c r="C54" s="36">
        <v>1.68E-6</v>
      </c>
      <c r="D54" s="36">
        <f>lnq_iC7!V9</f>
        <v>0.25604214094362915</v>
      </c>
      <c r="E54" s="36">
        <f t="shared" si="13"/>
        <v>1.9279973213055276E-5</v>
      </c>
      <c r="F54" s="36">
        <f t="shared" si="14"/>
        <v>0.26079785267247796</v>
      </c>
      <c r="G54" s="36">
        <f t="shared" si="2"/>
        <v>0.35280992298974601</v>
      </c>
      <c r="H54" s="36">
        <f t="shared" si="15"/>
        <v>0.85788769391868824</v>
      </c>
    </row>
    <row r="55" spans="1:13" x14ac:dyDescent="0.3">
      <c r="A55" s="36" t="s">
        <v>16</v>
      </c>
      <c r="B55" s="36">
        <v>4.6499999999999999E-5</v>
      </c>
      <c r="C55" s="36">
        <v>8.3600000000000002E-7</v>
      </c>
      <c r="D55" s="36">
        <f>lnq_iC7!V10</f>
        <v>2.4414471699170718E-2</v>
      </c>
      <c r="E55" s="36">
        <f t="shared" si="13"/>
        <v>1.1352729340114384E-6</v>
      </c>
      <c r="F55" s="36">
        <f t="shared" si="14"/>
        <v>1.5356698897635447E-2</v>
      </c>
      <c r="G55" s="36">
        <f t="shared" si="2"/>
        <v>1.5596205123665335E-2</v>
      </c>
      <c r="H55" s="36">
        <f t="shared" si="15"/>
        <v>3.7923515115568192E-2</v>
      </c>
    </row>
    <row r="56" spans="1:13" x14ac:dyDescent="0.3">
      <c r="A56" s="36" t="s">
        <v>12</v>
      </c>
      <c r="B56" s="36">
        <v>5.66E-5</v>
      </c>
      <c r="C56" s="36">
        <v>1.0699999999999999E-6</v>
      </c>
      <c r="D56" s="36">
        <f>lnq_iC7!V11</f>
        <v>0.10938280597675018</v>
      </c>
      <c r="E56" s="36">
        <f t="shared" si="13"/>
        <v>6.1910668182840606E-6</v>
      </c>
      <c r="F56" s="36">
        <f t="shared" si="14"/>
        <v>8.3745807845157616E-2</v>
      </c>
      <c r="G56" s="36">
        <f t="shared" si="2"/>
        <v>9.1400190648191867E-2</v>
      </c>
      <c r="H56" s="36">
        <f t="shared" si="15"/>
        <v>0.22224743032860983</v>
      </c>
    </row>
    <row r="57" spans="1:13" x14ac:dyDescent="0.3">
      <c r="A57" s="36" t="s">
        <v>13</v>
      </c>
      <c r="B57" s="36">
        <v>1.8700000000000001E-5</v>
      </c>
      <c r="C57" s="36">
        <v>3.6800000000000001E-7</v>
      </c>
      <c r="D57" s="36">
        <f>lnq_iC7!V12</f>
        <v>0.10194149356956285</v>
      </c>
      <c r="E57" s="36">
        <f t="shared" si="13"/>
        <v>1.9063059297508253E-6</v>
      </c>
      <c r="F57" s="36">
        <f t="shared" si="14"/>
        <v>2.5786368451963342E-2</v>
      </c>
      <c r="G57" s="36">
        <f t="shared" si="2"/>
        <v>2.6468905399104823E-2</v>
      </c>
      <c r="H57" s="36">
        <f t="shared" si="15"/>
        <v>6.4361421643035571E-2</v>
      </c>
    </row>
    <row r="58" spans="1:13" x14ac:dyDescent="0.3">
      <c r="A58" s="36" t="s">
        <v>14</v>
      </c>
      <c r="B58" s="36">
        <v>6.1600000000000003E-6</v>
      </c>
      <c r="C58" s="36">
        <v>2.5100000000000001E-7</v>
      </c>
      <c r="D58" s="36">
        <f>lnq_iC7!V13</f>
        <v>8.3774822754873274E-2</v>
      </c>
      <c r="E58" s="36">
        <f t="shared" si="13"/>
        <v>5.160529081700194E-7</v>
      </c>
      <c r="F58" s="36">
        <f t="shared" si="14"/>
        <v>6.9805849224414407E-3</v>
      </c>
      <c r="G58" s="36">
        <f t="shared" si="2"/>
        <v>7.0296560333578482E-3</v>
      </c>
      <c r="H58" s="36">
        <f t="shared" si="15"/>
        <v>1.7093213683998992E-2</v>
      </c>
    </row>
    <row r="59" spans="1:13" x14ac:dyDescent="0.3">
      <c r="A59" s="36" t="s">
        <v>15</v>
      </c>
      <c r="B59" s="36">
        <v>1.6699999999999999E-5</v>
      </c>
      <c r="C59" s="36">
        <v>6.5099999999999999E-7</v>
      </c>
      <c r="D59" s="36">
        <f>lnq_iC7!V14</f>
        <v>5.4618470536322086E-2</v>
      </c>
      <c r="E59" s="36">
        <f t="shared" si="13"/>
        <v>9.1212845795657878E-7</v>
      </c>
      <c r="F59" s="36">
        <f t="shared" si="14"/>
        <v>1.233825071061069E-2</v>
      </c>
      <c r="G59" s="36">
        <f t="shared" si="2"/>
        <v>1.2492384887323937E-2</v>
      </c>
      <c r="H59" s="36">
        <f t="shared" si="15"/>
        <v>3.0376309066688246E-2</v>
      </c>
    </row>
    <row r="60" spans="1:13" x14ac:dyDescent="0.3">
      <c r="A60" s="36" t="s">
        <v>17</v>
      </c>
      <c r="B60" s="36">
        <v>4.3599999999999998E-6</v>
      </c>
      <c r="C60" s="36">
        <v>2.3999999999999998E-7</v>
      </c>
      <c r="D60" s="36">
        <f>lnq_iC7!V15</f>
        <v>2.4910912495058713E-2</v>
      </c>
      <c r="E60" s="36">
        <f t="shared" si="13"/>
        <v>1.0861157847845598E-7</v>
      </c>
      <c r="F60" s="36">
        <f t="shared" si="14"/>
        <v>1.4691756118918853E-3</v>
      </c>
      <c r="G60" s="36">
        <f t="shared" si="2"/>
        <v>1.4713372647180767E-3</v>
      </c>
      <c r="H60" s="36">
        <f t="shared" si="15"/>
        <v>3.5776831964057509E-3</v>
      </c>
    </row>
    <row r="61" spans="1:13" x14ac:dyDescent="0.3">
      <c r="D61" s="57" t="s">
        <v>171</v>
      </c>
      <c r="E61" s="57">
        <f>SUM(E52:E60)</f>
        <v>7.3926886343147772E-5</v>
      </c>
    </row>
    <row r="62" spans="1:13" x14ac:dyDescent="0.3">
      <c r="A62" s="58" t="s">
        <v>177</v>
      </c>
      <c r="I62" s="69"/>
      <c r="J62" s="69"/>
      <c r="K62" s="69"/>
      <c r="L62" s="69"/>
      <c r="M62" s="69"/>
    </row>
    <row r="63" spans="1:13" x14ac:dyDescent="0.3">
      <c r="B63" s="36" t="s">
        <v>205</v>
      </c>
      <c r="C63" s="36" t="s">
        <v>78</v>
      </c>
      <c r="D63" s="36" t="s">
        <v>73</v>
      </c>
      <c r="E63" s="36" t="s">
        <v>79</v>
      </c>
      <c r="F63" s="36" t="s">
        <v>80</v>
      </c>
      <c r="G63" s="36" t="s">
        <v>74</v>
      </c>
      <c r="H63" s="36" t="s">
        <v>75</v>
      </c>
    </row>
    <row r="64" spans="1:13" x14ac:dyDescent="0.3">
      <c r="A64" s="36" t="s">
        <v>9</v>
      </c>
      <c r="B64" s="36">
        <v>8.0000000000000004E-4</v>
      </c>
      <c r="C64" s="36">
        <v>6.8700000000000003E-6</v>
      </c>
      <c r="D64" s="36">
        <f>lnq_iC7!V7</f>
        <v>0.11104673370648388</v>
      </c>
      <c r="E64" s="36">
        <f t="shared" ref="E64:E72" si="16">B64*D64</f>
        <v>8.8837386965187111E-5</v>
      </c>
      <c r="F64" s="36">
        <f t="shared" ref="F64:F72" si="17">E64/$E$73</f>
        <v>0.80309414074568253</v>
      </c>
      <c r="G64" s="36">
        <f t="shared" si="2"/>
        <v>4.0785690369347067</v>
      </c>
      <c r="H64" s="36">
        <f>G64/$G$64</f>
        <v>1</v>
      </c>
    </row>
    <row r="65" spans="1:13" x14ac:dyDescent="0.3">
      <c r="A65" s="36" t="s">
        <v>10</v>
      </c>
      <c r="B65" s="36">
        <v>7.1500000000000003E-5</v>
      </c>
      <c r="C65" s="36">
        <v>2.2699999999999999E-6</v>
      </c>
      <c r="D65" s="36">
        <f>lnq_iC7!V8</f>
        <v>0.23386814831814923</v>
      </c>
      <c r="E65" s="36">
        <f t="shared" si="16"/>
        <v>1.6721572604747669E-5</v>
      </c>
      <c r="F65" s="36">
        <f t="shared" si="17"/>
        <v>0.15116379985589651</v>
      </c>
      <c r="G65" s="36">
        <f t="shared" si="2"/>
        <v>0.1780835923706294</v>
      </c>
      <c r="H65" s="36">
        <f t="shared" ref="H65:H72" si="18">G65/$G$64</f>
        <v>4.3663253155197312E-2</v>
      </c>
    </row>
    <row r="66" spans="1:13" x14ac:dyDescent="0.3">
      <c r="A66" s="36" t="s">
        <v>11</v>
      </c>
      <c r="B66" s="36">
        <v>1.7799999999999999E-5</v>
      </c>
      <c r="C66" s="36">
        <v>1.02E-6</v>
      </c>
      <c r="D66" s="36">
        <f>lnq_iC7!V9</f>
        <v>0.25604214094362915</v>
      </c>
      <c r="E66" s="36">
        <f t="shared" si="16"/>
        <v>4.557550108796599E-6</v>
      </c>
      <c r="F66" s="36">
        <f t="shared" si="17"/>
        <v>4.1200466532899084E-2</v>
      </c>
      <c r="G66" s="36">
        <f t="shared" si="2"/>
        <v>4.2970887129987104E-2</v>
      </c>
      <c r="H66" s="36">
        <f t="shared" si="18"/>
        <v>1.0535775351808767E-2</v>
      </c>
    </row>
    <row r="67" spans="1:13" x14ac:dyDescent="0.3">
      <c r="A67" s="36" t="s">
        <v>16</v>
      </c>
      <c r="B67" s="36">
        <v>4.0000000000000001E-10</v>
      </c>
      <c r="C67" s="36">
        <v>2.8699999999999999E-10</v>
      </c>
      <c r="D67" s="36">
        <f>lnq_iC7!V10</f>
        <v>2.4414471699170718E-2</v>
      </c>
      <c r="E67" s="36">
        <f t="shared" si="16"/>
        <v>9.7657886796682877E-12</v>
      </c>
      <c r="F67" s="36">
        <f t="shared" si="17"/>
        <v>8.8283187251731191E-8</v>
      </c>
      <c r="G67" s="36">
        <f t="shared" si="2"/>
        <v>8.8283195045653028E-8</v>
      </c>
      <c r="H67" s="36">
        <f t="shared" si="18"/>
        <v>2.1645629691732085E-8</v>
      </c>
    </row>
    <row r="68" spans="1:13" x14ac:dyDescent="0.3">
      <c r="A68" s="36" t="s">
        <v>12</v>
      </c>
      <c r="B68" s="36">
        <v>7.5099999999999999E-7</v>
      </c>
      <c r="C68" s="36">
        <v>3.84E-8</v>
      </c>
      <c r="D68" s="36">
        <f>lnq_iC7!V11</f>
        <v>0.10938280597675018</v>
      </c>
      <c r="E68" s="36">
        <f t="shared" si="16"/>
        <v>8.2146487288539384E-8</v>
      </c>
      <c r="F68" s="36">
        <f t="shared" si="17"/>
        <v>7.4260809415880279E-4</v>
      </c>
      <c r="G68" s="36">
        <f t="shared" si="2"/>
        <v>7.4315997076835022E-4</v>
      </c>
      <c r="H68" s="36">
        <f t="shared" si="18"/>
        <v>1.8221095782330565E-4</v>
      </c>
    </row>
    <row r="69" spans="1:13" x14ac:dyDescent="0.3">
      <c r="A69" s="36" t="s">
        <v>13</v>
      </c>
      <c r="B69" s="36">
        <v>9.4399999999999998E-8</v>
      </c>
      <c r="C69" s="36">
        <v>8.2000000000000006E-9</v>
      </c>
      <c r="D69" s="36">
        <f>lnq_iC7!V12</f>
        <v>0.10194149356956285</v>
      </c>
      <c r="E69" s="36">
        <f t="shared" si="16"/>
        <v>9.6232769929667332E-9</v>
      </c>
      <c r="F69" s="36">
        <f t="shared" si="17"/>
        <v>8.6994874926396213E-5</v>
      </c>
      <c r="G69" s="36">
        <f t="shared" ref="G69:G84" si="19">F69/(1-F69)</f>
        <v>8.7002443693103584E-5</v>
      </c>
      <c r="H69" s="36">
        <f t="shared" si="18"/>
        <v>2.1331609911522111E-5</v>
      </c>
    </row>
    <row r="70" spans="1:13" x14ac:dyDescent="0.3">
      <c r="A70" s="36" t="s">
        <v>14</v>
      </c>
      <c r="B70" s="36">
        <v>4.8500000000000002E-6</v>
      </c>
      <c r="C70" s="36">
        <v>1.3300000000000001E-7</v>
      </c>
      <c r="D70" s="36">
        <f>lnq_iC7!V13</f>
        <v>8.3774822754873274E-2</v>
      </c>
      <c r="E70" s="36">
        <f t="shared" si="16"/>
        <v>4.0630789036113537E-7</v>
      </c>
      <c r="F70" s="36">
        <f t="shared" si="17"/>
        <v>3.6730423668993803E-3</v>
      </c>
      <c r="G70" s="36">
        <f t="shared" si="19"/>
        <v>3.6865833437099323E-3</v>
      </c>
      <c r="H70" s="36">
        <f t="shared" si="18"/>
        <v>9.03891367370509E-4</v>
      </c>
    </row>
    <row r="71" spans="1:13" x14ac:dyDescent="0.3">
      <c r="A71" s="36" t="s">
        <v>15</v>
      </c>
      <c r="B71" s="36">
        <v>7.8600000000000002E-8</v>
      </c>
      <c r="C71" s="36">
        <v>6.1499999999999996E-9</v>
      </c>
      <c r="D71" s="36">
        <f>lnq_iC7!V14</f>
        <v>5.4618470536322086E-2</v>
      </c>
      <c r="E71" s="36">
        <f t="shared" si="16"/>
        <v>4.2930117841549157E-9</v>
      </c>
      <c r="F71" s="36">
        <f t="shared" si="17"/>
        <v>3.8809027682883513E-5</v>
      </c>
      <c r="G71" s="36">
        <f t="shared" si="19"/>
        <v>3.8810533881967324E-5</v>
      </c>
      <c r="H71" s="36">
        <f t="shared" si="18"/>
        <v>9.5157231692063752E-6</v>
      </c>
    </row>
    <row r="72" spans="1:13" x14ac:dyDescent="0.3">
      <c r="A72" s="36" t="s">
        <v>17</v>
      </c>
      <c r="B72" s="36">
        <v>2.2300000000000001E-10</v>
      </c>
      <c r="C72" s="36">
        <v>6.5500000000000006E-11</v>
      </c>
      <c r="D72" s="36">
        <f>lnq_iC7!V15</f>
        <v>2.4910912495058713E-2</v>
      </c>
      <c r="E72" s="36">
        <f t="shared" si="16"/>
        <v>5.5551334863980932E-12</v>
      </c>
      <c r="F72" s="36">
        <f t="shared" si="17"/>
        <v>5.0218667009360612E-8</v>
      </c>
      <c r="G72" s="36">
        <f t="shared" si="19"/>
        <v>5.0218669531275256E-8</v>
      </c>
      <c r="H72" s="36">
        <f t="shared" si="18"/>
        <v>1.231281586176549E-8</v>
      </c>
    </row>
    <row r="73" spans="1:13" x14ac:dyDescent="0.3">
      <c r="D73" s="57" t="s">
        <v>171</v>
      </c>
      <c r="E73" s="57">
        <f>SUM(E64:E72)</f>
        <v>1.1061889566608036E-4</v>
      </c>
    </row>
    <row r="74" spans="1:13" x14ac:dyDescent="0.3">
      <c r="A74" s="58" t="s">
        <v>178</v>
      </c>
      <c r="I74" s="69"/>
      <c r="J74" s="69"/>
      <c r="K74" s="69"/>
      <c r="L74" s="69"/>
      <c r="M74" s="69"/>
    </row>
    <row r="75" spans="1:13" x14ac:dyDescent="0.3">
      <c r="B75" s="36" t="s">
        <v>205</v>
      </c>
      <c r="C75" s="36" t="s">
        <v>78</v>
      </c>
      <c r="D75" s="36" t="s">
        <v>73</v>
      </c>
      <c r="E75" s="36" t="s">
        <v>79</v>
      </c>
      <c r="F75" s="36" t="s">
        <v>80</v>
      </c>
      <c r="G75" s="36" t="s">
        <v>74</v>
      </c>
      <c r="H75" s="36" t="s">
        <v>75</v>
      </c>
    </row>
    <row r="76" spans="1:13" x14ac:dyDescent="0.3">
      <c r="A76" s="36" t="s">
        <v>9</v>
      </c>
      <c r="B76" s="36">
        <v>5.7899999999999998E-4</v>
      </c>
      <c r="C76" s="36">
        <v>3.3100000000000001E-6</v>
      </c>
      <c r="D76" s="36">
        <f>lnq_iC7!V7</f>
        <v>0.11104673370648388</v>
      </c>
      <c r="E76" s="36">
        <f t="shared" ref="E76:E84" si="20">B76*D76</f>
        <v>6.4296058816054168E-5</v>
      </c>
      <c r="F76" s="36">
        <f>E76/$E$85</f>
        <v>0.44108466055764783</v>
      </c>
      <c r="G76" s="36">
        <f t="shared" si="19"/>
        <v>0.78917973694859078</v>
      </c>
      <c r="H76" s="36">
        <f>G76/$G$76</f>
        <v>1</v>
      </c>
    </row>
    <row r="77" spans="1:13" x14ac:dyDescent="0.3">
      <c r="A77" s="36" t="s">
        <v>10</v>
      </c>
      <c r="B77" s="36">
        <v>2.14E-4</v>
      </c>
      <c r="C77" s="36">
        <v>2.7E-6</v>
      </c>
      <c r="D77" s="36">
        <f>lnq_iC7!V8</f>
        <v>0.23386814831814923</v>
      </c>
      <c r="E77" s="36">
        <f t="shared" si="20"/>
        <v>5.0047783740083937E-5</v>
      </c>
      <c r="F77" s="36">
        <f t="shared" ref="F77:F84" si="21">E77/$E$85</f>
        <v>0.34333845820648462</v>
      </c>
      <c r="G77" s="36">
        <f t="shared" si="19"/>
        <v>0.52285452452223258</v>
      </c>
      <c r="H77" s="36">
        <f t="shared" ref="H77:H84" si="22">G77/$G$76</f>
        <v>0.66252907929932403</v>
      </c>
    </row>
    <row r="78" spans="1:13" x14ac:dyDescent="0.3">
      <c r="A78" s="36" t="s">
        <v>11</v>
      </c>
      <c r="B78" s="36">
        <v>9.7899999999999994E-5</v>
      </c>
      <c r="C78" s="36">
        <v>2.3199999999999998E-6</v>
      </c>
      <c r="D78" s="36">
        <f>lnq_iC7!V9</f>
        <v>0.25604214094362915</v>
      </c>
      <c r="E78" s="36">
        <f t="shared" si="20"/>
        <v>2.5066525598381292E-5</v>
      </c>
      <c r="F78" s="36">
        <f t="shared" si="21"/>
        <v>0.17196170556197296</v>
      </c>
      <c r="G78" s="36">
        <f t="shared" si="19"/>
        <v>0.20767361451402427</v>
      </c>
      <c r="H78" s="36">
        <f t="shared" si="22"/>
        <v>0.26315122498837379</v>
      </c>
    </row>
    <row r="79" spans="1:13" x14ac:dyDescent="0.3">
      <c r="A79" s="36" t="s">
        <v>16</v>
      </c>
      <c r="B79" s="36">
        <v>6.2199999999999997E-6</v>
      </c>
      <c r="C79" s="36">
        <v>2.23E-7</v>
      </c>
      <c r="D79" s="36">
        <f>lnq_iC7!V10</f>
        <v>2.4414471699170718E-2</v>
      </c>
      <c r="E79" s="36">
        <f t="shared" si="20"/>
        <v>1.5185801396884185E-7</v>
      </c>
      <c r="F79" s="36">
        <f t="shared" si="21"/>
        <v>1.0417783263517897E-3</v>
      </c>
      <c r="G79" s="36">
        <f t="shared" si="19"/>
        <v>1.0428647602563409E-3</v>
      </c>
      <c r="H79" s="36">
        <f t="shared" si="22"/>
        <v>1.3214540508713997E-3</v>
      </c>
    </row>
    <row r="80" spans="1:13" x14ac:dyDescent="0.3">
      <c r="A80" s="36" t="s">
        <v>12</v>
      </c>
      <c r="B80" s="36">
        <v>2.2400000000000002E-6</v>
      </c>
      <c r="C80" s="36">
        <v>7.0300000000000001E-8</v>
      </c>
      <c r="D80" s="36">
        <f>lnq_iC7!V11</f>
        <v>0.10938280597675018</v>
      </c>
      <c r="E80" s="36">
        <f t="shared" si="20"/>
        <v>2.4501748538792043E-7</v>
      </c>
      <c r="F80" s="36">
        <f t="shared" si="21"/>
        <v>1.680872146179422E-3</v>
      </c>
      <c r="G80" s="36">
        <f t="shared" si="19"/>
        <v>1.6837022343676306E-3</v>
      </c>
      <c r="H80" s="36">
        <f t="shared" si="22"/>
        <v>2.1334838637364953E-3</v>
      </c>
    </row>
    <row r="81" spans="1:8" x14ac:dyDescent="0.3">
      <c r="A81" s="36" t="s">
        <v>13</v>
      </c>
      <c r="B81" s="36">
        <v>2.4300000000000001E-5</v>
      </c>
      <c r="C81" s="36">
        <v>5.8800000000000002E-7</v>
      </c>
      <c r="D81" s="36">
        <f>lnq_iC7!V12</f>
        <v>0.10194149356956285</v>
      </c>
      <c r="E81" s="36">
        <f t="shared" si="20"/>
        <v>2.4771782937403772E-6</v>
      </c>
      <c r="F81" s="36">
        <f t="shared" si="21"/>
        <v>1.6993970811822506E-2</v>
      </c>
      <c r="G81" s="36">
        <f t="shared" si="19"/>
        <v>1.7287758474744144E-2</v>
      </c>
      <c r="H81" s="36">
        <f t="shared" si="22"/>
        <v>2.1905983726328637E-2</v>
      </c>
    </row>
    <row r="82" spans="1:8" x14ac:dyDescent="0.3">
      <c r="A82" s="36" t="s">
        <v>14</v>
      </c>
      <c r="B82" s="36">
        <v>4.0599999999999998E-5</v>
      </c>
      <c r="C82" s="36">
        <v>6.1399999999999997E-7</v>
      </c>
      <c r="D82" s="36">
        <f>lnq_iC7!V13</f>
        <v>8.3774822754873274E-2</v>
      </c>
      <c r="E82" s="36">
        <f t="shared" si="20"/>
        <v>3.4012578038478549E-6</v>
      </c>
      <c r="F82" s="36">
        <f t="shared" si="21"/>
        <v>2.3333353109112876E-2</v>
      </c>
      <c r="G82" s="36">
        <f t="shared" si="19"/>
        <v>2.3890805714920325E-2</v>
      </c>
      <c r="H82" s="36">
        <f t="shared" si="22"/>
        <v>3.027295886650044E-2</v>
      </c>
    </row>
    <row r="83" spans="1:8" x14ac:dyDescent="0.3">
      <c r="A83" s="36" t="s">
        <v>15</v>
      </c>
      <c r="B83" s="36">
        <v>1.3E-6</v>
      </c>
      <c r="C83" s="36">
        <v>5.39E-8</v>
      </c>
      <c r="D83" s="36">
        <f>lnq_iC7!V14</f>
        <v>5.4618470536322086E-2</v>
      </c>
      <c r="E83" s="36">
        <f t="shared" si="20"/>
        <v>7.1004011697218712E-8</v>
      </c>
      <c r="F83" s="36">
        <f t="shared" si="21"/>
        <v>4.8710264632703963E-4</v>
      </c>
      <c r="G83" s="36">
        <f t="shared" si="19"/>
        <v>4.8734003094577438E-4</v>
      </c>
      <c r="H83" s="36">
        <f t="shared" si="22"/>
        <v>6.1752729844547567E-4</v>
      </c>
    </row>
    <row r="84" spans="1:8" x14ac:dyDescent="0.3">
      <c r="A84" s="36" t="s">
        <v>17</v>
      </c>
      <c r="B84" s="36">
        <v>4.5699999999999998E-7</v>
      </c>
      <c r="C84" s="36">
        <v>2.25E-8</v>
      </c>
      <c r="D84" s="36">
        <f>lnq_iC7!V15</f>
        <v>2.4910912495058713E-2</v>
      </c>
      <c r="E84" s="36">
        <f t="shared" si="20"/>
        <v>1.1384287010241831E-8</v>
      </c>
      <c r="F84" s="36">
        <f t="shared" si="21"/>
        <v>7.8098634100875076E-5</v>
      </c>
      <c r="G84" s="36">
        <f t="shared" si="19"/>
        <v>7.8104733973915252E-5</v>
      </c>
      <c r="H84" s="36">
        <f t="shared" si="22"/>
        <v>9.8969512668827171E-5</v>
      </c>
    </row>
    <row r="85" spans="1:8" x14ac:dyDescent="0.3">
      <c r="D85" s="57" t="s">
        <v>171</v>
      </c>
      <c r="E85" s="57">
        <f>SUM(E76:E84)</f>
        <v>1.4576806805017187E-4</v>
      </c>
    </row>
    <row r="86" spans="1:8" x14ac:dyDescent="0.3">
      <c r="A86" s="59"/>
      <c r="B86" s="59"/>
      <c r="C86" s="59"/>
      <c r="D86" s="59"/>
      <c r="E86" s="59"/>
      <c r="F86" s="59"/>
      <c r="G86" s="59"/>
      <c r="H86" s="59"/>
    </row>
  </sheetData>
  <mergeCells count="1">
    <mergeCell ref="B1:H1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682D2-151C-4393-A70B-BDABACC6AFFC}">
  <dimension ref="A1:Y86"/>
  <sheetViews>
    <sheetView topLeftCell="A22" zoomScaleNormal="100" workbookViewId="0">
      <selection activeCell="F28" sqref="F28"/>
    </sheetView>
  </sheetViews>
  <sheetFormatPr defaultRowHeight="15.5" x14ac:dyDescent="0.3"/>
  <cols>
    <col min="1" max="1" width="20.09765625" style="36" bestFit="1" customWidth="1"/>
    <col min="2" max="2" width="24.59765625" style="36" bestFit="1" customWidth="1"/>
    <col min="3" max="3" width="9.59765625" style="36" bestFit="1" customWidth="1"/>
    <col min="4" max="4" width="15.296875" style="36" bestFit="1" customWidth="1"/>
    <col min="5" max="5" width="9.59765625" style="36" bestFit="1" customWidth="1"/>
    <col min="6" max="8" width="10" style="36" bestFit="1" customWidth="1"/>
    <col min="9" max="10" width="9.796875" style="36" bestFit="1" customWidth="1"/>
    <col min="11" max="11" width="48.296875" style="36" bestFit="1" customWidth="1"/>
    <col min="12" max="12" width="10.09765625" style="36" bestFit="1" customWidth="1"/>
    <col min="13" max="13" width="9.59765625" style="36" bestFit="1" customWidth="1"/>
    <col min="14" max="14" width="10" style="36" bestFit="1" customWidth="1"/>
    <col min="15" max="15" width="9.69921875" style="36" customWidth="1"/>
    <col min="16" max="16" width="9.8984375" style="36" customWidth="1"/>
    <col min="17" max="17" width="9.59765625" style="36" customWidth="1"/>
    <col min="18" max="18" width="10.09765625" style="36" bestFit="1" customWidth="1"/>
    <col min="19" max="19" width="9.796875" style="36" bestFit="1" customWidth="1"/>
    <col min="20" max="20" width="9.8984375" style="36" bestFit="1" customWidth="1"/>
    <col min="21" max="22" width="9.69921875" style="36" bestFit="1" customWidth="1"/>
    <col min="23" max="23" width="9.796875" style="36" bestFit="1" customWidth="1"/>
    <col min="24" max="24" width="9.69921875" style="36" bestFit="1" customWidth="1"/>
    <col min="25" max="25" width="10.09765625" style="36" bestFit="1" customWidth="1"/>
    <col min="26" max="26" width="3.796875" style="36" customWidth="1"/>
    <col min="27" max="27" width="10.19921875" style="36" bestFit="1" customWidth="1"/>
    <col min="28" max="29" width="8.796875" style="36"/>
    <col min="30" max="32" width="9.3984375" style="36" bestFit="1" customWidth="1"/>
    <col min="33" max="16384" width="8.796875" style="36"/>
  </cols>
  <sheetData>
    <row r="1" spans="1:25" x14ac:dyDescent="0.3">
      <c r="A1" s="88" t="s">
        <v>179</v>
      </c>
      <c r="B1" s="102" t="s">
        <v>185</v>
      </c>
      <c r="C1" s="102"/>
      <c r="D1" s="102"/>
      <c r="E1" s="102"/>
      <c r="F1" s="102"/>
      <c r="G1" s="102"/>
      <c r="H1" s="102"/>
      <c r="J1" s="69"/>
      <c r="K1" s="69"/>
      <c r="U1" s="69"/>
      <c r="V1" s="69"/>
      <c r="W1" s="69"/>
      <c r="X1" s="69"/>
      <c r="Y1" s="69"/>
    </row>
    <row r="2" spans="1:25" x14ac:dyDescent="0.3">
      <c r="A2" s="58" t="s">
        <v>172</v>
      </c>
      <c r="I2" s="69"/>
      <c r="J2" s="69"/>
      <c r="K2" s="69"/>
      <c r="L2" s="69"/>
      <c r="M2" s="69"/>
    </row>
    <row r="3" spans="1:25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  <c r="O3" s="1"/>
      <c r="P3" s="1"/>
      <c r="Q3" s="1"/>
    </row>
    <row r="4" spans="1:25" x14ac:dyDescent="0.3">
      <c r="A4" s="36" t="s">
        <v>9</v>
      </c>
      <c r="B4" s="36">
        <v>1.3525899999999999E-6</v>
      </c>
      <c r="C4" s="36">
        <v>2.8557399999999999E-9</v>
      </c>
      <c r="D4" s="36">
        <f>lnq_iC7!X7</f>
        <v>0.16574603399750049</v>
      </c>
      <c r="E4" s="36">
        <f t="shared" ref="E4:E12" si="0">B4*D4</f>
        <v>2.2418642812467916E-7</v>
      </c>
      <c r="F4" s="36">
        <f t="shared" ref="F4:F12" si="1">E4/$E$13</f>
        <v>0.13964815428083605</v>
      </c>
      <c r="G4" s="36">
        <f>F4/(1-F4)</f>
        <v>0.16231516788820838</v>
      </c>
      <c r="H4" s="36">
        <f>G4/$G$4</f>
        <v>1</v>
      </c>
      <c r="J4" s="1" t="s">
        <v>73</v>
      </c>
      <c r="K4" s="1" t="s">
        <v>76</v>
      </c>
      <c r="P4" s="1"/>
    </row>
    <row r="5" spans="1:25" x14ac:dyDescent="0.3">
      <c r="A5" s="36" t="s">
        <v>10</v>
      </c>
      <c r="B5" s="36">
        <v>1.5487600000000001E-6</v>
      </c>
      <c r="C5" s="36">
        <v>2.1414099999999999E-9</v>
      </c>
      <c r="D5" s="36">
        <f>lnq_iC7!X8</f>
        <v>0.22905747926132486</v>
      </c>
      <c r="E5" s="36">
        <f t="shared" si="0"/>
        <v>3.5475506158076948E-7</v>
      </c>
      <c r="F5" s="36">
        <f t="shared" si="1"/>
        <v>0.22098077027208393</v>
      </c>
      <c r="G5" s="36">
        <f t="shared" ref="G5:G68" si="2">F5/(1-F5)</f>
        <v>0.2836653600313111</v>
      </c>
      <c r="H5" s="36">
        <f t="shared" ref="H5:H12" si="3">G5/$G$4</f>
        <v>1.7476207782792084</v>
      </c>
      <c r="J5" s="36" t="s">
        <v>80</v>
      </c>
      <c r="K5" s="1" t="s">
        <v>91</v>
      </c>
      <c r="O5" s="1"/>
      <c r="P5" s="1"/>
      <c r="Q5" s="1"/>
    </row>
    <row r="6" spans="1:25" x14ac:dyDescent="0.3">
      <c r="A6" s="36" t="s">
        <v>11</v>
      </c>
      <c r="B6" s="36">
        <v>1.6236100000000001E-6</v>
      </c>
      <c r="C6" s="36">
        <v>4.6104599999999998E-9</v>
      </c>
      <c r="D6" s="36">
        <f>lnq_iC7!X9</f>
        <v>0.2967191269465636</v>
      </c>
      <c r="E6" s="36">
        <f t="shared" si="0"/>
        <v>4.8175614170171018E-7</v>
      </c>
      <c r="F6" s="36">
        <f t="shared" si="1"/>
        <v>0.30009111865008004</v>
      </c>
      <c r="G6" s="36">
        <f t="shared" si="2"/>
        <v>0.42875740920916999</v>
      </c>
      <c r="H6" s="36">
        <f t="shared" si="3"/>
        <v>2.6415116639282217</v>
      </c>
      <c r="J6" s="1" t="s">
        <v>74</v>
      </c>
      <c r="K6" s="1" t="s">
        <v>169</v>
      </c>
      <c r="O6" s="1"/>
      <c r="P6" s="1"/>
      <c r="Q6" s="1"/>
    </row>
    <row r="7" spans="1:25" x14ac:dyDescent="0.3">
      <c r="A7" s="36" t="s">
        <v>16</v>
      </c>
      <c r="B7" s="36">
        <v>1.7028799999999999E-6</v>
      </c>
      <c r="C7" s="36">
        <v>1.4211199999999999E-9</v>
      </c>
      <c r="D7" s="36">
        <f>lnq_iC7!X10</f>
        <v>3.335653956212771E-2</v>
      </c>
      <c r="E7" s="36">
        <f t="shared" si="0"/>
        <v>5.6802184089556033E-8</v>
      </c>
      <c r="F7" s="36">
        <f t="shared" si="1"/>
        <v>3.5382695703663584E-2</v>
      </c>
      <c r="G7" s="36">
        <f t="shared" si="2"/>
        <v>3.6680552532150926E-2</v>
      </c>
      <c r="H7" s="36">
        <f t="shared" si="3"/>
        <v>0.2259835171868472</v>
      </c>
      <c r="J7" s="1" t="s">
        <v>75</v>
      </c>
      <c r="K7" s="1" t="s">
        <v>170</v>
      </c>
    </row>
    <row r="8" spans="1:25" x14ac:dyDescent="0.3">
      <c r="A8" s="36" t="s">
        <v>12</v>
      </c>
      <c r="B8" s="36">
        <v>1.43496E-6</v>
      </c>
      <c r="C8" s="36">
        <v>1.06248E-9</v>
      </c>
      <c r="D8" s="36">
        <f>lnq_iC7!X11</f>
        <v>5.9287226681169251E-2</v>
      </c>
      <c r="E8" s="36">
        <f t="shared" si="0"/>
        <v>8.507479879841063E-8</v>
      </c>
      <c r="F8" s="36">
        <f t="shared" si="1"/>
        <v>5.2994013631388441E-2</v>
      </c>
      <c r="G8" s="36">
        <f t="shared" si="2"/>
        <v>5.5959533935576525E-2</v>
      </c>
      <c r="H8" s="36">
        <f t="shared" si="3"/>
        <v>0.34475850078359677</v>
      </c>
    </row>
    <row r="9" spans="1:25" x14ac:dyDescent="0.3">
      <c r="A9" s="36" t="s">
        <v>13</v>
      </c>
      <c r="B9" s="36">
        <v>1.9376400000000001E-6</v>
      </c>
      <c r="C9" s="36">
        <v>2.6598100000000001E-9</v>
      </c>
      <c r="D9" s="36">
        <f>lnq_iC7!X12</f>
        <v>0.10165529892782572</v>
      </c>
      <c r="E9" s="36">
        <f t="shared" si="0"/>
        <v>1.9697137341451225E-7</v>
      </c>
      <c r="F9" s="36">
        <f t="shared" si="1"/>
        <v>0.12269560193090898</v>
      </c>
      <c r="G9" s="36">
        <f t="shared" si="2"/>
        <v>0.13985522265812947</v>
      </c>
      <c r="H9" s="36">
        <f t="shared" si="3"/>
        <v>0.86162756369418425</v>
      </c>
    </row>
    <row r="10" spans="1:25" x14ac:dyDescent="0.3">
      <c r="A10" s="36" t="s">
        <v>14</v>
      </c>
      <c r="B10" s="36">
        <v>1.94092E-6</v>
      </c>
      <c r="C10" s="36">
        <v>2.8110699999999999E-9</v>
      </c>
      <c r="D10" s="36">
        <f>lnq_iC7!X13</f>
        <v>6.0579807780254943E-2</v>
      </c>
      <c r="E10" s="36">
        <f t="shared" si="0"/>
        <v>1.1758056051685243E-7</v>
      </c>
      <c r="F10" s="36">
        <f t="shared" si="1"/>
        <v>7.3242204681332496E-2</v>
      </c>
      <c r="G10" s="36">
        <f t="shared" si="2"/>
        <v>7.9030578486958408E-2</v>
      </c>
      <c r="H10" s="36">
        <f t="shared" si="3"/>
        <v>0.48689583059415176</v>
      </c>
    </row>
    <row r="11" spans="1:25" x14ac:dyDescent="0.3">
      <c r="A11" s="36" t="s">
        <v>15</v>
      </c>
      <c r="B11" s="36">
        <v>1.60297E-6</v>
      </c>
      <c r="C11" s="36">
        <v>1.7037099999999999E-9</v>
      </c>
      <c r="D11" s="36">
        <f>lnq_iC7!X14</f>
        <v>4.0212357733474258E-2</v>
      </c>
      <c r="E11" s="36">
        <f t="shared" si="0"/>
        <v>6.4459203076027232E-8</v>
      </c>
      <c r="F11" s="36">
        <f t="shared" si="1"/>
        <v>4.0152335764833326E-2</v>
      </c>
      <c r="G11" s="36">
        <f t="shared" si="2"/>
        <v>4.1831987784048862E-2</v>
      </c>
      <c r="H11" s="36">
        <f t="shared" si="3"/>
        <v>0.25772075603470329</v>
      </c>
    </row>
    <row r="12" spans="1:25" x14ac:dyDescent="0.3">
      <c r="A12" s="36" t="s">
        <v>17</v>
      </c>
      <c r="B12" s="36">
        <v>1.7765000000000001E-6</v>
      </c>
      <c r="C12" s="36">
        <v>5.4701199999999997E-9</v>
      </c>
      <c r="D12" s="36">
        <f>lnq_iC7!X15</f>
        <v>1.3386129109759101E-2</v>
      </c>
      <c r="E12" s="36">
        <f t="shared" si="0"/>
        <v>2.3780458363487042E-8</v>
      </c>
      <c r="F12" s="36">
        <f t="shared" si="1"/>
        <v>1.4813105084873161E-2</v>
      </c>
      <c r="G12" s="36">
        <f t="shared" si="2"/>
        <v>1.5035832451008497E-2</v>
      </c>
      <c r="H12" s="36">
        <f t="shared" si="3"/>
        <v>9.2633563742879246E-2</v>
      </c>
    </row>
    <row r="13" spans="1:25" x14ac:dyDescent="0.3">
      <c r="D13" s="57" t="s">
        <v>171</v>
      </c>
      <c r="E13" s="57">
        <f>SUM(E4:E12)</f>
        <v>1.6053662096660045E-6</v>
      </c>
      <c r="Q13" s="69"/>
      <c r="R13" s="69"/>
      <c r="S13" s="69"/>
      <c r="T13" s="69"/>
      <c r="U13" s="69"/>
      <c r="V13" s="69"/>
      <c r="W13" s="69"/>
    </row>
    <row r="14" spans="1:25" x14ac:dyDescent="0.3">
      <c r="A14" s="58" t="s">
        <v>173</v>
      </c>
      <c r="I14" s="69"/>
      <c r="J14" s="69"/>
      <c r="K14" s="69"/>
      <c r="L14" s="69"/>
      <c r="M14" s="69"/>
    </row>
    <row r="15" spans="1:25" x14ac:dyDescent="0.3">
      <c r="B15" s="36" t="s">
        <v>205</v>
      </c>
      <c r="C15" s="36" t="s">
        <v>78</v>
      </c>
      <c r="D15" s="36" t="s">
        <v>73</v>
      </c>
      <c r="E15" s="36" t="s">
        <v>79</v>
      </c>
      <c r="F15" s="36" t="s">
        <v>80</v>
      </c>
      <c r="G15" s="36" t="s">
        <v>74</v>
      </c>
      <c r="H15" s="36" t="s">
        <v>75</v>
      </c>
    </row>
    <row r="16" spans="1:25" x14ac:dyDescent="0.3">
      <c r="A16" s="36" t="s">
        <v>9</v>
      </c>
      <c r="B16" s="36">
        <v>2.4857000000000002E-6</v>
      </c>
      <c r="C16" s="36">
        <v>4.39519E-9</v>
      </c>
      <c r="D16" s="36">
        <f>lnq_iC7!X7</f>
        <v>0.16574603399750049</v>
      </c>
      <c r="E16" s="36">
        <f t="shared" ref="E16:E24" si="4">B16*D16</f>
        <v>4.1199491670758699E-7</v>
      </c>
      <c r="F16" s="36">
        <f t="shared" ref="F16:F24" si="5">E16/$E$25</f>
        <v>8.9595238015467329E-2</v>
      </c>
      <c r="G16" s="36">
        <f t="shared" si="2"/>
        <v>9.8412532267696445E-2</v>
      </c>
      <c r="H16" s="36">
        <f>G16/$G$16</f>
        <v>1</v>
      </c>
    </row>
    <row r="17" spans="1:13" x14ac:dyDescent="0.3">
      <c r="A17" s="36" t="s">
        <v>10</v>
      </c>
      <c r="B17" s="36">
        <v>3.9315600000000004E-6</v>
      </c>
      <c r="C17" s="36">
        <v>1.2159900000000001E-8</v>
      </c>
      <c r="D17" s="36">
        <f>lnq_iC7!X8</f>
        <v>0.22905747926132486</v>
      </c>
      <c r="E17" s="36">
        <f t="shared" si="4"/>
        <v>9.0055322316465446E-7</v>
      </c>
      <c r="F17" s="36">
        <f t="shared" si="5"/>
        <v>0.19584047545979744</v>
      </c>
      <c r="G17" s="36">
        <f t="shared" si="2"/>
        <v>0.24353436038921994</v>
      </c>
      <c r="H17" s="36">
        <f t="shared" ref="H17:H24" si="6">G17/$G$16</f>
        <v>2.474627517222816</v>
      </c>
    </row>
    <row r="18" spans="1:13" x14ac:dyDescent="0.3">
      <c r="A18" s="36" t="s">
        <v>11</v>
      </c>
      <c r="B18" s="36">
        <v>4.6292399999999999E-6</v>
      </c>
      <c r="C18" s="36">
        <v>1.5457699999999999E-8</v>
      </c>
      <c r="D18" s="36">
        <f>lnq_iC7!X9</f>
        <v>0.2967191269465636</v>
      </c>
      <c r="E18" s="36">
        <f t="shared" si="4"/>
        <v>1.3735840512261101E-6</v>
      </c>
      <c r="F18" s="36">
        <f t="shared" si="5"/>
        <v>0.29870900104138809</v>
      </c>
      <c r="G18" s="36">
        <f t="shared" si="2"/>
        <v>0.42594158699449813</v>
      </c>
      <c r="H18" s="36">
        <f t="shared" si="6"/>
        <v>4.3281234328558362</v>
      </c>
    </row>
    <row r="19" spans="1:13" x14ac:dyDescent="0.3">
      <c r="A19" s="36" t="s">
        <v>16</v>
      </c>
      <c r="B19" s="36">
        <v>5.5006600000000003E-6</v>
      </c>
      <c r="C19" s="36">
        <v>1.80716E-8</v>
      </c>
      <c r="D19" s="36">
        <f>lnq_iC7!X10</f>
        <v>3.335653956212771E-2</v>
      </c>
      <c r="E19" s="36">
        <f t="shared" si="4"/>
        <v>1.8348298290781343E-7</v>
      </c>
      <c r="F19" s="36">
        <f t="shared" si="5"/>
        <v>3.9901466884071229E-2</v>
      </c>
      <c r="G19" s="36">
        <f t="shared" si="2"/>
        <v>4.1559762365820901E-2</v>
      </c>
      <c r="H19" s="36">
        <f t="shared" si="6"/>
        <v>0.422301524086102</v>
      </c>
    </row>
    <row r="20" spans="1:13" x14ac:dyDescent="0.3">
      <c r="A20" s="36" t="s">
        <v>12</v>
      </c>
      <c r="B20" s="36">
        <v>4.2590199999999999E-6</v>
      </c>
      <c r="C20" s="36">
        <v>1.0229599999999999E-8</v>
      </c>
      <c r="D20" s="36">
        <f>lnq_iC7!X11</f>
        <v>5.9287226681169251E-2</v>
      </c>
      <c r="E20" s="36">
        <f t="shared" si="4"/>
        <v>2.5250548417963346E-7</v>
      </c>
      <c r="F20" s="36">
        <f t="shared" si="5"/>
        <v>5.4911573026377745E-2</v>
      </c>
      <c r="G20" s="36">
        <f t="shared" si="2"/>
        <v>5.8102047871029898E-2</v>
      </c>
      <c r="H20" s="36">
        <f t="shared" si="6"/>
        <v>0.59039277348319674</v>
      </c>
    </row>
    <row r="21" spans="1:13" x14ac:dyDescent="0.3">
      <c r="A21" s="36" t="s">
        <v>13</v>
      </c>
      <c r="B21" s="36">
        <v>7.1894799999999998E-6</v>
      </c>
      <c r="C21" s="36">
        <v>1.6689199999999999E-8</v>
      </c>
      <c r="D21" s="36">
        <f>lnq_iC7!X12</f>
        <v>0.10165529892782572</v>
      </c>
      <c r="E21" s="36">
        <f t="shared" si="4"/>
        <v>7.308487385356245E-7</v>
      </c>
      <c r="F21" s="36">
        <f t="shared" si="5"/>
        <v>0.15893537523638451</v>
      </c>
      <c r="G21" s="36">
        <f t="shared" si="2"/>
        <v>0.18896927840836714</v>
      </c>
      <c r="H21" s="36">
        <f t="shared" si="6"/>
        <v>1.9201749416867266</v>
      </c>
    </row>
    <row r="22" spans="1:13" x14ac:dyDescent="0.3">
      <c r="A22" s="36" t="s">
        <v>14</v>
      </c>
      <c r="B22" s="36">
        <v>6.9874500000000003E-6</v>
      </c>
      <c r="C22" s="36">
        <v>2.47084E-8</v>
      </c>
      <c r="D22" s="36">
        <f>lnq_iC7!X13</f>
        <v>6.0579807780254943E-2</v>
      </c>
      <c r="E22" s="36">
        <f t="shared" si="4"/>
        <v>4.2329837787414242E-7</v>
      </c>
      <c r="F22" s="36">
        <f t="shared" si="5"/>
        <v>9.205336614410857E-2</v>
      </c>
      <c r="G22" s="36">
        <f t="shared" si="2"/>
        <v>0.10138631799665794</v>
      </c>
      <c r="H22" s="36">
        <f t="shared" si="6"/>
        <v>1.0302175511638332</v>
      </c>
    </row>
    <row r="23" spans="1:13" x14ac:dyDescent="0.3">
      <c r="A23" s="36" t="s">
        <v>15</v>
      </c>
      <c r="B23" s="36">
        <v>5.6733399999999998E-6</v>
      </c>
      <c r="C23" s="36">
        <v>1.15029E-8</v>
      </c>
      <c r="D23" s="36">
        <f>lnq_iC7!X14</f>
        <v>4.0212357733474258E-2</v>
      </c>
      <c r="E23" s="36">
        <f t="shared" si="4"/>
        <v>2.2813837762362885E-7</v>
      </c>
      <c r="F23" s="36">
        <f t="shared" si="5"/>
        <v>4.9612535045326644E-2</v>
      </c>
      <c r="G23" s="36">
        <f t="shared" si="2"/>
        <v>5.2202429929663278E-2</v>
      </c>
      <c r="H23" s="36">
        <f t="shared" si="6"/>
        <v>0.5304449415818816</v>
      </c>
    </row>
    <row r="24" spans="1:13" x14ac:dyDescent="0.3">
      <c r="A24" s="36" t="s">
        <v>17</v>
      </c>
      <c r="B24" s="36">
        <v>7.0218799999999999E-6</v>
      </c>
      <c r="C24" s="36">
        <v>2.1548900000000001E-8</v>
      </c>
      <c r="D24" s="36">
        <f>lnq_iC7!X15</f>
        <v>1.3386129109759101E-2</v>
      </c>
      <c r="E24" s="36">
        <f t="shared" si="4"/>
        <v>9.3995792273235243E-8</v>
      </c>
      <c r="F24" s="36">
        <f t="shared" si="5"/>
        <v>2.0440969147078436E-2</v>
      </c>
      <c r="G24" s="36">
        <f t="shared" si="2"/>
        <v>2.086752151044953E-2</v>
      </c>
      <c r="H24" s="36">
        <f t="shared" si="6"/>
        <v>0.2120413023585942</v>
      </c>
    </row>
    <row r="25" spans="1:13" x14ac:dyDescent="0.3">
      <c r="D25" s="57" t="s">
        <v>171</v>
      </c>
      <c r="E25" s="57">
        <f>SUM(E16:E24)</f>
        <v>4.5984019444924295E-6</v>
      </c>
    </row>
    <row r="26" spans="1:13" x14ac:dyDescent="0.3">
      <c r="A26" s="58" t="s">
        <v>174</v>
      </c>
      <c r="I26" s="69"/>
      <c r="J26" s="69"/>
      <c r="K26" s="69"/>
      <c r="L26" s="69"/>
      <c r="M26" s="69"/>
    </row>
    <row r="27" spans="1:13" x14ac:dyDescent="0.3">
      <c r="B27" s="36" t="s">
        <v>205</v>
      </c>
      <c r="C27" s="36" t="s">
        <v>78</v>
      </c>
      <c r="D27" s="36" t="s">
        <v>73</v>
      </c>
      <c r="E27" s="36" t="s">
        <v>79</v>
      </c>
      <c r="F27" s="36" t="s">
        <v>80</v>
      </c>
      <c r="G27" s="36" t="s">
        <v>74</v>
      </c>
      <c r="H27" s="36" t="s">
        <v>75</v>
      </c>
    </row>
    <row r="28" spans="1:13" x14ac:dyDescent="0.3">
      <c r="A28" s="36" t="s">
        <v>9</v>
      </c>
      <c r="B28" s="36">
        <v>3.2521900000000001E-6</v>
      </c>
      <c r="C28" s="36">
        <v>6.7994499999999997E-9</v>
      </c>
      <c r="D28" s="36">
        <f>lnq_iC7!X7</f>
        <v>0.16574603399750049</v>
      </c>
      <c r="E28" s="36">
        <f t="shared" ref="E28:E36" si="7">B28*D28</f>
        <v>5.390375943063311E-7</v>
      </c>
      <c r="F28" s="36">
        <f t="shared" ref="F28:F36" si="8">E28/$E$37</f>
        <v>0.29478114903317554</v>
      </c>
      <c r="G28" s="36">
        <f t="shared" si="2"/>
        <v>0.41799953110873789</v>
      </c>
      <c r="H28" s="36">
        <f>G28/$G$28</f>
        <v>1</v>
      </c>
    </row>
    <row r="29" spans="1:13" x14ac:dyDescent="0.3">
      <c r="A29" s="36" t="s">
        <v>10</v>
      </c>
      <c r="B29" s="36">
        <v>2.2560399999999999E-6</v>
      </c>
      <c r="C29" s="36">
        <v>8.2634800000000001E-9</v>
      </c>
      <c r="D29" s="36">
        <f>lnq_iC7!X8</f>
        <v>0.22905747926132486</v>
      </c>
      <c r="E29" s="36">
        <f t="shared" si="7"/>
        <v>5.1676283551271936E-7</v>
      </c>
      <c r="F29" s="36">
        <f t="shared" si="8"/>
        <v>0.28259984839482677</v>
      </c>
      <c r="G29" s="36">
        <f t="shared" si="2"/>
        <v>0.39392220333730538</v>
      </c>
      <c r="H29" s="36">
        <f t="shared" ref="H29:H36" si="9">G29/$G$28</f>
        <v>0.94239867277466138</v>
      </c>
    </row>
    <row r="30" spans="1:13" x14ac:dyDescent="0.3">
      <c r="A30" s="36" t="s">
        <v>11</v>
      </c>
      <c r="B30" s="36">
        <v>1.6456E-6</v>
      </c>
      <c r="C30" s="36">
        <v>3.4183000000000001E-9</v>
      </c>
      <c r="D30" s="36">
        <f>lnq_iC7!X9</f>
        <v>0.2967191269465636</v>
      </c>
      <c r="E30" s="36">
        <f t="shared" si="7"/>
        <v>4.8828099530326504E-7</v>
      </c>
      <c r="F30" s="36">
        <f t="shared" si="8"/>
        <v>0.26702410808987337</v>
      </c>
      <c r="G30" s="36">
        <f t="shared" si="2"/>
        <v>0.36430135156834653</v>
      </c>
      <c r="H30" s="36">
        <f t="shared" si="9"/>
        <v>0.87153531153980557</v>
      </c>
    </row>
    <row r="31" spans="1:13" x14ac:dyDescent="0.3">
      <c r="A31" s="36" t="s">
        <v>16</v>
      </c>
      <c r="B31" s="36">
        <v>8.7759199999999996E-7</v>
      </c>
      <c r="C31" s="36">
        <v>3.11111E-9</v>
      </c>
      <c r="D31" s="36">
        <f>lnq_iC7!X10</f>
        <v>3.335653956212771E-2</v>
      </c>
      <c r="E31" s="36">
        <f t="shared" si="7"/>
        <v>2.9273432267406782E-8</v>
      </c>
      <c r="F31" s="36">
        <f t="shared" si="8"/>
        <v>1.6008634817086739E-2</v>
      </c>
      <c r="G31" s="36">
        <f t="shared" si="2"/>
        <v>1.6269080587014002E-2</v>
      </c>
      <c r="H31" s="36">
        <f t="shared" si="9"/>
        <v>3.8921289083412351E-2</v>
      </c>
    </row>
    <row r="32" spans="1:13" x14ac:dyDescent="0.3">
      <c r="A32" s="36" t="s">
        <v>12</v>
      </c>
      <c r="B32" s="36">
        <v>6.2411700000000003E-7</v>
      </c>
      <c r="C32" s="36">
        <v>2.8727400000000002E-9</v>
      </c>
      <c r="D32" s="36">
        <f>lnq_iC7!X11</f>
        <v>5.9287226681169251E-2</v>
      </c>
      <c r="E32" s="36">
        <f t="shared" si="7"/>
        <v>3.7002166054571311E-8</v>
      </c>
      <c r="F32" s="36">
        <f t="shared" si="8"/>
        <v>2.0235213909930407E-2</v>
      </c>
      <c r="G32" s="36">
        <f t="shared" si="2"/>
        <v>2.0653134504540347E-2</v>
      </c>
      <c r="H32" s="36">
        <f t="shared" si="9"/>
        <v>4.9409468115330653E-2</v>
      </c>
    </row>
    <row r="33" spans="1:13" x14ac:dyDescent="0.3">
      <c r="A33" s="36" t="s">
        <v>13</v>
      </c>
      <c r="B33" s="36">
        <v>1.0254500000000001E-6</v>
      </c>
      <c r="C33" s="36">
        <v>4.0304100000000004E-9</v>
      </c>
      <c r="D33" s="36">
        <f>lnq_iC7!X12</f>
        <v>0.10165529892782572</v>
      </c>
      <c r="E33" s="36">
        <f t="shared" si="7"/>
        <v>1.0424242628553889E-7</v>
      </c>
      <c r="F33" s="36">
        <f t="shared" si="8"/>
        <v>5.7006603107156127E-2</v>
      </c>
      <c r="G33" s="36">
        <f t="shared" si="2"/>
        <v>6.0452812601861743E-2</v>
      </c>
      <c r="H33" s="36">
        <f t="shared" si="9"/>
        <v>0.1446241158249903</v>
      </c>
    </row>
    <row r="34" spans="1:13" x14ac:dyDescent="0.3">
      <c r="A34" s="36" t="s">
        <v>14</v>
      </c>
      <c r="B34" s="36">
        <v>1.5369400000000001E-6</v>
      </c>
      <c r="C34" s="36">
        <v>5.3457099999999997E-9</v>
      </c>
      <c r="D34" s="36">
        <f>lnq_iC7!X13</f>
        <v>6.0579807780254943E-2</v>
      </c>
      <c r="E34" s="36">
        <f t="shared" si="7"/>
        <v>9.3107529769785039E-8</v>
      </c>
      <c r="F34" s="36">
        <f t="shared" si="8"/>
        <v>5.0917310590363529E-2</v>
      </c>
      <c r="G34" s="36">
        <f t="shared" si="2"/>
        <v>5.3648971958424323E-2</v>
      </c>
      <c r="H34" s="36">
        <f t="shared" si="9"/>
        <v>0.12834696684018085</v>
      </c>
    </row>
    <row r="35" spans="1:13" x14ac:dyDescent="0.3">
      <c r="A35" s="36" t="s">
        <v>15</v>
      </c>
      <c r="B35" s="36">
        <v>4.19231E-7</v>
      </c>
      <c r="C35" s="36">
        <v>2.9862699999999999E-9</v>
      </c>
      <c r="D35" s="36">
        <f>lnq_iC7!X14</f>
        <v>4.0212357733474258E-2</v>
      </c>
      <c r="E35" s="36">
        <f t="shared" si="7"/>
        <v>1.6858266944962145E-8</v>
      </c>
      <c r="F35" s="36">
        <f t="shared" si="8"/>
        <v>9.219207256108029E-3</v>
      </c>
      <c r="G35" s="36">
        <f t="shared" si="2"/>
        <v>9.3049919049966005E-3</v>
      </c>
      <c r="H35" s="36">
        <f t="shared" si="9"/>
        <v>2.2260771155209767E-2</v>
      </c>
    </row>
    <row r="36" spans="1:13" x14ac:dyDescent="0.3">
      <c r="A36" s="36" t="s">
        <v>17</v>
      </c>
      <c r="B36" s="36">
        <v>3.0161200000000001E-7</v>
      </c>
      <c r="C36" s="36">
        <v>2.0308600000000002E-9</v>
      </c>
      <c r="D36" s="36">
        <f>lnq_iC7!X15</f>
        <v>1.3386129109759101E-2</v>
      </c>
      <c r="E36" s="36">
        <f t="shared" si="7"/>
        <v>4.0374171730526624E-9</v>
      </c>
      <c r="F36" s="36">
        <f t="shared" si="8"/>
        <v>2.2079248014793993E-3</v>
      </c>
      <c r="G36" s="36">
        <f t="shared" si="2"/>
        <v>2.2128105207090474E-3</v>
      </c>
      <c r="H36" s="36">
        <f t="shared" si="9"/>
        <v>5.2938110117961108E-3</v>
      </c>
    </row>
    <row r="37" spans="1:13" x14ac:dyDescent="0.3">
      <c r="D37" s="57" t="s">
        <v>171</v>
      </c>
      <c r="E37" s="57">
        <f>SUM(E28:E36)</f>
        <v>1.8286026636176325E-6</v>
      </c>
    </row>
    <row r="38" spans="1:13" x14ac:dyDescent="0.3">
      <c r="A38" s="58" t="s">
        <v>175</v>
      </c>
      <c r="I38" s="69"/>
      <c r="J38" s="69"/>
      <c r="K38" s="69"/>
      <c r="L38" s="69"/>
      <c r="M38" s="69"/>
    </row>
    <row r="39" spans="1:13" x14ac:dyDescent="0.3">
      <c r="B39" s="36" t="s">
        <v>205</v>
      </c>
      <c r="C39" s="36" t="s">
        <v>78</v>
      </c>
      <c r="D39" s="36" t="s">
        <v>73</v>
      </c>
      <c r="E39" s="36" t="s">
        <v>79</v>
      </c>
      <c r="F39" s="36" t="s">
        <v>80</v>
      </c>
      <c r="G39" s="36" t="s">
        <v>74</v>
      </c>
      <c r="H39" s="36" t="s">
        <v>75</v>
      </c>
    </row>
    <row r="40" spans="1:13" x14ac:dyDescent="0.3">
      <c r="A40" s="36" t="s">
        <v>9</v>
      </c>
      <c r="B40" s="36">
        <v>4.8561400000000002E-7</v>
      </c>
      <c r="C40" s="36">
        <v>1.61477E-9</v>
      </c>
      <c r="D40" s="36">
        <f>lnq_iC7!X7</f>
        <v>0.16574603399750049</v>
      </c>
      <c r="E40" s="36">
        <f t="shared" ref="E40:E48" si="10">B40*D40</f>
        <v>8.0488594553662209E-8</v>
      </c>
      <c r="F40" s="36">
        <f t="shared" ref="F40:F48" si="11">E40/$E$49</f>
        <v>0.33807279329525664</v>
      </c>
      <c r="G40" s="36">
        <f t="shared" si="2"/>
        <v>0.51074013859964518</v>
      </c>
      <c r="H40" s="36">
        <f>G40/$G$40</f>
        <v>1</v>
      </c>
      <c r="I40" s="36">
        <v>0.33807279329525664</v>
      </c>
    </row>
    <row r="41" spans="1:13" x14ac:dyDescent="0.3">
      <c r="A41" s="36" t="s">
        <v>10</v>
      </c>
      <c r="B41" s="36">
        <v>2.8738999999999998E-7</v>
      </c>
      <c r="C41" s="36">
        <v>2.4663499999999999E-9</v>
      </c>
      <c r="D41" s="36">
        <f>lnq_iC7!X8</f>
        <v>0.22905747926132486</v>
      </c>
      <c r="E41" s="36">
        <f t="shared" si="10"/>
        <v>6.5828828964912152E-8</v>
      </c>
      <c r="F41" s="36">
        <f t="shared" si="11"/>
        <v>0.27649800833192656</v>
      </c>
      <c r="G41" s="36">
        <f t="shared" si="2"/>
        <v>0.3821662020507301</v>
      </c>
      <c r="H41" s="36">
        <f t="shared" ref="H41:H48" si="12">G41/$G$40</f>
        <v>0.74825958088698297</v>
      </c>
      <c r="I41" s="36">
        <v>0.27649800833192656</v>
      </c>
    </row>
    <row r="42" spans="1:13" x14ac:dyDescent="0.3">
      <c r="A42" s="36" t="s">
        <v>11</v>
      </c>
      <c r="B42" s="36">
        <v>2.2999699999999999E-7</v>
      </c>
      <c r="C42" s="36">
        <v>2.4550999999999999E-9</v>
      </c>
      <c r="D42" s="36">
        <f>lnq_iC7!X9</f>
        <v>0.2967191269465636</v>
      </c>
      <c r="E42" s="36">
        <f t="shared" si="10"/>
        <v>6.8244509040328793E-8</v>
      </c>
      <c r="F42" s="36">
        <f t="shared" si="11"/>
        <v>0.28664448579662272</v>
      </c>
      <c r="G42" s="36">
        <f t="shared" si="2"/>
        <v>0.40182556956432319</v>
      </c>
      <c r="H42" s="36">
        <f t="shared" si="12"/>
        <v>0.78675149884646711</v>
      </c>
      <c r="I42" s="36">
        <v>0.28664448579662272</v>
      </c>
    </row>
    <row r="43" spans="1:13" x14ac:dyDescent="0.3">
      <c r="A43" s="36" t="s">
        <v>16</v>
      </c>
      <c r="B43" s="36">
        <v>1.2384400000000001E-7</v>
      </c>
      <c r="C43" s="36">
        <v>3.0903699999999999E-9</v>
      </c>
      <c r="D43" s="36">
        <f>lnq_iC7!X10</f>
        <v>3.335653956212771E-2</v>
      </c>
      <c r="E43" s="36">
        <f t="shared" si="10"/>
        <v>4.1310072855321443E-9</v>
      </c>
      <c r="F43" s="36">
        <f t="shared" si="11"/>
        <v>1.7351292812198368E-2</v>
      </c>
      <c r="G43" s="36">
        <f t="shared" si="2"/>
        <v>1.7657676324487576E-2</v>
      </c>
      <c r="H43" s="36">
        <f t="shared" si="12"/>
        <v>3.4572721017975309E-2</v>
      </c>
      <c r="I43" s="36">
        <v>1.7351292812198368E-2</v>
      </c>
    </row>
    <row r="44" spans="1:13" x14ac:dyDescent="0.3">
      <c r="A44" s="36" t="s">
        <v>12</v>
      </c>
      <c r="B44" s="36">
        <v>6.5815999999999999E-8</v>
      </c>
      <c r="C44" s="36">
        <v>9.2350600000000002E-10</v>
      </c>
      <c r="D44" s="36">
        <f>lnq_iC7!X11</f>
        <v>5.9287226681169251E-2</v>
      </c>
      <c r="E44" s="36">
        <f t="shared" si="10"/>
        <v>3.9020481112478353E-9</v>
      </c>
      <c r="F44" s="36">
        <f t="shared" si="11"/>
        <v>1.6389605407540489E-2</v>
      </c>
      <c r="G44" s="36">
        <f t="shared" si="2"/>
        <v>1.6662700493655536E-2</v>
      </c>
      <c r="H44" s="36">
        <f t="shared" si="12"/>
        <v>3.2624615209099435E-2</v>
      </c>
      <c r="I44" s="36">
        <v>1.6389605407540489E-2</v>
      </c>
    </row>
    <row r="45" spans="1:13" x14ac:dyDescent="0.3">
      <c r="A45" s="36" t="s">
        <v>13</v>
      </c>
      <c r="B45" s="36">
        <v>7.2848500000000005E-8</v>
      </c>
      <c r="C45" s="36">
        <v>1.50154E-9</v>
      </c>
      <c r="D45" s="36">
        <f>lnq_iC7!X12</f>
        <v>0.10165529892782572</v>
      </c>
      <c r="E45" s="36">
        <f t="shared" si="10"/>
        <v>7.4054360439437128E-9</v>
      </c>
      <c r="F45" s="36">
        <f t="shared" si="11"/>
        <v>3.110473555698972E-2</v>
      </c>
      <c r="G45" s="36">
        <f t="shared" si="2"/>
        <v>3.2103300220866417E-2</v>
      </c>
      <c r="H45" s="36">
        <f t="shared" si="12"/>
        <v>6.2856426966730508E-2</v>
      </c>
      <c r="I45" s="36">
        <v>3.110473555698972E-2</v>
      </c>
    </row>
    <row r="46" spans="1:13" x14ac:dyDescent="0.3">
      <c r="A46" s="36" t="s">
        <v>14</v>
      </c>
      <c r="B46" s="36">
        <v>1.08511E-7</v>
      </c>
      <c r="C46" s="36">
        <v>8.9796900000000005E-10</v>
      </c>
      <c r="D46" s="36">
        <f>lnq_iC7!X13</f>
        <v>6.0579807780254943E-2</v>
      </c>
      <c r="E46" s="36">
        <f t="shared" si="10"/>
        <v>6.5735755220432443E-9</v>
      </c>
      <c r="F46" s="36">
        <f t="shared" si="11"/>
        <v>2.7610707467290076E-2</v>
      </c>
      <c r="G46" s="36">
        <f t="shared" si="2"/>
        <v>2.8394705370906055E-2</v>
      </c>
      <c r="H46" s="36">
        <f t="shared" si="12"/>
        <v>5.5595210215431817E-2</v>
      </c>
      <c r="I46" s="36">
        <v>2.7610707467290076E-2</v>
      </c>
    </row>
    <row r="47" spans="1:13" x14ac:dyDescent="0.3">
      <c r="A47" s="36" t="s">
        <v>15</v>
      </c>
      <c r="B47" s="36">
        <v>3.0342299999999998E-8</v>
      </c>
      <c r="C47" s="36">
        <v>5.9938399999999998E-10</v>
      </c>
      <c r="D47" s="36">
        <f>lnq_iC7!X14</f>
        <v>4.0212357733474258E-2</v>
      </c>
      <c r="E47" s="36">
        <f t="shared" si="10"/>
        <v>1.220135422056396E-9</v>
      </c>
      <c r="F47" s="36">
        <f t="shared" si="11"/>
        <v>5.1248825081431906E-3</v>
      </c>
      <c r="G47" s="36">
        <f t="shared" si="2"/>
        <v>5.151282224309061E-3</v>
      </c>
      <c r="H47" s="36">
        <f t="shared" si="12"/>
        <v>1.0085916173404586E-2</v>
      </c>
      <c r="I47" s="36">
        <v>5.1248825081431906E-3</v>
      </c>
    </row>
    <row r="48" spans="1:13" x14ac:dyDescent="0.3">
      <c r="A48" s="36" t="s">
        <v>17</v>
      </c>
      <c r="B48" s="36">
        <v>2.1404800000000001E-8</v>
      </c>
      <c r="C48" s="36">
        <v>8.8456400000000003E-10</v>
      </c>
      <c r="D48" s="36">
        <f>lnq_iC7!X15</f>
        <v>1.3386129109759101E-2</v>
      </c>
      <c r="E48" s="36">
        <f t="shared" si="10"/>
        <v>2.8652741636857162E-10</v>
      </c>
      <c r="F48" s="36">
        <f t="shared" si="11"/>
        <v>1.2034888240322569E-3</v>
      </c>
      <c r="G48" s="36">
        <f t="shared" si="2"/>
        <v>1.2049389545977563E-3</v>
      </c>
      <c r="H48" s="36">
        <f t="shared" si="12"/>
        <v>2.3592016047563357E-3</v>
      </c>
      <c r="I48" s="36">
        <v>1.2034888240322569E-3</v>
      </c>
    </row>
    <row r="49" spans="1:13" x14ac:dyDescent="0.3">
      <c r="D49" s="57" t="s">
        <v>171</v>
      </c>
      <c r="E49" s="57">
        <f>SUM(E40:E48)</f>
        <v>2.3808066236009506E-7</v>
      </c>
    </row>
    <row r="50" spans="1:13" x14ac:dyDescent="0.3">
      <c r="A50" s="58" t="s">
        <v>176</v>
      </c>
      <c r="I50" s="69"/>
      <c r="J50" s="69"/>
      <c r="K50" s="69"/>
      <c r="L50" s="69"/>
      <c r="M50" s="69"/>
    </row>
    <row r="51" spans="1:13" x14ac:dyDescent="0.3">
      <c r="B51" s="36" t="s">
        <v>205</v>
      </c>
      <c r="C51" s="36" t="s">
        <v>78</v>
      </c>
      <c r="D51" s="36" t="s">
        <v>73</v>
      </c>
      <c r="E51" s="36" t="s">
        <v>79</v>
      </c>
      <c r="F51" s="36" t="s">
        <v>80</v>
      </c>
      <c r="G51" s="36" t="s">
        <v>74</v>
      </c>
      <c r="H51" s="36" t="s">
        <v>75</v>
      </c>
    </row>
    <row r="52" spans="1:13" x14ac:dyDescent="0.3">
      <c r="A52" s="36" t="s">
        <v>9</v>
      </c>
      <c r="B52" s="36">
        <v>9.2525700000000004E-7</v>
      </c>
      <c r="C52" s="36">
        <v>6.25121E-9</v>
      </c>
      <c r="D52" s="36">
        <f>lnq_iC7!X7</f>
        <v>0.16574603399750049</v>
      </c>
      <c r="E52" s="36">
        <f t="shared" ref="E52:E60" si="13">B52*D52</f>
        <v>1.5335767817842531E-7</v>
      </c>
      <c r="F52" s="36">
        <f t="shared" ref="F52:F60" si="14">E52/$E$61</f>
        <v>0.3351647659019375</v>
      </c>
      <c r="G52" s="36">
        <f t="shared" si="2"/>
        <v>0.50413207470364152</v>
      </c>
      <c r="H52" s="36">
        <f>G52/$G$52</f>
        <v>1</v>
      </c>
    </row>
    <row r="53" spans="1:13" x14ac:dyDescent="0.3">
      <c r="A53" s="36" t="s">
        <v>10</v>
      </c>
      <c r="B53" s="36">
        <v>4.9616600000000002E-7</v>
      </c>
      <c r="C53" s="36">
        <v>7.3551099999999998E-9</v>
      </c>
      <c r="D53" s="36">
        <f>lnq_iC7!X8</f>
        <v>0.22905747926132486</v>
      </c>
      <c r="E53" s="36">
        <f t="shared" si="13"/>
        <v>1.1365053325517452E-7</v>
      </c>
      <c r="F53" s="36">
        <f t="shared" si="14"/>
        <v>0.24838439669634846</v>
      </c>
      <c r="G53" s="36">
        <f t="shared" si="2"/>
        <v>0.33046732346241825</v>
      </c>
      <c r="H53" s="36">
        <f t="shared" ref="H53:H60" si="15">G53/$G$52</f>
        <v>0.65551735357581919</v>
      </c>
    </row>
    <row r="54" spans="1:13" x14ac:dyDescent="0.3">
      <c r="A54" s="36" t="s">
        <v>11</v>
      </c>
      <c r="B54" s="36">
        <v>4.3704600000000001E-7</v>
      </c>
      <c r="C54" s="36">
        <v>3.1722699999999998E-9</v>
      </c>
      <c r="D54" s="36">
        <f>lnq_iC7!X9</f>
        <v>0.2967191269465636</v>
      </c>
      <c r="E54" s="36">
        <f t="shared" si="13"/>
        <v>1.2967990755548785E-7</v>
      </c>
      <c r="F54" s="36">
        <f t="shared" si="14"/>
        <v>0.28341675731065297</v>
      </c>
      <c r="G54" s="36">
        <f t="shared" si="2"/>
        <v>0.39551128246731793</v>
      </c>
      <c r="H54" s="36">
        <f t="shared" si="15"/>
        <v>0.78453901727999098</v>
      </c>
    </row>
    <row r="55" spans="1:13" x14ac:dyDescent="0.3">
      <c r="A55" s="36" t="s">
        <v>16</v>
      </c>
      <c r="B55" s="36">
        <v>3.2341899999999999E-7</v>
      </c>
      <c r="C55" s="36">
        <v>3.75749E-9</v>
      </c>
      <c r="D55" s="36">
        <f>lnq_iC7!X10</f>
        <v>3.335653956212771E-2</v>
      </c>
      <c r="E55" s="36">
        <f t="shared" si="13"/>
        <v>1.0788138668643782E-8</v>
      </c>
      <c r="F55" s="36">
        <f t="shared" si="14"/>
        <v>2.3577586817575543E-2</v>
      </c>
      <c r="G55" s="36">
        <f t="shared" si="2"/>
        <v>2.414691274929855E-2</v>
      </c>
      <c r="H55" s="36">
        <f t="shared" si="15"/>
        <v>4.7897989358232217E-2</v>
      </c>
    </row>
    <row r="56" spans="1:13" x14ac:dyDescent="0.3">
      <c r="A56" s="36" t="s">
        <v>12</v>
      </c>
      <c r="B56" s="36">
        <v>3.9723600000000002E-7</v>
      </c>
      <c r="C56" s="36">
        <v>3.2942099999999999E-9</v>
      </c>
      <c r="D56" s="36">
        <f>lnq_iC7!X11</f>
        <v>5.9287226681169251E-2</v>
      </c>
      <c r="E56" s="36">
        <f t="shared" si="13"/>
        <v>2.3551020777920952E-8</v>
      </c>
      <c r="F56" s="36">
        <f t="shared" si="14"/>
        <v>5.1470995515462969E-2</v>
      </c>
      <c r="G56" s="36">
        <f t="shared" si="2"/>
        <v>5.4264018572035194E-2</v>
      </c>
      <c r="H56" s="36">
        <f t="shared" si="15"/>
        <v>0.10763849652679762</v>
      </c>
    </row>
    <row r="57" spans="1:13" x14ac:dyDescent="0.3">
      <c r="A57" s="36" t="s">
        <v>13</v>
      </c>
      <c r="B57" s="36">
        <v>1.4700500000000001E-7</v>
      </c>
      <c r="C57" s="36">
        <v>3.2063E-9</v>
      </c>
      <c r="D57" s="36">
        <f>lnq_iC7!X12</f>
        <v>0.10165529892782572</v>
      </c>
      <c r="E57" s="36">
        <f t="shared" si="13"/>
        <v>1.4943837218885022E-8</v>
      </c>
      <c r="F57" s="36">
        <f t="shared" si="14"/>
        <v>3.2659908278716281E-2</v>
      </c>
      <c r="G57" s="36">
        <f t="shared" si="2"/>
        <v>3.3762591417669123E-2</v>
      </c>
      <c r="H57" s="36">
        <f t="shared" si="15"/>
        <v>6.6971718547201659E-2</v>
      </c>
    </row>
    <row r="58" spans="1:13" x14ac:dyDescent="0.3">
      <c r="A58" s="36" t="s">
        <v>14</v>
      </c>
      <c r="B58" s="36">
        <v>6.4387700000000004E-8</v>
      </c>
      <c r="C58" s="36">
        <v>5.14122E-10</v>
      </c>
      <c r="D58" s="36">
        <f>lnq_iC7!X13</f>
        <v>6.0579807780254943E-2</v>
      </c>
      <c r="E58" s="36">
        <f t="shared" si="13"/>
        <v>3.9005944894127212E-9</v>
      </c>
      <c r="F58" s="36">
        <f t="shared" si="14"/>
        <v>8.5247889408012825E-3</v>
      </c>
      <c r="G58" s="36">
        <f t="shared" si="2"/>
        <v>8.5980858076060238E-3</v>
      </c>
      <c r="H58" s="36">
        <f t="shared" si="15"/>
        <v>1.7055224690197473E-2</v>
      </c>
    </row>
    <row r="59" spans="1:13" x14ac:dyDescent="0.3">
      <c r="A59" s="36" t="s">
        <v>15</v>
      </c>
      <c r="B59" s="36">
        <v>1.72116E-7</v>
      </c>
      <c r="C59" s="36">
        <v>2.15942E-9</v>
      </c>
      <c r="D59" s="36">
        <f>lnq_iC7!X14</f>
        <v>4.0212357733474258E-2</v>
      </c>
      <c r="E59" s="36">
        <f t="shared" si="13"/>
        <v>6.9211901636546556E-9</v>
      </c>
      <c r="F59" s="36">
        <f t="shared" si="14"/>
        <v>1.5126331518042317E-2</v>
      </c>
      <c r="G59" s="36">
        <f t="shared" si="2"/>
        <v>1.5358651573411847E-2</v>
      </c>
      <c r="H59" s="36">
        <f t="shared" si="15"/>
        <v>3.0465531443204769E-2</v>
      </c>
    </row>
    <row r="60" spans="1:13" x14ac:dyDescent="0.3">
      <c r="A60" s="36" t="s">
        <v>17</v>
      </c>
      <c r="B60" s="36">
        <v>5.7235999999999997E-8</v>
      </c>
      <c r="C60" s="36">
        <v>1.2134E-9</v>
      </c>
      <c r="D60" s="36">
        <f>lnq_iC7!X15</f>
        <v>1.3386129109759101E-2</v>
      </c>
      <c r="E60" s="36">
        <f t="shared" si="13"/>
        <v>7.6616848572617186E-10</v>
      </c>
      <c r="F60" s="36">
        <f t="shared" si="14"/>
        <v>1.6744690204626514E-3</v>
      </c>
      <c r="G60" s="36">
        <f t="shared" si="2"/>
        <v>1.6772775697919849E-3</v>
      </c>
      <c r="H60" s="36">
        <f t="shared" si="15"/>
        <v>3.3270598201433372E-3</v>
      </c>
    </row>
    <row r="61" spans="1:13" x14ac:dyDescent="0.3">
      <c r="D61" s="57" t="s">
        <v>171</v>
      </c>
      <c r="E61" s="57">
        <f>SUM(E52:E60)</f>
        <v>4.5755906879333099E-7</v>
      </c>
    </row>
    <row r="62" spans="1:13" x14ac:dyDescent="0.3">
      <c r="A62" s="58" t="s">
        <v>177</v>
      </c>
      <c r="I62" s="69"/>
      <c r="J62" s="69"/>
      <c r="K62" s="69"/>
      <c r="L62" s="69"/>
      <c r="M62" s="69"/>
    </row>
    <row r="63" spans="1:13" x14ac:dyDescent="0.3">
      <c r="B63" s="36" t="s">
        <v>205</v>
      </c>
      <c r="C63" s="36" t="s">
        <v>78</v>
      </c>
      <c r="D63" s="36" t="s">
        <v>73</v>
      </c>
      <c r="E63" s="36" t="s">
        <v>79</v>
      </c>
      <c r="F63" s="36" t="s">
        <v>80</v>
      </c>
      <c r="G63" s="36" t="s">
        <v>74</v>
      </c>
      <c r="H63" s="36" t="s">
        <v>75</v>
      </c>
    </row>
    <row r="64" spans="1:13" x14ac:dyDescent="0.3">
      <c r="A64" s="36" t="s">
        <v>9</v>
      </c>
      <c r="B64" s="36">
        <v>2.1339699999999998E-6</v>
      </c>
      <c r="C64" s="36">
        <v>1.5067799999999999E-8</v>
      </c>
      <c r="D64" s="36">
        <f>lnq_iC7!X7</f>
        <v>0.16574603399750049</v>
      </c>
      <c r="E64" s="36">
        <f t="shared" ref="E64:E72" si="16">B64*D64</f>
        <v>3.5369706416964608E-7</v>
      </c>
      <c r="F64" s="36">
        <f t="shared" ref="F64:F72" si="17">E64/$E$73</f>
        <v>0.76562112149527772</v>
      </c>
      <c r="G64" s="36">
        <f t="shared" si="2"/>
        <v>3.2665960618113119</v>
      </c>
      <c r="H64" s="36">
        <f>G64/$G$64</f>
        <v>1</v>
      </c>
    </row>
    <row r="65" spans="1:13" x14ac:dyDescent="0.3">
      <c r="A65" s="36" t="s">
        <v>10</v>
      </c>
      <c r="B65" s="36">
        <v>3.3635000000000002E-7</v>
      </c>
      <c r="C65" s="36">
        <v>5.3023200000000004E-9</v>
      </c>
      <c r="D65" s="36">
        <f>lnq_iC7!X8</f>
        <v>0.22905747926132486</v>
      </c>
      <c r="E65" s="36">
        <f t="shared" si="16"/>
        <v>7.704348314954662E-8</v>
      </c>
      <c r="F65" s="36">
        <f t="shared" si="17"/>
        <v>0.16677016562559455</v>
      </c>
      <c r="G65" s="36">
        <f t="shared" si="2"/>
        <v>0.20014905701355101</v>
      </c>
      <c r="H65" s="36">
        <f t="shared" ref="H65:H72" si="18">G65/$G$64</f>
        <v>6.1271443798462583E-2</v>
      </c>
    </row>
    <row r="66" spans="1:13" x14ac:dyDescent="0.3">
      <c r="A66" s="36" t="s">
        <v>11</v>
      </c>
      <c r="B66" s="36">
        <v>9.4014999999999998E-8</v>
      </c>
      <c r="C66" s="36">
        <v>1.52107E-9</v>
      </c>
      <c r="D66" s="36">
        <f>lnq_iC7!X9</f>
        <v>0.2967191269465636</v>
      </c>
      <c r="E66" s="36">
        <f t="shared" si="16"/>
        <v>2.7896048719881178E-8</v>
      </c>
      <c r="F66" s="36">
        <f t="shared" si="17"/>
        <v>6.0384454013896902E-2</v>
      </c>
      <c r="G66" s="36">
        <f t="shared" si="2"/>
        <v>6.4265064868126387E-2</v>
      </c>
      <c r="H66" s="36">
        <f t="shared" si="18"/>
        <v>1.967340425693519E-2</v>
      </c>
    </row>
    <row r="67" spans="1:13" x14ac:dyDescent="0.3">
      <c r="A67" s="36" t="s">
        <v>16</v>
      </c>
      <c r="B67" s="36">
        <v>1.39272E-11</v>
      </c>
      <c r="C67" s="36">
        <v>2.8485099999999999E-12</v>
      </c>
      <c r="D67" s="36">
        <f>lnq_iC7!X10</f>
        <v>3.335653956212771E-2</v>
      </c>
      <c r="E67" s="36">
        <f t="shared" si="16"/>
        <v>4.6456319778966508E-13</v>
      </c>
      <c r="F67" s="36">
        <f t="shared" si="17"/>
        <v>1.0056046049807161E-6</v>
      </c>
      <c r="G67" s="36">
        <f t="shared" si="2"/>
        <v>1.0056056162223546E-6</v>
      </c>
      <c r="H67" s="36">
        <f t="shared" si="18"/>
        <v>3.0784510762703581E-7</v>
      </c>
    </row>
    <row r="68" spans="1:13" x14ac:dyDescent="0.3">
      <c r="A68" s="36" t="s">
        <v>12</v>
      </c>
      <c r="B68" s="36">
        <v>1.25702E-8</v>
      </c>
      <c r="C68" s="36">
        <v>2.8808200000000002E-10</v>
      </c>
      <c r="D68" s="36">
        <f>lnq_iC7!X11</f>
        <v>5.9287226681169251E-2</v>
      </c>
      <c r="E68" s="36">
        <f t="shared" si="16"/>
        <v>7.4525229682763372E-10</v>
      </c>
      <c r="F68" s="36">
        <f t="shared" si="17"/>
        <v>1.6131909396353741E-3</v>
      </c>
      <c r="G68" s="36">
        <f t="shared" si="2"/>
        <v>1.6157975295703624E-3</v>
      </c>
      <c r="H68" s="36">
        <f t="shared" si="18"/>
        <v>4.9464258787920365E-4</v>
      </c>
    </row>
    <row r="69" spans="1:13" x14ac:dyDescent="0.3">
      <c r="A69" s="36" t="s">
        <v>13</v>
      </c>
      <c r="B69" s="36">
        <v>2.1310700000000002E-9</v>
      </c>
      <c r="C69" s="36">
        <v>1.4703600000000001E-10</v>
      </c>
      <c r="D69" s="36">
        <f>lnq_iC7!X12</f>
        <v>0.10165529892782572</v>
      </c>
      <c r="E69" s="36">
        <f t="shared" si="16"/>
        <v>2.1663455788612159E-10</v>
      </c>
      <c r="F69" s="36">
        <f t="shared" si="17"/>
        <v>4.6893234342441009E-4</v>
      </c>
      <c r="G69" s="36">
        <f t="shared" ref="G69:G84" si="19">F69/(1-F69)</f>
        <v>4.6915234413256719E-4</v>
      </c>
      <c r="H69" s="36">
        <f t="shared" si="18"/>
        <v>1.436211687197175E-4</v>
      </c>
    </row>
    <row r="70" spans="1:13" x14ac:dyDescent="0.3">
      <c r="A70" s="36" t="s">
        <v>14</v>
      </c>
      <c r="B70" s="36">
        <v>3.8067300000000002E-8</v>
      </c>
      <c r="C70" s="36">
        <v>5.8971699999999998E-10</v>
      </c>
      <c r="D70" s="36">
        <f>lnq_iC7!X13</f>
        <v>6.0579807780254943E-2</v>
      </c>
      <c r="E70" s="36">
        <f t="shared" si="16"/>
        <v>2.3061097167132992E-9</v>
      </c>
      <c r="F70" s="36">
        <f t="shared" si="17"/>
        <v>4.9918602286004388E-3</v>
      </c>
      <c r="G70" s="36">
        <f t="shared" si="19"/>
        <v>5.0169039117080039E-3</v>
      </c>
      <c r="H70" s="36">
        <f t="shared" si="18"/>
        <v>1.5358201065503504E-3</v>
      </c>
    </row>
    <row r="71" spans="1:13" x14ac:dyDescent="0.3">
      <c r="A71" s="36" t="s">
        <v>15</v>
      </c>
      <c r="B71" s="36">
        <v>1.7068900000000001E-9</v>
      </c>
      <c r="C71" s="36">
        <v>1.09988E-10</v>
      </c>
      <c r="D71" s="36">
        <f>lnq_iC7!X14</f>
        <v>4.0212357733474258E-2</v>
      </c>
      <c r="E71" s="36">
        <f t="shared" si="16"/>
        <v>6.8638071291689875E-11</v>
      </c>
      <c r="F71" s="36">
        <f t="shared" si="17"/>
        <v>1.485756101566372E-4</v>
      </c>
      <c r="G71" s="36">
        <f t="shared" si="19"/>
        <v>1.4859768814882179E-4</v>
      </c>
      <c r="H71" s="36">
        <f t="shared" si="18"/>
        <v>4.5490071419000332E-5</v>
      </c>
    </row>
    <row r="72" spans="1:13" x14ac:dyDescent="0.3">
      <c r="A72" s="36" t="s">
        <v>17</v>
      </c>
      <c r="B72" s="36">
        <v>2.39557E-11</v>
      </c>
      <c r="C72" s="36">
        <v>2.8497299999999998E-12</v>
      </c>
      <c r="D72" s="36">
        <f>lnq_iC7!X15</f>
        <v>1.3386129109759101E-2</v>
      </c>
      <c r="E72" s="36">
        <f t="shared" si="16"/>
        <v>3.206740931146561E-13</v>
      </c>
      <c r="F72" s="36">
        <f t="shared" si="17"/>
        <v>6.9413880881738448E-7</v>
      </c>
      <c r="G72" s="36">
        <f t="shared" si="19"/>
        <v>6.9413929064640479E-7</v>
      </c>
      <c r="H72" s="36">
        <f t="shared" si="18"/>
        <v>2.1249621242165703E-7</v>
      </c>
    </row>
    <row r="73" spans="1:13" x14ac:dyDescent="0.3">
      <c r="D73" s="57" t="s">
        <v>171</v>
      </c>
      <c r="E73" s="57">
        <f>SUM(E64:E72)</f>
        <v>4.6197401591908359E-7</v>
      </c>
    </row>
    <row r="74" spans="1:13" x14ac:dyDescent="0.3">
      <c r="A74" s="58" t="s">
        <v>178</v>
      </c>
      <c r="I74" s="69"/>
      <c r="J74" s="69"/>
      <c r="K74" s="69"/>
      <c r="L74" s="69"/>
      <c r="M74" s="69"/>
    </row>
    <row r="75" spans="1:13" x14ac:dyDescent="0.3">
      <c r="B75" s="36" t="s">
        <v>205</v>
      </c>
      <c r="C75" s="36" t="s">
        <v>78</v>
      </c>
      <c r="D75" s="36" t="s">
        <v>73</v>
      </c>
      <c r="E75" s="36" t="s">
        <v>79</v>
      </c>
      <c r="F75" s="36" t="s">
        <v>80</v>
      </c>
      <c r="G75" s="36" t="s">
        <v>74</v>
      </c>
      <c r="H75" s="36" t="s">
        <v>75</v>
      </c>
    </row>
    <row r="76" spans="1:13" x14ac:dyDescent="0.3">
      <c r="A76" s="36" t="s">
        <v>9</v>
      </c>
      <c r="B76" s="36">
        <v>2.68225E-6</v>
      </c>
      <c r="C76" s="36">
        <v>1.17305E-8</v>
      </c>
      <c r="D76" s="36">
        <f>lnq_iC7!X7</f>
        <v>0.16574603399750049</v>
      </c>
      <c r="E76" s="36">
        <f t="shared" ref="E76:E84" si="20">B76*D76</f>
        <v>4.4457229968979567E-7</v>
      </c>
      <c r="F76" s="36">
        <f t="shared" ref="F76:F84" si="21">E76/$E$85</f>
        <v>0.4890476821423031</v>
      </c>
      <c r="G76" s="36">
        <f t="shared" si="19"/>
        <v>0.95712978501157442</v>
      </c>
      <c r="H76" s="36">
        <f>G76/$G$76</f>
        <v>1</v>
      </c>
    </row>
    <row r="77" spans="1:13" x14ac:dyDescent="0.3">
      <c r="A77" s="36" t="s">
        <v>10</v>
      </c>
      <c r="B77" s="36">
        <v>1.11894E-6</v>
      </c>
      <c r="C77" s="36">
        <v>1.57037E-8</v>
      </c>
      <c r="D77" s="36">
        <f>lnq_iC7!X8</f>
        <v>0.22905747926132486</v>
      </c>
      <c r="E77" s="36">
        <f t="shared" si="20"/>
        <v>2.5630157584466685E-7</v>
      </c>
      <c r="F77" s="36">
        <f t="shared" si="21"/>
        <v>0.28194219856638325</v>
      </c>
      <c r="G77" s="36">
        <f t="shared" si="19"/>
        <v>0.39264554748027253</v>
      </c>
      <c r="H77" s="36">
        <f t="shared" ref="H77:H84" si="22">G77/$G$76</f>
        <v>0.41023229412458867</v>
      </c>
    </row>
    <row r="78" spans="1:13" x14ac:dyDescent="0.3">
      <c r="A78" s="36" t="s">
        <v>11</v>
      </c>
      <c r="B78" s="36">
        <v>5.5747200000000003E-7</v>
      </c>
      <c r="C78" s="36">
        <v>8.0957899999999994E-9</v>
      </c>
      <c r="D78" s="36">
        <f>lnq_iC7!X9</f>
        <v>0.2967191269465636</v>
      </c>
      <c r="E78" s="36">
        <f t="shared" si="20"/>
        <v>1.6541260513715472E-7</v>
      </c>
      <c r="F78" s="36">
        <f t="shared" si="21"/>
        <v>0.1819606196694902</v>
      </c>
      <c r="G78" s="36">
        <f t="shared" si="19"/>
        <v>0.22243503680222979</v>
      </c>
      <c r="H78" s="36">
        <f t="shared" si="22"/>
        <v>0.23239798853354032</v>
      </c>
    </row>
    <row r="79" spans="1:13" x14ac:dyDescent="0.3">
      <c r="A79" s="36" t="s">
        <v>16</v>
      </c>
      <c r="B79" s="36">
        <v>6.1663399999999996E-8</v>
      </c>
      <c r="C79" s="36">
        <v>1.3974600000000001E-9</v>
      </c>
      <c r="D79" s="36">
        <f>lnq_iC7!X10</f>
        <v>3.335653956212771E-2</v>
      </c>
      <c r="E79" s="36">
        <f t="shared" si="20"/>
        <v>2.0568776416353057E-9</v>
      </c>
      <c r="F79" s="36">
        <f t="shared" si="21"/>
        <v>2.2626493908728829E-3</v>
      </c>
      <c r="G79" s="36">
        <f t="shared" si="19"/>
        <v>2.2677805832281572E-3</v>
      </c>
      <c r="H79" s="36">
        <f t="shared" si="22"/>
        <v>2.3693553567562765E-3</v>
      </c>
    </row>
    <row r="80" spans="1:13" x14ac:dyDescent="0.3">
      <c r="A80" s="36" t="s">
        <v>12</v>
      </c>
      <c r="B80" s="36">
        <v>4.4952499999999998E-8</v>
      </c>
      <c r="C80" s="36">
        <v>5.4455299999999997E-10</v>
      </c>
      <c r="D80" s="36">
        <f>lnq_iC7!X11</f>
        <v>5.9287226681169251E-2</v>
      </c>
      <c r="E80" s="36">
        <f t="shared" si="20"/>
        <v>2.6651090573852606E-9</v>
      </c>
      <c r="F80" s="36">
        <f t="shared" si="21"/>
        <v>2.9317287831026693E-3</v>
      </c>
      <c r="G80" s="36">
        <f t="shared" si="19"/>
        <v>2.9403490891597287E-3</v>
      </c>
      <c r="H80" s="36">
        <f t="shared" si="22"/>
        <v>3.0720484674125687E-3</v>
      </c>
    </row>
    <row r="81" spans="1:8" x14ac:dyDescent="0.3">
      <c r="A81" s="36" t="s">
        <v>13</v>
      </c>
      <c r="B81" s="36">
        <v>1.77459E-7</v>
      </c>
      <c r="C81" s="36">
        <v>2.0282799999999999E-9</v>
      </c>
      <c r="D81" s="36">
        <f>lnq_iC7!X12</f>
        <v>0.10165529892782572</v>
      </c>
      <c r="E81" s="36">
        <f t="shared" si="20"/>
        <v>1.8039647692433024E-8</v>
      </c>
      <c r="F81" s="36">
        <f t="shared" si="21"/>
        <v>1.9844349044697385E-2</v>
      </c>
      <c r="G81" s="36">
        <f t="shared" si="19"/>
        <v>2.0246120119142518E-2</v>
      </c>
      <c r="H81" s="36">
        <f t="shared" si="22"/>
        <v>2.1152951706437266E-2</v>
      </c>
    </row>
    <row r="82" spans="1:8" x14ac:dyDescent="0.3">
      <c r="A82" s="36" t="s">
        <v>14</v>
      </c>
      <c r="B82" s="36">
        <v>3.0995699999999997E-7</v>
      </c>
      <c r="C82" s="36">
        <v>3.25022E-9</v>
      </c>
      <c r="D82" s="36">
        <f>lnq_iC7!X13</f>
        <v>6.0579807780254943E-2</v>
      </c>
      <c r="E82" s="36">
        <f t="shared" si="20"/>
        <v>1.8777135480144481E-8</v>
      </c>
      <c r="F82" s="36">
        <f t="shared" si="21"/>
        <v>2.0655615723795928E-2</v>
      </c>
      <c r="G82" s="36">
        <f t="shared" si="19"/>
        <v>2.1091268868674528E-2</v>
      </c>
      <c r="H82" s="36">
        <f t="shared" si="22"/>
        <v>2.203595499686542E-2</v>
      </c>
    </row>
    <row r="83" spans="1:8" x14ac:dyDescent="0.3">
      <c r="A83" s="36" t="s">
        <v>15</v>
      </c>
      <c r="B83" s="36">
        <v>2.7062300000000001E-8</v>
      </c>
      <c r="C83" s="36">
        <v>3.6628200000000002E-10</v>
      </c>
      <c r="D83" s="36">
        <f>lnq_iC7!X14</f>
        <v>4.0212357733474258E-2</v>
      </c>
      <c r="E83" s="36">
        <f t="shared" si="20"/>
        <v>1.0882388886906004E-9</v>
      </c>
      <c r="F83" s="36">
        <f t="shared" si="21"/>
        <v>1.1971072118136953E-3</v>
      </c>
      <c r="G83" s="36">
        <f t="shared" si="19"/>
        <v>1.1985419950796667E-3</v>
      </c>
      <c r="H83" s="36">
        <f t="shared" si="22"/>
        <v>1.2522251567640566E-3</v>
      </c>
    </row>
    <row r="84" spans="1:8" x14ac:dyDescent="0.3">
      <c r="A84" s="36" t="s">
        <v>17</v>
      </c>
      <c r="B84" s="36">
        <v>1.07332E-8</v>
      </c>
      <c r="C84" s="36">
        <v>2.1024500000000001E-10</v>
      </c>
      <c r="D84" s="36">
        <f>lnq_iC7!X15</f>
        <v>1.3386129109759101E-2</v>
      </c>
      <c r="E84" s="36">
        <f t="shared" si="20"/>
        <v>1.436760009608664E-10</v>
      </c>
      <c r="F84" s="36">
        <f t="shared" si="21"/>
        <v>1.5804946754085814E-4</v>
      </c>
      <c r="G84" s="36">
        <f t="shared" si="19"/>
        <v>1.5807445112369004E-4</v>
      </c>
      <c r="H84" s="36">
        <f t="shared" si="22"/>
        <v>1.6515466721347353E-4</v>
      </c>
    </row>
    <row r="85" spans="1:8" x14ac:dyDescent="0.3">
      <c r="D85" s="57" t="s">
        <v>171</v>
      </c>
      <c r="E85" s="57">
        <f>SUM(E76:E84)</f>
        <v>9.0905716543286682E-7</v>
      </c>
    </row>
    <row r="86" spans="1:8" x14ac:dyDescent="0.3">
      <c r="A86" s="59"/>
      <c r="B86" s="59"/>
      <c r="C86" s="59"/>
      <c r="D86" s="59"/>
      <c r="E86" s="59"/>
      <c r="F86" s="59"/>
      <c r="G86" s="59"/>
      <c r="H86" s="59"/>
    </row>
  </sheetData>
  <mergeCells count="1">
    <mergeCell ref="B1:H1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14AB-CAE3-4AF4-AE9C-4F8F9BC9E16D}">
  <dimension ref="A1:M149"/>
  <sheetViews>
    <sheetView zoomScaleNormal="100" workbookViewId="0">
      <selection activeCell="O21" sqref="O21"/>
    </sheetView>
  </sheetViews>
  <sheetFormatPr defaultRowHeight="15.5" x14ac:dyDescent="0.3"/>
  <cols>
    <col min="1" max="1" width="20.09765625" style="36" bestFit="1" customWidth="1"/>
    <col min="2" max="2" width="24" style="36" bestFit="1" customWidth="1"/>
    <col min="3" max="3" width="9.59765625" style="36" bestFit="1" customWidth="1"/>
    <col min="4" max="4" width="15.296875" style="36" customWidth="1"/>
    <col min="5" max="6" width="9.59765625" style="36" bestFit="1" customWidth="1"/>
    <col min="7" max="8" width="10" style="36" bestFit="1" customWidth="1"/>
    <col min="9" max="9" width="10.69921875" style="36" customWidth="1"/>
    <col min="10" max="10" width="9.59765625" style="36" bestFit="1" customWidth="1"/>
    <col min="11" max="11" width="48.296875" style="36" bestFit="1" customWidth="1"/>
    <col min="12" max="25" width="10.69921875" style="36" customWidth="1"/>
    <col min="26" max="16384" width="8.796875" style="36"/>
  </cols>
  <sheetData>
    <row r="1" spans="1:13" x14ac:dyDescent="0.3">
      <c r="A1" s="88" t="s">
        <v>179</v>
      </c>
      <c r="B1" s="102" t="s">
        <v>186</v>
      </c>
      <c r="C1" s="102"/>
      <c r="D1" s="102"/>
      <c r="E1" s="102"/>
      <c r="F1" s="102"/>
      <c r="G1" s="102"/>
      <c r="H1" s="102"/>
    </row>
    <row r="2" spans="1:13" x14ac:dyDescent="0.3">
      <c r="A2" s="58" t="s">
        <v>172</v>
      </c>
      <c r="I2" s="69"/>
      <c r="J2" s="69"/>
      <c r="K2" s="69"/>
      <c r="L2" s="69"/>
      <c r="M2" s="69"/>
    </row>
    <row r="3" spans="1:13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</row>
    <row r="4" spans="1:13" x14ac:dyDescent="0.3">
      <c r="A4" s="36" t="s">
        <v>41</v>
      </c>
      <c r="B4" s="36">
        <v>7.1134900000000001E-4</v>
      </c>
      <c r="C4" s="36">
        <v>1.8930999999999999E-6</v>
      </c>
      <c r="D4" s="36">
        <f>lnq_iC8!U7</f>
        <v>4.4162975040101124E-2</v>
      </c>
      <c r="E4" s="36">
        <f t="shared" ref="E4:E21" si="0">D4*B4</f>
        <v>3.1415288131800892E-5</v>
      </c>
      <c r="F4" s="36">
        <f t="shared" ref="F4:F21" si="1">E4/$E$22</f>
        <v>3.6604226703234863E-2</v>
      </c>
      <c r="G4" s="36">
        <f>F4/(1-F4)</f>
        <v>3.7995004460082124E-2</v>
      </c>
      <c r="H4" s="36">
        <f>G4/$G$4</f>
        <v>1</v>
      </c>
      <c r="J4" s="1" t="s">
        <v>73</v>
      </c>
      <c r="K4" s="1" t="s">
        <v>76</v>
      </c>
    </row>
    <row r="5" spans="1:13" x14ac:dyDescent="0.3">
      <c r="A5" s="36" t="s">
        <v>42</v>
      </c>
      <c r="B5" s="36">
        <v>7.6532E-4</v>
      </c>
      <c r="C5" s="36">
        <v>1.5581899999999999E-6</v>
      </c>
      <c r="D5" s="36">
        <f>lnq_iC8!U8</f>
        <v>0.13841531188642586</v>
      </c>
      <c r="E5" s="36">
        <f t="shared" si="0"/>
        <v>1.0593200649291944E-4</v>
      </c>
      <c r="F5" s="36">
        <f t="shared" si="1"/>
        <v>0.12342905035686165</v>
      </c>
      <c r="G5" s="36">
        <f t="shared" ref="G5:G68" si="2">F5/(1-F5)</f>
        <v>0.14080896749671087</v>
      </c>
      <c r="H5" s="36">
        <f t="shared" ref="H5:H21" si="3">G5/$G$4</f>
        <v>3.7059863394580193</v>
      </c>
      <c r="J5" s="36" t="s">
        <v>80</v>
      </c>
      <c r="K5" s="1" t="s">
        <v>91</v>
      </c>
    </row>
    <row r="6" spans="1:13" x14ac:dyDescent="0.3">
      <c r="A6" s="36" t="s">
        <v>43</v>
      </c>
      <c r="B6" s="36">
        <v>8.29676E-4</v>
      </c>
      <c r="C6" s="36">
        <v>1.85971E-6</v>
      </c>
      <c r="D6" s="36">
        <f>lnq_iC8!U9</f>
        <v>0.13772049004558007</v>
      </c>
      <c r="E6" s="36">
        <f t="shared" si="0"/>
        <v>1.1426338529905668E-4</v>
      </c>
      <c r="F6" s="36">
        <f t="shared" si="1"/>
        <v>0.13313654300473798</v>
      </c>
      <c r="G6" s="36">
        <f t="shared" si="2"/>
        <v>0.15358421436545303</v>
      </c>
      <c r="H6" s="36">
        <f t="shared" si="3"/>
        <v>4.0422212485014946</v>
      </c>
      <c r="J6" s="1" t="s">
        <v>74</v>
      </c>
      <c r="K6" s="1" t="s">
        <v>169</v>
      </c>
    </row>
    <row r="7" spans="1:13" x14ac:dyDescent="0.3">
      <c r="A7" s="36" t="s">
        <v>44</v>
      </c>
      <c r="B7" s="36">
        <v>9.0200899999999995E-4</v>
      </c>
      <c r="C7" s="36">
        <v>2.6765900000000001E-6</v>
      </c>
      <c r="D7" s="36">
        <f>lnq_iC8!U10</f>
        <v>5.5526722833297404E-2</v>
      </c>
      <c r="E7" s="36">
        <f t="shared" si="0"/>
        <v>5.0085603736139755E-5</v>
      </c>
      <c r="F7" s="36">
        <f t="shared" si="1"/>
        <v>5.8358363164913912E-2</v>
      </c>
      <c r="G7" s="36">
        <f t="shared" si="2"/>
        <v>6.1975130327775081E-2</v>
      </c>
      <c r="H7" s="36">
        <f t="shared" si="3"/>
        <v>1.6311389144035153</v>
      </c>
      <c r="J7" s="1" t="s">
        <v>75</v>
      </c>
      <c r="K7" s="1" t="s">
        <v>204</v>
      </c>
    </row>
    <row r="8" spans="1:13" x14ac:dyDescent="0.3">
      <c r="A8" s="36" t="s">
        <v>45</v>
      </c>
      <c r="B8" s="36">
        <v>5.7743200000000001E-4</v>
      </c>
      <c r="C8" s="36">
        <v>1.3817400000000001E-6</v>
      </c>
      <c r="D8" s="36">
        <f>lnq_iC8!U12</f>
        <v>0.1277070624597251</v>
      </c>
      <c r="E8" s="36">
        <f t="shared" si="0"/>
        <v>7.3742144490243988E-5</v>
      </c>
      <c r="F8" s="36">
        <f t="shared" si="1"/>
        <v>8.5922311556683964E-2</v>
      </c>
      <c r="G8" s="36">
        <f t="shared" si="2"/>
        <v>9.3998915675330141E-2</v>
      </c>
      <c r="H8" s="36">
        <f t="shared" si="3"/>
        <v>2.4739809090978317</v>
      </c>
    </row>
    <row r="9" spans="1:13" x14ac:dyDescent="0.3">
      <c r="A9" s="36" t="s">
        <v>46</v>
      </c>
      <c r="B9" s="36">
        <v>1.00085E-3</v>
      </c>
      <c r="C9" s="36">
        <v>3.28884E-6</v>
      </c>
      <c r="D9" s="36">
        <f>lnq_iC8!U13</f>
        <v>5.2010322989488433E-2</v>
      </c>
      <c r="E9" s="36">
        <f t="shared" si="0"/>
        <v>5.2054531764029498E-5</v>
      </c>
      <c r="F9" s="36">
        <f t="shared" si="1"/>
        <v>6.0652503762729203E-2</v>
      </c>
      <c r="G9" s="36">
        <f t="shared" si="2"/>
        <v>6.4568760768175748E-2</v>
      </c>
      <c r="H9" s="36">
        <f t="shared" si="3"/>
        <v>1.6994013209292353</v>
      </c>
    </row>
    <row r="10" spans="1:13" x14ac:dyDescent="0.3">
      <c r="A10" s="36" t="s">
        <v>47</v>
      </c>
      <c r="B10" s="36">
        <v>1.1345000000000001E-3</v>
      </c>
      <c r="C10" s="36">
        <v>2.5530400000000002E-6</v>
      </c>
      <c r="D10" s="36">
        <f>lnq_iC8!U14</f>
        <v>0.14052088116322342</v>
      </c>
      <c r="E10" s="36">
        <f t="shared" si="0"/>
        <v>1.5942093967967699E-4</v>
      </c>
      <c r="F10" s="36">
        <f t="shared" si="1"/>
        <v>0.18575287906942731</v>
      </c>
      <c r="G10" s="36">
        <f t="shared" si="2"/>
        <v>0.22812838301121319</v>
      </c>
      <c r="H10" s="36">
        <f t="shared" si="3"/>
        <v>6.0041678176636832</v>
      </c>
    </row>
    <row r="11" spans="1:13" x14ac:dyDescent="0.3">
      <c r="A11" s="36" t="s">
        <v>48</v>
      </c>
      <c r="B11" s="36">
        <v>1.00629E-3</v>
      </c>
      <c r="C11" s="36">
        <v>2.0070500000000001E-6</v>
      </c>
      <c r="D11" s="36">
        <f>lnq_iC8!U15</f>
        <v>0.13295342372598803</v>
      </c>
      <c r="E11" s="36">
        <f t="shared" si="0"/>
        <v>1.3378970076122448E-4</v>
      </c>
      <c r="F11" s="36">
        <f t="shared" si="1"/>
        <v>0.15588806687609003</v>
      </c>
      <c r="G11" s="36">
        <f t="shared" si="2"/>
        <v>0.1846770087696494</v>
      </c>
      <c r="H11" s="36">
        <f t="shared" si="3"/>
        <v>4.8605602603277136</v>
      </c>
    </row>
    <row r="12" spans="1:13" x14ac:dyDescent="0.3">
      <c r="A12" s="36" t="s">
        <v>49</v>
      </c>
      <c r="B12" s="36">
        <v>6.5464500000000003E-4</v>
      </c>
      <c r="C12" s="36">
        <v>2.3256900000000002E-6</v>
      </c>
      <c r="D12" s="36">
        <f>lnq_iC8!U16</f>
        <v>5.5806864007369596E-2</v>
      </c>
      <c r="E12" s="36">
        <f t="shared" si="0"/>
        <v>3.6533684488104472E-5</v>
      </c>
      <c r="F12" s="36">
        <f t="shared" si="1"/>
        <v>4.2568040875401975E-2</v>
      </c>
      <c r="G12" s="36">
        <f t="shared" si="2"/>
        <v>4.4460643359265875E-2</v>
      </c>
      <c r="H12" s="36">
        <f t="shared" si="3"/>
        <v>1.17017076300061</v>
      </c>
    </row>
    <row r="13" spans="1:13" x14ac:dyDescent="0.3">
      <c r="A13" s="36" t="s">
        <v>50</v>
      </c>
      <c r="B13" s="36">
        <v>1.06577E-3</v>
      </c>
      <c r="C13" s="36">
        <v>4.9523900000000004E-6</v>
      </c>
      <c r="D13" s="36">
        <f>lnq_iC8!U17</f>
        <v>2.0448674051310949E-2</v>
      </c>
      <c r="E13" s="36">
        <f t="shared" si="0"/>
        <v>2.1793583343665669E-5</v>
      </c>
      <c r="F13" s="36">
        <f t="shared" si="1"/>
        <v>2.5393281832734562E-2</v>
      </c>
      <c r="G13" s="36">
        <f t="shared" si="2"/>
        <v>2.6054901284167507E-2</v>
      </c>
      <c r="H13" s="36">
        <f t="shared" si="3"/>
        <v>0.68574544612939869</v>
      </c>
    </row>
    <row r="14" spans="1:13" x14ac:dyDescent="0.3">
      <c r="A14" s="36" t="s">
        <v>51</v>
      </c>
      <c r="B14" s="36">
        <v>9.0444099999999997E-4</v>
      </c>
      <c r="C14" s="36">
        <v>4.0564300000000002E-6</v>
      </c>
      <c r="D14" s="36">
        <f>lnq_iC8!U11</f>
        <v>2.73796931223198E-2</v>
      </c>
      <c r="E14" s="36">
        <f t="shared" si="0"/>
        <v>2.4763317027244043E-5</v>
      </c>
      <c r="F14" s="36">
        <f t="shared" si="1"/>
        <v>2.8853533559405706E-2</v>
      </c>
      <c r="G14" s="36">
        <f t="shared" si="2"/>
        <v>2.9710794979421053E-2</v>
      </c>
      <c r="H14" s="36">
        <f t="shared" si="3"/>
        <v>0.78196582423448502</v>
      </c>
    </row>
    <row r="15" spans="1:13" x14ac:dyDescent="0.3">
      <c r="A15" s="36" t="s">
        <v>56</v>
      </c>
      <c r="B15" s="36">
        <v>1.03703E-3</v>
      </c>
      <c r="C15" s="36">
        <v>7.9979100000000008E-6</v>
      </c>
      <c r="D15" s="36">
        <f>lnq_iC8!U18</f>
        <v>9.0718233424144472E-3</v>
      </c>
      <c r="E15" s="36">
        <f t="shared" si="0"/>
        <v>9.4077529607840548E-6</v>
      </c>
      <c r="F15" s="36">
        <f t="shared" si="1"/>
        <v>1.0961654106109506E-2</v>
      </c>
      <c r="G15" s="36">
        <f t="shared" si="2"/>
        <v>1.1083143693688024E-2</v>
      </c>
      <c r="H15" s="36">
        <f t="shared" si="3"/>
        <v>0.29170002349472202</v>
      </c>
    </row>
    <row r="16" spans="1:13" x14ac:dyDescent="0.3">
      <c r="A16" s="36" t="s">
        <v>57</v>
      </c>
      <c r="B16" s="36">
        <v>7.28501E-4</v>
      </c>
      <c r="C16" s="36">
        <v>1.83322E-6</v>
      </c>
      <c r="D16" s="36">
        <f>lnq_iC8!U19</f>
        <v>1.7675930944868288E-3</v>
      </c>
      <c r="E16" s="36">
        <f t="shared" si="0"/>
        <v>1.2876933369267493E-6</v>
      </c>
      <c r="F16" s="36">
        <f t="shared" si="1"/>
        <v>1.5003847372451167E-3</v>
      </c>
      <c r="G16" s="36">
        <f t="shared" si="2"/>
        <v>1.5026392742778284E-3</v>
      </c>
      <c r="H16" s="36">
        <f t="shared" si="3"/>
        <v>3.9548337883642412E-2</v>
      </c>
    </row>
    <row r="17" spans="1:13" x14ac:dyDescent="0.3">
      <c r="A17" s="36" t="s">
        <v>52</v>
      </c>
      <c r="B17" s="36">
        <v>7.7718899999999996E-4</v>
      </c>
      <c r="C17" s="36">
        <v>3.8911300000000003E-6</v>
      </c>
      <c r="D17" s="36">
        <f>lnq_iC8!U20</f>
        <v>1.0873649510262954E-2</v>
      </c>
      <c r="E17" s="36">
        <f t="shared" si="0"/>
        <v>8.4508807892317553E-6</v>
      </c>
      <c r="F17" s="36">
        <f t="shared" si="1"/>
        <v>9.8467330604527104E-3</v>
      </c>
      <c r="G17" s="36">
        <f t="shared" si="2"/>
        <v>9.9446554278287223E-3</v>
      </c>
      <c r="H17" s="36">
        <f t="shared" si="3"/>
        <v>0.26173586683682754</v>
      </c>
    </row>
    <row r="18" spans="1:13" x14ac:dyDescent="0.3">
      <c r="A18" s="36" t="s">
        <v>53</v>
      </c>
      <c r="B18" s="36">
        <v>7.6393800000000003E-4</v>
      </c>
      <c r="C18" s="36">
        <v>4.6362700000000004E-6</v>
      </c>
      <c r="D18" s="36">
        <f>lnq_iC8!U21</f>
        <v>3.3317012421918181E-2</v>
      </c>
      <c r="E18" s="36">
        <f t="shared" si="0"/>
        <v>2.5452131835575334E-5</v>
      </c>
      <c r="F18" s="36">
        <f t="shared" si="1"/>
        <v>2.965612156353039E-2</v>
      </c>
      <c r="G18" s="36">
        <f t="shared" si="2"/>
        <v>3.0562486374743524E-2</v>
      </c>
      <c r="H18" s="36">
        <f t="shared" si="3"/>
        <v>0.80438170251704366</v>
      </c>
    </row>
    <row r="19" spans="1:13" x14ac:dyDescent="0.3">
      <c r="A19" s="36" t="s">
        <v>54</v>
      </c>
      <c r="B19" s="36">
        <v>8.1683500000000002E-4</v>
      </c>
      <c r="C19" s="36">
        <v>3.39578E-6</v>
      </c>
      <c r="D19" s="36">
        <f>lnq_iC8!U22</f>
        <v>6.6236300463579948E-3</v>
      </c>
      <c r="E19" s="36">
        <f t="shared" si="0"/>
        <v>5.4104128489168326E-6</v>
      </c>
      <c r="F19" s="36">
        <f t="shared" si="1"/>
        <v>6.3040637300210423E-3</v>
      </c>
      <c r="G19" s="36">
        <f t="shared" si="2"/>
        <v>6.3440570700978296E-3</v>
      </c>
      <c r="H19" s="36">
        <f t="shared" si="3"/>
        <v>0.1669708205130743</v>
      </c>
    </row>
    <row r="20" spans="1:13" x14ac:dyDescent="0.3">
      <c r="A20" s="36" t="s">
        <v>55</v>
      </c>
      <c r="B20" s="36">
        <v>8.1205600000000002E-4</v>
      </c>
      <c r="C20" s="36">
        <v>4.1661599999999998E-6</v>
      </c>
      <c r="D20" s="36">
        <f>lnq_iC8!U23</f>
        <v>4.9593576823378435E-3</v>
      </c>
      <c r="E20" s="36">
        <f t="shared" si="0"/>
        <v>4.0272761620885396E-6</v>
      </c>
      <c r="F20" s="36">
        <f t="shared" si="1"/>
        <v>4.6924710356037692E-3</v>
      </c>
      <c r="G20" s="36">
        <f t="shared" si="2"/>
        <v>4.7145941320128667E-3</v>
      </c>
      <c r="H20" s="36">
        <f t="shared" si="3"/>
        <v>0.12408457898632594</v>
      </c>
    </row>
    <row r="21" spans="1:13" x14ac:dyDescent="0.3">
      <c r="A21" s="36" t="s">
        <v>58</v>
      </c>
      <c r="B21" s="36">
        <v>5.6058900000000001E-4</v>
      </c>
      <c r="C21" s="36">
        <v>7.9983199999999999E-7</v>
      </c>
      <c r="D21" s="36">
        <f>lnq_iC8!U24</f>
        <v>7.3451257739194707E-4</v>
      </c>
      <c r="E21" s="36">
        <f t="shared" si="0"/>
        <v>4.1175967124757423E-7</v>
      </c>
      <c r="F21" s="36">
        <f t="shared" si="1"/>
        <v>4.7977100481655355E-4</v>
      </c>
      <c r="G21" s="36">
        <f t="shared" si="2"/>
        <v>4.8000129552041866E-4</v>
      </c>
      <c r="H21" s="36">
        <f t="shared" si="3"/>
        <v>1.2633273830108696E-2</v>
      </c>
    </row>
    <row r="22" spans="1:13" x14ac:dyDescent="0.3">
      <c r="D22" s="57" t="s">
        <v>171</v>
      </c>
      <c r="E22" s="57">
        <f>SUM(E4:E21)</f>
        <v>8.5824209281887655E-4</v>
      </c>
    </row>
    <row r="23" spans="1:13" x14ac:dyDescent="0.3">
      <c r="A23" s="58" t="s">
        <v>173</v>
      </c>
      <c r="I23" s="69"/>
      <c r="J23" s="69"/>
      <c r="K23" s="69"/>
      <c r="L23" s="69"/>
      <c r="M23" s="69"/>
    </row>
    <row r="24" spans="1:13" x14ac:dyDescent="0.3">
      <c r="B24" s="36" t="s">
        <v>205</v>
      </c>
      <c r="C24" s="36" t="s">
        <v>78</v>
      </c>
      <c r="D24" s="36" t="s">
        <v>73</v>
      </c>
      <c r="E24" s="36" t="s">
        <v>79</v>
      </c>
      <c r="F24" s="36" t="s">
        <v>80</v>
      </c>
      <c r="G24" s="36" t="s">
        <v>74</v>
      </c>
      <c r="H24" s="36" t="s">
        <v>75</v>
      </c>
    </row>
    <row r="25" spans="1:13" x14ac:dyDescent="0.3">
      <c r="A25" s="36" t="s">
        <v>41</v>
      </c>
      <c r="B25" s="36">
        <v>4.1015799999999996E-3</v>
      </c>
      <c r="C25" s="36">
        <v>1.61782E-5</v>
      </c>
      <c r="D25" s="36">
        <f>lnq_iC8!U7</f>
        <v>4.4162975040101124E-2</v>
      </c>
      <c r="E25" s="36">
        <f t="shared" ref="E25:E42" si="4">D25*B25</f>
        <v>1.8113797516497795E-4</v>
      </c>
      <c r="F25" s="36">
        <f t="shared" ref="F25:F42" si="5">E25/$E$43</f>
        <v>1.211474344407568E-2</v>
      </c>
      <c r="G25" s="36">
        <f t="shared" si="2"/>
        <v>1.2263310302161457E-2</v>
      </c>
      <c r="H25" s="36">
        <f>G25/$G$25</f>
        <v>1</v>
      </c>
    </row>
    <row r="26" spans="1:13" x14ac:dyDescent="0.3">
      <c r="A26" s="36" t="s">
        <v>42</v>
      </c>
      <c r="B26" s="36">
        <v>6.5775800000000004E-3</v>
      </c>
      <c r="C26" s="36">
        <v>3.3640799999999998E-5</v>
      </c>
      <c r="D26" s="36">
        <f>lnq_iC8!U8</f>
        <v>0.13841531188642586</v>
      </c>
      <c r="E26" s="36">
        <f t="shared" si="4"/>
        <v>9.1043778715791713E-4</v>
      </c>
      <c r="F26" s="36">
        <f t="shared" si="5"/>
        <v>6.0891263707482816E-2</v>
      </c>
      <c r="G26" s="36">
        <f t="shared" si="2"/>
        <v>6.4839417795082857E-2</v>
      </c>
      <c r="H26" s="36">
        <f t="shared" ref="H26:H42" si="6">G26/$G$25</f>
        <v>5.2872687877476814</v>
      </c>
    </row>
    <row r="27" spans="1:13" x14ac:dyDescent="0.3">
      <c r="A27" s="36" t="s">
        <v>43</v>
      </c>
      <c r="B27" s="36">
        <v>1.05284E-2</v>
      </c>
      <c r="C27" s="36">
        <v>3.5220099999999998E-5</v>
      </c>
      <c r="D27" s="36">
        <f>lnq_iC8!U9</f>
        <v>0.13772049004558007</v>
      </c>
      <c r="E27" s="36">
        <f t="shared" si="4"/>
        <v>1.4499764073958852E-3</v>
      </c>
      <c r="F27" s="36">
        <f t="shared" si="5"/>
        <v>9.6976308582254797E-2</v>
      </c>
      <c r="G27" s="36">
        <f t="shared" si="2"/>
        <v>0.10739065818971173</v>
      </c>
      <c r="H27" s="36">
        <f t="shared" si="6"/>
        <v>8.7570693021429715</v>
      </c>
    </row>
    <row r="28" spans="1:13" x14ac:dyDescent="0.3">
      <c r="A28" s="36" t="s">
        <v>44</v>
      </c>
      <c r="B28" s="36">
        <v>1.4120600000000001E-2</v>
      </c>
      <c r="C28" s="36">
        <v>6.2670900000000003E-5</v>
      </c>
      <c r="D28" s="36">
        <f>lnq_iC8!U10</f>
        <v>5.5526722833297404E-2</v>
      </c>
      <c r="E28" s="36">
        <f t="shared" si="4"/>
        <v>7.8407064243985933E-4</v>
      </c>
      <c r="F28" s="36">
        <f t="shared" si="5"/>
        <v>5.2439664661919197E-2</v>
      </c>
      <c r="G28" s="36">
        <f t="shared" si="2"/>
        <v>5.5341768440749693E-2</v>
      </c>
      <c r="H28" s="36">
        <f t="shared" si="6"/>
        <v>4.5127919849663662</v>
      </c>
    </row>
    <row r="29" spans="1:13" x14ac:dyDescent="0.3">
      <c r="A29" s="36" t="s">
        <v>45</v>
      </c>
      <c r="B29" s="36">
        <v>8.3819199999999993E-3</v>
      </c>
      <c r="C29" s="36">
        <v>1.7422500000000001E-5</v>
      </c>
      <c r="D29" s="36">
        <f>lnq_iC8!U12</f>
        <v>0.1277070624597251</v>
      </c>
      <c r="E29" s="36">
        <f t="shared" si="4"/>
        <v>1.070430380972419E-3</v>
      </c>
      <c r="F29" s="36">
        <f t="shared" si="5"/>
        <v>7.1591776536167967E-2</v>
      </c>
      <c r="G29" s="36">
        <f t="shared" si="2"/>
        <v>7.7112389492914657E-2</v>
      </c>
      <c r="H29" s="36">
        <f t="shared" si="6"/>
        <v>6.2880566170883974</v>
      </c>
    </row>
    <row r="30" spans="1:13" x14ac:dyDescent="0.3">
      <c r="A30" s="36" t="s">
        <v>46</v>
      </c>
      <c r="B30" s="36">
        <v>2.0784299999999999E-2</v>
      </c>
      <c r="C30" s="36">
        <v>1.13991E-4</v>
      </c>
      <c r="D30" s="36">
        <f>lnq_iC8!U13</f>
        <v>5.2010322989488433E-2</v>
      </c>
      <c r="E30" s="36">
        <f t="shared" si="4"/>
        <v>1.0809981561104244E-3</v>
      </c>
      <c r="F30" s="36">
        <f t="shared" si="5"/>
        <v>7.2298563086337878E-2</v>
      </c>
      <c r="G30" s="36">
        <f t="shared" si="2"/>
        <v>7.793300754913722E-2</v>
      </c>
      <c r="H30" s="36">
        <f t="shared" si="6"/>
        <v>6.354973137669135</v>
      </c>
    </row>
    <row r="31" spans="1:13" x14ac:dyDescent="0.3">
      <c r="A31" s="36" t="s">
        <v>47</v>
      </c>
      <c r="B31" s="36">
        <v>2.72004E-2</v>
      </c>
      <c r="C31" s="36">
        <v>1.3916800000000001E-4</v>
      </c>
      <c r="D31" s="36">
        <f>lnq_iC8!U14</f>
        <v>0.14052088116322342</v>
      </c>
      <c r="E31" s="36">
        <f t="shared" si="4"/>
        <v>3.8222241759921422E-3</v>
      </c>
      <c r="F31" s="36">
        <f t="shared" si="5"/>
        <v>0.25563532569972797</v>
      </c>
      <c r="G31" s="36">
        <f t="shared" si="2"/>
        <v>0.34342753562295764</v>
      </c>
      <c r="H31" s="36">
        <f t="shared" si="6"/>
        <v>28.004472459807786</v>
      </c>
    </row>
    <row r="32" spans="1:13" x14ac:dyDescent="0.3">
      <c r="A32" s="36" t="s">
        <v>48</v>
      </c>
      <c r="B32" s="36">
        <v>2.0547800000000001E-2</v>
      </c>
      <c r="C32" s="36">
        <v>5.93689E-5</v>
      </c>
      <c r="D32" s="36">
        <f>lnq_iC8!U15</f>
        <v>0.13295342372598803</v>
      </c>
      <c r="E32" s="36">
        <f t="shared" si="4"/>
        <v>2.7319003600368573E-3</v>
      </c>
      <c r="F32" s="36">
        <f t="shared" si="5"/>
        <v>0.18271305035004881</v>
      </c>
      <c r="G32" s="36">
        <f t="shared" si="2"/>
        <v>0.2235604648138648</v>
      </c>
      <c r="H32" s="36">
        <f t="shared" si="6"/>
        <v>18.230025931453547</v>
      </c>
    </row>
    <row r="33" spans="1:13" x14ac:dyDescent="0.3">
      <c r="A33" s="36" t="s">
        <v>49</v>
      </c>
      <c r="B33" s="36">
        <v>1.1907299999999999E-2</v>
      </c>
      <c r="C33" s="36">
        <v>6.5332899999999999E-5</v>
      </c>
      <c r="D33" s="36">
        <f>lnq_iC8!U16</f>
        <v>5.5806864007369596E-2</v>
      </c>
      <c r="E33" s="36">
        <f t="shared" si="4"/>
        <v>6.645090717949519E-4</v>
      </c>
      <c r="F33" s="36">
        <f t="shared" si="5"/>
        <v>4.4443231264590183E-2</v>
      </c>
      <c r="G33" s="36">
        <f t="shared" si="2"/>
        <v>4.651029925035919E-2</v>
      </c>
      <c r="H33" s="36">
        <f t="shared" si="6"/>
        <v>3.7926382114103045</v>
      </c>
    </row>
    <row r="34" spans="1:13" x14ac:dyDescent="0.3">
      <c r="A34" s="36" t="s">
        <v>50</v>
      </c>
      <c r="B34" s="36">
        <v>2.4609099999999998E-2</v>
      </c>
      <c r="C34" s="36">
        <v>1.1074600000000001E-5</v>
      </c>
      <c r="D34" s="36">
        <f>lnq_iC8!U17</f>
        <v>2.0448674051310949E-2</v>
      </c>
      <c r="E34" s="36">
        <f t="shared" si="4"/>
        <v>5.0322346459611626E-4</v>
      </c>
      <c r="F34" s="36">
        <f t="shared" si="5"/>
        <v>3.365624001851799E-2</v>
      </c>
      <c r="G34" s="36">
        <f t="shared" si="2"/>
        <v>3.482843415800909E-2</v>
      </c>
      <c r="H34" s="36">
        <f t="shared" si="6"/>
        <v>2.8400516092192856</v>
      </c>
    </row>
    <row r="35" spans="1:13" x14ac:dyDescent="0.3">
      <c r="A35" s="36" t="s">
        <v>51</v>
      </c>
      <c r="B35" s="36">
        <v>1.40929E-2</v>
      </c>
      <c r="C35" s="36">
        <v>7.8576299999999995E-5</v>
      </c>
      <c r="D35" s="36">
        <f>lnq_iC8!U11</f>
        <v>2.73796931223198E-2</v>
      </c>
      <c r="E35" s="36">
        <f t="shared" si="4"/>
        <v>3.8585927720354073E-4</v>
      </c>
      <c r="F35" s="36">
        <f t="shared" si="5"/>
        <v>2.5806770471955575E-2</v>
      </c>
      <c r="G35" s="36">
        <f t="shared" si="2"/>
        <v>2.6490402201273629E-2</v>
      </c>
      <c r="H35" s="36">
        <f t="shared" si="6"/>
        <v>2.1601347065811907</v>
      </c>
    </row>
    <row r="36" spans="1:13" x14ac:dyDescent="0.3">
      <c r="A36" s="36" t="s">
        <v>56</v>
      </c>
      <c r="B36" s="36">
        <v>2.2959E-2</v>
      </c>
      <c r="C36" s="36">
        <v>1.32213E-4</v>
      </c>
      <c r="D36" s="36">
        <f>lnq_iC8!U18</f>
        <v>9.0718233424144472E-3</v>
      </c>
      <c r="E36" s="36">
        <f t="shared" si="4"/>
        <v>2.0827999211849331E-4</v>
      </c>
      <c r="F36" s="36">
        <f t="shared" si="5"/>
        <v>1.3930036850370564E-2</v>
      </c>
      <c r="G36" s="36">
        <f t="shared" si="2"/>
        <v>1.4126824029682744E-2</v>
      </c>
      <c r="H36" s="36">
        <f t="shared" si="6"/>
        <v>1.1519584583285669</v>
      </c>
    </row>
    <row r="37" spans="1:13" x14ac:dyDescent="0.3">
      <c r="A37" s="36" t="s">
        <v>57</v>
      </c>
      <c r="B37" s="36">
        <v>1.6833600000000001E-2</v>
      </c>
      <c r="C37" s="36">
        <v>4.1407099999999999E-5</v>
      </c>
      <c r="D37" s="36">
        <f>lnq_iC8!U19</f>
        <v>1.7675930944868288E-3</v>
      </c>
      <c r="E37" s="36">
        <f t="shared" si="4"/>
        <v>2.9754955115353483E-5</v>
      </c>
      <c r="F37" s="36">
        <f t="shared" si="5"/>
        <v>1.9900501100566037E-3</v>
      </c>
      <c r="G37" s="36">
        <f t="shared" si="2"/>
        <v>1.9940183064067231E-3</v>
      </c>
      <c r="H37" s="36">
        <f t="shared" si="6"/>
        <v>0.16260033035739702</v>
      </c>
    </row>
    <row r="38" spans="1:13" x14ac:dyDescent="0.3">
      <c r="A38" s="36" t="s">
        <v>52</v>
      </c>
      <c r="B38" s="36">
        <v>1.8942899999999999E-2</v>
      </c>
      <c r="C38" s="36">
        <v>1.14461E-4</v>
      </c>
      <c r="D38" s="36">
        <f>lnq_iC8!U20</f>
        <v>1.0873649510262954E-2</v>
      </c>
      <c r="E38" s="36">
        <f t="shared" si="4"/>
        <v>2.0597845530796009E-4</v>
      </c>
      <c r="F38" s="36">
        <f t="shared" si="5"/>
        <v>1.3776107074125075E-2</v>
      </c>
      <c r="G38" s="36">
        <f t="shared" si="2"/>
        <v>1.3968539165335851E-2</v>
      </c>
      <c r="H38" s="36">
        <f t="shared" si="6"/>
        <v>1.1390512692868777</v>
      </c>
    </row>
    <row r="39" spans="1:13" x14ac:dyDescent="0.3">
      <c r="A39" s="36" t="s">
        <v>53</v>
      </c>
      <c r="B39" s="36">
        <v>1.94475E-2</v>
      </c>
      <c r="C39" s="36">
        <v>1.2002099999999999E-4</v>
      </c>
      <c r="D39" s="36">
        <f>lnq_iC8!U21</f>
        <v>3.3317012421918181E-2</v>
      </c>
      <c r="E39" s="36">
        <f t="shared" si="4"/>
        <v>6.4793259907525386E-4</v>
      </c>
      <c r="F39" s="36">
        <f t="shared" si="5"/>
        <v>4.3334575202690642E-2</v>
      </c>
      <c r="G39" s="36">
        <f t="shared" si="2"/>
        <v>4.5297524170346208E-2</v>
      </c>
      <c r="H39" s="36">
        <f t="shared" si="6"/>
        <v>3.693743618504242</v>
      </c>
    </row>
    <row r="40" spans="1:13" x14ac:dyDescent="0.3">
      <c r="A40" s="36" t="s">
        <v>54</v>
      </c>
      <c r="B40" s="36">
        <v>2.2999100000000001E-2</v>
      </c>
      <c r="C40" s="36">
        <v>1.0302399999999999E-4</v>
      </c>
      <c r="D40" s="36">
        <f>lnq_iC8!U22</f>
        <v>6.6236300463579948E-3</v>
      </c>
      <c r="E40" s="36">
        <f t="shared" si="4"/>
        <v>1.5233752979919218E-4</v>
      </c>
      <c r="F40" s="36">
        <f t="shared" si="5"/>
        <v>1.0188532187911253E-2</v>
      </c>
      <c r="G40" s="36">
        <f t="shared" si="2"/>
        <v>1.0293406895388183E-2</v>
      </c>
      <c r="H40" s="36">
        <f t="shared" si="6"/>
        <v>0.83936609624678016</v>
      </c>
    </row>
    <row r="41" spans="1:13" x14ac:dyDescent="0.3">
      <c r="A41" s="36" t="s">
        <v>55</v>
      </c>
      <c r="B41" s="36">
        <v>2.2610499999999999E-2</v>
      </c>
      <c r="C41" s="36">
        <v>6.9380699999999998E-5</v>
      </c>
      <c r="D41" s="36">
        <f>lnq_iC8!U23</f>
        <v>4.9593576823378435E-3</v>
      </c>
      <c r="E41" s="36">
        <f t="shared" si="4"/>
        <v>1.1213355687649981E-4</v>
      </c>
      <c r="F41" s="36">
        <f t="shared" si="5"/>
        <v>7.4996381724659802E-3</v>
      </c>
      <c r="G41" s="36">
        <f t="shared" si="2"/>
        <v>7.556307746484415E-3</v>
      </c>
      <c r="H41" s="36">
        <f t="shared" si="6"/>
        <v>0.61617194381459839</v>
      </c>
    </row>
    <row r="42" spans="1:13" x14ac:dyDescent="0.3">
      <c r="A42" s="36" t="s">
        <v>58</v>
      </c>
      <c r="B42" s="36">
        <v>1.4536800000000001E-2</v>
      </c>
      <c r="C42" s="36">
        <v>3.49117E-5</v>
      </c>
      <c r="D42" s="36">
        <f>lnq_iC8!U24</f>
        <v>7.3451257739194707E-4</v>
      </c>
      <c r="E42" s="36">
        <f t="shared" si="4"/>
        <v>1.0677462435031256E-5</v>
      </c>
      <c r="F42" s="36">
        <f t="shared" si="5"/>
        <v>7.1412257930091559E-4</v>
      </c>
      <c r="G42" s="36">
        <f t="shared" si="2"/>
        <v>7.1463291480128679E-4</v>
      </c>
      <c r="H42" s="36">
        <f t="shared" si="6"/>
        <v>5.8274062809560476E-2</v>
      </c>
    </row>
    <row r="43" spans="1:13" x14ac:dyDescent="0.3">
      <c r="D43" s="57" t="s">
        <v>171</v>
      </c>
      <c r="E43" s="57">
        <f>SUM(E25:E42)</f>
        <v>1.4951862249592877E-2</v>
      </c>
    </row>
    <row r="44" spans="1:13" x14ac:dyDescent="0.3">
      <c r="A44" s="58" t="s">
        <v>174</v>
      </c>
      <c r="I44" s="69"/>
      <c r="J44" s="69"/>
      <c r="K44" s="69"/>
      <c r="L44" s="69"/>
      <c r="M44" s="69"/>
    </row>
    <row r="45" spans="1:13" x14ac:dyDescent="0.3">
      <c r="B45" s="36" t="s">
        <v>205</v>
      </c>
      <c r="C45" s="36" t="s">
        <v>78</v>
      </c>
      <c r="D45" s="36" t="s">
        <v>73</v>
      </c>
      <c r="E45" s="36" t="s">
        <v>79</v>
      </c>
      <c r="F45" s="36" t="s">
        <v>80</v>
      </c>
      <c r="G45" s="36" t="s">
        <v>74</v>
      </c>
      <c r="H45" s="36" t="s">
        <v>75</v>
      </c>
    </row>
    <row r="46" spans="1:13" x14ac:dyDescent="0.3">
      <c r="A46" s="36" t="s">
        <v>41</v>
      </c>
      <c r="B46" s="36">
        <v>5.1749299999999998E-2</v>
      </c>
      <c r="C46" s="36">
        <v>4.1130600000000001E-4</v>
      </c>
      <c r="D46" s="36">
        <f>lnq_iC8!U7</f>
        <v>4.4162975040101124E-2</v>
      </c>
      <c r="E46" s="36">
        <f t="shared" ref="E46:E63" si="7">D46*B46</f>
        <v>2.2854030442427051E-3</v>
      </c>
      <c r="F46" s="36">
        <f t="shared" ref="F46:F63" si="8">E46/$E$64</f>
        <v>0.1390805430918246</v>
      </c>
      <c r="G46" s="36">
        <f t="shared" si="2"/>
        <v>0.16154884405947254</v>
      </c>
      <c r="H46" s="36">
        <f>G46/$G$46</f>
        <v>1</v>
      </c>
    </row>
    <row r="47" spans="1:13" x14ac:dyDescent="0.3">
      <c r="A47" s="36" t="s">
        <v>42</v>
      </c>
      <c r="B47" s="36">
        <v>3.2372999999999999E-2</v>
      </c>
      <c r="C47" s="36">
        <v>7.0539999999999999E-5</v>
      </c>
      <c r="D47" s="36">
        <f>lnq_iC8!U8</f>
        <v>0.13841531188642586</v>
      </c>
      <c r="E47" s="36">
        <f t="shared" si="7"/>
        <v>4.4809188916992643E-3</v>
      </c>
      <c r="F47" s="36">
        <f t="shared" si="8"/>
        <v>0.27269090875585927</v>
      </c>
      <c r="G47" s="36">
        <f t="shared" si="2"/>
        <v>0.37493125280393796</v>
      </c>
      <c r="H47" s="36">
        <f t="shared" ref="H47:H63" si="9">G47/$G$46</f>
        <v>2.3208538258925016</v>
      </c>
    </row>
    <row r="48" spans="1:13" x14ac:dyDescent="0.3">
      <c r="A48" s="36" t="s">
        <v>43</v>
      </c>
      <c r="B48" s="36">
        <v>2.19005E-2</v>
      </c>
      <c r="C48" s="36">
        <v>1.2753999999999999E-4</v>
      </c>
      <c r="D48" s="36">
        <f>lnq_iC8!U9</f>
        <v>0.13772049004558007</v>
      </c>
      <c r="E48" s="36">
        <f t="shared" si="7"/>
        <v>3.0161475922432261E-3</v>
      </c>
      <c r="F48" s="36">
        <f t="shared" si="8"/>
        <v>0.1835507510288143</v>
      </c>
      <c r="G48" s="36">
        <f t="shared" si="2"/>
        <v>0.22481587344235798</v>
      </c>
      <c r="H48" s="36">
        <f t="shared" si="9"/>
        <v>1.391627868037201</v>
      </c>
    </row>
    <row r="49" spans="1:8" x14ac:dyDescent="0.3">
      <c r="A49" s="36" t="s">
        <v>44</v>
      </c>
      <c r="B49" s="36">
        <v>1.3398E-2</v>
      </c>
      <c r="C49" s="36">
        <v>1.4956400000000001E-4</v>
      </c>
      <c r="D49" s="36">
        <f>lnq_iC8!U10</f>
        <v>5.5526722833297404E-2</v>
      </c>
      <c r="E49" s="36">
        <f t="shared" si="7"/>
        <v>7.4394703252051862E-4</v>
      </c>
      <c r="F49" s="36">
        <f t="shared" si="8"/>
        <v>4.527365865515881E-2</v>
      </c>
      <c r="G49" s="36">
        <f t="shared" si="2"/>
        <v>4.7420560944600822E-2</v>
      </c>
      <c r="H49" s="36">
        <f t="shared" si="9"/>
        <v>0.29353698703745246</v>
      </c>
    </row>
    <row r="50" spans="1:8" x14ac:dyDescent="0.3">
      <c r="A50" s="36" t="s">
        <v>45</v>
      </c>
      <c r="B50" s="36">
        <v>3.4962399999999999E-3</v>
      </c>
      <c r="C50" s="36">
        <v>2.9691599999999999E-5</v>
      </c>
      <c r="D50" s="36">
        <f>lnq_iC8!U12</f>
        <v>0.1277070624597251</v>
      </c>
      <c r="E50" s="36">
        <f t="shared" si="7"/>
        <v>4.4649454005418927E-4</v>
      </c>
      <c r="F50" s="36">
        <f t="shared" si="8"/>
        <v>2.7171882559055664E-2</v>
      </c>
      <c r="G50" s="36">
        <f t="shared" si="2"/>
        <v>2.793081539474021E-2</v>
      </c>
      <c r="H50" s="36">
        <f t="shared" si="9"/>
        <v>0.17289393531319711</v>
      </c>
    </row>
    <row r="51" spans="1:8" x14ac:dyDescent="0.3">
      <c r="A51" s="36" t="s">
        <v>46</v>
      </c>
      <c r="B51" s="36">
        <v>1.0030300000000001E-2</v>
      </c>
      <c r="C51" s="36">
        <v>4.4069200000000002E-5</v>
      </c>
      <c r="D51" s="36">
        <f>lnq_iC8!U13</f>
        <v>5.2010322989488433E-2</v>
      </c>
      <c r="E51" s="36">
        <f t="shared" si="7"/>
        <v>5.2167914268146586E-4</v>
      </c>
      <c r="F51" s="36">
        <f t="shared" si="8"/>
        <v>3.1747318560108866E-2</v>
      </c>
      <c r="G51" s="36">
        <f t="shared" si="2"/>
        <v>3.2788257826353077E-2</v>
      </c>
      <c r="H51" s="36">
        <f t="shared" si="9"/>
        <v>0.20296188448295191</v>
      </c>
    </row>
    <row r="52" spans="1:8" x14ac:dyDescent="0.3">
      <c r="A52" s="36" t="s">
        <v>47</v>
      </c>
      <c r="B52" s="36">
        <v>1.2758800000000001E-2</v>
      </c>
      <c r="C52" s="36">
        <v>6.7663000000000006E-5</v>
      </c>
      <c r="D52" s="36">
        <f>lnq_iC8!U14</f>
        <v>0.14052088116322342</v>
      </c>
      <c r="E52" s="36">
        <f t="shared" si="7"/>
        <v>1.7928778185853352E-3</v>
      </c>
      <c r="F52" s="36">
        <f t="shared" si="8"/>
        <v>0.10910741601324886</v>
      </c>
      <c r="G52" s="36">
        <f t="shared" si="2"/>
        <v>0.12246977691181615</v>
      </c>
      <c r="H52" s="36">
        <f t="shared" si="9"/>
        <v>0.75809751301426942</v>
      </c>
    </row>
    <row r="53" spans="1:8" x14ac:dyDescent="0.3">
      <c r="A53" s="36" t="s">
        <v>48</v>
      </c>
      <c r="B53" s="36">
        <v>1.91565E-2</v>
      </c>
      <c r="C53" s="36">
        <v>2.2038000000000001E-5</v>
      </c>
      <c r="D53" s="36">
        <f>lnq_iC8!U15</f>
        <v>0.13295342372598803</v>
      </c>
      <c r="E53" s="36">
        <f t="shared" si="7"/>
        <v>2.5469222616068899E-3</v>
      </c>
      <c r="F53" s="36">
        <f t="shared" si="8"/>
        <v>0.15499556292676672</v>
      </c>
      <c r="G53" s="36">
        <f t="shared" si="2"/>
        <v>0.1834257385246533</v>
      </c>
      <c r="H53" s="36">
        <f t="shared" si="9"/>
        <v>1.1354196905124683</v>
      </c>
    </row>
    <row r="54" spans="1:8" x14ac:dyDescent="0.3">
      <c r="A54" s="36" t="s">
        <v>49</v>
      </c>
      <c r="B54" s="36">
        <v>1.5943000000000001E-3</v>
      </c>
      <c r="C54" s="36">
        <v>2.6174E-5</v>
      </c>
      <c r="D54" s="36">
        <f>lnq_iC8!U16</f>
        <v>5.5806864007369596E-2</v>
      </c>
      <c r="E54" s="36">
        <f t="shared" si="7"/>
        <v>8.8972883286949348E-5</v>
      </c>
      <c r="F54" s="36">
        <f t="shared" si="8"/>
        <v>5.4145359433065959E-3</v>
      </c>
      <c r="G54" s="36">
        <f t="shared" si="2"/>
        <v>5.444012745995608E-3</v>
      </c>
      <c r="H54" s="36">
        <f t="shared" si="9"/>
        <v>3.369886536601556E-2</v>
      </c>
    </row>
    <row r="55" spans="1:8" x14ac:dyDescent="0.3">
      <c r="A55" s="36" t="s">
        <v>50</v>
      </c>
      <c r="B55" s="36">
        <v>9.7969600000000004E-3</v>
      </c>
      <c r="C55" s="36">
        <v>1.09833E-4</v>
      </c>
      <c r="D55" s="36">
        <f>lnq_iC8!U17</f>
        <v>2.0448674051310949E-2</v>
      </c>
      <c r="E55" s="36">
        <f t="shared" si="7"/>
        <v>2.0033484173373131E-4</v>
      </c>
      <c r="F55" s="36">
        <f t="shared" si="8"/>
        <v>1.2191581987576595E-2</v>
      </c>
      <c r="G55" s="36">
        <f t="shared" si="2"/>
        <v>1.2342051115647878E-2</v>
      </c>
      <c r="H55" s="36">
        <f t="shared" si="9"/>
        <v>7.6398263246651762E-2</v>
      </c>
    </row>
    <row r="56" spans="1:8" x14ac:dyDescent="0.3">
      <c r="A56" s="36" t="s">
        <v>51</v>
      </c>
      <c r="B56" s="36">
        <v>7.8160799999999996E-3</v>
      </c>
      <c r="C56" s="36">
        <v>9.5998100000000005E-5</v>
      </c>
      <c r="D56" s="36">
        <f>lnq_iC8!U11</f>
        <v>2.73796931223198E-2</v>
      </c>
      <c r="E56" s="36">
        <f t="shared" si="7"/>
        <v>2.1400187181950134E-4</v>
      </c>
      <c r="F56" s="36">
        <f t="shared" si="8"/>
        <v>1.3023303101963691E-2</v>
      </c>
      <c r="G56" s="36">
        <f t="shared" si="2"/>
        <v>1.3195147507428047E-2</v>
      </c>
      <c r="H56" s="36">
        <f t="shared" si="9"/>
        <v>8.1678996740889021E-2</v>
      </c>
    </row>
    <row r="57" spans="1:8" x14ac:dyDescent="0.3">
      <c r="A57" s="36" t="s">
        <v>56</v>
      </c>
      <c r="B57" s="36">
        <v>2.0504E-3</v>
      </c>
      <c r="C57" s="36">
        <v>6.3223099999999994E-5</v>
      </c>
      <c r="D57" s="36">
        <f>lnq_iC8!U18</f>
        <v>9.0718233424144472E-3</v>
      </c>
      <c r="E57" s="36">
        <f t="shared" si="7"/>
        <v>1.8600866581286582E-5</v>
      </c>
      <c r="F57" s="36">
        <f t="shared" si="8"/>
        <v>1.1319747878261654E-3</v>
      </c>
      <c r="G57" s="36">
        <f t="shared" si="2"/>
        <v>1.133257606865249E-3</v>
      </c>
      <c r="H57" s="36">
        <f t="shared" si="9"/>
        <v>7.0149533626378156E-3</v>
      </c>
    </row>
    <row r="58" spans="1:8" x14ac:dyDescent="0.3">
      <c r="A58" s="36" t="s">
        <v>57</v>
      </c>
      <c r="B58" s="36">
        <v>4.7974399999999999E-4</v>
      </c>
      <c r="C58" s="36">
        <v>1.4130299999999999E-5</v>
      </c>
      <c r="D58" s="36">
        <f>lnq_iC8!U19</f>
        <v>1.7675930944868288E-3</v>
      </c>
      <c r="E58" s="36">
        <f t="shared" si="7"/>
        <v>8.4799218152148916E-7</v>
      </c>
      <c r="F58" s="36">
        <f t="shared" si="8"/>
        <v>5.1605432766328691E-5</v>
      </c>
      <c r="G58" s="36">
        <f t="shared" si="2"/>
        <v>5.160809602445828E-5</v>
      </c>
      <c r="H58" s="36">
        <f t="shared" si="9"/>
        <v>3.194581572212259E-4</v>
      </c>
    </row>
    <row r="59" spans="1:8" x14ac:dyDescent="0.3">
      <c r="A59" s="36" t="s">
        <v>52</v>
      </c>
      <c r="B59" s="36">
        <v>1.00603E-3</v>
      </c>
      <c r="C59" s="36">
        <v>1.11826E-5</v>
      </c>
      <c r="D59" s="36">
        <f>lnq_iC8!U20</f>
        <v>1.0873649510262954E-2</v>
      </c>
      <c r="E59" s="36">
        <f t="shared" si="7"/>
        <v>1.0939217616809839E-5</v>
      </c>
      <c r="F59" s="36">
        <f t="shared" si="8"/>
        <v>6.6571729261422768E-4</v>
      </c>
      <c r="G59" s="36">
        <f t="shared" si="2"/>
        <v>6.6616076735671816E-4</v>
      </c>
      <c r="H59" s="36">
        <f t="shared" si="9"/>
        <v>4.12358733505687E-3</v>
      </c>
    </row>
    <row r="60" spans="1:8" x14ac:dyDescent="0.3">
      <c r="A60" s="36" t="s">
        <v>53</v>
      </c>
      <c r="B60" s="36">
        <v>1.6933300000000001E-3</v>
      </c>
      <c r="C60" s="36">
        <v>4.4494499999999999E-5</v>
      </c>
      <c r="D60" s="36">
        <f>lnq_iC8!U21</f>
        <v>3.3317012421918181E-2</v>
      </c>
      <c r="E60" s="36">
        <f t="shared" si="7"/>
        <v>5.6416696644406715E-5</v>
      </c>
      <c r="F60" s="36">
        <f t="shared" si="8"/>
        <v>3.4332958593528183E-3</v>
      </c>
      <c r="G60" s="36">
        <f t="shared" si="2"/>
        <v>3.4451239892801708E-3</v>
      </c>
      <c r="H60" s="36">
        <f t="shared" si="9"/>
        <v>2.1325587374750165E-2</v>
      </c>
    </row>
    <row r="61" spans="1:8" x14ac:dyDescent="0.3">
      <c r="A61" s="36" t="s">
        <v>54</v>
      </c>
      <c r="B61" s="36">
        <v>7.23557E-4</v>
      </c>
      <c r="C61" s="36">
        <v>2.9578300000000001E-5</v>
      </c>
      <c r="D61" s="36">
        <f>lnq_iC8!U22</f>
        <v>6.6236300463579948E-3</v>
      </c>
      <c r="E61" s="36">
        <f t="shared" si="7"/>
        <v>4.7925738854526515E-6</v>
      </c>
      <c r="F61" s="36">
        <f t="shared" si="8"/>
        <v>2.9165699261476268E-4</v>
      </c>
      <c r="G61" s="36">
        <f t="shared" si="2"/>
        <v>2.917420812327942E-4</v>
      </c>
      <c r="H61" s="36">
        <f t="shared" si="9"/>
        <v>1.8059063370666545E-3</v>
      </c>
    </row>
    <row r="62" spans="1:8" x14ac:dyDescent="0.3">
      <c r="A62" s="36" t="s">
        <v>55</v>
      </c>
      <c r="B62" s="36">
        <v>5.82417E-4</v>
      </c>
      <c r="C62" s="36">
        <v>1.6891399999999999E-5</v>
      </c>
      <c r="D62" s="36">
        <f>lnq_iC8!U23</f>
        <v>4.9593576823378435E-3</v>
      </c>
      <c r="E62" s="36">
        <f t="shared" si="7"/>
        <v>2.8884142232741598E-6</v>
      </c>
      <c r="F62" s="36">
        <f t="shared" si="8"/>
        <v>1.757774060287192E-4</v>
      </c>
      <c r="G62" s="36">
        <f t="shared" si="2"/>
        <v>1.7580830915726116E-4</v>
      </c>
      <c r="H62" s="36">
        <f t="shared" si="9"/>
        <v>1.0882672060008004E-3</v>
      </c>
    </row>
    <row r="63" spans="1:8" x14ac:dyDescent="0.3">
      <c r="A63" s="36" t="s">
        <v>58</v>
      </c>
      <c r="B63" s="36">
        <v>5.6143900000000003E-5</v>
      </c>
      <c r="C63" s="36">
        <v>1.14259E-6</v>
      </c>
      <c r="D63" s="36">
        <f>lnq_iC8!U24</f>
        <v>7.3451257739194707E-4</v>
      </c>
      <c r="E63" s="36">
        <f t="shared" si="7"/>
        <v>4.123840069383574E-8</v>
      </c>
      <c r="F63" s="36">
        <f t="shared" si="8"/>
        <v>2.5096051128423446E-6</v>
      </c>
      <c r="G63" s="36">
        <f t="shared" si="2"/>
        <v>2.5096114109759727E-6</v>
      </c>
      <c r="H63" s="36">
        <f t="shared" si="9"/>
        <v>1.5534691229682122E-5</v>
      </c>
    </row>
    <row r="64" spans="1:8" x14ac:dyDescent="0.3">
      <c r="D64" s="57" t="s">
        <v>171</v>
      </c>
      <c r="E64" s="57">
        <f>SUM(E46:E63)</f>
        <v>1.6432226920007224E-2</v>
      </c>
    </row>
    <row r="65" spans="1:13" x14ac:dyDescent="0.3">
      <c r="A65" s="58" t="s">
        <v>175</v>
      </c>
      <c r="I65" s="69"/>
      <c r="J65" s="69"/>
      <c r="K65" s="69"/>
      <c r="L65" s="69"/>
      <c r="M65" s="69"/>
    </row>
    <row r="66" spans="1:13" x14ac:dyDescent="0.3">
      <c r="B66" s="36" t="s">
        <v>205</v>
      </c>
      <c r="C66" s="36" t="s">
        <v>78</v>
      </c>
      <c r="D66" s="36" t="s">
        <v>73</v>
      </c>
      <c r="E66" s="36" t="s">
        <v>79</v>
      </c>
      <c r="F66" s="36" t="s">
        <v>80</v>
      </c>
      <c r="G66" s="36" t="s">
        <v>74</v>
      </c>
      <c r="H66" s="36" t="s">
        <v>75</v>
      </c>
    </row>
    <row r="67" spans="1:13" x14ac:dyDescent="0.3">
      <c r="A67" s="36" t="s">
        <v>41</v>
      </c>
      <c r="B67" s="36">
        <v>4.7142000000000003E-2</v>
      </c>
      <c r="C67" s="36">
        <v>1.1561500000000001E-3</v>
      </c>
      <c r="D67" s="36">
        <f>lnq_iC8!U7</f>
        <v>4.4162975040101124E-2</v>
      </c>
      <c r="E67" s="36">
        <f t="shared" ref="E67:E84" si="10">D67*B67</f>
        <v>2.0819309693404474E-3</v>
      </c>
      <c r="F67" s="36">
        <f t="shared" ref="F67:F84" si="11">E67/$E$85</f>
        <v>0.2184662280677962</v>
      </c>
      <c r="G67" s="36">
        <f t="shared" si="2"/>
        <v>0.27953523688128945</v>
      </c>
      <c r="H67" s="36">
        <f>G67/$G$67</f>
        <v>1</v>
      </c>
    </row>
    <row r="68" spans="1:13" x14ac:dyDescent="0.3">
      <c r="A68" s="36" t="s">
        <v>42</v>
      </c>
      <c r="B68" s="36">
        <v>1.5741600000000001E-2</v>
      </c>
      <c r="C68" s="36">
        <v>3.28444E-4</v>
      </c>
      <c r="D68" s="36">
        <f>lnq_iC8!U8</f>
        <v>0.13841531188642586</v>
      </c>
      <c r="E68" s="36">
        <f t="shared" si="10"/>
        <v>2.1788784735913614E-3</v>
      </c>
      <c r="F68" s="36">
        <f t="shared" si="11"/>
        <v>0.22863935863081075</v>
      </c>
      <c r="G68" s="36">
        <f t="shared" si="2"/>
        <v>0.29641045493968782</v>
      </c>
      <c r="H68" s="36">
        <f t="shared" ref="H68:H84" si="12">G68/$G$67</f>
        <v>1.0603688402459428</v>
      </c>
    </row>
    <row r="69" spans="1:13" x14ac:dyDescent="0.3">
      <c r="A69" s="36" t="s">
        <v>43</v>
      </c>
      <c r="B69" s="36">
        <v>1.6543100000000002E-2</v>
      </c>
      <c r="C69" s="36">
        <v>5.8339299999999998E-4</v>
      </c>
      <c r="D69" s="36">
        <f>lnq_iC8!U9</f>
        <v>0.13772049004558007</v>
      </c>
      <c r="E69" s="36">
        <f t="shared" si="10"/>
        <v>2.2783238388730358E-3</v>
      </c>
      <c r="F69" s="36">
        <f t="shared" si="11"/>
        <v>0.23907460080351073</v>
      </c>
      <c r="G69" s="36">
        <f t="shared" ref="G69:G132" si="13">F69/(1-F69)</f>
        <v>0.31418927670960278</v>
      </c>
      <c r="H69" s="36">
        <f t="shared" si="12"/>
        <v>1.1239702021646376</v>
      </c>
    </row>
    <row r="70" spans="1:13" x14ac:dyDescent="0.3">
      <c r="A70" s="36" t="s">
        <v>44</v>
      </c>
      <c r="B70" s="36">
        <v>1.55494E-2</v>
      </c>
      <c r="C70" s="36">
        <v>3.5274200000000002E-4</v>
      </c>
      <c r="D70" s="36">
        <f>lnq_iC8!U10</f>
        <v>5.5526722833297404E-2</v>
      </c>
      <c r="E70" s="36">
        <f t="shared" si="10"/>
        <v>8.6340722402407464E-4</v>
      </c>
      <c r="F70" s="36">
        <f t="shared" si="11"/>
        <v>9.0601140141924358E-2</v>
      </c>
      <c r="G70" s="36">
        <f t="shared" si="13"/>
        <v>9.9627505752606649E-2</v>
      </c>
      <c r="H70" s="36">
        <f t="shared" si="12"/>
        <v>0.35640410441319631</v>
      </c>
    </row>
    <row r="71" spans="1:13" x14ac:dyDescent="0.3">
      <c r="A71" s="36" t="s">
        <v>45</v>
      </c>
      <c r="B71" s="36">
        <v>2.5708599999999999E-3</v>
      </c>
      <c r="C71" s="36">
        <v>1.21972E-4</v>
      </c>
      <c r="D71" s="36">
        <f>lnq_iC8!U12</f>
        <v>0.1277070624597251</v>
      </c>
      <c r="E71" s="36">
        <f t="shared" si="10"/>
        <v>3.2831697859520887E-4</v>
      </c>
      <c r="F71" s="36">
        <f t="shared" si="11"/>
        <v>3.4451753194791761E-2</v>
      </c>
      <c r="G71" s="36">
        <f t="shared" si="13"/>
        <v>3.5681027135397128E-2</v>
      </c>
      <c r="H71" s="36">
        <f t="shared" si="12"/>
        <v>0.12764411218235727</v>
      </c>
    </row>
    <row r="72" spans="1:13" x14ac:dyDescent="0.3">
      <c r="A72" s="36" t="s">
        <v>46</v>
      </c>
      <c r="B72" s="36">
        <v>5.0455400000000003E-3</v>
      </c>
      <c r="C72" s="36">
        <v>2.4359300000000001E-4</v>
      </c>
      <c r="D72" s="36">
        <f>lnq_iC8!U13</f>
        <v>5.2010322989488433E-2</v>
      </c>
      <c r="E72" s="36">
        <f t="shared" si="10"/>
        <v>2.6242016505638346E-4</v>
      </c>
      <c r="F72" s="36">
        <f t="shared" si="11"/>
        <v>2.7536908991251823E-2</v>
      </c>
      <c r="G72" s="36">
        <f t="shared" si="13"/>
        <v>2.8316662345187253E-2</v>
      </c>
      <c r="H72" s="36">
        <f t="shared" si="12"/>
        <v>0.10129908007702271</v>
      </c>
    </row>
    <row r="73" spans="1:13" x14ac:dyDescent="0.3">
      <c r="A73" s="36" t="s">
        <v>47</v>
      </c>
      <c r="B73" s="36">
        <v>4.6727799999999996E-3</v>
      </c>
      <c r="C73" s="36">
        <v>1.3894600000000001E-4</v>
      </c>
      <c r="D73" s="36">
        <f>lnq_iC8!U14</f>
        <v>0.14052088116322342</v>
      </c>
      <c r="E73" s="36">
        <f t="shared" si="10"/>
        <v>6.5662316308188714E-4</v>
      </c>
      <c r="F73" s="36">
        <f t="shared" si="11"/>
        <v>6.8902373716017123E-2</v>
      </c>
      <c r="G73" s="36">
        <f t="shared" si="13"/>
        <v>7.400123442587539E-2</v>
      </c>
      <c r="H73" s="36">
        <f t="shared" si="12"/>
        <v>0.26472953911460395</v>
      </c>
    </row>
    <row r="74" spans="1:13" x14ac:dyDescent="0.3">
      <c r="A74" s="36" t="s">
        <v>48</v>
      </c>
      <c r="B74" s="36">
        <v>3.2340200000000002E-3</v>
      </c>
      <c r="C74" s="36">
        <v>2.6699699999999999E-4</v>
      </c>
      <c r="D74" s="36">
        <f>lnq_iC8!U15</f>
        <v>0.13295342372598803</v>
      </c>
      <c r="E74" s="36">
        <f t="shared" si="10"/>
        <v>4.2997403139831983E-4</v>
      </c>
      <c r="F74" s="36">
        <f t="shared" si="11"/>
        <v>4.511907752467581E-2</v>
      </c>
      <c r="G74" s="36">
        <f t="shared" si="13"/>
        <v>4.7250999012226853E-2</v>
      </c>
      <c r="H74" s="36">
        <f t="shared" si="12"/>
        <v>0.16903414231205846</v>
      </c>
    </row>
    <row r="75" spans="1:13" x14ac:dyDescent="0.3">
      <c r="A75" s="36" t="s">
        <v>49</v>
      </c>
      <c r="B75" s="36">
        <v>6.4755900000000003E-4</v>
      </c>
      <c r="C75" s="36">
        <v>4.44578E-5</v>
      </c>
      <c r="D75" s="36">
        <f>lnq_iC8!U16</f>
        <v>5.5806864007369596E-2</v>
      </c>
      <c r="E75" s="36">
        <f t="shared" si="10"/>
        <v>3.6138237049748251E-5</v>
      </c>
      <c r="F75" s="36">
        <f t="shared" si="11"/>
        <v>3.792145106415081E-3</v>
      </c>
      <c r="G75" s="36">
        <f t="shared" si="13"/>
        <v>3.8065802109341516E-3</v>
      </c>
      <c r="H75" s="36">
        <f t="shared" si="12"/>
        <v>1.3617532635253051E-2</v>
      </c>
    </row>
    <row r="76" spans="1:13" x14ac:dyDescent="0.3">
      <c r="A76" s="36" t="s">
        <v>50</v>
      </c>
      <c r="B76" s="36">
        <v>2.7051800000000002E-3</v>
      </c>
      <c r="C76" s="36">
        <v>2.9089799999999999E-4</v>
      </c>
      <c r="D76" s="36">
        <f>lnq_iC8!U17</f>
        <v>2.0448674051310949E-2</v>
      </c>
      <c r="E76" s="36">
        <f t="shared" si="10"/>
        <v>5.5317344070125356E-5</v>
      </c>
      <c r="F76" s="36">
        <f t="shared" si="11"/>
        <v>5.8046936635738986E-3</v>
      </c>
      <c r="G76" s="36">
        <f t="shared" si="13"/>
        <v>5.8385848601156505E-3</v>
      </c>
      <c r="H76" s="36">
        <f t="shared" si="12"/>
        <v>2.0886758053315222E-2</v>
      </c>
    </row>
    <row r="77" spans="1:13" x14ac:dyDescent="0.3">
      <c r="A77" s="36" t="s">
        <v>51</v>
      </c>
      <c r="B77" s="36">
        <v>1.2352500000000001E-2</v>
      </c>
      <c r="C77" s="36">
        <v>5.8903299999999998E-4</v>
      </c>
      <c r="D77" s="36">
        <f>lnq_iC8!U11</f>
        <v>2.73796931223198E-2</v>
      </c>
      <c r="E77" s="36">
        <f t="shared" si="10"/>
        <v>3.3820765929345537E-4</v>
      </c>
      <c r="F77" s="36">
        <f t="shared" si="11"/>
        <v>3.5489626081544288E-2</v>
      </c>
      <c r="G77" s="36">
        <f t="shared" si="13"/>
        <v>3.6795484052040639E-2</v>
      </c>
      <c r="H77" s="36">
        <f t="shared" si="12"/>
        <v>0.13163093305359072</v>
      </c>
    </row>
    <row r="78" spans="1:13" x14ac:dyDescent="0.3">
      <c r="A78" s="36" t="s">
        <v>56</v>
      </c>
      <c r="B78" s="36">
        <v>1.72817E-3</v>
      </c>
      <c r="C78" s="36">
        <v>2.08378E-4</v>
      </c>
      <c r="D78" s="36">
        <f>lnq_iC8!U18</f>
        <v>9.0718233424144472E-3</v>
      </c>
      <c r="E78" s="36">
        <f t="shared" si="10"/>
        <v>1.5677652945660375E-5</v>
      </c>
      <c r="F78" s="36">
        <f t="shared" si="11"/>
        <v>1.6451254889970936E-3</v>
      </c>
      <c r="G78" s="36">
        <f t="shared" si="13"/>
        <v>1.6478363866384493E-3</v>
      </c>
      <c r="H78" s="36">
        <f t="shared" si="12"/>
        <v>5.8949147342674292E-3</v>
      </c>
    </row>
    <row r="79" spans="1:13" x14ac:dyDescent="0.3">
      <c r="A79" s="36" t="s">
        <v>57</v>
      </c>
      <c r="B79" s="36">
        <v>1.7138E-4</v>
      </c>
      <c r="C79" s="36">
        <v>1.50417E-5</v>
      </c>
      <c r="D79" s="36">
        <f>lnq_iC8!U19</f>
        <v>1.7675930944868288E-3</v>
      </c>
      <c r="E79" s="36">
        <f t="shared" si="10"/>
        <v>3.0293010453315269E-7</v>
      </c>
      <c r="F79" s="36">
        <f t="shared" si="11"/>
        <v>3.1787796175829406E-5</v>
      </c>
      <c r="G79" s="36">
        <f t="shared" si="13"/>
        <v>3.1788806671936566E-5</v>
      </c>
      <c r="H79" s="36">
        <f t="shared" si="12"/>
        <v>1.1372021297421032E-4</v>
      </c>
    </row>
    <row r="80" spans="1:13" x14ac:dyDescent="0.3">
      <c r="A80" s="36" t="s">
        <v>52</v>
      </c>
      <c r="B80" s="36">
        <v>8.8302500000000004E-5</v>
      </c>
      <c r="C80" s="36">
        <v>1.45225E-5</v>
      </c>
      <c r="D80" s="36">
        <f>lnq_iC8!U20</f>
        <v>1.0873649510262954E-2</v>
      </c>
      <c r="E80" s="36">
        <f t="shared" si="10"/>
        <v>9.6017043587999454E-7</v>
      </c>
      <c r="F80" s="36">
        <f t="shared" si="11"/>
        <v>1.0075493208853478E-4</v>
      </c>
      <c r="G80" s="36">
        <f t="shared" si="13"/>
        <v>1.0076508466779738E-4</v>
      </c>
      <c r="H80" s="36">
        <f t="shared" si="12"/>
        <v>3.6047364114810828E-4</v>
      </c>
    </row>
    <row r="81" spans="1:13" x14ac:dyDescent="0.3">
      <c r="A81" s="36" t="s">
        <v>53</v>
      </c>
      <c r="B81" s="36">
        <v>4.6900500000000003E-5</v>
      </c>
      <c r="C81" s="36">
        <v>1.02322E-5</v>
      </c>
      <c r="D81" s="36">
        <f>lnq_iC8!U21</f>
        <v>3.3317012421918181E-2</v>
      </c>
      <c r="E81" s="36">
        <f t="shared" si="10"/>
        <v>1.5625845410941738E-6</v>
      </c>
      <c r="F81" s="36">
        <f t="shared" si="11"/>
        <v>1.6396890951578407E-4</v>
      </c>
      <c r="G81" s="36">
        <f t="shared" si="13"/>
        <v>1.6399579972823066E-4</v>
      </c>
      <c r="H81" s="36">
        <f t="shared" si="12"/>
        <v>5.8667308478850186E-4</v>
      </c>
    </row>
    <row r="82" spans="1:13" x14ac:dyDescent="0.3">
      <c r="A82" s="36" t="s">
        <v>54</v>
      </c>
      <c r="B82" s="36">
        <v>5.0059799999999998E-5</v>
      </c>
      <c r="C82" s="36">
        <v>8.3815600000000001E-6</v>
      </c>
      <c r="D82" s="36">
        <f>lnq_iC8!U22</f>
        <v>6.6236300463579948E-3</v>
      </c>
      <c r="E82" s="36">
        <f t="shared" si="10"/>
        <v>3.3157759539467195E-7</v>
      </c>
      <c r="F82" s="36">
        <f t="shared" si="11"/>
        <v>3.4793904142082225E-5</v>
      </c>
      <c r="G82" s="36">
        <f t="shared" si="13"/>
        <v>3.4795114799971187E-5</v>
      </c>
      <c r="H82" s="36">
        <f t="shared" si="12"/>
        <v>1.2447487904627806E-4</v>
      </c>
    </row>
    <row r="83" spans="1:13" x14ac:dyDescent="0.3">
      <c r="A83" s="36" t="s">
        <v>55</v>
      </c>
      <c r="B83" s="36">
        <v>2.7628899999999998E-4</v>
      </c>
      <c r="C83" s="36">
        <v>6.9310500000000007E-5</v>
      </c>
      <c r="D83" s="36">
        <f>lnq_iC8!U23</f>
        <v>4.9593576823378435E-3</v>
      </c>
      <c r="E83" s="36">
        <f t="shared" si="10"/>
        <v>1.3702159746954405E-6</v>
      </c>
      <c r="F83" s="36">
        <f t="shared" si="11"/>
        <v>1.4378282471334009E-4</v>
      </c>
      <c r="G83" s="36">
        <f t="shared" si="13"/>
        <v>1.4380350118694442E-4</v>
      </c>
      <c r="H83" s="36">
        <f t="shared" si="12"/>
        <v>5.1443783185020652E-4</v>
      </c>
    </row>
    <row r="84" spans="1:13" x14ac:dyDescent="0.3">
      <c r="A84" s="36" t="s">
        <v>58</v>
      </c>
      <c r="B84" s="36">
        <v>2.4394500000000002E-5</v>
      </c>
      <c r="C84" s="36">
        <v>9.5282300000000001E-7</v>
      </c>
      <c r="D84" s="36">
        <f>lnq_iC8!U24</f>
        <v>7.3451257739194707E-4</v>
      </c>
      <c r="E84" s="36">
        <f t="shared" si="10"/>
        <v>1.7918067069187855E-8</v>
      </c>
      <c r="F84" s="36">
        <f t="shared" si="11"/>
        <v>1.8802220556387457E-6</v>
      </c>
      <c r="G84" s="36">
        <f t="shared" si="13"/>
        <v>1.8802255908803712E-6</v>
      </c>
      <c r="H84" s="36">
        <f t="shared" si="12"/>
        <v>6.7262560951442725E-6</v>
      </c>
    </row>
    <row r="85" spans="1:13" x14ac:dyDescent="0.3">
      <c r="D85" s="57" t="s">
        <v>171</v>
      </c>
      <c r="E85" s="57">
        <f>SUM(E67:E84)</f>
        <v>9.5297611340383736E-3</v>
      </c>
    </row>
    <row r="86" spans="1:13" x14ac:dyDescent="0.3">
      <c r="A86" s="58" t="s">
        <v>176</v>
      </c>
      <c r="I86" s="69"/>
      <c r="J86" s="69"/>
      <c r="K86" s="69"/>
      <c r="L86" s="69"/>
      <c r="M86" s="69"/>
    </row>
    <row r="87" spans="1:13" x14ac:dyDescent="0.3">
      <c r="B87" s="36" t="s">
        <v>205</v>
      </c>
      <c r="C87" s="36" t="s">
        <v>78</v>
      </c>
      <c r="D87" s="36" t="s">
        <v>73</v>
      </c>
      <c r="E87" s="36" t="s">
        <v>79</v>
      </c>
      <c r="F87" s="36" t="s">
        <v>80</v>
      </c>
      <c r="G87" s="36" t="s">
        <v>74</v>
      </c>
      <c r="H87" s="36" t="s">
        <v>75</v>
      </c>
    </row>
    <row r="88" spans="1:13" x14ac:dyDescent="0.3">
      <c r="A88" s="36" t="s">
        <v>41</v>
      </c>
      <c r="B88" s="36">
        <v>0.13342599999999999</v>
      </c>
      <c r="C88" s="36">
        <v>9.3462899999999997E-4</v>
      </c>
      <c r="D88" s="36">
        <f>lnq_iC8!U7</f>
        <v>4.4162975040101124E-2</v>
      </c>
      <c r="E88" s="36">
        <f t="shared" ref="E88:E105" si="14">D88*B88</f>
        <v>5.8924891077005324E-3</v>
      </c>
      <c r="F88" s="36">
        <f t="shared" ref="F88:F105" si="15">E88/$E$106</f>
        <v>0.21037786502720732</v>
      </c>
      <c r="G88" s="36">
        <f t="shared" si="13"/>
        <v>0.26642853044444625</v>
      </c>
      <c r="H88" s="36">
        <f>G88/$G$88</f>
        <v>1</v>
      </c>
    </row>
    <row r="89" spans="1:13" x14ac:dyDescent="0.3">
      <c r="A89" s="36" t="s">
        <v>42</v>
      </c>
      <c r="B89" s="36">
        <v>6.0987899999999998E-2</v>
      </c>
      <c r="C89" s="36">
        <v>1.9903E-3</v>
      </c>
      <c r="D89" s="36">
        <f>lnq_iC8!U8</f>
        <v>0.13841531188642586</v>
      </c>
      <c r="E89" s="36">
        <f t="shared" si="14"/>
        <v>8.4416591997981509E-3</v>
      </c>
      <c r="F89" s="36">
        <f t="shared" si="15"/>
        <v>0.30139016080996289</v>
      </c>
      <c r="G89" s="36">
        <f t="shared" si="13"/>
        <v>0.43141413690851016</v>
      </c>
      <c r="H89" s="36">
        <f t="shared" ref="H89:H105" si="16">G89/$G$88</f>
        <v>1.6192490203239158</v>
      </c>
    </row>
    <row r="90" spans="1:13" x14ac:dyDescent="0.3">
      <c r="A90" s="36" t="s">
        <v>43</v>
      </c>
      <c r="B90" s="36">
        <v>4.1702900000000001E-2</v>
      </c>
      <c r="C90" s="36">
        <v>1.1961700000000001E-3</v>
      </c>
      <c r="D90" s="36">
        <f>lnq_iC8!U9</f>
        <v>0.13772049004558007</v>
      </c>
      <c r="E90" s="36">
        <f t="shared" si="14"/>
        <v>5.7433438243218215E-3</v>
      </c>
      <c r="F90" s="36">
        <f t="shared" si="15"/>
        <v>0.2050529733349874</v>
      </c>
      <c r="G90" s="36">
        <f t="shared" si="13"/>
        <v>0.25794545605791147</v>
      </c>
      <c r="H90" s="36">
        <f t="shared" si="16"/>
        <v>0.96816003761915581</v>
      </c>
    </row>
    <row r="91" spans="1:13" x14ac:dyDescent="0.3">
      <c r="A91" s="36" t="s">
        <v>44</v>
      </c>
      <c r="B91" s="36">
        <v>3.2295299999999999E-2</v>
      </c>
      <c r="C91" s="36">
        <v>4.4557499999999997E-4</v>
      </c>
      <c r="D91" s="36">
        <f>lnq_iC8!U10</f>
        <v>5.5526722833297404E-2</v>
      </c>
      <c r="E91" s="36">
        <f t="shared" si="14"/>
        <v>1.7932521719181895E-3</v>
      </c>
      <c r="F91" s="36">
        <f t="shared" si="15"/>
        <v>6.4023972974431562E-2</v>
      </c>
      <c r="G91" s="36">
        <f t="shared" si="13"/>
        <v>6.8403432487360694E-2</v>
      </c>
      <c r="H91" s="36">
        <f t="shared" si="16"/>
        <v>0.25674214534476697</v>
      </c>
    </row>
    <row r="92" spans="1:13" x14ac:dyDescent="0.3">
      <c r="A92" s="36" t="s">
        <v>45</v>
      </c>
      <c r="B92" s="36">
        <v>2.4672900000000001E-2</v>
      </c>
      <c r="C92" s="36">
        <v>6.2689899999999999E-4</v>
      </c>
      <c r="D92" s="36">
        <f>lnq_iC8!U12</f>
        <v>0.1277070624597251</v>
      </c>
      <c r="E92" s="36">
        <f t="shared" si="14"/>
        <v>3.1509035813625515E-3</v>
      </c>
      <c r="F92" s="36">
        <f t="shared" si="15"/>
        <v>0.11249581564560847</v>
      </c>
      <c r="G92" s="36">
        <f t="shared" si="13"/>
        <v>0.12675525099348431</v>
      </c>
      <c r="H92" s="36">
        <f t="shared" si="16"/>
        <v>0.47575704742294628</v>
      </c>
    </row>
    <row r="93" spans="1:13" x14ac:dyDescent="0.3">
      <c r="A93" s="36" t="s">
        <v>46</v>
      </c>
      <c r="B93" s="36">
        <v>1.4471400000000001E-2</v>
      </c>
      <c r="C93" s="36">
        <v>7.4841100000000004E-4</v>
      </c>
      <c r="D93" s="36">
        <f>lnq_iC8!U13</f>
        <v>5.2010322989488433E-2</v>
      </c>
      <c r="E93" s="36">
        <f t="shared" si="14"/>
        <v>7.5266218811008293E-4</v>
      </c>
      <c r="F93" s="36">
        <f t="shared" si="15"/>
        <v>2.6872084330945338E-2</v>
      </c>
      <c r="G93" s="36">
        <f t="shared" si="13"/>
        <v>2.7614133659365811E-2</v>
      </c>
      <c r="H93" s="36">
        <f t="shared" si="16"/>
        <v>0.10364555782858889</v>
      </c>
    </row>
    <row r="94" spans="1:13" x14ac:dyDescent="0.3">
      <c r="A94" s="36" t="s">
        <v>47</v>
      </c>
      <c r="B94" s="36">
        <v>1.6401600000000001E-3</v>
      </c>
      <c r="C94" s="36">
        <v>7.2358299999999995E-5</v>
      </c>
      <c r="D94" s="36">
        <f>lnq_iC8!U14</f>
        <v>0.14052088116322342</v>
      </c>
      <c r="E94" s="36">
        <f t="shared" si="14"/>
        <v>2.3047672844867255E-4</v>
      </c>
      <c r="F94" s="36">
        <f t="shared" si="15"/>
        <v>8.2286451757920438E-3</v>
      </c>
      <c r="G94" s="36">
        <f t="shared" si="13"/>
        <v>8.2969175664995651E-3</v>
      </c>
      <c r="H94" s="36">
        <f t="shared" si="16"/>
        <v>3.1141250348297733E-2</v>
      </c>
    </row>
    <row r="95" spans="1:13" x14ac:dyDescent="0.3">
      <c r="A95" s="36" t="s">
        <v>48</v>
      </c>
      <c r="B95" s="36">
        <v>4.56494E-4</v>
      </c>
      <c r="C95" s="36">
        <v>7.8388099999999992E-6</v>
      </c>
      <c r="D95" s="36">
        <f>lnq_iC8!U15</f>
        <v>0.13295342372598803</v>
      </c>
      <c r="E95" s="36">
        <f t="shared" si="14"/>
        <v>6.0692440210371181E-5</v>
      </c>
      <c r="F95" s="36">
        <f t="shared" si="15"/>
        <v>2.166884954961249E-3</v>
      </c>
      <c r="G95" s="36">
        <f t="shared" si="13"/>
        <v>2.1715905418346866E-3</v>
      </c>
      <c r="H95" s="36">
        <f t="shared" si="16"/>
        <v>8.1507432338875987E-3</v>
      </c>
    </row>
    <row r="96" spans="1:13" x14ac:dyDescent="0.3">
      <c r="A96" s="36" t="s">
        <v>49</v>
      </c>
      <c r="B96" s="36">
        <v>1.5472700000000001E-2</v>
      </c>
      <c r="C96" s="36">
        <v>5.6868700000000001E-4</v>
      </c>
      <c r="D96" s="36">
        <f>lnq_iC8!U16</f>
        <v>5.5806864007369596E-2</v>
      </c>
      <c r="E96" s="36">
        <f t="shared" si="14"/>
        <v>8.6348286472682763E-4</v>
      </c>
      <c r="F96" s="36">
        <f t="shared" si="15"/>
        <v>3.0828683472899354E-2</v>
      </c>
      <c r="G96" s="36">
        <f t="shared" si="13"/>
        <v>3.1809323023890071E-2</v>
      </c>
      <c r="H96" s="36">
        <f t="shared" si="16"/>
        <v>0.11939157931332253</v>
      </c>
    </row>
    <row r="97" spans="1:13" x14ac:dyDescent="0.3">
      <c r="A97" s="36" t="s">
        <v>50</v>
      </c>
      <c r="B97" s="36">
        <v>5.1335699999999996E-3</v>
      </c>
      <c r="C97" s="36">
        <v>5.2579199999999997E-4</v>
      </c>
      <c r="D97" s="36">
        <f>lnq_iC8!U17</f>
        <v>2.0448674051310949E-2</v>
      </c>
      <c r="E97" s="36">
        <f t="shared" si="14"/>
        <v>1.0497469964958833E-4</v>
      </c>
      <c r="F97" s="36">
        <f t="shared" si="15"/>
        <v>3.747881886670276E-3</v>
      </c>
      <c r="G97" s="36">
        <f t="shared" si="13"/>
        <v>3.7619813484240259E-3</v>
      </c>
      <c r="H97" s="36">
        <f t="shared" si="16"/>
        <v>1.4120039404745533E-2</v>
      </c>
    </row>
    <row r="98" spans="1:13" x14ac:dyDescent="0.3">
      <c r="A98" s="36" t="s">
        <v>51</v>
      </c>
      <c r="B98" s="36">
        <v>3.1973000000000001E-2</v>
      </c>
      <c r="C98" s="36">
        <v>7.5630200000000004E-4</v>
      </c>
      <c r="D98" s="36">
        <f>lnq_iC8!U11</f>
        <v>2.73796931223198E-2</v>
      </c>
      <c r="E98" s="36">
        <f t="shared" si="14"/>
        <v>8.7541092819993106E-4</v>
      </c>
      <c r="F98" s="36">
        <f t="shared" si="15"/>
        <v>3.1254547735270435E-2</v>
      </c>
      <c r="G98" s="36">
        <f t="shared" si="13"/>
        <v>3.2262910408718481E-2</v>
      </c>
      <c r="H98" s="36">
        <f t="shared" si="16"/>
        <v>0.12109405233327934</v>
      </c>
    </row>
    <row r="99" spans="1:13" x14ac:dyDescent="0.3">
      <c r="A99" s="36" t="s">
        <v>56</v>
      </c>
      <c r="B99" s="36">
        <v>8.4119099999999999E-3</v>
      </c>
      <c r="C99" s="36">
        <v>7.0217900000000004E-4</v>
      </c>
      <c r="D99" s="36">
        <f>lnq_iC8!U18</f>
        <v>9.0718233424144472E-3</v>
      </c>
      <c r="E99" s="36">
        <f t="shared" si="14"/>
        <v>7.6311361492289507E-5</v>
      </c>
      <c r="F99" s="36">
        <f t="shared" si="15"/>
        <v>2.7245228654028449E-3</v>
      </c>
      <c r="G99" s="36">
        <f t="shared" si="13"/>
        <v>2.7319661696996989E-3</v>
      </c>
      <c r="H99" s="36">
        <f t="shared" si="16"/>
        <v>1.0254030096335154E-2</v>
      </c>
    </row>
    <row r="100" spans="1:13" x14ac:dyDescent="0.3">
      <c r="A100" s="36" t="s">
        <v>57</v>
      </c>
      <c r="B100" s="36">
        <v>4.2840400000000002E-3</v>
      </c>
      <c r="C100" s="36">
        <v>1.90495E-4</v>
      </c>
      <c r="D100" s="36">
        <f>lnq_iC8!U19</f>
        <v>1.7675930944868288E-3</v>
      </c>
      <c r="E100" s="36">
        <f t="shared" si="14"/>
        <v>7.5724395205053542E-6</v>
      </c>
      <c r="F100" s="36">
        <f t="shared" si="15"/>
        <v>2.7035665747598508E-4</v>
      </c>
      <c r="G100" s="36">
        <f t="shared" si="13"/>
        <v>2.7042976996467474E-4</v>
      </c>
      <c r="H100" s="36">
        <f t="shared" si="16"/>
        <v>1.0150180594906775E-3</v>
      </c>
    </row>
    <row r="101" spans="1:13" x14ac:dyDescent="0.3">
      <c r="A101" s="36" t="s">
        <v>52</v>
      </c>
      <c r="B101" s="36">
        <v>1.16669E-3</v>
      </c>
      <c r="C101" s="36">
        <v>1.8434199999999999E-4</v>
      </c>
      <c r="D101" s="36">
        <f>lnq_iC8!U20</f>
        <v>1.0873649510262954E-2</v>
      </c>
      <c r="E101" s="36">
        <f t="shared" si="14"/>
        <v>1.2686178147128685E-5</v>
      </c>
      <c r="F101" s="36">
        <f t="shared" si="15"/>
        <v>4.5293101525804022E-4</v>
      </c>
      <c r="G101" s="36">
        <f t="shared" si="13"/>
        <v>4.5313625472194165E-4</v>
      </c>
      <c r="H101" s="36">
        <f t="shared" si="16"/>
        <v>1.7007797699669642E-3</v>
      </c>
    </row>
    <row r="102" spans="1:13" x14ac:dyDescent="0.3">
      <c r="A102" s="36" t="s">
        <v>53</v>
      </c>
      <c r="B102" s="36">
        <v>6.4562899999999996E-6</v>
      </c>
      <c r="C102" s="36">
        <v>5.9491899999999999E-6</v>
      </c>
      <c r="D102" s="36">
        <f>lnq_iC8!U21</f>
        <v>3.3317012421918181E-2</v>
      </c>
      <c r="E102" s="36">
        <f t="shared" si="14"/>
        <v>2.1510429412950612E-7</v>
      </c>
      <c r="F102" s="36">
        <f t="shared" si="15"/>
        <v>7.6798075193743399E-6</v>
      </c>
      <c r="G102" s="36">
        <f t="shared" si="13"/>
        <v>7.6798664992708291E-6</v>
      </c>
      <c r="H102" s="36">
        <f t="shared" si="16"/>
        <v>2.8825240624416459E-5</v>
      </c>
    </row>
    <row r="103" spans="1:13" x14ac:dyDescent="0.3">
      <c r="A103" s="36" t="s">
        <v>54</v>
      </c>
      <c r="B103" s="36">
        <v>4.4192999999999999E-4</v>
      </c>
      <c r="C103" s="36">
        <v>5.7363700000000001E-5</v>
      </c>
      <c r="D103" s="36">
        <f>lnq_iC8!U22</f>
        <v>6.6236300463579948E-3</v>
      </c>
      <c r="E103" s="36">
        <f t="shared" si="14"/>
        <v>2.9271808263869884E-6</v>
      </c>
      <c r="F103" s="36">
        <f t="shared" si="15"/>
        <v>1.04508305666463E-4</v>
      </c>
      <c r="G103" s="36">
        <f t="shared" si="13"/>
        <v>1.0451922879397382E-4</v>
      </c>
      <c r="H103" s="36">
        <f t="shared" si="16"/>
        <v>3.9229743383570331E-4</v>
      </c>
    </row>
    <row r="104" spans="1:13" x14ac:dyDescent="0.3">
      <c r="A104" s="36" t="s">
        <v>55</v>
      </c>
      <c r="B104" s="36">
        <v>2.5923199999999999E-6</v>
      </c>
      <c r="C104" s="36">
        <v>5.9751899999999999E-7</v>
      </c>
      <c r="D104" s="36">
        <f>lnq_iC8!U23</f>
        <v>4.9593576823378435E-3</v>
      </c>
      <c r="E104" s="36">
        <f t="shared" si="14"/>
        <v>1.2856242107078038E-8</v>
      </c>
      <c r="F104" s="36">
        <f t="shared" si="15"/>
        <v>4.590027605185383E-7</v>
      </c>
      <c r="G104" s="36">
        <f t="shared" si="13"/>
        <v>4.5900297120216913E-7</v>
      </c>
      <c r="H104" s="36">
        <f t="shared" si="16"/>
        <v>1.7227996207330998E-6</v>
      </c>
    </row>
    <row r="105" spans="1:13" x14ac:dyDescent="0.3">
      <c r="A105" s="36" t="s">
        <v>58</v>
      </c>
      <c r="B105" s="36">
        <v>1.0294799999999999E-6</v>
      </c>
      <c r="C105" s="36">
        <v>9.6002099999999994E-8</v>
      </c>
      <c r="D105" s="36">
        <f>lnq_iC8!U24</f>
        <v>7.3451257739194707E-4</v>
      </c>
      <c r="E105" s="36">
        <f t="shared" si="14"/>
        <v>7.5616600817346164E-10</v>
      </c>
      <c r="F105" s="36">
        <f t="shared" si="15"/>
        <v>2.6997180223513014E-8</v>
      </c>
      <c r="G105" s="36">
        <f t="shared" si="13"/>
        <v>2.6997180952360774E-8</v>
      </c>
      <c r="H105" s="36">
        <f t="shared" si="16"/>
        <v>1.0132991728522869E-7</v>
      </c>
    </row>
    <row r="106" spans="1:13" x14ac:dyDescent="0.3">
      <c r="D106" s="57" t="s">
        <v>171</v>
      </c>
      <c r="E106" s="57">
        <f>SUM(E88:E105)</f>
        <v>2.800907361113528E-2</v>
      </c>
    </row>
    <row r="107" spans="1:13" x14ac:dyDescent="0.3">
      <c r="A107" s="58" t="s">
        <v>177</v>
      </c>
      <c r="I107" s="69"/>
      <c r="J107" s="69"/>
      <c r="K107" s="69"/>
      <c r="L107" s="69"/>
      <c r="M107" s="69"/>
    </row>
    <row r="108" spans="1:13" x14ac:dyDescent="0.3">
      <c r="B108" s="36" t="s">
        <v>205</v>
      </c>
      <c r="C108" s="36" t="s">
        <v>78</v>
      </c>
      <c r="D108" s="36" t="s">
        <v>73</v>
      </c>
      <c r="E108" s="36" t="s">
        <v>79</v>
      </c>
      <c r="F108" s="36" t="s">
        <v>80</v>
      </c>
      <c r="G108" s="36" t="s">
        <v>74</v>
      </c>
      <c r="H108" s="36" t="s">
        <v>75</v>
      </c>
    </row>
    <row r="109" spans="1:13" x14ac:dyDescent="0.3">
      <c r="A109" s="36" t="s">
        <v>41</v>
      </c>
      <c r="B109" s="36">
        <v>1.6064499999999999</v>
      </c>
      <c r="C109" s="36">
        <v>3.2498899999999997E-2</v>
      </c>
      <c r="D109" s="36">
        <f>lnq_iC8!U7</f>
        <v>4.4162975040101124E-2</v>
      </c>
      <c r="E109" s="36">
        <f t="shared" ref="E109:E126" si="17">D109*B109</f>
        <v>7.0945611253170449E-2</v>
      </c>
      <c r="F109" s="36">
        <f t="shared" ref="F109:F126" si="18">E109/$E$127</f>
        <v>0.85810616052942135</v>
      </c>
      <c r="G109" s="36">
        <f t="shared" si="13"/>
        <v>6.0475223147890613</v>
      </c>
      <c r="H109" s="36">
        <f>G109/$G$109</f>
        <v>1</v>
      </c>
    </row>
    <row r="110" spans="1:13" x14ac:dyDescent="0.3">
      <c r="A110" s="36" t="s">
        <v>42</v>
      </c>
      <c r="B110" s="36">
        <v>6.1012499999999997E-2</v>
      </c>
      <c r="C110" s="36">
        <v>1.1581199999999999E-3</v>
      </c>
      <c r="D110" s="36">
        <f>lnq_iC8!U8</f>
        <v>0.13841531188642586</v>
      </c>
      <c r="E110" s="36">
        <f t="shared" si="17"/>
        <v>8.4450642164705571E-3</v>
      </c>
      <c r="F110" s="36">
        <f t="shared" si="18"/>
        <v>0.10214531247549312</v>
      </c>
      <c r="G110" s="36">
        <f t="shared" si="13"/>
        <v>0.1137659733749567</v>
      </c>
      <c r="H110" s="36">
        <f t="shared" ref="H110:H126" si="19">G110/$G$109</f>
        <v>1.8811997286350628E-2</v>
      </c>
    </row>
    <row r="111" spans="1:13" x14ac:dyDescent="0.3">
      <c r="A111" s="36" t="s">
        <v>43</v>
      </c>
      <c r="B111" s="36">
        <v>1.87026E-2</v>
      </c>
      <c r="C111" s="36">
        <v>1.2252599999999999E-3</v>
      </c>
      <c r="D111" s="36">
        <f>lnq_iC8!U9</f>
        <v>0.13772049004558007</v>
      </c>
      <c r="E111" s="36">
        <f t="shared" si="17"/>
        <v>2.575731237126466E-3</v>
      </c>
      <c r="F111" s="36">
        <f t="shared" si="18"/>
        <v>3.115415884654198E-2</v>
      </c>
      <c r="G111" s="36">
        <f t="shared" si="13"/>
        <v>3.2155950434231556E-2</v>
      </c>
      <c r="H111" s="36">
        <f t="shared" si="19"/>
        <v>5.317210712161409E-3</v>
      </c>
    </row>
    <row r="112" spans="1:13" x14ac:dyDescent="0.3">
      <c r="A112" s="36" t="s">
        <v>44</v>
      </c>
      <c r="B112" s="36">
        <v>3.9918000000000002E-3</v>
      </c>
      <c r="C112" s="36">
        <v>9.4133899999999997E-5</v>
      </c>
      <c r="D112" s="36">
        <f>lnq_iC8!U10</f>
        <v>5.5526722833297404E-2</v>
      </c>
      <c r="E112" s="36">
        <f t="shared" si="17"/>
        <v>2.2165157220595659E-4</v>
      </c>
      <c r="F112" s="36">
        <f t="shared" si="18"/>
        <v>2.6809351028385629E-3</v>
      </c>
      <c r="G112" s="36">
        <f t="shared" si="13"/>
        <v>2.6881418366498464E-3</v>
      </c>
      <c r="H112" s="36">
        <f t="shared" si="19"/>
        <v>4.4450300416024334E-4</v>
      </c>
    </row>
    <row r="113" spans="1:13" x14ac:dyDescent="0.3">
      <c r="A113" s="36" t="s">
        <v>45</v>
      </c>
      <c r="B113" s="36">
        <v>2.5140699999999999E-4</v>
      </c>
      <c r="C113" s="36">
        <v>2.24621E-5</v>
      </c>
      <c r="D113" s="36">
        <f>lnq_iC8!U12</f>
        <v>0.1277070624597251</v>
      </c>
      <c r="E113" s="36">
        <f t="shared" si="17"/>
        <v>3.2106449451812106E-5</v>
      </c>
      <c r="F113" s="36">
        <f t="shared" si="18"/>
        <v>3.8833610114389185E-4</v>
      </c>
      <c r="G113" s="36">
        <f t="shared" si="13"/>
        <v>3.8848696465709201E-4</v>
      </c>
      <c r="H113" s="36">
        <f t="shared" si="19"/>
        <v>6.4239029545547452E-5</v>
      </c>
    </row>
    <row r="114" spans="1:13" x14ac:dyDescent="0.3">
      <c r="A114" s="36" t="s">
        <v>46</v>
      </c>
      <c r="B114" s="36">
        <v>7.6346300000000001E-6</v>
      </c>
      <c r="C114" s="36">
        <v>1.48671E-6</v>
      </c>
      <c r="D114" s="36">
        <f>lnq_iC8!U13</f>
        <v>5.2010322989488433E-2</v>
      </c>
      <c r="E114" s="36">
        <f t="shared" si="17"/>
        <v>3.9707957220523808E-7</v>
      </c>
      <c r="F114" s="36">
        <f t="shared" si="18"/>
        <v>4.8027837256032528E-6</v>
      </c>
      <c r="G114" s="36">
        <f t="shared" si="13"/>
        <v>4.8028067924455529E-6</v>
      </c>
      <c r="H114" s="36">
        <f t="shared" si="19"/>
        <v>7.9417760571141866E-7</v>
      </c>
    </row>
    <row r="115" spans="1:13" x14ac:dyDescent="0.3">
      <c r="A115" s="36" t="s">
        <v>47</v>
      </c>
      <c r="B115" s="36">
        <v>4.8092000000000002E-4</v>
      </c>
      <c r="C115" s="36">
        <v>3.4131100000000003E-5</v>
      </c>
      <c r="D115" s="36">
        <f>lnq_iC8!U14</f>
        <v>0.14052088116322342</v>
      </c>
      <c r="E115" s="36">
        <f t="shared" si="17"/>
        <v>6.7579302169017412E-5</v>
      </c>
      <c r="F115" s="36">
        <f t="shared" si="18"/>
        <v>8.1738975098225876E-4</v>
      </c>
      <c r="G115" s="36">
        <f t="shared" si="13"/>
        <v>8.1805842355337595E-4</v>
      </c>
      <c r="H115" s="36">
        <f t="shared" si="19"/>
        <v>1.3527166680358252E-4</v>
      </c>
    </row>
    <row r="116" spans="1:13" x14ac:dyDescent="0.3">
      <c r="A116" s="36" t="s">
        <v>48</v>
      </c>
      <c r="B116" s="36">
        <v>2.89968E-3</v>
      </c>
      <c r="C116" s="36">
        <v>9.6030099999999994E-5</v>
      </c>
      <c r="D116" s="36">
        <f>lnq_iC8!U15</f>
        <v>0.13295342372598803</v>
      </c>
      <c r="E116" s="36">
        <f t="shared" si="17"/>
        <v>3.8552238370977301E-4</v>
      </c>
      <c r="F116" s="36">
        <f t="shared" si="18"/>
        <v>4.6629964368452726E-3</v>
      </c>
      <c r="G116" s="36">
        <f t="shared" si="13"/>
        <v>4.6848418376413785E-3</v>
      </c>
      <c r="H116" s="36">
        <f t="shared" si="19"/>
        <v>7.7467127755522576E-4</v>
      </c>
    </row>
    <row r="117" spans="1:13" x14ac:dyDescent="0.3">
      <c r="A117" s="36" t="s">
        <v>49</v>
      </c>
      <c r="B117" s="36">
        <v>4.7955499999999999E-5</v>
      </c>
      <c r="C117" s="36">
        <v>7.48864E-6</v>
      </c>
      <c r="D117" s="36">
        <f>lnq_iC8!U16</f>
        <v>5.5806864007369596E-2</v>
      </c>
      <c r="E117" s="36">
        <f t="shared" si="17"/>
        <v>2.6762460669054125E-6</v>
      </c>
      <c r="F117" s="36">
        <f t="shared" si="18"/>
        <v>3.2369912620938077E-5</v>
      </c>
      <c r="G117" s="36">
        <f t="shared" si="13"/>
        <v>3.2370960466099818E-5</v>
      </c>
      <c r="H117" s="36">
        <f t="shared" si="19"/>
        <v>5.3527641207602427E-6</v>
      </c>
    </row>
    <row r="118" spans="1:13" x14ac:dyDescent="0.3">
      <c r="A118" s="36" t="s">
        <v>50</v>
      </c>
      <c r="B118" s="36">
        <v>6.65085E-6</v>
      </c>
      <c r="C118" s="36">
        <v>4.6240400000000004E-6</v>
      </c>
      <c r="D118" s="36">
        <f>lnq_iC8!U17</f>
        <v>2.0448674051310949E-2</v>
      </c>
      <c r="E118" s="36">
        <f t="shared" si="17"/>
        <v>1.3600106381416142E-7</v>
      </c>
      <c r="F118" s="36">
        <f t="shared" si="18"/>
        <v>1.6449692748580214E-6</v>
      </c>
      <c r="G118" s="36">
        <f t="shared" si="13"/>
        <v>1.6449719807863879E-6</v>
      </c>
      <c r="H118" s="36">
        <f t="shared" si="19"/>
        <v>2.7200759173118733E-7</v>
      </c>
    </row>
    <row r="119" spans="1:13" x14ac:dyDescent="0.3">
      <c r="A119" s="36" t="s">
        <v>51</v>
      </c>
      <c r="B119" s="36">
        <v>7.1366000000000005E-8</v>
      </c>
      <c r="C119" s="36">
        <v>9.0204299999999995E-8</v>
      </c>
      <c r="D119" s="36">
        <f>lnq_iC8!U11</f>
        <v>2.73796931223198E-2</v>
      </c>
      <c r="E119" s="36">
        <f t="shared" si="17"/>
        <v>1.9539791793674748E-9</v>
      </c>
      <c r="F119" s="36">
        <f t="shared" si="18"/>
        <v>2.3633901262448047E-8</v>
      </c>
      <c r="G119" s="36">
        <f t="shared" si="13"/>
        <v>2.3633901821009349E-8</v>
      </c>
      <c r="H119" s="36">
        <f t="shared" si="19"/>
        <v>3.9080305273472486E-9</v>
      </c>
    </row>
    <row r="120" spans="1:13" x14ac:dyDescent="0.3">
      <c r="A120" s="36" t="s">
        <v>56</v>
      </c>
      <c r="B120" s="36">
        <v>1.53212E-11</v>
      </c>
      <c r="C120" s="36">
        <v>1.5981599999999999E-11</v>
      </c>
      <c r="D120" s="36">
        <f>lnq_iC8!U18</f>
        <v>9.0718233424144472E-3</v>
      </c>
      <c r="E120" s="36">
        <f t="shared" si="17"/>
        <v>1.3899121979380022E-13</v>
      </c>
      <c r="F120" s="36">
        <f t="shared" si="18"/>
        <v>1.681136011908402E-12</v>
      </c>
      <c r="G120" s="36">
        <f t="shared" si="13"/>
        <v>1.6811360119112281E-12</v>
      </c>
      <c r="H120" s="36">
        <f t="shared" si="19"/>
        <v>2.7798756654440991E-13</v>
      </c>
    </row>
    <row r="121" spans="1:13" x14ac:dyDescent="0.3">
      <c r="A121" s="36" t="s">
        <v>57</v>
      </c>
      <c r="B121" s="36">
        <v>6.8694599999999999E-8</v>
      </c>
      <c r="C121" s="36">
        <v>6.4455899999999999E-8</v>
      </c>
      <c r="D121" s="36">
        <f>lnq_iC8!U19</f>
        <v>1.7675930944868288E-3</v>
      </c>
      <c r="E121" s="36">
        <f t="shared" si="17"/>
        <v>1.2142410058853492E-10</v>
      </c>
      <c r="F121" s="36">
        <f t="shared" si="18"/>
        <v>1.4686570023330322E-9</v>
      </c>
      <c r="G121" s="36">
        <f t="shared" si="13"/>
        <v>1.4686570044899854E-9</v>
      </c>
      <c r="H121" s="36">
        <f t="shared" si="19"/>
        <v>2.4285268049336871E-10</v>
      </c>
    </row>
    <row r="122" spans="1:13" x14ac:dyDescent="0.3">
      <c r="A122" s="36" t="s">
        <v>52</v>
      </c>
      <c r="B122" s="36">
        <v>7.5065499999999995E-9</v>
      </c>
      <c r="C122" s="36">
        <v>2.22302E-9</v>
      </c>
      <c r="D122" s="36">
        <f>lnq_iC8!U20</f>
        <v>1.0873649510262954E-2</v>
      </c>
      <c r="E122" s="36">
        <f t="shared" si="17"/>
        <v>8.1623593731264379E-11</v>
      </c>
      <c r="F122" s="36">
        <f t="shared" si="18"/>
        <v>9.8725921714034936E-10</v>
      </c>
      <c r="G122" s="36">
        <f t="shared" si="13"/>
        <v>9.8725921811503013E-10</v>
      </c>
      <c r="H122" s="36">
        <f t="shared" si="19"/>
        <v>1.6325019846569444E-10</v>
      </c>
    </row>
    <row r="123" spans="1:13" x14ac:dyDescent="0.3">
      <c r="A123" s="36" t="s">
        <v>53</v>
      </c>
      <c r="B123" s="36">
        <v>1.45587E-5</v>
      </c>
      <c r="C123" s="36">
        <v>6.9389300000000002E-6</v>
      </c>
      <c r="D123" s="36">
        <f>lnq_iC8!U21</f>
        <v>3.3317012421918181E-2</v>
      </c>
      <c r="E123" s="36">
        <f t="shared" si="17"/>
        <v>4.8505238874698025E-7</v>
      </c>
      <c r="F123" s="36">
        <f t="shared" si="18"/>
        <v>5.8668384923485318E-6</v>
      </c>
      <c r="G123" s="36">
        <f t="shared" si="13"/>
        <v>5.8668729123443635E-6</v>
      </c>
      <c r="H123" s="36">
        <f t="shared" si="19"/>
        <v>9.7012836116322802E-7</v>
      </c>
    </row>
    <row r="124" spans="1:13" x14ac:dyDescent="0.3">
      <c r="A124" s="36" t="s">
        <v>54</v>
      </c>
      <c r="B124" s="36">
        <v>6.5917400000000004E-10</v>
      </c>
      <c r="C124" s="36">
        <v>1.7670899999999999E-10</v>
      </c>
      <c r="D124" s="36">
        <f>lnq_iC8!U22</f>
        <v>6.6236300463579948E-3</v>
      </c>
      <c r="E124" s="36">
        <f t="shared" si="17"/>
        <v>4.3661247121779855E-12</v>
      </c>
      <c r="F124" s="36">
        <f t="shared" si="18"/>
        <v>5.2809447222744824E-11</v>
      </c>
      <c r="G124" s="36">
        <f t="shared" si="13"/>
        <v>5.2809447225533664E-11</v>
      </c>
      <c r="H124" s="36">
        <f t="shared" si="19"/>
        <v>8.7324104776578523E-12</v>
      </c>
    </row>
    <row r="125" spans="1:13" x14ac:dyDescent="0.3">
      <c r="A125" s="36" t="s">
        <v>55</v>
      </c>
      <c r="B125" s="36">
        <v>1.80564E-9</v>
      </c>
      <c r="C125" s="36">
        <v>1.59307E-9</v>
      </c>
      <c r="D125" s="36">
        <f>lnq_iC8!U23</f>
        <v>4.9593576823378435E-3</v>
      </c>
      <c r="E125" s="36">
        <f t="shared" si="17"/>
        <v>8.9548146055365033E-12</v>
      </c>
      <c r="F125" s="36">
        <f t="shared" si="18"/>
        <v>1.0831087989345246E-10</v>
      </c>
      <c r="G125" s="36">
        <f t="shared" si="13"/>
        <v>1.0831087990518371E-10</v>
      </c>
      <c r="H125" s="36">
        <f t="shared" si="19"/>
        <v>1.7909959528435673E-11</v>
      </c>
    </row>
    <row r="126" spans="1:13" x14ac:dyDescent="0.3">
      <c r="A126" s="36" t="s">
        <v>58</v>
      </c>
      <c r="B126" s="36">
        <v>1.19931E-13</v>
      </c>
      <c r="C126" s="36">
        <v>1.84726E-13</v>
      </c>
      <c r="D126" s="36">
        <f>lnq_iC8!U24</f>
        <v>7.3451257739194707E-4</v>
      </c>
      <c r="E126" s="36">
        <f t="shared" si="17"/>
        <v>8.8090827919193602E-17</v>
      </c>
      <c r="F126" s="36">
        <f t="shared" si="18"/>
        <v>1.0654821459476696E-15</v>
      </c>
      <c r="G126" s="36">
        <f t="shared" si="13"/>
        <v>1.0654821459476708E-15</v>
      </c>
      <c r="H126" s="36">
        <f t="shared" si="19"/>
        <v>1.7618490523665557E-16</v>
      </c>
    </row>
    <row r="127" spans="1:13" x14ac:dyDescent="0.3">
      <c r="D127" s="57" t="s">
        <v>171</v>
      </c>
      <c r="E127" s="57">
        <f>SUM(E109:E126)</f>
        <v>8.2676962963882578E-2</v>
      </c>
    </row>
    <row r="128" spans="1:13" x14ac:dyDescent="0.3">
      <c r="A128" s="58" t="s">
        <v>178</v>
      </c>
      <c r="I128" s="69"/>
      <c r="J128" s="69"/>
      <c r="K128" s="69"/>
      <c r="L128" s="69"/>
      <c r="M128" s="69"/>
    </row>
    <row r="129" spans="1:8" x14ac:dyDescent="0.3">
      <c r="B129" s="36" t="s">
        <v>205</v>
      </c>
      <c r="C129" s="36" t="s">
        <v>78</v>
      </c>
      <c r="D129" s="36" t="s">
        <v>73</v>
      </c>
      <c r="E129" s="36" t="s">
        <v>79</v>
      </c>
      <c r="F129" s="36" t="s">
        <v>80</v>
      </c>
      <c r="G129" s="36" t="s">
        <v>74</v>
      </c>
      <c r="H129" s="36" t="s">
        <v>75</v>
      </c>
    </row>
    <row r="130" spans="1:8" x14ac:dyDescent="0.3">
      <c r="A130" s="36" t="s">
        <v>41</v>
      </c>
      <c r="B130" s="36">
        <v>0.50176100000000001</v>
      </c>
      <c r="C130" s="36">
        <v>3.6385900000000001E-3</v>
      </c>
      <c r="D130" s="36">
        <f>lnq_iC8!U7</f>
        <v>4.4162975040101124E-2</v>
      </c>
      <c r="E130" s="36">
        <f t="shared" ref="E130:E147" si="20">D130*B130</f>
        <v>2.215925851909618E-2</v>
      </c>
      <c r="F130" s="36">
        <f t="shared" ref="F130:F147" si="21">E130/$E$148</f>
        <v>0.30742795284819496</v>
      </c>
      <c r="G130" s="36">
        <f t="shared" si="13"/>
        <v>0.443893099804546</v>
      </c>
      <c r="H130" s="36">
        <f>G130/$G$130</f>
        <v>1</v>
      </c>
    </row>
    <row r="131" spans="1:8" x14ac:dyDescent="0.3">
      <c r="A131" s="36" t="s">
        <v>42</v>
      </c>
      <c r="B131" s="36">
        <v>0.17630299999999999</v>
      </c>
      <c r="C131" s="36">
        <v>3.29306E-3</v>
      </c>
      <c r="D131" s="36">
        <f>lnq_iC8!U8</f>
        <v>0.13841531188642586</v>
      </c>
      <c r="E131" s="36">
        <f t="shared" si="20"/>
        <v>2.4403034731512539E-2</v>
      </c>
      <c r="F131" s="36">
        <f t="shared" si="21"/>
        <v>0.33855713196933701</v>
      </c>
      <c r="G131" s="36">
        <f t="shared" si="13"/>
        <v>0.5118463715200906</v>
      </c>
      <c r="H131" s="36">
        <f t="shared" ref="H131:H147" si="22">G131/$G$130</f>
        <v>1.153084766907766</v>
      </c>
    </row>
    <row r="132" spans="1:8" x14ac:dyDescent="0.3">
      <c r="A132" s="36" t="s">
        <v>43</v>
      </c>
      <c r="B132" s="36">
        <v>8.7389800000000004E-2</v>
      </c>
      <c r="C132" s="36">
        <v>2.1155599999999998E-3</v>
      </c>
      <c r="D132" s="36">
        <f>lnq_iC8!U9</f>
        <v>0.13772049004558007</v>
      </c>
      <c r="E132" s="36">
        <f t="shared" si="20"/>
        <v>1.2035366080985233E-2</v>
      </c>
      <c r="F132" s="36">
        <f t="shared" si="21"/>
        <v>0.16697345503990299</v>
      </c>
      <c r="G132" s="36">
        <f t="shared" si="13"/>
        <v>0.20044193795517193</v>
      </c>
      <c r="H132" s="36">
        <f t="shared" si="22"/>
        <v>0.45155452527518464</v>
      </c>
    </row>
    <row r="133" spans="1:8" x14ac:dyDescent="0.3">
      <c r="A133" s="36" t="s">
        <v>44</v>
      </c>
      <c r="B133" s="36">
        <v>2.20482E-2</v>
      </c>
      <c r="C133" s="36">
        <v>3.7702100000000001E-4</v>
      </c>
      <c r="D133" s="36">
        <f>lnq_iC8!U10</f>
        <v>5.5526722833297404E-2</v>
      </c>
      <c r="E133" s="36">
        <f t="shared" si="20"/>
        <v>1.2242642903731078E-3</v>
      </c>
      <c r="F133" s="36">
        <f t="shared" si="21"/>
        <v>1.6984912388210361E-2</v>
      </c>
      <c r="G133" s="36">
        <f t="shared" ref="G133:G147" si="23">F133/(1-F133)</f>
        <v>1.7278384230576538E-2</v>
      </c>
      <c r="H133" s="36">
        <f t="shared" si="22"/>
        <v>3.8924651539265907E-2</v>
      </c>
    </row>
    <row r="134" spans="1:8" x14ac:dyDescent="0.3">
      <c r="A134" s="36" t="s">
        <v>45</v>
      </c>
      <c r="B134" s="36">
        <v>6.3925799999999997E-4</v>
      </c>
      <c r="C134" s="36">
        <v>2.3731799999999999E-5</v>
      </c>
      <c r="D134" s="36">
        <f>lnq_iC8!U12</f>
        <v>0.1277070624597251</v>
      </c>
      <c r="E134" s="36">
        <f t="shared" si="20"/>
        <v>8.1637761333878947E-5</v>
      </c>
      <c r="F134" s="36">
        <f t="shared" si="21"/>
        <v>1.1326069335919099E-3</v>
      </c>
      <c r="G134" s="36">
        <f t="shared" si="23"/>
        <v>1.1338911866118054E-3</v>
      </c>
      <c r="H134" s="36">
        <f t="shared" si="22"/>
        <v>2.5544239978298328E-3</v>
      </c>
    </row>
    <row r="135" spans="1:8" x14ac:dyDescent="0.3">
      <c r="A135" s="36" t="s">
        <v>46</v>
      </c>
      <c r="B135" s="36">
        <v>1.5595599999999999E-2</v>
      </c>
      <c r="C135" s="36">
        <v>9.3304E-4</v>
      </c>
      <c r="D135" s="36">
        <f>lnq_iC8!U13</f>
        <v>5.2010322989488433E-2</v>
      </c>
      <c r="E135" s="36">
        <f t="shared" si="20"/>
        <v>8.1113219321486576E-4</v>
      </c>
      <c r="F135" s="36">
        <f t="shared" si="21"/>
        <v>1.1253296649543474E-2</v>
      </c>
      <c r="G135" s="36">
        <f t="shared" si="23"/>
        <v>1.138137463458606E-2</v>
      </c>
      <c r="H135" s="36">
        <f t="shared" si="22"/>
        <v>2.563989987588787E-2</v>
      </c>
    </row>
    <row r="136" spans="1:8" x14ac:dyDescent="0.3">
      <c r="A136" s="36" t="s">
        <v>47</v>
      </c>
      <c r="B136" s="36">
        <v>1.15668E-2</v>
      </c>
      <c r="C136" s="36">
        <v>3.5788200000000001E-4</v>
      </c>
      <c r="D136" s="36">
        <f>lnq_iC8!U14</f>
        <v>0.14052088116322342</v>
      </c>
      <c r="E136" s="36">
        <f t="shared" si="20"/>
        <v>1.6253769282387727E-3</v>
      </c>
      <c r="F136" s="36">
        <f t="shared" si="21"/>
        <v>2.2549775355728569E-2</v>
      </c>
      <c r="G136" s="36">
        <f t="shared" si="23"/>
        <v>2.3069998642575612E-2</v>
      </c>
      <c r="H136" s="36">
        <f t="shared" si="22"/>
        <v>5.1971969496110083E-2</v>
      </c>
    </row>
    <row r="137" spans="1:8" x14ac:dyDescent="0.3">
      <c r="A137" s="36" t="s">
        <v>48</v>
      </c>
      <c r="B137" s="36">
        <v>7.1308700000000003E-2</v>
      </c>
      <c r="C137" s="36">
        <v>5.0602199999999996E-4</v>
      </c>
      <c r="D137" s="36">
        <f>lnq_iC8!U15</f>
        <v>0.13295342372598803</v>
      </c>
      <c r="E137" s="36">
        <f t="shared" si="20"/>
        <v>9.4807358064493627E-3</v>
      </c>
      <c r="F137" s="36">
        <f t="shared" si="21"/>
        <v>0.13153162132927673</v>
      </c>
      <c r="G137" s="36">
        <f t="shared" si="23"/>
        <v>0.15145240121534292</v>
      </c>
      <c r="H137" s="36">
        <f t="shared" si="22"/>
        <v>0.3411911590471447</v>
      </c>
    </row>
    <row r="138" spans="1:8" x14ac:dyDescent="0.3">
      <c r="A138" s="36" t="s">
        <v>49</v>
      </c>
      <c r="B138" s="36">
        <v>1.7412999999999999E-4</v>
      </c>
      <c r="C138" s="36">
        <v>1.01604E-5</v>
      </c>
      <c r="D138" s="36">
        <f>lnq_iC8!U16</f>
        <v>5.5806864007369596E-2</v>
      </c>
      <c r="E138" s="36">
        <f t="shared" si="20"/>
        <v>9.7176492296032667E-6</v>
      </c>
      <c r="F138" s="36">
        <f t="shared" si="21"/>
        <v>1.3481845552635498E-4</v>
      </c>
      <c r="G138" s="36">
        <f t="shared" si="23"/>
        <v>1.348366339930983E-4</v>
      </c>
      <c r="H138" s="36">
        <f t="shared" si="22"/>
        <v>3.0375924755863349E-4</v>
      </c>
    </row>
    <row r="139" spans="1:8" x14ac:dyDescent="0.3">
      <c r="A139" s="36" t="s">
        <v>50</v>
      </c>
      <c r="B139" s="36">
        <v>9.9421200000000005E-3</v>
      </c>
      <c r="C139" s="36">
        <v>5.2424500000000001E-4</v>
      </c>
      <c r="D139" s="36">
        <f>lnq_iC8!U17</f>
        <v>2.0448674051310949E-2</v>
      </c>
      <c r="E139" s="36">
        <f t="shared" si="20"/>
        <v>2.0330317125901961E-4</v>
      </c>
      <c r="F139" s="36">
        <f t="shared" si="21"/>
        <v>2.8205401229398019E-3</v>
      </c>
      <c r="G139" s="36">
        <f t="shared" si="23"/>
        <v>2.8285180716493491E-3</v>
      </c>
      <c r="H139" s="36">
        <f t="shared" si="22"/>
        <v>6.372070376617244E-3</v>
      </c>
    </row>
    <row r="140" spans="1:8" x14ac:dyDescent="0.3">
      <c r="A140" s="36" t="s">
        <v>51</v>
      </c>
      <c r="B140" s="36">
        <v>1.44969E-3</v>
      </c>
      <c r="C140" s="36">
        <v>9.8122900000000002E-5</v>
      </c>
      <c r="D140" s="36">
        <f>lnq_iC8!U11</f>
        <v>2.73796931223198E-2</v>
      </c>
      <c r="E140" s="36">
        <f t="shared" si="20"/>
        <v>3.9692067322495789E-5</v>
      </c>
      <c r="F140" s="36">
        <f t="shared" si="21"/>
        <v>5.5067054661381884E-4</v>
      </c>
      <c r="G140" s="36">
        <f t="shared" si="23"/>
        <v>5.5097395174099402E-4</v>
      </c>
      <c r="H140" s="36">
        <f t="shared" si="22"/>
        <v>1.2412311702605821E-3</v>
      </c>
    </row>
    <row r="141" spans="1:8" x14ac:dyDescent="0.3">
      <c r="A141" s="36" t="s">
        <v>56</v>
      </c>
      <c r="B141" s="36">
        <v>1.5375299999999999E-4</v>
      </c>
      <c r="C141" s="36">
        <v>2.79755E-5</v>
      </c>
      <c r="D141" s="36">
        <f>lnq_iC8!U18</f>
        <v>9.0718233424144472E-3</v>
      </c>
      <c r="E141" s="36">
        <f t="shared" si="20"/>
        <v>1.3948200543662484E-6</v>
      </c>
      <c r="F141" s="36">
        <f t="shared" si="21"/>
        <v>1.9351129169592528E-5</v>
      </c>
      <c r="G141" s="36">
        <f t="shared" si="23"/>
        <v>1.9351503643039151E-5</v>
      </c>
      <c r="H141" s="36">
        <f t="shared" si="22"/>
        <v>4.3594963858550539E-5</v>
      </c>
    </row>
    <row r="142" spans="1:8" x14ac:dyDescent="0.3">
      <c r="A142" s="36" t="s">
        <v>57</v>
      </c>
      <c r="B142" s="36">
        <v>9.6404399999999995E-5</v>
      </c>
      <c r="C142" s="36">
        <v>2.3414999999999999E-5</v>
      </c>
      <c r="D142" s="36">
        <f>lnq_iC8!U19</f>
        <v>1.7675930944868288E-3</v>
      </c>
      <c r="E142" s="36">
        <f t="shared" si="20"/>
        <v>1.7040375171814602E-7</v>
      </c>
      <c r="F142" s="36">
        <f t="shared" si="21"/>
        <v>2.3641078289337293E-6</v>
      </c>
      <c r="G142" s="36">
        <f t="shared" si="23"/>
        <v>2.3641134179527691E-6</v>
      </c>
      <c r="H142" s="36">
        <f t="shared" si="22"/>
        <v>5.325862057765102E-6</v>
      </c>
    </row>
    <row r="143" spans="1:8" x14ac:dyDescent="0.3">
      <c r="A143" s="36" t="s">
        <v>52</v>
      </c>
      <c r="B143" s="36">
        <v>7.0815200000000006E-5</v>
      </c>
      <c r="C143" s="36">
        <v>9.2234099999999995E-6</v>
      </c>
      <c r="D143" s="36">
        <f>lnq_iC8!U20</f>
        <v>1.0873649510262954E-2</v>
      </c>
      <c r="E143" s="36">
        <f t="shared" si="20"/>
        <v>7.7001966479917326E-7</v>
      </c>
      <c r="F143" s="36">
        <f t="shared" si="21"/>
        <v>1.0682919241095553E-5</v>
      </c>
      <c r="G143" s="36">
        <f t="shared" si="23"/>
        <v>1.0683033367078263E-5</v>
      </c>
      <c r="H143" s="36">
        <f t="shared" si="22"/>
        <v>2.4066680405219616E-5</v>
      </c>
    </row>
    <row r="144" spans="1:8" x14ac:dyDescent="0.3">
      <c r="A144" s="36" t="s">
        <v>53</v>
      </c>
      <c r="B144" s="36">
        <v>8.3413100000000003E-5</v>
      </c>
      <c r="C144" s="36">
        <v>1.41499E-5</v>
      </c>
      <c r="D144" s="36">
        <f>lnq_iC8!U21</f>
        <v>3.3317012421918181E-2</v>
      </c>
      <c r="E144" s="36">
        <f t="shared" si="20"/>
        <v>2.7790752888507035E-6</v>
      </c>
      <c r="F144" s="36">
        <f t="shared" si="21"/>
        <v>3.8555686605041932E-5</v>
      </c>
      <c r="G144" s="36">
        <f t="shared" si="23"/>
        <v>3.8557173203328338E-5</v>
      </c>
      <c r="H144" s="36">
        <f t="shared" si="22"/>
        <v>8.6861393475829536E-5</v>
      </c>
    </row>
    <row r="145" spans="1:8" x14ac:dyDescent="0.3">
      <c r="A145" s="36" t="s">
        <v>54</v>
      </c>
      <c r="B145" s="36">
        <v>3.3997500000000001E-5</v>
      </c>
      <c r="C145" s="36">
        <v>5.9798300000000003E-6</v>
      </c>
      <c r="D145" s="36">
        <f>lnq_iC8!U22</f>
        <v>6.6236300463579948E-3</v>
      </c>
      <c r="E145" s="36">
        <f t="shared" si="20"/>
        <v>2.2518686250105593E-7</v>
      </c>
      <c r="F145" s="36">
        <f t="shared" si="21"/>
        <v>3.1241449747674705E-6</v>
      </c>
      <c r="G145" s="36">
        <f t="shared" si="23"/>
        <v>3.1241547350797862E-6</v>
      </c>
      <c r="H145" s="36">
        <f t="shared" si="22"/>
        <v>7.0380790700630558E-6</v>
      </c>
    </row>
    <row r="146" spans="1:8" x14ac:dyDescent="0.3">
      <c r="A146" s="36" t="s">
        <v>55</v>
      </c>
      <c r="B146" s="36">
        <v>1.3270600000000001E-4</v>
      </c>
      <c r="C146" s="36">
        <v>1.27522E-5</v>
      </c>
      <c r="D146" s="36">
        <f>lnq_iC8!U23</f>
        <v>4.9593576823378435E-3</v>
      </c>
      <c r="E146" s="36">
        <f t="shared" si="20"/>
        <v>6.5813652059232592E-7</v>
      </c>
      <c r="F146" s="36">
        <f t="shared" si="21"/>
        <v>9.1307009684449123E-6</v>
      </c>
      <c r="G146" s="36">
        <f t="shared" si="23"/>
        <v>9.1307843389063172E-6</v>
      </c>
      <c r="H146" s="36">
        <f t="shared" si="22"/>
        <v>2.0569782100525472E-5</v>
      </c>
    </row>
    <row r="147" spans="1:8" x14ac:dyDescent="0.3">
      <c r="A147" s="36" t="s">
        <v>58</v>
      </c>
      <c r="B147" s="36">
        <v>9.49171E-7</v>
      </c>
      <c r="C147" s="36">
        <v>1.2699700000000001E-7</v>
      </c>
      <c r="D147" s="36">
        <f>lnq_iC8!U24</f>
        <v>7.3451257739194707E-4</v>
      </c>
      <c r="E147" s="36">
        <f t="shared" si="20"/>
        <v>6.9717803759569183E-10</v>
      </c>
      <c r="F147" s="36">
        <f t="shared" si="21"/>
        <v>9.672346061762878E-9</v>
      </c>
      <c r="G147" s="36">
        <f t="shared" si="23"/>
        <v>9.6723461553171575E-9</v>
      </c>
      <c r="H147" s="36">
        <f t="shared" si="22"/>
        <v>2.1789809662677934E-8</v>
      </c>
    </row>
    <row r="148" spans="1:8" x14ac:dyDescent="0.3">
      <c r="D148" s="57" t="s">
        <v>171</v>
      </c>
      <c r="E148" s="57">
        <f>SUM(E130:E147)</f>
        <v>7.2079517538335927E-2</v>
      </c>
    </row>
    <row r="149" spans="1:8" x14ac:dyDescent="0.3">
      <c r="A149" s="59"/>
      <c r="B149" s="59"/>
      <c r="C149" s="59"/>
      <c r="D149" s="59"/>
      <c r="E149" s="59"/>
      <c r="F149" s="59"/>
      <c r="G149" s="59"/>
      <c r="H149" s="59"/>
    </row>
  </sheetData>
  <mergeCells count="1">
    <mergeCell ref="B1:H1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60A30-6A06-425F-BB9F-E9CACA4C1657}">
  <dimension ref="A1:M149"/>
  <sheetViews>
    <sheetView topLeftCell="A122" workbookViewId="0">
      <selection activeCell="K125" sqref="K125"/>
    </sheetView>
  </sheetViews>
  <sheetFormatPr defaultRowHeight="15.5" x14ac:dyDescent="0.3"/>
  <cols>
    <col min="1" max="1" width="20.09765625" style="36" bestFit="1" customWidth="1"/>
    <col min="2" max="2" width="24" style="36" bestFit="1" customWidth="1"/>
    <col min="3" max="3" width="9.59765625" style="36" bestFit="1" customWidth="1"/>
    <col min="4" max="4" width="15.296875" style="36" bestFit="1" customWidth="1"/>
    <col min="5" max="6" width="9.59765625" style="36" bestFit="1" customWidth="1"/>
    <col min="7" max="8" width="10" style="36" customWidth="1"/>
    <col min="9" max="10" width="9.59765625" style="36" bestFit="1" customWidth="1"/>
    <col min="11" max="11" width="48.296875" style="36" bestFit="1" customWidth="1"/>
    <col min="12" max="13" width="9.59765625" style="36" bestFit="1" customWidth="1"/>
    <col min="14" max="14" width="8.796875" style="36"/>
    <col min="15" max="15" width="7.296875" style="36" bestFit="1" customWidth="1"/>
    <col min="16" max="16" width="29.59765625" style="36" bestFit="1" customWidth="1"/>
    <col min="17" max="17" width="24.8984375" style="36" bestFit="1" customWidth="1"/>
    <col min="18" max="16384" width="8.796875" style="36"/>
  </cols>
  <sheetData>
    <row r="1" spans="1:13" x14ac:dyDescent="0.3">
      <c r="A1" s="88" t="s">
        <v>180</v>
      </c>
      <c r="B1" s="102" t="s">
        <v>186</v>
      </c>
      <c r="C1" s="102"/>
      <c r="D1" s="102"/>
      <c r="E1" s="102"/>
      <c r="F1" s="102"/>
      <c r="G1" s="102"/>
      <c r="H1" s="102"/>
    </row>
    <row r="2" spans="1:13" x14ac:dyDescent="0.3">
      <c r="A2" s="58" t="s">
        <v>172</v>
      </c>
      <c r="I2" s="69"/>
      <c r="J2" s="69"/>
      <c r="K2" s="69"/>
      <c r="L2" s="69"/>
      <c r="M2" s="69"/>
    </row>
    <row r="3" spans="1:13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</row>
    <row r="4" spans="1:13" x14ac:dyDescent="0.3">
      <c r="A4" s="36" t="s">
        <v>41</v>
      </c>
      <c r="B4" s="36">
        <v>4.4539799999999997E-5</v>
      </c>
      <c r="C4" s="36">
        <v>4.3464099999999997E-8</v>
      </c>
      <c r="D4" s="36">
        <f>lnq_iC8!V7</f>
        <v>7.3324617789513963E-2</v>
      </c>
      <c r="E4" s="36">
        <f t="shared" ref="E4:E21" si="0">D4*B4</f>
        <v>3.2658638114213939E-6</v>
      </c>
      <c r="F4" s="36">
        <f t="shared" ref="F4:F21" si="1">E4/$E$22</f>
        <v>5.8619391689745039E-2</v>
      </c>
      <c r="G4" s="36">
        <f>F4/(1-F4)</f>
        <v>6.2269597623181107E-2</v>
      </c>
      <c r="H4" s="36">
        <f>G4/$G$4</f>
        <v>1</v>
      </c>
      <c r="J4" s="1" t="s">
        <v>73</v>
      </c>
      <c r="K4" s="1" t="s">
        <v>76</v>
      </c>
    </row>
    <row r="5" spans="1:13" x14ac:dyDescent="0.3">
      <c r="A5" s="36" t="s">
        <v>42</v>
      </c>
      <c r="B5" s="36">
        <v>4.8915799999999997E-5</v>
      </c>
      <c r="C5" s="36">
        <v>8.87246E-8</v>
      </c>
      <c r="D5" s="36">
        <f>lnq_iC8!V8</f>
        <v>0.15364892278062556</v>
      </c>
      <c r="E5" s="36">
        <f t="shared" si="0"/>
        <v>7.5158599769525233E-6</v>
      </c>
      <c r="F5" s="36">
        <f t="shared" si="1"/>
        <v>0.13490309618345894</v>
      </c>
      <c r="G5" s="36">
        <f t="shared" ref="G5:G68" si="2">F5/(1-F5)</f>
        <v>0.15593986706958265</v>
      </c>
      <c r="H5" s="36">
        <f t="shared" ref="H5:H21" si="3">G5/$G$4</f>
        <v>2.5042697082007628</v>
      </c>
      <c r="J5" s="36" t="s">
        <v>80</v>
      </c>
      <c r="K5" s="1" t="s">
        <v>91</v>
      </c>
    </row>
    <row r="6" spans="1:13" x14ac:dyDescent="0.3">
      <c r="A6" s="36" t="s">
        <v>43</v>
      </c>
      <c r="B6" s="36">
        <v>5.2451499999999997E-5</v>
      </c>
      <c r="C6" s="36">
        <v>6.9812500000000004E-8</v>
      </c>
      <c r="D6" s="36">
        <f>lnq_iC8!V9</f>
        <v>0.17424845120611884</v>
      </c>
      <c r="E6" s="36">
        <f t="shared" si="0"/>
        <v>9.1395926384377427E-6</v>
      </c>
      <c r="F6" s="36">
        <f t="shared" si="1"/>
        <v>0.16404767366098955</v>
      </c>
      <c r="G6" s="36">
        <f t="shared" si="2"/>
        <v>0.19624046550528046</v>
      </c>
      <c r="H6" s="36">
        <f t="shared" si="3"/>
        <v>3.1514651289833613</v>
      </c>
      <c r="J6" s="1" t="s">
        <v>74</v>
      </c>
      <c r="K6" s="1" t="s">
        <v>169</v>
      </c>
    </row>
    <row r="7" spans="1:13" x14ac:dyDescent="0.3">
      <c r="A7" s="36" t="s">
        <v>44</v>
      </c>
      <c r="B7" s="36">
        <v>5.5514099999999998E-5</v>
      </c>
      <c r="C7" s="36">
        <v>1.11315E-7</v>
      </c>
      <c r="D7" s="36">
        <f>lnq_iC8!V10</f>
        <v>7.078655453004061E-2</v>
      </c>
      <c r="E7" s="36">
        <f t="shared" si="0"/>
        <v>3.9296518668361269E-6</v>
      </c>
      <c r="F7" s="36">
        <f t="shared" si="1"/>
        <v>7.0533805231194999E-2</v>
      </c>
      <c r="G7" s="36">
        <f t="shared" si="2"/>
        <v>7.5886358888759317E-2</v>
      </c>
      <c r="H7" s="36">
        <f t="shared" si="3"/>
        <v>1.2186743095399271</v>
      </c>
      <c r="J7" s="1" t="s">
        <v>75</v>
      </c>
      <c r="K7" s="1" t="s">
        <v>204</v>
      </c>
    </row>
    <row r="8" spans="1:13" x14ac:dyDescent="0.3">
      <c r="A8" s="36" t="s">
        <v>45</v>
      </c>
      <c r="B8" s="36">
        <v>4.1897899999999997E-5</v>
      </c>
      <c r="C8" s="36">
        <v>1.4097900000000001E-7</v>
      </c>
      <c r="D8" s="36">
        <f>lnq_iC8!V12</f>
        <v>7.7109088710148904E-2</v>
      </c>
      <c r="E8" s="36">
        <f t="shared" si="0"/>
        <v>3.2307088878689474E-6</v>
      </c>
      <c r="F8" s="36">
        <f t="shared" si="1"/>
        <v>5.7988391638139396E-2</v>
      </c>
      <c r="G8" s="36">
        <f t="shared" si="2"/>
        <v>6.1558043577594604E-2</v>
      </c>
      <c r="H8" s="36">
        <f t="shared" si="3"/>
        <v>0.98857301038152823</v>
      </c>
    </row>
    <row r="9" spans="1:13" x14ac:dyDescent="0.3">
      <c r="A9" s="36" t="s">
        <v>46</v>
      </c>
      <c r="B9" s="36">
        <v>6.3832599999999996E-5</v>
      </c>
      <c r="C9" s="36">
        <v>1.51874E-7</v>
      </c>
      <c r="D9" s="36">
        <f>lnq_iC8!V13</f>
        <v>5.7879893467443821E-2</v>
      </c>
      <c r="E9" s="36">
        <f t="shared" si="0"/>
        <v>3.6946240877499541E-6</v>
      </c>
      <c r="F9" s="36">
        <f t="shared" si="1"/>
        <v>6.6315262684490631E-2</v>
      </c>
      <c r="G9" s="36">
        <f t="shared" si="2"/>
        <v>7.1025325823743726E-2</v>
      </c>
      <c r="H9" s="36">
        <f t="shared" si="3"/>
        <v>1.1406100012649372</v>
      </c>
    </row>
    <row r="10" spans="1:13" x14ac:dyDescent="0.3">
      <c r="A10" s="36" t="s">
        <v>47</v>
      </c>
      <c r="B10" s="36">
        <v>7.1781500000000004E-5</v>
      </c>
      <c r="C10" s="36">
        <v>2.47722E-7</v>
      </c>
      <c r="D10" s="36">
        <f>lnq_iC8!V14</f>
        <v>0.12375129152340331</v>
      </c>
      <c r="E10" s="36">
        <f t="shared" si="0"/>
        <v>8.8830533324871755E-6</v>
      </c>
      <c r="F10" s="36">
        <f t="shared" si="1"/>
        <v>0.15944301806979802</v>
      </c>
      <c r="G10" s="36">
        <f t="shared" si="2"/>
        <v>0.18968734005833029</v>
      </c>
      <c r="H10" s="36">
        <f t="shared" si="3"/>
        <v>3.0462271686129441</v>
      </c>
    </row>
    <row r="11" spans="1:13" x14ac:dyDescent="0.3">
      <c r="A11" s="36" t="s">
        <v>48</v>
      </c>
      <c r="B11" s="36">
        <v>6.5397900000000006E-5</v>
      </c>
      <c r="C11" s="36">
        <v>1.13465E-7</v>
      </c>
      <c r="D11" s="36">
        <f>lnq_iC8!V15</f>
        <v>9.8177785432611769E-2</v>
      </c>
      <c r="E11" s="36">
        <f t="shared" si="0"/>
        <v>6.4206209939434018E-6</v>
      </c>
      <c r="F11" s="36">
        <f t="shared" si="1"/>
        <v>0.11524451681638266</v>
      </c>
      <c r="G11" s="36">
        <f t="shared" si="2"/>
        <v>0.13025578140719524</v>
      </c>
      <c r="H11" s="36">
        <f t="shared" si="3"/>
        <v>2.0918038076209586</v>
      </c>
    </row>
    <row r="12" spans="1:13" x14ac:dyDescent="0.3">
      <c r="A12" s="36" t="s">
        <v>49</v>
      </c>
      <c r="B12" s="36">
        <v>4.6986100000000001E-5</v>
      </c>
      <c r="C12" s="36">
        <v>6.9963399999999998E-8</v>
      </c>
      <c r="D12" s="36">
        <f>lnq_iC8!V16</f>
        <v>4.7326531006384905E-2</v>
      </c>
      <c r="E12" s="36">
        <f t="shared" si="0"/>
        <v>2.2236891185191017E-6</v>
      </c>
      <c r="F12" s="36">
        <f t="shared" si="1"/>
        <v>3.9913269799809144E-2</v>
      </c>
      <c r="G12" s="36">
        <f t="shared" si="2"/>
        <v>4.1572566877876437E-2</v>
      </c>
      <c r="H12" s="36">
        <f t="shared" si="3"/>
        <v>0.66762221797945609</v>
      </c>
    </row>
    <row r="13" spans="1:13" x14ac:dyDescent="0.3">
      <c r="A13" s="36" t="s">
        <v>50</v>
      </c>
      <c r="B13" s="36">
        <v>6.7808399999999999E-5</v>
      </c>
      <c r="C13" s="36">
        <v>3.2575499999999999E-7</v>
      </c>
      <c r="D13" s="36">
        <f>lnq_iC8!V17</f>
        <v>2.679998515872431E-2</v>
      </c>
      <c r="E13" s="36">
        <f t="shared" si="0"/>
        <v>1.8172641136368414E-6</v>
      </c>
      <c r="F13" s="36">
        <f t="shared" si="1"/>
        <v>3.2618297342482235E-2</v>
      </c>
      <c r="G13" s="36">
        <f t="shared" si="2"/>
        <v>3.3718125175280569E-2</v>
      </c>
      <c r="H13" s="36">
        <f t="shared" si="3"/>
        <v>0.5414861579694602</v>
      </c>
    </row>
    <row r="14" spans="1:13" x14ac:dyDescent="0.3">
      <c r="A14" s="36" t="s">
        <v>51</v>
      </c>
      <c r="B14" s="36">
        <v>5.6597100000000001E-5</v>
      </c>
      <c r="C14" s="36">
        <v>8.8769000000000006E-8</v>
      </c>
      <c r="D14" s="36">
        <f>lnq_iC8!V11</f>
        <v>4.0899967258878435E-2</v>
      </c>
      <c r="E14" s="36">
        <f t="shared" si="0"/>
        <v>2.3148195369474686E-6</v>
      </c>
      <c r="F14" s="36">
        <f t="shared" si="1"/>
        <v>4.1548980901423574E-2</v>
      </c>
      <c r="G14" s="36">
        <f t="shared" si="2"/>
        <v>4.3350134825356448E-2</v>
      </c>
      <c r="H14" s="36">
        <f t="shared" si="3"/>
        <v>0.69616853938395273</v>
      </c>
    </row>
    <row r="15" spans="1:13" x14ac:dyDescent="0.3">
      <c r="A15" s="36" t="s">
        <v>56</v>
      </c>
      <c r="B15" s="36">
        <v>6.7073899999999995E-5</v>
      </c>
      <c r="C15" s="36">
        <v>3.1670799999999998E-7</v>
      </c>
      <c r="D15" s="36">
        <f>lnq_iC8!V18</f>
        <v>1.2284860561505314E-2</v>
      </c>
      <c r="E15" s="36">
        <f t="shared" si="0"/>
        <v>8.2399350881635122E-7</v>
      </c>
      <c r="F15" s="36">
        <f t="shared" si="1"/>
        <v>1.4789960951277608E-2</v>
      </c>
      <c r="G15" s="36">
        <f t="shared" si="2"/>
        <v>1.5011987662608651E-2</v>
      </c>
      <c r="H15" s="36">
        <f t="shared" si="3"/>
        <v>0.24108053103943838</v>
      </c>
    </row>
    <row r="16" spans="1:13" x14ac:dyDescent="0.3">
      <c r="A16" s="36" t="s">
        <v>57</v>
      </c>
      <c r="B16" s="36">
        <v>5.5041499999999998E-5</v>
      </c>
      <c r="C16" s="36">
        <v>1.9904499999999999E-7</v>
      </c>
      <c r="D16" s="36">
        <f>lnq_iC8!V19</f>
        <v>2.0790350329456843E-3</v>
      </c>
      <c r="E16" s="36">
        <f t="shared" si="0"/>
        <v>1.1443320676587988E-7</v>
      </c>
      <c r="F16" s="36">
        <f t="shared" si="1"/>
        <v>2.0539757188476229E-3</v>
      </c>
      <c r="G16" s="36">
        <f t="shared" si="2"/>
        <v>2.0582032182824288E-3</v>
      </c>
      <c r="H16" s="36">
        <f t="shared" si="3"/>
        <v>3.305309969621871E-2</v>
      </c>
    </row>
    <row r="17" spans="1:13" x14ac:dyDescent="0.3">
      <c r="A17" s="36" t="s">
        <v>52</v>
      </c>
      <c r="B17" s="36">
        <v>5.6359200000000001E-5</v>
      </c>
      <c r="C17" s="36">
        <v>2.83022E-7</v>
      </c>
      <c r="D17" s="36">
        <f>lnq_iC8!V20</f>
        <v>8.5939795541503643E-3</v>
      </c>
      <c r="E17" s="36">
        <f t="shared" si="0"/>
        <v>4.8434981248827121E-7</v>
      </c>
      <c r="F17" s="36">
        <f t="shared" si="1"/>
        <v>8.6936544242325366E-3</v>
      </c>
      <c r="G17" s="36">
        <f t="shared" si="2"/>
        <v>8.7698968770174822E-3</v>
      </c>
      <c r="H17" s="36">
        <f t="shared" si="3"/>
        <v>0.1408375388915748</v>
      </c>
    </row>
    <row r="18" spans="1:13" x14ac:dyDescent="0.3">
      <c r="A18" s="36" t="s">
        <v>53</v>
      </c>
      <c r="B18" s="36">
        <v>5.4659900000000002E-5</v>
      </c>
      <c r="C18" s="36">
        <v>5.0633100000000004E-7</v>
      </c>
      <c r="D18" s="36">
        <f>lnq_iC8!V21</f>
        <v>2.0943116868223029E-2</v>
      </c>
      <c r="E18" s="36">
        <f t="shared" si="0"/>
        <v>1.1447486737053839E-6</v>
      </c>
      <c r="F18" s="36">
        <f t="shared" si="1"/>
        <v>2.0547234901704712E-2</v>
      </c>
      <c r="G18" s="36">
        <f t="shared" si="2"/>
        <v>2.0978280560209197E-2</v>
      </c>
      <c r="H18" s="36">
        <f t="shared" si="3"/>
        <v>0.33689442939967884</v>
      </c>
    </row>
    <row r="19" spans="1:13" x14ac:dyDescent="0.3">
      <c r="A19" s="36" t="s">
        <v>54</v>
      </c>
      <c r="B19" s="36">
        <v>5.99188E-5</v>
      </c>
      <c r="C19" s="36">
        <v>1.3654800000000001E-7</v>
      </c>
      <c r="D19" s="36">
        <f>lnq_iC8!V22</f>
        <v>6.3541833145956232E-3</v>
      </c>
      <c r="E19" s="36">
        <f t="shared" si="0"/>
        <v>3.8073503919059222E-7</v>
      </c>
      <c r="F19" s="36">
        <f t="shared" si="1"/>
        <v>6.8338600998215371E-3</v>
      </c>
      <c r="G19" s="36">
        <f t="shared" si="2"/>
        <v>6.8808830922371129E-3</v>
      </c>
      <c r="H19" s="36">
        <f t="shared" si="3"/>
        <v>0.11050148635737396</v>
      </c>
    </row>
    <row r="20" spans="1:13" x14ac:dyDescent="0.3">
      <c r="A20" s="36" t="s">
        <v>55</v>
      </c>
      <c r="B20" s="36">
        <v>5.7600399999999998E-5</v>
      </c>
      <c r="C20" s="36">
        <v>2.6548400000000002E-7</v>
      </c>
      <c r="D20" s="36">
        <f>lnq_iC8!V23</f>
        <v>5.3548849766053902E-3</v>
      </c>
      <c r="E20" s="36">
        <f t="shared" si="0"/>
        <v>3.0844351660646111E-7</v>
      </c>
      <c r="F20" s="36">
        <f t="shared" si="1"/>
        <v>5.5362906594219781E-3</v>
      </c>
      <c r="G20" s="36">
        <f t="shared" si="2"/>
        <v>5.5671118085274867E-3</v>
      </c>
      <c r="H20" s="36">
        <f t="shared" si="3"/>
        <v>8.9403368915539891E-2</v>
      </c>
    </row>
    <row r="21" spans="1:13" x14ac:dyDescent="0.3">
      <c r="A21" s="36" t="s">
        <v>58</v>
      </c>
      <c r="B21" s="36">
        <v>4.7100500000000001E-5</v>
      </c>
      <c r="C21" s="36">
        <v>7.0228600000000005E-8</v>
      </c>
      <c r="D21" s="36">
        <f>lnq_iC8!V24</f>
        <v>4.3685082808008515E-4</v>
      </c>
      <c r="E21" s="36">
        <f t="shared" si="0"/>
        <v>2.0575892427986052E-8</v>
      </c>
      <c r="F21" s="36">
        <f t="shared" si="1"/>
        <v>3.6931922677976744E-4</v>
      </c>
      <c r="G21" s="36">
        <f t="shared" si="2"/>
        <v>3.6945567386356811E-4</v>
      </c>
      <c r="H21" s="36">
        <f t="shared" si="3"/>
        <v>5.9331630196054266E-3</v>
      </c>
    </row>
    <row r="22" spans="1:13" x14ac:dyDescent="0.3">
      <c r="D22" s="57" t="s">
        <v>171</v>
      </c>
      <c r="E22" s="57">
        <f>SUM(E4:E21)</f>
        <v>5.5713028014801606E-5</v>
      </c>
    </row>
    <row r="23" spans="1:13" x14ac:dyDescent="0.3">
      <c r="A23" s="58" t="s">
        <v>173</v>
      </c>
      <c r="I23" s="69"/>
      <c r="J23" s="69"/>
      <c r="K23" s="69"/>
      <c r="L23" s="69"/>
      <c r="M23" s="69"/>
    </row>
    <row r="24" spans="1:13" x14ac:dyDescent="0.3">
      <c r="B24" s="36" t="s">
        <v>205</v>
      </c>
      <c r="C24" s="36" t="s">
        <v>78</v>
      </c>
      <c r="D24" s="36" t="s">
        <v>73</v>
      </c>
      <c r="E24" s="36" t="s">
        <v>79</v>
      </c>
      <c r="F24" s="36" t="s">
        <v>80</v>
      </c>
      <c r="G24" s="36" t="s">
        <v>74</v>
      </c>
      <c r="H24" s="36" t="s">
        <v>75</v>
      </c>
    </row>
    <row r="25" spans="1:13" x14ac:dyDescent="0.3">
      <c r="A25" s="36" t="s">
        <v>41</v>
      </c>
      <c r="B25" s="36">
        <v>1.3110899999999999E-4</v>
      </c>
      <c r="C25" s="36">
        <v>5.8103500000000004E-7</v>
      </c>
      <c r="D25" s="36">
        <f>lnq_iC8!V7</f>
        <v>7.3324617789513963E-2</v>
      </c>
      <c r="E25" s="36">
        <f t="shared" ref="E25:E42" si="4">D25*B25</f>
        <v>9.6135173137653866E-6</v>
      </c>
      <c r="F25" s="36">
        <f t="shared" ref="F25:F42" si="5">E25/$E$43</f>
        <v>2.2416154970465035E-2</v>
      </c>
      <c r="G25" s="36">
        <f t="shared" si="2"/>
        <v>2.2930161013235435E-2</v>
      </c>
      <c r="H25" s="36">
        <f>G25/$G$25</f>
        <v>1</v>
      </c>
    </row>
    <row r="26" spans="1:13" x14ac:dyDescent="0.3">
      <c r="A26" s="36" t="s">
        <v>42</v>
      </c>
      <c r="B26" s="36">
        <v>2.0651400000000001E-4</v>
      </c>
      <c r="C26" s="36">
        <v>1.0250200000000001E-6</v>
      </c>
      <c r="D26" s="36">
        <f>lnq_iC8!V8</f>
        <v>0.15364892278062556</v>
      </c>
      <c r="E26" s="36">
        <f t="shared" si="4"/>
        <v>3.1730653639118108E-5</v>
      </c>
      <c r="F26" s="36">
        <f t="shared" si="5"/>
        <v>7.398741023435372E-2</v>
      </c>
      <c r="G26" s="36">
        <f t="shared" si="2"/>
        <v>7.9898924757684273E-2</v>
      </c>
      <c r="H26" s="36">
        <f t="shared" ref="H26:H42" si="6">G26/$G$25</f>
        <v>3.4844467385800781</v>
      </c>
    </row>
    <row r="27" spans="1:13" x14ac:dyDescent="0.3">
      <c r="A27" s="36" t="s">
        <v>43</v>
      </c>
      <c r="B27" s="36">
        <v>3.1345100000000002E-4</v>
      </c>
      <c r="C27" s="36">
        <v>1.5730799999999999E-6</v>
      </c>
      <c r="D27" s="36">
        <f>lnq_iC8!V9</f>
        <v>0.17424845120611884</v>
      </c>
      <c r="E27" s="36">
        <f t="shared" si="4"/>
        <v>5.4618351279009161E-5</v>
      </c>
      <c r="F27" s="36">
        <f t="shared" si="5"/>
        <v>0.12735540869609402</v>
      </c>
      <c r="G27" s="36">
        <f t="shared" si="2"/>
        <v>0.14594189887294151</v>
      </c>
      <c r="H27" s="36">
        <f t="shared" si="6"/>
        <v>6.3646259958097513</v>
      </c>
    </row>
    <row r="28" spans="1:13" x14ac:dyDescent="0.3">
      <c r="A28" s="36" t="s">
        <v>44</v>
      </c>
      <c r="B28" s="36">
        <v>3.85308E-4</v>
      </c>
      <c r="C28" s="36">
        <v>1.0385399999999999E-6</v>
      </c>
      <c r="D28" s="36">
        <f>lnq_iC8!V10</f>
        <v>7.078655453004061E-2</v>
      </c>
      <c r="E28" s="36">
        <f t="shared" si="4"/>
        <v>2.7274625752860888E-5</v>
      </c>
      <c r="F28" s="36">
        <f t="shared" si="5"/>
        <v>6.3597143239356002E-2</v>
      </c>
      <c r="G28" s="36">
        <f t="shared" si="2"/>
        <v>6.7916434449336816E-2</v>
      </c>
      <c r="H28" s="36">
        <f t="shared" si="6"/>
        <v>2.9618821433541185</v>
      </c>
    </row>
    <row r="29" spans="1:13" x14ac:dyDescent="0.3">
      <c r="A29" s="36" t="s">
        <v>45</v>
      </c>
      <c r="B29" s="36">
        <v>2.9485999999999998E-4</v>
      </c>
      <c r="C29" s="36">
        <v>1.6416799999999999E-7</v>
      </c>
      <c r="D29" s="36">
        <f>lnq_iC8!V12</f>
        <v>7.7109088710148904E-2</v>
      </c>
      <c r="E29" s="36">
        <f t="shared" si="4"/>
        <v>2.2736385897074506E-5</v>
      </c>
      <c r="F29" s="36">
        <f t="shared" si="5"/>
        <v>5.3015179887109937E-2</v>
      </c>
      <c r="G29" s="36">
        <f t="shared" si="2"/>
        <v>5.5983135907912436E-2</v>
      </c>
      <c r="H29" s="36">
        <f t="shared" si="6"/>
        <v>2.4414628347179339</v>
      </c>
    </row>
    <row r="30" spans="1:13" x14ac:dyDescent="0.3">
      <c r="A30" s="36" t="s">
        <v>46</v>
      </c>
      <c r="B30" s="36">
        <v>6.0081299999999995E-4</v>
      </c>
      <c r="C30" s="36">
        <v>2.5395999999999998E-6</v>
      </c>
      <c r="D30" s="36">
        <f>lnq_iC8!V13</f>
        <v>5.7879893467443821E-2</v>
      </c>
      <c r="E30" s="36">
        <f t="shared" si="4"/>
        <v>3.477499243385532E-5</v>
      </c>
      <c r="F30" s="36">
        <f t="shared" si="5"/>
        <v>8.1085995276449954E-2</v>
      </c>
      <c r="G30" s="36">
        <f t="shared" si="2"/>
        <v>8.8241113814392466E-2</v>
      </c>
      <c r="H30" s="36">
        <f t="shared" si="6"/>
        <v>3.8482553072112808</v>
      </c>
    </row>
    <row r="31" spans="1:13" x14ac:dyDescent="0.3">
      <c r="A31" s="36" t="s">
        <v>47</v>
      </c>
      <c r="B31" s="36">
        <v>7.7304399999999997E-4</v>
      </c>
      <c r="C31" s="36">
        <v>2.6304700000000001E-6</v>
      </c>
      <c r="D31" s="36">
        <f>lnq_iC8!V14</f>
        <v>0.12375129152340331</v>
      </c>
      <c r="E31" s="36">
        <f t="shared" si="4"/>
        <v>9.5665193404417779E-5</v>
      </c>
      <c r="F31" s="36">
        <f t="shared" si="5"/>
        <v>0.22306568248047501</v>
      </c>
      <c r="G31" s="36">
        <f t="shared" si="2"/>
        <v>0.28711009084094058</v>
      </c>
      <c r="H31" s="36">
        <f t="shared" si="6"/>
        <v>12.521067369532155</v>
      </c>
    </row>
    <row r="32" spans="1:13" x14ac:dyDescent="0.3">
      <c r="A32" s="36" t="s">
        <v>48</v>
      </c>
      <c r="B32" s="36">
        <v>6.1288E-4</v>
      </c>
      <c r="C32" s="36">
        <v>4.4769299999999998E-7</v>
      </c>
      <c r="D32" s="36">
        <f>lnq_iC8!V15</f>
        <v>9.8177785432611769E-2</v>
      </c>
      <c r="E32" s="36">
        <f t="shared" si="4"/>
        <v>6.0171201135939098E-5</v>
      </c>
      <c r="F32" s="36">
        <f t="shared" si="5"/>
        <v>0.1403031716072228</v>
      </c>
      <c r="G32" s="36">
        <f t="shared" si="2"/>
        <v>0.16320075516565855</v>
      </c>
      <c r="H32" s="36">
        <f t="shared" si="6"/>
        <v>7.1172965192637783</v>
      </c>
    </row>
    <row r="33" spans="1:13" x14ac:dyDescent="0.3">
      <c r="A33" s="36" t="s">
        <v>49</v>
      </c>
      <c r="B33" s="36">
        <v>4.0137300000000001E-4</v>
      </c>
      <c r="C33" s="36">
        <v>2.2605000000000002E-6</v>
      </c>
      <c r="D33" s="36">
        <f>lnq_iC8!V16</f>
        <v>4.7326531006384905E-2</v>
      </c>
      <c r="E33" s="36">
        <f t="shared" si="4"/>
        <v>1.8995591729625728E-5</v>
      </c>
      <c r="F33" s="36">
        <f t="shared" si="5"/>
        <v>4.4292646912620512E-2</v>
      </c>
      <c r="G33" s="36">
        <f t="shared" si="2"/>
        <v>4.6345407691522567E-2</v>
      </c>
      <c r="H33" s="36">
        <f t="shared" si="6"/>
        <v>2.0211549175242034</v>
      </c>
    </row>
    <row r="34" spans="1:13" x14ac:dyDescent="0.3">
      <c r="A34" s="36" t="s">
        <v>50</v>
      </c>
      <c r="B34" s="36">
        <v>7.0170499999999995E-4</v>
      </c>
      <c r="C34" s="36">
        <v>3.8610300000000004E-6</v>
      </c>
      <c r="D34" s="36">
        <f>lnq_iC8!V17</f>
        <v>2.679998515872431E-2</v>
      </c>
      <c r="E34" s="36">
        <f t="shared" si="4"/>
        <v>1.8805683585802642E-5</v>
      </c>
      <c r="F34" s="36">
        <f t="shared" si="5"/>
        <v>4.3849831838475267E-2</v>
      </c>
      <c r="G34" s="36">
        <f t="shared" si="2"/>
        <v>4.5860821133137747E-2</v>
      </c>
      <c r="H34" s="36">
        <f t="shared" si="6"/>
        <v>2.0000217663830004</v>
      </c>
    </row>
    <row r="35" spans="1:13" x14ac:dyDescent="0.3">
      <c r="A35" s="36" t="s">
        <v>51</v>
      </c>
      <c r="B35" s="36">
        <v>4.1968300000000001E-4</v>
      </c>
      <c r="C35" s="36">
        <v>2.5125399999999999E-6</v>
      </c>
      <c r="D35" s="36">
        <f>lnq_iC8!V11</f>
        <v>4.0899967258878435E-2</v>
      </c>
      <c r="E35" s="36">
        <f t="shared" si="4"/>
        <v>1.7165020959107878E-5</v>
      </c>
      <c r="F35" s="36">
        <f t="shared" si="5"/>
        <v>4.0024244751678283E-2</v>
      </c>
      <c r="G35" s="36">
        <f t="shared" si="2"/>
        <v>4.1692974570305699E-2</v>
      </c>
      <c r="H35" s="36">
        <f t="shared" si="6"/>
        <v>1.8182591280645717</v>
      </c>
    </row>
    <row r="36" spans="1:13" x14ac:dyDescent="0.3">
      <c r="A36" s="36" t="s">
        <v>56</v>
      </c>
      <c r="B36" s="36">
        <v>7.0502399999999995E-4</v>
      </c>
      <c r="C36" s="36">
        <v>2.6573700000000002E-6</v>
      </c>
      <c r="D36" s="36">
        <f>lnq_iC8!V18</f>
        <v>1.2284860561505314E-2</v>
      </c>
      <c r="E36" s="36">
        <f t="shared" si="4"/>
        <v>8.6611215325147213E-6</v>
      </c>
      <c r="F36" s="36">
        <f t="shared" si="5"/>
        <v>2.0195422357318048E-2</v>
      </c>
      <c r="G36" s="36">
        <f t="shared" si="2"/>
        <v>2.0611684021630459E-2</v>
      </c>
      <c r="H36" s="36">
        <f t="shared" si="6"/>
        <v>0.89888963316625925</v>
      </c>
    </row>
    <row r="37" spans="1:13" x14ac:dyDescent="0.3">
      <c r="A37" s="36" t="s">
        <v>57</v>
      </c>
      <c r="B37" s="36">
        <v>5.9316600000000001E-4</v>
      </c>
      <c r="C37" s="36">
        <v>2.6813200000000002E-6</v>
      </c>
      <c r="D37" s="36">
        <f>lnq_iC8!V19</f>
        <v>2.0790350329456843E-3</v>
      </c>
      <c r="E37" s="36">
        <f t="shared" si="4"/>
        <v>1.2332128943522597E-6</v>
      </c>
      <c r="F37" s="36">
        <f t="shared" si="5"/>
        <v>2.8755231253178577E-3</v>
      </c>
      <c r="G37" s="36">
        <f t="shared" si="2"/>
        <v>2.8838156037756671E-3</v>
      </c>
      <c r="H37" s="36">
        <f t="shared" si="6"/>
        <v>0.12576517025375925</v>
      </c>
    </row>
    <row r="38" spans="1:13" x14ac:dyDescent="0.3">
      <c r="A38" s="36" t="s">
        <v>52</v>
      </c>
      <c r="B38" s="36">
        <v>6.3603399999999995E-4</v>
      </c>
      <c r="C38" s="36">
        <v>1.5442899999999999E-6</v>
      </c>
      <c r="D38" s="36">
        <f>lnq_iC8!V20</f>
        <v>8.5939795541503643E-3</v>
      </c>
      <c r="E38" s="36">
        <f t="shared" si="4"/>
        <v>5.4660631917444726E-6</v>
      </c>
      <c r="F38" s="36">
        <f t="shared" si="5"/>
        <v>1.2745399585337356E-2</v>
      </c>
      <c r="G38" s="36">
        <f t="shared" si="2"/>
        <v>1.2909941954166722E-2</v>
      </c>
      <c r="H38" s="36">
        <f t="shared" si="6"/>
        <v>0.56301139563368185</v>
      </c>
    </row>
    <row r="39" spans="1:13" x14ac:dyDescent="0.3">
      <c r="A39" s="36" t="s">
        <v>53</v>
      </c>
      <c r="B39" s="36">
        <v>6.2533499999999998E-4</v>
      </c>
      <c r="C39" s="36">
        <v>3.4135399999999998E-6</v>
      </c>
      <c r="D39" s="36">
        <f>lnq_iC8!V21</f>
        <v>2.0943116868223029E-2</v>
      </c>
      <c r="E39" s="36">
        <f t="shared" si="4"/>
        <v>1.3096463986790247E-5</v>
      </c>
      <c r="F39" s="36">
        <f t="shared" si="5"/>
        <v>3.0537456449227451E-2</v>
      </c>
      <c r="G39" s="36">
        <f t="shared" si="2"/>
        <v>3.1499366997078983E-2</v>
      </c>
      <c r="H39" s="36">
        <f t="shared" si="6"/>
        <v>1.37370893204358</v>
      </c>
    </row>
    <row r="40" spans="1:13" x14ac:dyDescent="0.3">
      <c r="A40" s="36" t="s">
        <v>54</v>
      </c>
      <c r="B40" s="36">
        <v>7.5279199999999996E-4</v>
      </c>
      <c r="C40" s="36">
        <v>1.2695699999999999E-6</v>
      </c>
      <c r="D40" s="36">
        <f>lnq_iC8!V22</f>
        <v>6.3541833145956232E-3</v>
      </c>
      <c r="E40" s="36">
        <f t="shared" si="4"/>
        <v>4.7833783657610684E-6</v>
      </c>
      <c r="F40" s="36">
        <f t="shared" si="5"/>
        <v>1.115356089032438E-2</v>
      </c>
      <c r="G40" s="36">
        <f t="shared" si="2"/>
        <v>1.1279365985649575E-2</v>
      </c>
      <c r="H40" s="36">
        <f t="shared" si="6"/>
        <v>0.49190086276058215</v>
      </c>
    </row>
    <row r="41" spans="1:13" x14ac:dyDescent="0.3">
      <c r="A41" s="36" t="s">
        <v>55</v>
      </c>
      <c r="B41" s="36">
        <v>7.1433499999999997E-4</v>
      </c>
      <c r="C41" s="36">
        <v>3.3379299999999998E-6</v>
      </c>
      <c r="D41" s="36">
        <f>lnq_iC8!V23</f>
        <v>5.3548849766053902E-3</v>
      </c>
      <c r="E41" s="36">
        <f t="shared" si="4"/>
        <v>3.8251817597634111E-6</v>
      </c>
      <c r="F41" s="36">
        <f t="shared" si="5"/>
        <v>8.9193023030473082E-3</v>
      </c>
      <c r="G41" s="36">
        <f t="shared" si="2"/>
        <v>8.9995722081700792E-3</v>
      </c>
      <c r="H41" s="36">
        <f t="shared" si="6"/>
        <v>0.39247749734402076</v>
      </c>
    </row>
    <row r="42" spans="1:13" x14ac:dyDescent="0.3">
      <c r="A42" s="36" t="s">
        <v>58</v>
      </c>
      <c r="B42" s="36">
        <v>5.6985499999999997E-4</v>
      </c>
      <c r="C42" s="36">
        <v>1.0951900000000001E-6</v>
      </c>
      <c r="D42" s="36">
        <f>lnq_iC8!V24</f>
        <v>4.3685082808008515E-4</v>
      </c>
      <c r="E42" s="36">
        <f t="shared" si="4"/>
        <v>2.4894162863557692E-7</v>
      </c>
      <c r="F42" s="36">
        <f t="shared" si="5"/>
        <v>5.8046539512699672E-4</v>
      </c>
      <c r="G42" s="36">
        <f t="shared" si="2"/>
        <v>5.8080253089758495E-4</v>
      </c>
      <c r="H42" s="36">
        <f t="shared" si="6"/>
        <v>2.5329195488960676E-2</v>
      </c>
    </row>
    <row r="43" spans="1:13" x14ac:dyDescent="0.3">
      <c r="D43" s="57" t="s">
        <v>171</v>
      </c>
      <c r="E43" s="57">
        <f>SUM(E25:E42)</f>
        <v>4.2886558049013828E-4</v>
      </c>
    </row>
    <row r="44" spans="1:13" x14ac:dyDescent="0.3">
      <c r="A44" s="58" t="s">
        <v>174</v>
      </c>
      <c r="I44" s="69"/>
      <c r="J44" s="69"/>
      <c r="K44" s="69"/>
      <c r="L44" s="69"/>
      <c r="M44" s="69"/>
    </row>
    <row r="45" spans="1:13" x14ac:dyDescent="0.3">
      <c r="B45" s="36" t="s">
        <v>205</v>
      </c>
      <c r="C45" s="36" t="s">
        <v>78</v>
      </c>
      <c r="D45" s="36" t="s">
        <v>73</v>
      </c>
      <c r="E45" s="36" t="s">
        <v>79</v>
      </c>
      <c r="F45" s="36" t="s">
        <v>80</v>
      </c>
      <c r="G45" s="36" t="s">
        <v>74</v>
      </c>
      <c r="H45" s="36" t="s">
        <v>75</v>
      </c>
    </row>
    <row r="46" spans="1:13" x14ac:dyDescent="0.3">
      <c r="A46" s="36" t="s">
        <v>41</v>
      </c>
      <c r="B46" s="36">
        <v>7.3317E-4</v>
      </c>
      <c r="C46" s="36">
        <v>3.17719E-6</v>
      </c>
      <c r="D46" s="36">
        <f>lnq_iC8!V7</f>
        <v>7.3324617789513963E-2</v>
      </c>
      <c r="E46" s="36">
        <f t="shared" ref="E46:E63" si="7">D46*B46</f>
        <v>5.3759410024737949E-5</v>
      </c>
      <c r="F46" s="36">
        <f t="shared" ref="F46:F63" si="8">E46/$E$64</f>
        <v>0.18690284611269248</v>
      </c>
      <c r="G46" s="36">
        <f t="shared" si="2"/>
        <v>0.22986533063009168</v>
      </c>
      <c r="H46" s="36">
        <f>G46/$G$46</f>
        <v>1</v>
      </c>
    </row>
    <row r="47" spans="1:13" x14ac:dyDescent="0.3">
      <c r="A47" s="36" t="s">
        <v>42</v>
      </c>
      <c r="B47" s="36">
        <v>4.8607300000000001E-4</v>
      </c>
      <c r="C47" s="36">
        <v>3.95622E-6</v>
      </c>
      <c r="D47" s="36">
        <f>lnq_iC8!V8</f>
        <v>0.15364892278062556</v>
      </c>
      <c r="E47" s="36">
        <f t="shared" si="7"/>
        <v>7.4684592842747013E-5</v>
      </c>
      <c r="F47" s="36">
        <f t="shared" si="8"/>
        <v>0.25965245817715948</v>
      </c>
      <c r="G47" s="36">
        <f t="shared" si="2"/>
        <v>0.35071698561713105</v>
      </c>
      <c r="H47" s="36">
        <f t="shared" ref="H47:H63" si="9">G47/$G$46</f>
        <v>1.5257498147100688</v>
      </c>
    </row>
    <row r="48" spans="1:13" x14ac:dyDescent="0.3">
      <c r="A48" s="36" t="s">
        <v>43</v>
      </c>
      <c r="B48" s="36">
        <v>3.4017900000000002E-4</v>
      </c>
      <c r="C48" s="36">
        <v>2.3279499999999999E-6</v>
      </c>
      <c r="D48" s="36">
        <f>lnq_iC8!V9</f>
        <v>0.17424845120611884</v>
      </c>
      <c r="E48" s="36">
        <f t="shared" si="7"/>
        <v>5.9275663882846304E-5</v>
      </c>
      <c r="F48" s="36">
        <f t="shared" si="8"/>
        <v>0.20608094991788944</v>
      </c>
      <c r="G48" s="36">
        <f t="shared" si="2"/>
        <v>0.25957425999108558</v>
      </c>
      <c r="H48" s="36">
        <f t="shared" si="9"/>
        <v>1.1292449334554182</v>
      </c>
    </row>
    <row r="49" spans="1:8" x14ac:dyDescent="0.3">
      <c r="A49" s="36" t="s">
        <v>44</v>
      </c>
      <c r="B49" s="36">
        <v>2.3251000000000001E-4</v>
      </c>
      <c r="C49" s="36">
        <v>1.6419300000000001E-6</v>
      </c>
      <c r="D49" s="36">
        <f>lnq_iC8!V10</f>
        <v>7.078655453004061E-2</v>
      </c>
      <c r="E49" s="36">
        <f t="shared" si="7"/>
        <v>1.6458581793779742E-5</v>
      </c>
      <c r="F49" s="36">
        <f t="shared" si="8"/>
        <v>5.7220787557386736E-2</v>
      </c>
      <c r="G49" s="36">
        <f t="shared" si="2"/>
        <v>6.0693730623456815E-2</v>
      </c>
      <c r="H49" s="36">
        <f t="shared" si="9"/>
        <v>0.264040385982032</v>
      </c>
    </row>
    <row r="50" spans="1:8" x14ac:dyDescent="0.3">
      <c r="A50" s="36" t="s">
        <v>45</v>
      </c>
      <c r="B50" s="36">
        <v>7.9551500000000006E-5</v>
      </c>
      <c r="C50" s="36">
        <v>5.1870800000000001E-7</v>
      </c>
      <c r="D50" s="36">
        <f>lnq_iC8!V12</f>
        <v>7.7109088710148904E-2</v>
      </c>
      <c r="E50" s="36">
        <f t="shared" si="7"/>
        <v>6.1341436705254108E-6</v>
      </c>
      <c r="F50" s="36">
        <f t="shared" si="8"/>
        <v>2.1326292642679462E-2</v>
      </c>
      <c r="G50" s="36">
        <f t="shared" si="2"/>
        <v>2.179101418823862E-2</v>
      </c>
      <c r="H50" s="36">
        <f t="shared" si="9"/>
        <v>9.4799046591787159E-2</v>
      </c>
    </row>
    <row r="51" spans="1:8" x14ac:dyDescent="0.3">
      <c r="A51" s="36" t="s">
        <v>46</v>
      </c>
      <c r="B51" s="36">
        <v>1.62411E-4</v>
      </c>
      <c r="C51" s="36">
        <v>1.49604E-6</v>
      </c>
      <c r="D51" s="36">
        <f>lnq_iC8!V13</f>
        <v>5.7879893467443821E-2</v>
      </c>
      <c r="E51" s="36">
        <f t="shared" si="7"/>
        <v>9.4003313779410191E-6</v>
      </c>
      <c r="F51" s="36">
        <f t="shared" si="8"/>
        <v>3.2681695876705982E-2</v>
      </c>
      <c r="G51" s="36">
        <f t="shared" si="2"/>
        <v>3.3785875587587749E-2</v>
      </c>
      <c r="H51" s="36">
        <f t="shared" si="9"/>
        <v>0.14698117151888951</v>
      </c>
    </row>
    <row r="52" spans="1:8" x14ac:dyDescent="0.3">
      <c r="A52" s="36" t="s">
        <v>47</v>
      </c>
      <c r="B52" s="36">
        <v>2.04198E-4</v>
      </c>
      <c r="C52" s="36">
        <v>9.68664E-7</v>
      </c>
      <c r="D52" s="36">
        <f>lnq_iC8!V14</f>
        <v>0.12375129152340331</v>
      </c>
      <c r="E52" s="36">
        <f t="shared" si="7"/>
        <v>2.5269766226495909E-5</v>
      </c>
      <c r="F52" s="36">
        <f t="shared" si="8"/>
        <v>8.7854223589156663E-2</v>
      </c>
      <c r="G52" s="36">
        <f t="shared" si="2"/>
        <v>9.6315990120405801E-2</v>
      </c>
      <c r="H52" s="36">
        <f t="shared" si="9"/>
        <v>0.41901051305297221</v>
      </c>
    </row>
    <row r="53" spans="1:8" x14ac:dyDescent="0.3">
      <c r="A53" s="36" t="s">
        <v>48</v>
      </c>
      <c r="B53" s="36">
        <v>2.9831600000000002E-4</v>
      </c>
      <c r="C53" s="36">
        <v>1.07521E-6</v>
      </c>
      <c r="D53" s="36">
        <f>lnq_iC8!V15</f>
        <v>9.8177785432611769E-2</v>
      </c>
      <c r="E53" s="36">
        <f t="shared" si="7"/>
        <v>2.9288004239115015E-5</v>
      </c>
      <c r="F53" s="36">
        <f t="shared" si="8"/>
        <v>0.10182424522018145</v>
      </c>
      <c r="G53" s="36">
        <f t="shared" si="2"/>
        <v>0.11336783995593706</v>
      </c>
      <c r="H53" s="36">
        <f t="shared" si="9"/>
        <v>0.4931924255179353</v>
      </c>
    </row>
    <row r="54" spans="1:8" x14ac:dyDescent="0.3">
      <c r="A54" s="36" t="s">
        <v>49</v>
      </c>
      <c r="B54" s="36">
        <v>3.8881100000000003E-5</v>
      </c>
      <c r="C54" s="36">
        <v>3.5603500000000002E-7</v>
      </c>
      <c r="D54" s="36">
        <f>lnq_iC8!V16</f>
        <v>4.7326531006384905E-2</v>
      </c>
      <c r="E54" s="36">
        <f t="shared" si="7"/>
        <v>1.8401075847123523E-6</v>
      </c>
      <c r="F54" s="36">
        <f t="shared" si="8"/>
        <v>6.397416649067243E-3</v>
      </c>
      <c r="G54" s="36">
        <f t="shared" si="2"/>
        <v>6.4386071013341206E-3</v>
      </c>
      <c r="H54" s="36">
        <f t="shared" si="9"/>
        <v>2.8010344507738663E-2</v>
      </c>
    </row>
    <row r="55" spans="1:8" x14ac:dyDescent="0.3">
      <c r="A55" s="36" t="s">
        <v>50</v>
      </c>
      <c r="B55" s="36">
        <v>1.49789E-4</v>
      </c>
      <c r="C55" s="36">
        <v>1.16742E-6</v>
      </c>
      <c r="D55" s="36">
        <f>lnq_iC8!V17</f>
        <v>2.679998515872431E-2</v>
      </c>
      <c r="E55" s="36">
        <f t="shared" si="7"/>
        <v>4.0143429769401556E-6</v>
      </c>
      <c r="F55" s="36">
        <f t="shared" si="8"/>
        <v>1.3956479941229991E-2</v>
      </c>
      <c r="G55" s="36">
        <f t="shared" si="2"/>
        <v>1.4154020240808599E-2</v>
      </c>
      <c r="H55" s="36">
        <f t="shared" si="9"/>
        <v>6.1575271929918844E-2</v>
      </c>
    </row>
    <row r="56" spans="1:8" x14ac:dyDescent="0.3">
      <c r="A56" s="36" t="s">
        <v>51</v>
      </c>
      <c r="B56" s="36">
        <v>1.38391E-4</v>
      </c>
      <c r="C56" s="36">
        <v>1.69298E-6</v>
      </c>
      <c r="D56" s="36">
        <f>lnq_iC8!V11</f>
        <v>4.0899967258878435E-2</v>
      </c>
      <c r="E56" s="36">
        <f t="shared" si="7"/>
        <v>5.660187368923445E-6</v>
      </c>
      <c r="F56" s="36">
        <f t="shared" si="8"/>
        <v>1.9678510762973372E-2</v>
      </c>
      <c r="G56" s="36">
        <f t="shared" si="2"/>
        <v>2.0073527897760294E-2</v>
      </c>
      <c r="H56" s="36">
        <f t="shared" si="9"/>
        <v>8.732734006792614E-2</v>
      </c>
    </row>
    <row r="57" spans="1:8" x14ac:dyDescent="0.3">
      <c r="A57" s="36" t="s">
        <v>56</v>
      </c>
      <c r="B57" s="36">
        <v>4.4876100000000002E-5</v>
      </c>
      <c r="C57" s="36">
        <v>5.8455600000000004E-7</v>
      </c>
      <c r="D57" s="36">
        <f>lnq_iC8!V18</f>
        <v>1.2284860561505314E-2</v>
      </c>
      <c r="E57" s="36">
        <f t="shared" si="7"/>
        <v>5.5129663104416861E-7</v>
      </c>
      <c r="F57" s="36">
        <f t="shared" si="8"/>
        <v>1.9166674140783841E-3</v>
      </c>
      <c r="G57" s="36">
        <f t="shared" si="2"/>
        <v>1.9203480826721297E-3</v>
      </c>
      <c r="H57" s="36">
        <f t="shared" si="9"/>
        <v>8.3542310508861791E-3</v>
      </c>
    </row>
    <row r="58" spans="1:8" x14ac:dyDescent="0.3">
      <c r="A58" s="36" t="s">
        <v>57</v>
      </c>
      <c r="B58" s="36">
        <v>2.27681E-5</v>
      </c>
      <c r="C58" s="36">
        <v>4.6881199999999998E-7</v>
      </c>
      <c r="D58" s="36">
        <f>lnq_iC8!V19</f>
        <v>2.0790350329456843E-3</v>
      </c>
      <c r="E58" s="36">
        <f t="shared" si="7"/>
        <v>4.7335677533610634E-8</v>
      </c>
      <c r="F58" s="36">
        <f t="shared" si="8"/>
        <v>1.645697534558758E-4</v>
      </c>
      <c r="G58" s="36">
        <f t="shared" si="2"/>
        <v>1.6459684111743813E-4</v>
      </c>
      <c r="H58" s="36">
        <f t="shared" si="9"/>
        <v>7.1605770503214267E-4</v>
      </c>
    </row>
    <row r="59" spans="1:8" x14ac:dyDescent="0.3">
      <c r="A59" s="36" t="s">
        <v>52</v>
      </c>
      <c r="B59" s="36">
        <v>2.6091399999999999E-5</v>
      </c>
      <c r="C59" s="36">
        <v>4.9372099999999998E-7</v>
      </c>
      <c r="D59" s="36">
        <f>lnq_iC8!V20</f>
        <v>8.5939795541503643E-3</v>
      </c>
      <c r="E59" s="36">
        <f t="shared" si="7"/>
        <v>2.242289581391588E-7</v>
      </c>
      <c r="F59" s="36">
        <f t="shared" si="8"/>
        <v>7.7956641335549782E-4</v>
      </c>
      <c r="G59" s="36">
        <f t="shared" si="2"/>
        <v>7.8017461127900367E-4</v>
      </c>
      <c r="H59" s="36">
        <f t="shared" si="9"/>
        <v>3.3940508085340249E-3</v>
      </c>
    </row>
    <row r="60" spans="1:8" x14ac:dyDescent="0.3">
      <c r="A60" s="36" t="s">
        <v>53</v>
      </c>
      <c r="B60" s="36">
        <v>3.9388199999999997E-5</v>
      </c>
      <c r="C60" s="36">
        <v>6.6191499999999996E-7</v>
      </c>
      <c r="D60" s="36">
        <f>lnq_iC8!V21</f>
        <v>2.0943116868223029E-2</v>
      </c>
      <c r="E60" s="36">
        <f t="shared" si="7"/>
        <v>8.2491167582894226E-7</v>
      </c>
      <c r="F60" s="36">
        <f t="shared" si="8"/>
        <v>2.8679321430996598E-3</v>
      </c>
      <c r="G60" s="36">
        <f t="shared" si="2"/>
        <v>2.8761808345644747E-3</v>
      </c>
      <c r="H60" s="36">
        <f t="shared" si="9"/>
        <v>1.251246034658849E-2</v>
      </c>
    </row>
    <row r="61" spans="1:8" x14ac:dyDescent="0.3">
      <c r="A61" s="36" t="s">
        <v>54</v>
      </c>
      <c r="B61" s="36">
        <v>1.8272699999999999E-5</v>
      </c>
      <c r="C61" s="36">
        <v>1.5959399999999999E-7</v>
      </c>
      <c r="D61" s="36">
        <f>lnq_iC8!V22</f>
        <v>6.3541833145956232E-3</v>
      </c>
      <c r="E61" s="36">
        <f t="shared" si="7"/>
        <v>1.1610808545261143E-7</v>
      </c>
      <c r="F61" s="36">
        <f t="shared" si="8"/>
        <v>4.0366759266522595E-4</v>
      </c>
      <c r="G61" s="36">
        <f t="shared" si="2"/>
        <v>4.0383060599379197E-4</v>
      </c>
      <c r="H61" s="36">
        <f t="shared" si="9"/>
        <v>1.7568138913634263E-3</v>
      </c>
    </row>
    <row r="62" spans="1:8" x14ac:dyDescent="0.3">
      <c r="A62" s="36" t="s">
        <v>55</v>
      </c>
      <c r="B62" s="36">
        <v>1.5468399999999999E-5</v>
      </c>
      <c r="C62" s="36">
        <v>3.3100300000000002E-7</v>
      </c>
      <c r="D62" s="36">
        <f>lnq_iC8!V23</f>
        <v>5.3548849766053902E-3</v>
      </c>
      <c r="E62" s="36">
        <f t="shared" si="7"/>
        <v>8.2831502772122813E-8</v>
      </c>
      <c r="F62" s="36">
        <f t="shared" si="8"/>
        <v>2.879764418690083E-4</v>
      </c>
      <c r="G62" s="36">
        <f t="shared" si="2"/>
        <v>2.8805939618896972E-4</v>
      </c>
      <c r="H62" s="36">
        <f t="shared" si="9"/>
        <v>1.2531659097931834E-3</v>
      </c>
    </row>
    <row r="63" spans="1:8" x14ac:dyDescent="0.3">
      <c r="A63" s="36" t="s">
        <v>58</v>
      </c>
      <c r="B63" s="36">
        <v>2.44525E-6</v>
      </c>
      <c r="C63" s="36">
        <v>4.1994200000000003E-8</v>
      </c>
      <c r="D63" s="36">
        <f>lnq_iC8!V24</f>
        <v>4.3685082808008515E-4</v>
      </c>
      <c r="E63" s="36">
        <f t="shared" si="7"/>
        <v>1.0682094873628282E-9</v>
      </c>
      <c r="F63" s="36">
        <f t="shared" si="8"/>
        <v>3.7137943541571818E-6</v>
      </c>
      <c r="G63" s="36">
        <f t="shared" si="2"/>
        <v>3.7138081464769084E-6</v>
      </c>
      <c r="H63" s="36">
        <f t="shared" si="9"/>
        <v>1.6156451850728697E-5</v>
      </c>
    </row>
    <row r="64" spans="1:8" x14ac:dyDescent="0.3">
      <c r="D64" s="57" t="s">
        <v>171</v>
      </c>
      <c r="E64" s="57">
        <f>SUM(E46:E63)</f>
        <v>2.8763291272902226E-4</v>
      </c>
    </row>
    <row r="65" spans="1:13" x14ac:dyDescent="0.3">
      <c r="A65" s="58" t="s">
        <v>175</v>
      </c>
      <c r="I65" s="69"/>
      <c r="J65" s="69"/>
      <c r="K65" s="69"/>
      <c r="L65" s="69"/>
      <c r="M65" s="69"/>
    </row>
    <row r="66" spans="1:13" x14ac:dyDescent="0.3">
      <c r="B66" s="36" t="s">
        <v>205</v>
      </c>
      <c r="C66" s="36" t="s">
        <v>78</v>
      </c>
      <c r="D66" s="36" t="s">
        <v>73</v>
      </c>
      <c r="E66" s="36" t="s">
        <v>79</v>
      </c>
      <c r="F66" s="36" t="s">
        <v>80</v>
      </c>
      <c r="G66" s="36" t="s">
        <v>74</v>
      </c>
      <c r="H66" s="36" t="s">
        <v>75</v>
      </c>
    </row>
    <row r="67" spans="1:13" x14ac:dyDescent="0.3">
      <c r="A67" s="36" t="s">
        <v>41</v>
      </c>
      <c r="B67" s="36">
        <v>2.3116900000000001E-4</v>
      </c>
      <c r="C67" s="36">
        <v>3.50235E-6</v>
      </c>
      <c r="D67" s="36">
        <f>lnq_iC8!V7</f>
        <v>7.3324617789513963E-2</v>
      </c>
      <c r="E67" s="36">
        <f t="shared" ref="E67:E84" si="10">D67*B67</f>
        <v>1.6950378569784155E-5</v>
      </c>
      <c r="F67" s="36">
        <f t="shared" ref="F67:F84" si="11">E67/$E$85</f>
        <v>0.24325111495410878</v>
      </c>
      <c r="G67" s="36">
        <f t="shared" si="2"/>
        <v>0.32144231694422304</v>
      </c>
      <c r="H67" s="36">
        <f>G67/$G$67</f>
        <v>1</v>
      </c>
    </row>
    <row r="68" spans="1:13" x14ac:dyDescent="0.3">
      <c r="A68" s="36" t="s">
        <v>42</v>
      </c>
      <c r="B68" s="36">
        <v>9.5724199999999994E-5</v>
      </c>
      <c r="C68" s="36">
        <v>1.4374899999999999E-6</v>
      </c>
      <c r="D68" s="36">
        <f>lnq_iC8!V8</f>
        <v>0.15364892278062556</v>
      </c>
      <c r="E68" s="36">
        <f t="shared" si="10"/>
        <v>1.4707920214037157E-5</v>
      </c>
      <c r="F68" s="36">
        <f t="shared" si="11"/>
        <v>0.21107009356701176</v>
      </c>
      <c r="G68" s="36">
        <f t="shared" si="2"/>
        <v>0.26753972925342523</v>
      </c>
      <c r="H68" s="36">
        <f t="shared" ref="H68:H84" si="12">G68/$G$67</f>
        <v>0.83231023157367601</v>
      </c>
    </row>
    <row r="69" spans="1:13" x14ac:dyDescent="0.3">
      <c r="A69" s="36" t="s">
        <v>43</v>
      </c>
      <c r="B69" s="36">
        <v>9.734E-5</v>
      </c>
      <c r="C69" s="36">
        <v>1.86376E-6</v>
      </c>
      <c r="D69" s="36">
        <f>lnq_iC8!V9</f>
        <v>0.17424845120611884</v>
      </c>
      <c r="E69" s="36">
        <f t="shared" si="10"/>
        <v>1.6961344240403607E-5</v>
      </c>
      <c r="F69" s="36">
        <f t="shared" si="11"/>
        <v>0.24340848085560884</v>
      </c>
      <c r="G69" s="36">
        <f t="shared" ref="G69:G132" si="13">F69/(1-F69)</f>
        <v>0.32171716797839989</v>
      </c>
      <c r="H69" s="36">
        <f t="shared" si="12"/>
        <v>1.0008550555408813</v>
      </c>
    </row>
    <row r="70" spans="1:13" x14ac:dyDescent="0.3">
      <c r="A70" s="36" t="s">
        <v>44</v>
      </c>
      <c r="B70" s="36">
        <v>9.6878099999999997E-5</v>
      </c>
      <c r="C70" s="36">
        <v>1.7559199999999999E-6</v>
      </c>
      <c r="D70" s="36">
        <f>lnq_iC8!V10</f>
        <v>7.078655453004061E-2</v>
      </c>
      <c r="E70" s="36">
        <f t="shared" si="10"/>
        <v>6.8576669084167269E-6</v>
      </c>
      <c r="F70" s="36">
        <f t="shared" si="11"/>
        <v>9.8412853411421294E-2</v>
      </c>
      <c r="G70" s="36">
        <f t="shared" si="13"/>
        <v>0.10915512026074839</v>
      </c>
      <c r="H70" s="36">
        <f t="shared" si="12"/>
        <v>0.33957918577251012</v>
      </c>
    </row>
    <row r="71" spans="1:13" x14ac:dyDescent="0.3">
      <c r="A71" s="36" t="s">
        <v>45</v>
      </c>
      <c r="B71" s="36">
        <v>2.0415500000000001E-5</v>
      </c>
      <c r="C71" s="36">
        <v>5.0168799999999999E-7</v>
      </c>
      <c r="D71" s="36">
        <f>lnq_iC8!V12</f>
        <v>7.7109088710148904E-2</v>
      </c>
      <c r="E71" s="36">
        <f t="shared" si="10"/>
        <v>1.574220600562045E-6</v>
      </c>
      <c r="F71" s="36">
        <f t="shared" si="11"/>
        <v>2.2591289905056107E-2</v>
      </c>
      <c r="G71" s="36">
        <f t="shared" si="13"/>
        <v>2.3113452613760344E-2</v>
      </c>
      <c r="H71" s="36">
        <f t="shared" si="12"/>
        <v>7.190544429086794E-2</v>
      </c>
    </row>
    <row r="72" spans="1:13" x14ac:dyDescent="0.3">
      <c r="A72" s="36" t="s">
        <v>46</v>
      </c>
      <c r="B72" s="36">
        <v>3.6390000000000002E-5</v>
      </c>
      <c r="C72" s="36">
        <v>1.2864699999999999E-6</v>
      </c>
      <c r="D72" s="36">
        <f>lnq_iC8!V13</f>
        <v>5.7879893467443821E-2</v>
      </c>
      <c r="E72" s="36">
        <f t="shared" si="10"/>
        <v>2.1062493232802808E-6</v>
      </c>
      <c r="F72" s="36">
        <f t="shared" si="11"/>
        <v>3.0226315840082715E-2</v>
      </c>
      <c r="G72" s="36">
        <f t="shared" si="13"/>
        <v>3.1168422420398804E-2</v>
      </c>
      <c r="H72" s="36">
        <f t="shared" si="12"/>
        <v>9.696427874431722E-2</v>
      </c>
    </row>
    <row r="73" spans="1:13" x14ac:dyDescent="0.3">
      <c r="A73" s="36" t="s">
        <v>47</v>
      </c>
      <c r="B73" s="36">
        <v>3.2016400000000001E-5</v>
      </c>
      <c r="C73" s="36">
        <v>7.4486400000000002E-7</v>
      </c>
      <c r="D73" s="36">
        <f>lnq_iC8!V14</f>
        <v>0.12375129152340331</v>
      </c>
      <c r="E73" s="36">
        <f t="shared" si="10"/>
        <v>3.9620708499298899E-6</v>
      </c>
      <c r="F73" s="36">
        <f t="shared" si="11"/>
        <v>5.6858798038331472E-2</v>
      </c>
      <c r="G73" s="36">
        <f t="shared" si="13"/>
        <v>6.0286622957484097E-2</v>
      </c>
      <c r="H73" s="36">
        <f t="shared" si="12"/>
        <v>0.18755036216325272</v>
      </c>
    </row>
    <row r="74" spans="1:13" x14ac:dyDescent="0.3">
      <c r="A74" s="36" t="s">
        <v>48</v>
      </c>
      <c r="B74" s="36">
        <v>2.31622E-5</v>
      </c>
      <c r="C74" s="36">
        <v>5.8079499999999998E-7</v>
      </c>
      <c r="D74" s="36">
        <f>lnq_iC8!V15</f>
        <v>9.8177785432611769E-2</v>
      </c>
      <c r="E74" s="36">
        <f t="shared" si="10"/>
        <v>2.2740135017472405E-6</v>
      </c>
      <c r="F74" s="36">
        <f t="shared" si="11"/>
        <v>3.2633862272950835E-2</v>
      </c>
      <c r="G74" s="36">
        <f t="shared" si="13"/>
        <v>3.3734757709865969E-2</v>
      </c>
      <c r="H74" s="36">
        <f t="shared" si="12"/>
        <v>0.10494809155982923</v>
      </c>
    </row>
    <row r="75" spans="1:13" x14ac:dyDescent="0.3">
      <c r="A75" s="36" t="s">
        <v>49</v>
      </c>
      <c r="B75" s="36">
        <v>7.9008900000000002E-6</v>
      </c>
      <c r="C75" s="36">
        <v>3.5251900000000001E-7</v>
      </c>
      <c r="D75" s="36">
        <f>lnq_iC8!V16</f>
        <v>4.7326531006384905E-2</v>
      </c>
      <c r="E75" s="36">
        <f t="shared" si="10"/>
        <v>3.7392171556303644E-7</v>
      </c>
      <c r="F75" s="36">
        <f t="shared" si="11"/>
        <v>5.366067420960261E-3</v>
      </c>
      <c r="G75" s="36">
        <f t="shared" si="13"/>
        <v>5.3950174483252313E-3</v>
      </c>
      <c r="H75" s="36">
        <f t="shared" si="12"/>
        <v>1.6783780989425172E-2</v>
      </c>
    </row>
    <row r="76" spans="1:13" x14ac:dyDescent="0.3">
      <c r="A76" s="36" t="s">
        <v>50</v>
      </c>
      <c r="B76" s="36">
        <v>2.15551E-5</v>
      </c>
      <c r="C76" s="36">
        <v>1.56871E-6</v>
      </c>
      <c r="D76" s="36">
        <f>lnq_iC8!V17</f>
        <v>2.679998515872431E-2</v>
      </c>
      <c r="E76" s="36">
        <f t="shared" si="10"/>
        <v>5.7767636009481835E-7</v>
      </c>
      <c r="F76" s="36">
        <f t="shared" si="11"/>
        <v>8.2901050320013693E-3</v>
      </c>
      <c r="G76" s="36">
        <f t="shared" si="13"/>
        <v>8.3594053806117178E-3</v>
      </c>
      <c r="H76" s="36">
        <f t="shared" si="12"/>
        <v>2.600592684896012E-2</v>
      </c>
    </row>
    <row r="77" spans="1:13" x14ac:dyDescent="0.3">
      <c r="A77" s="36" t="s">
        <v>51</v>
      </c>
      <c r="B77" s="36">
        <v>7.6394299999999995E-5</v>
      </c>
      <c r="C77" s="36">
        <v>3.7735299999999999E-6</v>
      </c>
      <c r="D77" s="36">
        <f>lnq_iC8!V11</f>
        <v>4.0899967258878435E-2</v>
      </c>
      <c r="E77" s="36">
        <f t="shared" si="10"/>
        <v>3.1245243687649366E-6</v>
      </c>
      <c r="F77" s="36">
        <f t="shared" si="11"/>
        <v>4.4839354665400379E-2</v>
      </c>
      <c r="G77" s="36">
        <f t="shared" si="13"/>
        <v>4.69443071010247E-2</v>
      </c>
      <c r="H77" s="36">
        <f t="shared" si="12"/>
        <v>0.14604271008029884</v>
      </c>
    </row>
    <row r="78" spans="1:13" x14ac:dyDescent="0.3">
      <c r="A78" s="36" t="s">
        <v>56</v>
      </c>
      <c r="B78" s="36">
        <v>1.2588199999999999E-5</v>
      </c>
      <c r="C78" s="36">
        <v>8.9496499999999999E-7</v>
      </c>
      <c r="D78" s="36">
        <f>lnq_iC8!V18</f>
        <v>1.2284860561505314E-2</v>
      </c>
      <c r="E78" s="36">
        <f t="shared" si="10"/>
        <v>1.5464428172034118E-7</v>
      </c>
      <c r="F78" s="36">
        <f t="shared" si="11"/>
        <v>2.2192657110801811E-3</v>
      </c>
      <c r="G78" s="36">
        <f t="shared" si="13"/>
        <v>2.2242018058824986E-3</v>
      </c>
      <c r="H78" s="36">
        <f t="shared" si="12"/>
        <v>6.9194430497725792E-3</v>
      </c>
    </row>
    <row r="79" spans="1:13" x14ac:dyDescent="0.3">
      <c r="A79" s="36" t="s">
        <v>57</v>
      </c>
      <c r="B79" s="36">
        <v>4.3367499999999996E-6</v>
      </c>
      <c r="C79" s="36">
        <v>2.6220000000000001E-7</v>
      </c>
      <c r="D79" s="36">
        <f>lnq_iC8!V19</f>
        <v>2.0790350329456843E-3</v>
      </c>
      <c r="E79" s="36">
        <f t="shared" si="10"/>
        <v>9.0162551791271955E-9</v>
      </c>
      <c r="F79" s="36">
        <f t="shared" si="11"/>
        <v>1.2939027385164628E-4</v>
      </c>
      <c r="G79" s="36">
        <f t="shared" si="13"/>
        <v>1.2940701786112564E-4</v>
      </c>
      <c r="H79" s="36">
        <f t="shared" si="12"/>
        <v>4.0258239515981483E-4</v>
      </c>
    </row>
    <row r="80" spans="1:13" x14ac:dyDescent="0.3">
      <c r="A80" s="36" t="s">
        <v>52</v>
      </c>
      <c r="B80" s="36">
        <v>1.1880399999999999E-6</v>
      </c>
      <c r="C80" s="36">
        <v>7.952E-8</v>
      </c>
      <c r="D80" s="36">
        <f>lnq_iC8!V20</f>
        <v>8.5939795541503643E-3</v>
      </c>
      <c r="E80" s="36">
        <f t="shared" si="10"/>
        <v>1.0209991469512798E-8</v>
      </c>
      <c r="F80" s="36">
        <f t="shared" si="11"/>
        <v>1.4652131799924476E-4</v>
      </c>
      <c r="G80" s="36">
        <f t="shared" si="13"/>
        <v>1.4654278964192638E-4</v>
      </c>
      <c r="H80" s="36">
        <f t="shared" si="12"/>
        <v>4.5589140544726294E-4</v>
      </c>
    </row>
    <row r="81" spans="1:13" x14ac:dyDescent="0.3">
      <c r="A81" s="36" t="s">
        <v>53</v>
      </c>
      <c r="B81" s="36">
        <v>8.1260399999999996E-7</v>
      </c>
      <c r="C81" s="36">
        <v>1.01646E-7</v>
      </c>
      <c r="D81" s="36">
        <f>lnq_iC8!V21</f>
        <v>2.0943116868223029E-2</v>
      </c>
      <c r="E81" s="36">
        <f t="shared" si="10"/>
        <v>1.7018460539585506E-8</v>
      </c>
      <c r="F81" s="36">
        <f t="shared" si="11"/>
        <v>2.4422814416878204E-4</v>
      </c>
      <c r="G81" s="36">
        <f t="shared" si="13"/>
        <v>2.4428780612631532E-4</v>
      </c>
      <c r="H81" s="36">
        <f t="shared" si="12"/>
        <v>7.5997400855191185E-4</v>
      </c>
    </row>
    <row r="82" spans="1:13" x14ac:dyDescent="0.3">
      <c r="A82" s="36" t="s">
        <v>54</v>
      </c>
      <c r="B82" s="36">
        <v>8.6115100000000003E-7</v>
      </c>
      <c r="C82" s="36">
        <v>1.06152E-7</v>
      </c>
      <c r="D82" s="36">
        <f>lnq_iC8!V22</f>
        <v>6.3541833145956232E-3</v>
      </c>
      <c r="E82" s="36">
        <f t="shared" si="10"/>
        <v>5.471911315547336E-9</v>
      </c>
      <c r="F82" s="36">
        <f t="shared" si="11"/>
        <v>7.8526182937862436E-5</v>
      </c>
      <c r="G82" s="36">
        <f t="shared" si="13"/>
        <v>7.8532349783528083E-5</v>
      </c>
      <c r="H82" s="36">
        <f t="shared" si="12"/>
        <v>2.4431241825933917E-4</v>
      </c>
    </row>
    <row r="83" spans="1:13" x14ac:dyDescent="0.3">
      <c r="A83" s="36" t="s">
        <v>55</v>
      </c>
      <c r="B83" s="36">
        <v>2.9950000000000001E-6</v>
      </c>
      <c r="C83" s="36">
        <v>3.4262599999999999E-7</v>
      </c>
      <c r="D83" s="36">
        <f>lnq_iC8!V23</f>
        <v>5.3548849766053902E-3</v>
      </c>
      <c r="E83" s="36">
        <f t="shared" si="10"/>
        <v>1.6037880504933144E-8</v>
      </c>
      <c r="F83" s="36">
        <f t="shared" si="11"/>
        <v>2.3015605806469197E-4</v>
      </c>
      <c r="G83" s="36">
        <f t="shared" si="13"/>
        <v>2.3020904207034571E-4</v>
      </c>
      <c r="H83" s="36">
        <f t="shared" si="12"/>
        <v>7.1617528226780352E-4</v>
      </c>
    </row>
    <row r="84" spans="1:13" x14ac:dyDescent="0.3">
      <c r="A84" s="36" t="s">
        <v>58</v>
      </c>
      <c r="B84" s="36">
        <v>5.7046800000000005E-7</v>
      </c>
      <c r="C84" s="36">
        <v>2.6055500000000001E-8</v>
      </c>
      <c r="D84" s="36">
        <f>lnq_iC8!V24</f>
        <v>4.3685082808008515E-4</v>
      </c>
      <c r="E84" s="36">
        <f t="shared" si="10"/>
        <v>2.4920941819319002E-10</v>
      </c>
      <c r="F84" s="36">
        <f t="shared" si="11"/>
        <v>3.5763489637110903E-6</v>
      </c>
      <c r="G84" s="36">
        <f t="shared" si="13"/>
        <v>3.5763617540287434E-6</v>
      </c>
      <c r="H84" s="36">
        <f t="shared" si="12"/>
        <v>1.1125983000705277E-5</v>
      </c>
    </row>
    <row r="85" spans="1:13" x14ac:dyDescent="0.3">
      <c r="D85" s="57" t="s">
        <v>171</v>
      </c>
      <c r="E85" s="57">
        <f>SUM(E67:E84)</f>
        <v>6.9682634642731137E-5</v>
      </c>
    </row>
    <row r="86" spans="1:13" x14ac:dyDescent="0.3">
      <c r="A86" s="58" t="s">
        <v>176</v>
      </c>
      <c r="I86" s="69"/>
      <c r="J86" s="69"/>
      <c r="K86" s="69"/>
      <c r="L86" s="69"/>
      <c r="M86" s="69"/>
    </row>
    <row r="87" spans="1:13" x14ac:dyDescent="0.3">
      <c r="B87" s="36" t="s">
        <v>205</v>
      </c>
      <c r="C87" s="36" t="s">
        <v>78</v>
      </c>
      <c r="D87" s="36" t="s">
        <v>73</v>
      </c>
      <c r="E87" s="36" t="s">
        <v>79</v>
      </c>
      <c r="F87" s="36" t="s">
        <v>80</v>
      </c>
      <c r="G87" s="36" t="s">
        <v>74</v>
      </c>
      <c r="H87" s="36" t="s">
        <v>75</v>
      </c>
    </row>
    <row r="88" spans="1:13" x14ac:dyDescent="0.3">
      <c r="A88" s="36" t="s">
        <v>41</v>
      </c>
      <c r="B88" s="36">
        <v>5.8573100000000003E-4</v>
      </c>
      <c r="C88" s="36">
        <v>1.0932599999999999E-5</v>
      </c>
      <c r="D88" s="36">
        <f>lnq_iC8!V7</f>
        <v>7.3324617789513963E-2</v>
      </c>
      <c r="E88" s="36">
        <f t="shared" ref="E88:E105" si="14">D88*B88</f>
        <v>4.2948501702469807E-5</v>
      </c>
      <c r="F88" s="36">
        <f t="shared" ref="F88:F105" si="15">E88/$E$106</f>
        <v>0.24525747127199404</v>
      </c>
      <c r="G88" s="36">
        <f t="shared" si="13"/>
        <v>0.32495514952010862</v>
      </c>
      <c r="H88" s="36">
        <f>G88/$G$88</f>
        <v>1</v>
      </c>
    </row>
    <row r="89" spans="1:13" x14ac:dyDescent="0.3">
      <c r="A89" s="36" t="s">
        <v>42</v>
      </c>
      <c r="B89" s="36">
        <v>2.9528699999999998E-4</v>
      </c>
      <c r="C89" s="36">
        <v>8.2045000000000008E-6</v>
      </c>
      <c r="D89" s="36">
        <f>lnq_iC8!V8</f>
        <v>0.15364892278062556</v>
      </c>
      <c r="E89" s="36">
        <f t="shared" si="14"/>
        <v>4.5370529461122576E-5</v>
      </c>
      <c r="F89" s="36">
        <f t="shared" si="15"/>
        <v>0.25908846373717692</v>
      </c>
      <c r="G89" s="36">
        <f t="shared" si="13"/>
        <v>0.34968879691633065</v>
      </c>
      <c r="H89" s="36">
        <f t="shared" ref="H89:H105" si="16">G89/$G$88</f>
        <v>1.0761140342990363</v>
      </c>
    </row>
    <row r="90" spans="1:13" x14ac:dyDescent="0.3">
      <c r="A90" s="36" t="s">
        <v>43</v>
      </c>
      <c r="B90" s="36">
        <v>2.2361000000000001E-4</v>
      </c>
      <c r="C90" s="36">
        <v>4.3548899999999997E-6</v>
      </c>
      <c r="D90" s="36">
        <f>lnq_iC8!V9</f>
        <v>0.17424845120611884</v>
      </c>
      <c r="E90" s="36">
        <f t="shared" si="14"/>
        <v>3.8963696174200237E-5</v>
      </c>
      <c r="F90" s="36">
        <f t="shared" si="15"/>
        <v>0.22250223445035991</v>
      </c>
      <c r="G90" s="36">
        <f t="shared" si="13"/>
        <v>0.28617732977414456</v>
      </c>
      <c r="H90" s="36">
        <f t="shared" si="16"/>
        <v>0.88066716344322948</v>
      </c>
    </row>
    <row r="91" spans="1:13" x14ac:dyDescent="0.3">
      <c r="A91" s="36" t="s">
        <v>44</v>
      </c>
      <c r="B91" s="36">
        <v>1.8321400000000001E-4</v>
      </c>
      <c r="C91" s="36">
        <v>3.5008399999999998E-6</v>
      </c>
      <c r="D91" s="36">
        <f>lnq_iC8!V10</f>
        <v>7.078655453004061E-2</v>
      </c>
      <c r="E91" s="36">
        <f t="shared" si="14"/>
        <v>1.2969087801666861E-5</v>
      </c>
      <c r="F91" s="36">
        <f t="shared" si="15"/>
        <v>7.4059991684374979E-2</v>
      </c>
      <c r="G91" s="36">
        <f t="shared" si="13"/>
        <v>7.9983574550469325E-2</v>
      </c>
      <c r="H91" s="36">
        <f t="shared" si="16"/>
        <v>0.246137273616339</v>
      </c>
    </row>
    <row r="92" spans="1:13" x14ac:dyDescent="0.3">
      <c r="A92" s="36" t="s">
        <v>45</v>
      </c>
      <c r="B92" s="36">
        <v>1.5589999999999999E-4</v>
      </c>
      <c r="C92" s="36">
        <v>2.6482100000000002E-6</v>
      </c>
      <c r="D92" s="36">
        <f>lnq_iC8!V12</f>
        <v>7.7109088710148904E-2</v>
      </c>
      <c r="E92" s="36">
        <f t="shared" si="14"/>
        <v>1.2021306929912213E-5</v>
      </c>
      <c r="F92" s="36">
        <f t="shared" si="15"/>
        <v>6.8647687862070886E-2</v>
      </c>
      <c r="G92" s="36">
        <f t="shared" si="13"/>
        <v>7.3707540065573451E-2</v>
      </c>
      <c r="H92" s="36">
        <f t="shared" si="16"/>
        <v>0.22682373298107203</v>
      </c>
    </row>
    <row r="93" spans="1:13" x14ac:dyDescent="0.3">
      <c r="A93" s="36" t="s">
        <v>46</v>
      </c>
      <c r="B93" s="36">
        <v>9.4421799999999998E-5</v>
      </c>
      <c r="C93" s="36">
        <v>5.2534299999999999E-6</v>
      </c>
      <c r="D93" s="36">
        <f>lnq_iC8!V13</f>
        <v>5.7879893467443821E-2</v>
      </c>
      <c r="E93" s="36">
        <f t="shared" si="14"/>
        <v>5.4651237250042868E-6</v>
      </c>
      <c r="F93" s="36">
        <f t="shared" si="15"/>
        <v>3.1208595686728059E-2</v>
      </c>
      <c r="G93" s="36">
        <f t="shared" si="13"/>
        <v>3.2213947757773802E-2</v>
      </c>
      <c r="H93" s="36">
        <f t="shared" si="16"/>
        <v>9.913351982680417E-2</v>
      </c>
    </row>
    <row r="94" spans="1:13" x14ac:dyDescent="0.3">
      <c r="A94" s="36" t="s">
        <v>47</v>
      </c>
      <c r="B94" s="36">
        <v>1.45855E-5</v>
      </c>
      <c r="C94" s="36">
        <v>3.07856E-7</v>
      </c>
      <c r="D94" s="36">
        <f>lnq_iC8!V14</f>
        <v>0.12375129152340331</v>
      </c>
      <c r="E94" s="36">
        <f t="shared" si="14"/>
        <v>1.804974462514599E-6</v>
      </c>
      <c r="F94" s="36">
        <f t="shared" si="15"/>
        <v>1.0307308866176351E-2</v>
      </c>
      <c r="G94" s="36">
        <f t="shared" si="13"/>
        <v>1.0414655941702437E-2</v>
      </c>
      <c r="H94" s="36">
        <f t="shared" si="16"/>
        <v>3.2049518086058104E-2</v>
      </c>
    </row>
    <row r="95" spans="1:13" x14ac:dyDescent="0.3">
      <c r="A95" s="36" t="s">
        <v>48</v>
      </c>
      <c r="B95" s="36">
        <v>5.1424799999999998E-6</v>
      </c>
      <c r="C95" s="36">
        <v>1.7782099999999999E-7</v>
      </c>
      <c r="D95" s="36">
        <f>lnq_iC8!V15</f>
        <v>9.8177785432611769E-2</v>
      </c>
      <c r="E95" s="36">
        <f t="shared" si="14"/>
        <v>5.0487729803149739E-7</v>
      </c>
      <c r="F95" s="36">
        <f t="shared" si="15"/>
        <v>2.8831024252173442E-3</v>
      </c>
      <c r="G95" s="36">
        <f t="shared" si="13"/>
        <v>2.891438739258869E-3</v>
      </c>
      <c r="H95" s="36">
        <f t="shared" si="16"/>
        <v>8.8979625143005871E-3</v>
      </c>
    </row>
    <row r="96" spans="1:13" x14ac:dyDescent="0.3">
      <c r="A96" s="36" t="s">
        <v>49</v>
      </c>
      <c r="B96" s="36">
        <v>1.1406200000000001E-4</v>
      </c>
      <c r="C96" s="36">
        <v>1.04748E-6</v>
      </c>
      <c r="D96" s="36">
        <f>lnq_iC8!V16</f>
        <v>4.7326531006384905E-2</v>
      </c>
      <c r="E96" s="36">
        <f t="shared" si="14"/>
        <v>5.3981587796502756E-6</v>
      </c>
      <c r="F96" s="36">
        <f t="shared" si="15"/>
        <v>3.082619228473819E-2</v>
      </c>
      <c r="G96" s="36">
        <f t="shared" si="13"/>
        <v>3.180667083586184E-2</v>
      </c>
      <c r="H96" s="36">
        <f t="shared" si="16"/>
        <v>9.7880187105308838E-2</v>
      </c>
    </row>
    <row r="97" spans="1:13" x14ac:dyDescent="0.3">
      <c r="A97" s="36" t="s">
        <v>50</v>
      </c>
      <c r="B97" s="36">
        <v>3.8509700000000002E-5</v>
      </c>
      <c r="C97" s="36">
        <v>2.3613600000000001E-6</v>
      </c>
      <c r="D97" s="36">
        <f>lnq_iC8!V17</f>
        <v>2.679998515872431E-2</v>
      </c>
      <c r="E97" s="36">
        <f t="shared" si="14"/>
        <v>1.0320593884669255E-6</v>
      </c>
      <c r="F97" s="36">
        <f t="shared" si="15"/>
        <v>5.8935763946187372E-3</v>
      </c>
      <c r="G97" s="36">
        <f t="shared" si="13"/>
        <v>5.9285165598711E-3</v>
      </c>
      <c r="H97" s="36">
        <f t="shared" si="16"/>
        <v>1.8244107128710808E-2</v>
      </c>
    </row>
    <row r="98" spans="1:13" x14ac:dyDescent="0.3">
      <c r="A98" s="36" t="s">
        <v>51</v>
      </c>
      <c r="B98" s="36">
        <v>1.8983699999999999E-4</v>
      </c>
      <c r="C98" s="36">
        <v>3.27072E-6</v>
      </c>
      <c r="D98" s="36">
        <f>lnq_iC8!V11</f>
        <v>4.0899967258878435E-2</v>
      </c>
      <c r="E98" s="36">
        <f t="shared" si="14"/>
        <v>7.7643270845237051E-6</v>
      </c>
      <c r="F98" s="36">
        <f t="shared" si="15"/>
        <v>4.4338199271091942E-2</v>
      </c>
      <c r="G98" s="36">
        <f t="shared" si="13"/>
        <v>4.6395282554219541E-2</v>
      </c>
      <c r="H98" s="36">
        <f t="shared" si="16"/>
        <v>0.14277441863203508</v>
      </c>
    </row>
    <row r="99" spans="1:13" x14ac:dyDescent="0.3">
      <c r="A99" s="36" t="s">
        <v>56</v>
      </c>
      <c r="B99" s="36">
        <v>5.2879900000000002E-5</v>
      </c>
      <c r="C99" s="36">
        <v>3.9565899999999997E-6</v>
      </c>
      <c r="D99" s="36">
        <f>lnq_iC8!V18</f>
        <v>1.2284860561505314E-2</v>
      </c>
      <c r="E99" s="36">
        <f t="shared" si="14"/>
        <v>6.4962219800634485E-7</v>
      </c>
      <c r="F99" s="36">
        <f t="shared" si="15"/>
        <v>3.709668352785135E-3</v>
      </c>
      <c r="G99" s="36">
        <f t="shared" si="13"/>
        <v>3.7234812332784177E-3</v>
      </c>
      <c r="H99" s="36">
        <f t="shared" si="16"/>
        <v>1.1458446615716746E-2</v>
      </c>
    </row>
    <row r="100" spans="1:13" x14ac:dyDescent="0.3">
      <c r="A100" s="36" t="s">
        <v>57</v>
      </c>
      <c r="B100" s="36">
        <v>4.7467499999999999E-5</v>
      </c>
      <c r="C100" s="36">
        <v>1.4175E-6</v>
      </c>
      <c r="D100" s="36">
        <f>lnq_iC8!V19</f>
        <v>2.0790350329456843E-3</v>
      </c>
      <c r="E100" s="36">
        <f t="shared" si="14"/>
        <v>9.8686595426349272E-8</v>
      </c>
      <c r="F100" s="36">
        <f t="shared" si="15"/>
        <v>5.6354992335662542E-4</v>
      </c>
      <c r="G100" s="36">
        <f t="shared" si="13"/>
        <v>5.6386769095064394E-4</v>
      </c>
      <c r="H100" s="36">
        <f t="shared" si="16"/>
        <v>1.7352169731218588E-3</v>
      </c>
    </row>
    <row r="101" spans="1:13" x14ac:dyDescent="0.3">
      <c r="A101" s="36" t="s">
        <v>52</v>
      </c>
      <c r="B101" s="36">
        <v>1.0417999999999999E-5</v>
      </c>
      <c r="C101" s="36">
        <v>1.3663299999999999E-6</v>
      </c>
      <c r="D101" s="36">
        <f>lnq_iC8!V20</f>
        <v>8.5939795541503643E-3</v>
      </c>
      <c r="E101" s="36">
        <f t="shared" si="14"/>
        <v>8.9532078995138487E-8</v>
      </c>
      <c r="F101" s="36">
        <f t="shared" si="15"/>
        <v>5.1127304612838987E-4</v>
      </c>
      <c r="G101" s="36">
        <f t="shared" si="13"/>
        <v>5.1153457997129182E-4</v>
      </c>
      <c r="H101" s="36">
        <f t="shared" si="16"/>
        <v>1.5741697915134514E-3</v>
      </c>
    </row>
    <row r="102" spans="1:13" x14ac:dyDescent="0.3">
      <c r="A102" s="36" t="s">
        <v>53</v>
      </c>
      <c r="B102" s="36">
        <v>1.2322099999999999E-7</v>
      </c>
      <c r="C102" s="36">
        <v>2.2695299999999999E-8</v>
      </c>
      <c r="D102" s="36">
        <f>lnq_iC8!V21</f>
        <v>2.0943116868223029E-2</v>
      </c>
      <c r="E102" s="36">
        <f t="shared" si="14"/>
        <v>2.5806318036193095E-9</v>
      </c>
      <c r="F102" s="36">
        <f t="shared" si="15"/>
        <v>1.4736701057102538E-5</v>
      </c>
      <c r="G102" s="36">
        <f t="shared" si="13"/>
        <v>1.4736918230661007E-5</v>
      </c>
      <c r="H102" s="36">
        <f t="shared" si="16"/>
        <v>4.5350622239482526E-5</v>
      </c>
    </row>
    <row r="103" spans="1:13" x14ac:dyDescent="0.3">
      <c r="A103" s="36" t="s">
        <v>54</v>
      </c>
      <c r="B103" s="36">
        <v>5.1135100000000001E-6</v>
      </c>
      <c r="C103" s="36">
        <v>5.0534800000000001E-7</v>
      </c>
      <c r="D103" s="36">
        <f>lnq_iC8!V22</f>
        <v>6.3541833145956232E-3</v>
      </c>
      <c r="E103" s="36">
        <f t="shared" si="14"/>
        <v>3.2492179921017865E-8</v>
      </c>
      <c r="F103" s="36">
        <f t="shared" si="15"/>
        <v>1.8554663300594806E-4</v>
      </c>
      <c r="G103" s="36">
        <f t="shared" si="13"/>
        <v>1.8558106694806993E-4</v>
      </c>
      <c r="H103" s="36">
        <f t="shared" si="16"/>
        <v>5.7109747982801533E-4</v>
      </c>
    </row>
    <row r="104" spans="1:13" x14ac:dyDescent="0.3">
      <c r="A104" s="36" t="s">
        <v>55</v>
      </c>
      <c r="B104" s="36">
        <v>7.2710900000000003E-8</v>
      </c>
      <c r="C104" s="36">
        <v>1.6380600000000001E-8</v>
      </c>
      <c r="D104" s="36">
        <f>lnq_iC8!V23</f>
        <v>5.3548849766053902E-3</v>
      </c>
      <c r="E104" s="36">
        <f t="shared" si="14"/>
        <v>3.8935850604545687E-10</v>
      </c>
      <c r="F104" s="36">
        <f t="shared" si="15"/>
        <v>2.2234322229093898E-6</v>
      </c>
      <c r="G104" s="36">
        <f t="shared" si="13"/>
        <v>2.2234371665712315E-6</v>
      </c>
      <c r="H104" s="36">
        <f t="shared" si="16"/>
        <v>6.8422893739483347E-6</v>
      </c>
    </row>
    <row r="105" spans="1:13" x14ac:dyDescent="0.3">
      <c r="A105" s="36" t="s">
        <v>58</v>
      </c>
      <c r="B105" s="36">
        <v>7.1343799999999996E-8</v>
      </c>
      <c r="C105" s="36">
        <v>4.8734199999999999E-9</v>
      </c>
      <c r="D105" s="36">
        <f>lnq_iC8!V24</f>
        <v>4.3685082808008515E-4</v>
      </c>
      <c r="E105" s="36">
        <f t="shared" si="14"/>
        <v>3.1166598108379978E-11</v>
      </c>
      <c r="F105" s="36">
        <f t="shared" si="15"/>
        <v>1.7797689645066751E-7</v>
      </c>
      <c r="G105" s="36">
        <f t="shared" si="13"/>
        <v>1.7797692812644882E-7</v>
      </c>
      <c r="H105" s="36">
        <f t="shared" si="16"/>
        <v>5.4769690029311378E-7</v>
      </c>
    </row>
    <row r="106" spans="1:13" x14ac:dyDescent="0.3">
      <c r="D106" s="57" t="s">
        <v>171</v>
      </c>
      <c r="E106" s="57">
        <f>SUM(E88:E105)</f>
        <v>1.7511597701681963E-4</v>
      </c>
    </row>
    <row r="107" spans="1:13" x14ac:dyDescent="0.3">
      <c r="A107" s="58" t="s">
        <v>177</v>
      </c>
      <c r="I107" s="69"/>
      <c r="J107" s="69"/>
      <c r="K107" s="69"/>
      <c r="L107" s="69"/>
      <c r="M107" s="69"/>
    </row>
    <row r="108" spans="1:13" x14ac:dyDescent="0.3">
      <c r="B108" s="36" t="s">
        <v>205</v>
      </c>
      <c r="C108" s="36" t="s">
        <v>78</v>
      </c>
      <c r="D108" s="36" t="s">
        <v>73</v>
      </c>
      <c r="E108" s="36" t="s">
        <v>79</v>
      </c>
      <c r="F108" s="36" t="s">
        <v>80</v>
      </c>
      <c r="G108" s="36" t="s">
        <v>74</v>
      </c>
      <c r="H108" s="36" t="s">
        <v>75</v>
      </c>
    </row>
    <row r="109" spans="1:13" x14ac:dyDescent="0.3">
      <c r="A109" s="36" t="s">
        <v>41</v>
      </c>
      <c r="B109" s="36">
        <v>3.8802099999999998E-3</v>
      </c>
      <c r="C109" s="36">
        <v>3.4805699999999998E-5</v>
      </c>
      <c r="D109" s="36">
        <f>lnq_iC8!V7</f>
        <v>7.3324617789513963E-2</v>
      </c>
      <c r="E109" s="36">
        <f t="shared" ref="E109:E126" si="17">D109*B109</f>
        <v>2.8451491519304996E-4</v>
      </c>
      <c r="F109" s="36">
        <f t="shared" ref="F109:F126" si="18">E109/$E$127</f>
        <v>0.82971759815469848</v>
      </c>
      <c r="G109" s="36">
        <f t="shared" si="13"/>
        <v>4.872597456714769</v>
      </c>
      <c r="H109" s="36">
        <f>G109/$G$109</f>
        <v>1</v>
      </c>
    </row>
    <row r="110" spans="1:13" x14ac:dyDescent="0.3">
      <c r="A110" s="36" t="s">
        <v>42</v>
      </c>
      <c r="B110" s="36">
        <v>2.5542499999999999E-4</v>
      </c>
      <c r="C110" s="36">
        <v>5.7345599999999999E-6</v>
      </c>
      <c r="D110" s="36">
        <f>lnq_iC8!V8</f>
        <v>0.15364892278062556</v>
      </c>
      <c r="E110" s="36">
        <f t="shared" si="17"/>
        <v>3.9245776101241278E-5</v>
      </c>
      <c r="F110" s="36">
        <f t="shared" si="18"/>
        <v>0.11445062928368549</v>
      </c>
      <c r="G110" s="36">
        <f t="shared" si="13"/>
        <v>0.12924251664377245</v>
      </c>
      <c r="H110" s="36">
        <f t="shared" ref="H110:H126" si="19">G110/$G$109</f>
        <v>2.6524357448339492E-2</v>
      </c>
    </row>
    <row r="111" spans="1:13" x14ac:dyDescent="0.3">
      <c r="A111" s="36" t="s">
        <v>43</v>
      </c>
      <c r="B111" s="36">
        <v>8.3664600000000005E-5</v>
      </c>
      <c r="C111" s="36">
        <v>3.1547699999999999E-6</v>
      </c>
      <c r="D111" s="36">
        <f>lnq_iC8!V9</f>
        <v>0.17424845120611884</v>
      </c>
      <c r="E111" s="36">
        <f t="shared" si="17"/>
        <v>1.4578426970779452E-5</v>
      </c>
      <c r="F111" s="36">
        <f t="shared" si="18"/>
        <v>4.2514387700417752E-2</v>
      </c>
      <c r="G111" s="36">
        <f t="shared" si="13"/>
        <v>4.4402116495841054E-2</v>
      </c>
      <c r="H111" s="36">
        <f t="shared" si="19"/>
        <v>9.1126174263896839E-3</v>
      </c>
    </row>
    <row r="112" spans="1:13" x14ac:dyDescent="0.3">
      <c r="A112" s="36" t="s">
        <v>44</v>
      </c>
      <c r="B112" s="36">
        <v>2.74346E-5</v>
      </c>
      <c r="C112" s="36">
        <v>1.3316000000000001E-6</v>
      </c>
      <c r="D112" s="36">
        <f>lnq_iC8!V10</f>
        <v>7.078655453004061E-2</v>
      </c>
      <c r="E112" s="36">
        <f t="shared" si="17"/>
        <v>1.9420008089098521E-6</v>
      </c>
      <c r="F112" s="36">
        <f t="shared" si="18"/>
        <v>5.6633665257578899E-3</v>
      </c>
      <c r="G112" s="36">
        <f t="shared" si="13"/>
        <v>5.6956229259802257E-3</v>
      </c>
      <c r="H112" s="36">
        <f t="shared" si="19"/>
        <v>1.1689089805954054E-3</v>
      </c>
    </row>
    <row r="113" spans="1:13" x14ac:dyDescent="0.3">
      <c r="A113" s="36" t="s">
        <v>45</v>
      </c>
      <c r="B113" s="36">
        <v>3.4567599999999998E-6</v>
      </c>
      <c r="C113" s="36">
        <v>1.23813E-7</v>
      </c>
      <c r="D113" s="36">
        <f>lnq_iC8!V12</f>
        <v>7.7109088710148904E-2</v>
      </c>
      <c r="E113" s="36">
        <f t="shared" si="17"/>
        <v>2.665476134896943E-7</v>
      </c>
      <c r="F113" s="36">
        <f t="shared" si="18"/>
        <v>7.7732039288159766E-4</v>
      </c>
      <c r="G113" s="36">
        <f t="shared" si="13"/>
        <v>7.779250899181253E-4</v>
      </c>
      <c r="H113" s="36">
        <f t="shared" si="19"/>
        <v>1.5965305913914394E-4</v>
      </c>
    </row>
    <row r="114" spans="1:13" x14ac:dyDescent="0.3">
      <c r="A114" s="36" t="s">
        <v>46</v>
      </c>
      <c r="B114" s="36">
        <v>1.48229E-7</v>
      </c>
      <c r="C114" s="36">
        <v>4.3052799999999998E-8</v>
      </c>
      <c r="D114" s="36">
        <f>lnq_iC8!V13</f>
        <v>5.7879893467443821E-2</v>
      </c>
      <c r="E114" s="36">
        <f t="shared" si="17"/>
        <v>8.5794787287857305E-9</v>
      </c>
      <c r="F114" s="36">
        <f t="shared" si="18"/>
        <v>2.5019934295667151E-5</v>
      </c>
      <c r="G114" s="36">
        <f t="shared" si="13"/>
        <v>2.5020560308442111E-5</v>
      </c>
      <c r="H114" s="36">
        <f t="shared" si="19"/>
        <v>5.1349532832764766E-6</v>
      </c>
    </row>
    <row r="115" spans="1:13" x14ac:dyDescent="0.3">
      <c r="A115" s="36" t="s">
        <v>47</v>
      </c>
      <c r="B115" s="36">
        <v>3.7467699999999999E-6</v>
      </c>
      <c r="C115" s="36">
        <v>1.19146E-7</v>
      </c>
      <c r="D115" s="36">
        <f>lnq_iC8!V14</f>
        <v>0.12375129152340331</v>
      </c>
      <c r="E115" s="36">
        <f t="shared" si="17"/>
        <v>4.6366762654114181E-7</v>
      </c>
      <c r="F115" s="36">
        <f t="shared" si="18"/>
        <v>1.3521723076442903E-3</v>
      </c>
      <c r="G115" s="36">
        <f t="shared" si="13"/>
        <v>1.3540031532125272E-3</v>
      </c>
      <c r="H115" s="36">
        <f t="shared" si="19"/>
        <v>2.7788118457161266E-4</v>
      </c>
    </row>
    <row r="116" spans="1:13" x14ac:dyDescent="0.3">
      <c r="A116" s="36" t="s">
        <v>48</v>
      </c>
      <c r="B116" s="36">
        <v>1.8794999999999999E-5</v>
      </c>
      <c r="C116" s="36">
        <v>8.1297599999999996E-7</v>
      </c>
      <c r="D116" s="36">
        <f>lnq_iC8!V15</f>
        <v>9.8177785432611769E-2</v>
      </c>
      <c r="E116" s="36">
        <f t="shared" si="17"/>
        <v>1.8452514772059381E-6</v>
      </c>
      <c r="F116" s="36">
        <f t="shared" si="18"/>
        <v>5.3812209550415865E-3</v>
      </c>
      <c r="G116" s="36">
        <f t="shared" si="13"/>
        <v>5.410335163999901E-3</v>
      </c>
      <c r="H116" s="36">
        <f t="shared" si="19"/>
        <v>1.11035955915958E-3</v>
      </c>
    </row>
    <row r="117" spans="1:13" x14ac:dyDescent="0.3">
      <c r="A117" s="36" t="s">
        <v>49</v>
      </c>
      <c r="B117" s="36">
        <v>6.6165600000000001E-7</v>
      </c>
      <c r="C117" s="36">
        <v>1.08995E-7</v>
      </c>
      <c r="D117" s="36">
        <f>lnq_iC8!V16</f>
        <v>4.7326531006384905E-2</v>
      </c>
      <c r="E117" s="36">
        <f t="shared" si="17"/>
        <v>3.1313883199560609E-8</v>
      </c>
      <c r="F117" s="36">
        <f t="shared" si="18"/>
        <v>9.1319219379437519E-5</v>
      </c>
      <c r="G117" s="36">
        <f t="shared" si="13"/>
        <v>9.1327559340864358E-5</v>
      </c>
      <c r="H117" s="36">
        <f t="shared" si="19"/>
        <v>1.8743095474675176E-5</v>
      </c>
    </row>
    <row r="118" spans="1:13" x14ac:dyDescent="0.3">
      <c r="A118" s="36" t="s">
        <v>50</v>
      </c>
      <c r="B118" s="36">
        <v>1.2949300000000001E-7</v>
      </c>
      <c r="C118" s="36">
        <v>3.0128999999999998E-8</v>
      </c>
      <c r="D118" s="36">
        <f>lnq_iC8!V17</f>
        <v>2.679998515872431E-2</v>
      </c>
      <c r="E118" s="36">
        <f t="shared" si="17"/>
        <v>3.4704104781586871E-9</v>
      </c>
      <c r="F118" s="36">
        <f t="shared" si="18"/>
        <v>1.0120596470645287E-5</v>
      </c>
      <c r="G118" s="36">
        <f t="shared" si="13"/>
        <v>1.0120698898154835E-5</v>
      </c>
      <c r="H118" s="36">
        <f t="shared" si="19"/>
        <v>2.0770644380253139E-6</v>
      </c>
    </row>
    <row r="119" spans="1:13" x14ac:dyDescent="0.3">
      <c r="A119" s="36" t="s">
        <v>51</v>
      </c>
      <c r="B119" s="36">
        <v>2.0504299999999999E-9</v>
      </c>
      <c r="C119" s="36">
        <v>2.0385399999999999E-9</v>
      </c>
      <c r="D119" s="36">
        <f>lnq_iC8!V11</f>
        <v>4.0899967258878435E-2</v>
      </c>
      <c r="E119" s="36">
        <f t="shared" si="17"/>
        <v>8.3862519866622105E-11</v>
      </c>
      <c r="F119" s="36">
        <f t="shared" si="18"/>
        <v>2.4456436145613397E-7</v>
      </c>
      <c r="G119" s="36">
        <f t="shared" si="13"/>
        <v>2.445644212678755E-7</v>
      </c>
      <c r="H119" s="36">
        <f t="shared" si="19"/>
        <v>5.0191796765572986E-8</v>
      </c>
    </row>
    <row r="120" spans="1:13" x14ac:dyDescent="0.3">
      <c r="A120" s="36" t="s">
        <v>56</v>
      </c>
      <c r="B120" s="36">
        <v>4.2783500000000002E-12</v>
      </c>
      <c r="C120" s="36">
        <v>7.8163000000000001E-12</v>
      </c>
      <c r="D120" s="36">
        <f>lnq_iC8!V18</f>
        <v>1.2284860561505314E-2</v>
      </c>
      <c r="E120" s="36">
        <f t="shared" si="17"/>
        <v>5.2558933183316262E-14</v>
      </c>
      <c r="F120" s="36">
        <f t="shared" si="18"/>
        <v>1.5327516932757175E-10</v>
      </c>
      <c r="G120" s="36">
        <f t="shared" si="13"/>
        <v>1.5327516935106503E-10</v>
      </c>
      <c r="H120" s="36">
        <f t="shared" si="19"/>
        <v>3.1456563098566958E-11</v>
      </c>
    </row>
    <row r="121" spans="1:13" x14ac:dyDescent="0.3">
      <c r="A121" s="36" t="s">
        <v>57</v>
      </c>
      <c r="B121" s="36">
        <v>6.8092799999999999E-9</v>
      </c>
      <c r="C121" s="36">
        <v>9.66497E-10</v>
      </c>
      <c r="D121" s="36">
        <f>lnq_iC8!V19</f>
        <v>2.0790350329456843E-3</v>
      </c>
      <c r="E121" s="36">
        <f t="shared" si="17"/>
        <v>1.4156731669136389E-11</v>
      </c>
      <c r="F121" s="36">
        <f t="shared" si="18"/>
        <v>4.1284617329346007E-8</v>
      </c>
      <c r="G121" s="36">
        <f t="shared" si="13"/>
        <v>4.1284619033765701E-8</v>
      </c>
      <c r="H121" s="36">
        <f t="shared" si="19"/>
        <v>8.4728154542856202E-9</v>
      </c>
    </row>
    <row r="122" spans="1:13" x14ac:dyDescent="0.3">
      <c r="A122" s="36" t="s">
        <v>52</v>
      </c>
      <c r="B122" s="36">
        <v>5.3290300000000002E-10</v>
      </c>
      <c r="C122" s="36">
        <v>6.9435699999999994E-11</v>
      </c>
      <c r="D122" s="36">
        <f>lnq_iC8!V20</f>
        <v>8.5939795541503643E-3</v>
      </c>
      <c r="E122" s="36">
        <f t="shared" si="17"/>
        <v>4.579757486345392E-12</v>
      </c>
      <c r="F122" s="36">
        <f t="shared" si="18"/>
        <v>1.3355733491592783E-8</v>
      </c>
      <c r="G122" s="36">
        <f t="shared" si="13"/>
        <v>1.3355733669968402E-8</v>
      </c>
      <c r="H122" s="36">
        <f t="shared" si="19"/>
        <v>2.7409885155941413E-9</v>
      </c>
    </row>
    <row r="123" spans="1:13" x14ac:dyDescent="0.3">
      <c r="A123" s="36" t="s">
        <v>53</v>
      </c>
      <c r="B123" s="36">
        <v>2.7084699999999999E-7</v>
      </c>
      <c r="C123" s="36">
        <v>5.1637000000000001E-8</v>
      </c>
      <c r="D123" s="36">
        <f>lnq_iC8!V21</f>
        <v>2.0943116868223029E-2</v>
      </c>
      <c r="E123" s="36">
        <f t="shared" si="17"/>
        <v>5.6723803744076025E-9</v>
      </c>
      <c r="F123" s="36">
        <f t="shared" si="18"/>
        <v>1.6542098739814304E-5</v>
      </c>
      <c r="G123" s="36">
        <f t="shared" si="13"/>
        <v>1.6542372385371693E-5</v>
      </c>
      <c r="H123" s="36">
        <f t="shared" si="19"/>
        <v>3.3949803020512569E-6</v>
      </c>
    </row>
    <row r="124" spans="1:13" x14ac:dyDescent="0.3">
      <c r="A124" s="36" t="s">
        <v>54</v>
      </c>
      <c r="B124" s="36">
        <v>9.2371600000000006E-11</v>
      </c>
      <c r="C124" s="36">
        <v>5.0388899999999998E-11</v>
      </c>
      <c r="D124" s="36">
        <f>lnq_iC8!V22</f>
        <v>6.3541833145956232E-3</v>
      </c>
      <c r="E124" s="36">
        <f t="shared" si="17"/>
        <v>5.8694607946250106E-13</v>
      </c>
      <c r="F124" s="36">
        <f t="shared" si="18"/>
        <v>1.7116835191838809E-9</v>
      </c>
      <c r="G124" s="36">
        <f t="shared" si="13"/>
        <v>1.7116835221137413E-9</v>
      </c>
      <c r="H124" s="36">
        <f t="shared" si="19"/>
        <v>3.5128769353908474E-10</v>
      </c>
    </row>
    <row r="125" spans="1:13" x14ac:dyDescent="0.3">
      <c r="A125" s="36" t="s">
        <v>55</v>
      </c>
      <c r="B125" s="36">
        <v>1.12785E-10</v>
      </c>
      <c r="C125" s="36">
        <v>6.9715000000000002E-11</v>
      </c>
      <c r="D125" s="36">
        <f>lnq_iC8!V23</f>
        <v>5.3548849766053902E-3</v>
      </c>
      <c r="E125" s="36">
        <f t="shared" si="17"/>
        <v>6.0395070208643896E-13</v>
      </c>
      <c r="F125" s="36">
        <f t="shared" si="18"/>
        <v>1.7612733082868088E-9</v>
      </c>
      <c r="G125" s="36">
        <f t="shared" si="13"/>
        <v>1.7612733113888926E-9</v>
      </c>
      <c r="H125" s="36">
        <f t="shared" si="19"/>
        <v>3.6146497366855922E-10</v>
      </c>
    </row>
    <row r="126" spans="1:13" x14ac:dyDescent="0.3">
      <c r="A126" s="36" t="s">
        <v>58</v>
      </c>
      <c r="B126" s="36">
        <v>3.4207199999999999E-14</v>
      </c>
      <c r="C126" s="36">
        <v>1.5314200000000001E-14</v>
      </c>
      <c r="D126" s="36">
        <f>lnq_iC8!V24</f>
        <v>4.3685082808008515E-4</v>
      </c>
      <c r="E126" s="36">
        <f t="shared" si="17"/>
        <v>1.4943443646301089E-17</v>
      </c>
      <c r="F126" s="36">
        <f t="shared" si="18"/>
        <v>4.35788688334885E-14</v>
      </c>
      <c r="G126" s="36">
        <f t="shared" si="13"/>
        <v>4.3578868833490399E-14</v>
      </c>
      <c r="H126" s="36">
        <f t="shared" si="19"/>
        <v>8.9436628452522321E-15</v>
      </c>
    </row>
    <row r="127" spans="1:13" x14ac:dyDescent="0.3">
      <c r="D127" s="57" t="s">
        <v>171</v>
      </c>
      <c r="E127" s="57">
        <f>SUM(E109:E126)</f>
        <v>3.4290572578647775E-4</v>
      </c>
    </row>
    <row r="128" spans="1:13" x14ac:dyDescent="0.3">
      <c r="A128" s="58" t="s">
        <v>178</v>
      </c>
      <c r="I128" s="69"/>
      <c r="J128" s="69"/>
      <c r="K128" s="69"/>
      <c r="L128" s="69"/>
      <c r="M128" s="69"/>
    </row>
    <row r="129" spans="1:8" x14ac:dyDescent="0.3">
      <c r="B129" s="36" t="s">
        <v>205</v>
      </c>
      <c r="C129" s="36" t="s">
        <v>78</v>
      </c>
      <c r="D129" s="36" t="s">
        <v>73</v>
      </c>
      <c r="E129" s="36" t="s">
        <v>79</v>
      </c>
      <c r="F129" s="36" t="s">
        <v>80</v>
      </c>
      <c r="G129" s="36" t="s">
        <v>74</v>
      </c>
      <c r="H129" s="36" t="s">
        <v>75</v>
      </c>
    </row>
    <row r="130" spans="1:8" x14ac:dyDescent="0.3">
      <c r="A130" s="36" t="s">
        <v>41</v>
      </c>
      <c r="B130" s="36">
        <v>2.34972E-3</v>
      </c>
      <c r="C130" s="36">
        <v>1.87307E-5</v>
      </c>
      <c r="D130" s="36">
        <f>lnq_iC8!V7</f>
        <v>7.3324617789513963E-2</v>
      </c>
      <c r="E130" s="36">
        <f t="shared" ref="E130:E147" si="20">D130*B130</f>
        <v>1.7229232091237675E-4</v>
      </c>
      <c r="F130" s="36">
        <f t="shared" ref="F130:F147" si="21">E130/$E$148</f>
        <v>0.37831356693798257</v>
      </c>
      <c r="G130" s="36">
        <f t="shared" si="13"/>
        <v>0.60852794402261512</v>
      </c>
      <c r="H130" s="36">
        <f>G130/$G$130</f>
        <v>1</v>
      </c>
    </row>
    <row r="131" spans="1:8" x14ac:dyDescent="0.3">
      <c r="A131" s="36" t="s">
        <v>42</v>
      </c>
      <c r="B131" s="36">
        <v>9.0580100000000002E-4</v>
      </c>
      <c r="C131" s="36">
        <v>4.12778E-6</v>
      </c>
      <c r="D131" s="36">
        <f>lnq_iC8!V8</f>
        <v>0.15364892278062556</v>
      </c>
      <c r="E131" s="36">
        <f t="shared" si="20"/>
        <v>1.3917534790361342E-4</v>
      </c>
      <c r="F131" s="36">
        <f t="shared" si="21"/>
        <v>0.30559645384327966</v>
      </c>
      <c r="G131" s="36">
        <f t="shared" si="13"/>
        <v>0.44008481168428448</v>
      </c>
      <c r="H131" s="36">
        <f t="shared" ref="H131:H147" si="22">G131/$G$130</f>
        <v>0.7231957316128268</v>
      </c>
    </row>
    <row r="132" spans="1:8" x14ac:dyDescent="0.3">
      <c r="A132" s="36" t="s">
        <v>43</v>
      </c>
      <c r="B132" s="36">
        <v>4.6018300000000002E-4</v>
      </c>
      <c r="C132" s="36">
        <v>4.2606700000000002E-6</v>
      </c>
      <c r="D132" s="36">
        <f>lnq_iC8!V9</f>
        <v>0.17424845120611884</v>
      </c>
      <c r="E132" s="36">
        <f t="shared" si="20"/>
        <v>8.0186175021385386E-5</v>
      </c>
      <c r="F132" s="36">
        <f t="shared" si="21"/>
        <v>0.17607005193737854</v>
      </c>
      <c r="G132" s="36">
        <f t="shared" si="13"/>
        <v>0.21369541470289732</v>
      </c>
      <c r="H132" s="36">
        <f t="shared" si="22"/>
        <v>0.35116779237825047</v>
      </c>
    </row>
    <row r="133" spans="1:8" x14ac:dyDescent="0.3">
      <c r="A133" s="36" t="s">
        <v>44</v>
      </c>
      <c r="B133" s="36">
        <v>1.5498199999999999E-4</v>
      </c>
      <c r="C133" s="36">
        <v>2.4756399999999999E-6</v>
      </c>
      <c r="D133" s="36">
        <f>lnq_iC8!V10</f>
        <v>7.078655453004061E-2</v>
      </c>
      <c r="E133" s="36">
        <f t="shared" si="20"/>
        <v>1.0970641794174752E-5</v>
      </c>
      <c r="F133" s="36">
        <f t="shared" si="21"/>
        <v>2.4088958850719253E-2</v>
      </c>
      <c r="G133" s="36">
        <f t="shared" ref="G133:G147" si="23">F133/(1-F133)</f>
        <v>2.4683560114609333E-2</v>
      </c>
      <c r="H133" s="36">
        <f t="shared" si="22"/>
        <v>4.0562738912926569E-2</v>
      </c>
    </row>
    <row r="134" spans="1:8" x14ac:dyDescent="0.3">
      <c r="A134" s="36" t="s">
        <v>45</v>
      </c>
      <c r="B134" s="36">
        <v>1.00575E-5</v>
      </c>
      <c r="C134" s="36">
        <v>3.2365600000000002E-7</v>
      </c>
      <c r="D134" s="36">
        <f>lnq_iC8!V12</f>
        <v>7.7109088710148904E-2</v>
      </c>
      <c r="E134" s="36">
        <f t="shared" si="20"/>
        <v>7.7552465970232257E-7</v>
      </c>
      <c r="F134" s="36">
        <f t="shared" si="21"/>
        <v>1.7028704396498426E-3</v>
      </c>
      <c r="G134" s="36">
        <f t="shared" si="23"/>
        <v>1.7057751537358286E-3</v>
      </c>
      <c r="H134" s="36">
        <f t="shared" si="22"/>
        <v>2.8031172117749712E-3</v>
      </c>
    </row>
    <row r="135" spans="1:8" x14ac:dyDescent="0.3">
      <c r="A135" s="36" t="s">
        <v>46</v>
      </c>
      <c r="B135" s="36">
        <v>9.5594700000000001E-5</v>
      </c>
      <c r="C135" s="36">
        <v>5.4938099999999997E-6</v>
      </c>
      <c r="D135" s="36">
        <f>lnq_iC8!V13</f>
        <v>5.7879893467443821E-2</v>
      </c>
      <c r="E135" s="36">
        <f t="shared" si="20"/>
        <v>5.5330110520522518E-6</v>
      </c>
      <c r="F135" s="36">
        <f t="shared" si="21"/>
        <v>1.2149195831390066E-2</v>
      </c>
      <c r="G135" s="36">
        <f t="shared" si="23"/>
        <v>1.2298614102576969E-2</v>
      </c>
      <c r="H135" s="36">
        <f t="shared" si="22"/>
        <v>2.0210434415350212E-2</v>
      </c>
    </row>
    <row r="136" spans="1:8" x14ac:dyDescent="0.3">
      <c r="A136" s="36" t="s">
        <v>47</v>
      </c>
      <c r="B136" s="36">
        <v>8.0829599999999996E-5</v>
      </c>
      <c r="C136" s="36">
        <v>2.3824400000000001E-6</v>
      </c>
      <c r="D136" s="36">
        <f>lnq_iC8!V14</f>
        <v>0.12375129152340331</v>
      </c>
      <c r="E136" s="36">
        <f t="shared" si="20"/>
        <v>1.0002767393320079E-5</v>
      </c>
      <c r="F136" s="36">
        <f t="shared" si="21"/>
        <v>2.1963733448935308E-2</v>
      </c>
      <c r="G136" s="36">
        <f t="shared" si="23"/>
        <v>2.2456972404906777E-2</v>
      </c>
      <c r="H136" s="36">
        <f t="shared" si="22"/>
        <v>3.6903765267470107E-2</v>
      </c>
    </row>
    <row r="137" spans="1:8" x14ac:dyDescent="0.3">
      <c r="A137" s="36" t="s">
        <v>48</v>
      </c>
      <c r="B137" s="36">
        <v>3.46354E-4</v>
      </c>
      <c r="C137" s="36">
        <v>4.4437700000000001E-6</v>
      </c>
      <c r="D137" s="36">
        <f>lnq_iC8!V15</f>
        <v>9.8177785432611769E-2</v>
      </c>
      <c r="E137" s="36">
        <f t="shared" si="20"/>
        <v>3.4004268695726816E-5</v>
      </c>
      <c r="F137" s="36">
        <f t="shared" si="21"/>
        <v>7.4665406521167113E-2</v>
      </c>
      <c r="G137" s="36">
        <f t="shared" si="23"/>
        <v>8.069017093639555E-2</v>
      </c>
      <c r="H137" s="36">
        <f t="shared" si="22"/>
        <v>0.13259895741681307</v>
      </c>
    </row>
    <row r="138" spans="1:8" x14ac:dyDescent="0.3">
      <c r="A138" s="36" t="s">
        <v>49</v>
      </c>
      <c r="B138" s="36">
        <v>3.2123499999999998E-6</v>
      </c>
      <c r="C138" s="36">
        <v>1.29701E-7</v>
      </c>
      <c r="D138" s="36">
        <f>lnq_iC8!V16</f>
        <v>4.7326531006384905E-2</v>
      </c>
      <c r="E138" s="36">
        <f t="shared" si="20"/>
        <v>1.5202938187836054E-7</v>
      </c>
      <c r="F138" s="36">
        <f t="shared" si="21"/>
        <v>3.3382090062522135E-4</v>
      </c>
      <c r="G138" s="36">
        <f t="shared" si="23"/>
        <v>3.3393237423113507E-4</v>
      </c>
      <c r="H138" s="36">
        <f t="shared" si="22"/>
        <v>5.4875437933664547E-4</v>
      </c>
    </row>
    <row r="139" spans="1:8" x14ac:dyDescent="0.3">
      <c r="A139" s="36" t="s">
        <v>50</v>
      </c>
      <c r="B139" s="36">
        <v>6.3693499999999996E-5</v>
      </c>
      <c r="C139" s="36">
        <v>2.15179E-6</v>
      </c>
      <c r="D139" s="36">
        <f>lnq_iC8!V17</f>
        <v>2.679998515872431E-2</v>
      </c>
      <c r="E139" s="36">
        <f t="shared" si="20"/>
        <v>1.7069848547072067E-6</v>
      </c>
      <c r="F139" s="36">
        <f t="shared" si="21"/>
        <v>3.7481387775942809E-3</v>
      </c>
      <c r="G139" s="36">
        <f t="shared" si="23"/>
        <v>3.7622401758881504E-3</v>
      </c>
      <c r="H139" s="36">
        <f t="shared" si="22"/>
        <v>6.1825265591227011E-3</v>
      </c>
    </row>
    <row r="140" spans="1:8" x14ac:dyDescent="0.3">
      <c r="A140" s="36" t="s">
        <v>51</v>
      </c>
      <c r="B140" s="36">
        <v>1.30442E-5</v>
      </c>
      <c r="C140" s="36">
        <v>7.7861000000000001E-7</v>
      </c>
      <c r="D140" s="36">
        <f>lnq_iC8!V11</f>
        <v>4.0899967258878435E-2</v>
      </c>
      <c r="E140" s="36">
        <f t="shared" si="20"/>
        <v>5.3350735291826211E-7</v>
      </c>
      <c r="F140" s="36">
        <f t="shared" si="21"/>
        <v>1.1714571409877038E-3</v>
      </c>
      <c r="G140" s="36">
        <f t="shared" si="23"/>
        <v>1.17283106231082E-3</v>
      </c>
      <c r="H140" s="36">
        <f t="shared" si="22"/>
        <v>1.9273249056697933E-3</v>
      </c>
    </row>
    <row r="141" spans="1:8" x14ac:dyDescent="0.3">
      <c r="A141" s="36" t="s">
        <v>56</v>
      </c>
      <c r="B141" s="36">
        <v>1.69466E-6</v>
      </c>
      <c r="C141" s="36">
        <v>3.9055800000000002E-7</v>
      </c>
      <c r="D141" s="36">
        <f>lnq_iC8!V18</f>
        <v>1.2284860561505314E-2</v>
      </c>
      <c r="E141" s="36">
        <f t="shared" si="20"/>
        <v>2.0818661799160598E-8</v>
      </c>
      <c r="F141" s="36">
        <f t="shared" si="21"/>
        <v>4.5712903293707891E-5</v>
      </c>
      <c r="G141" s="36">
        <f t="shared" si="23"/>
        <v>4.5714993058764658E-5</v>
      </c>
      <c r="H141" s="36">
        <f t="shared" si="22"/>
        <v>7.512390105961301E-5</v>
      </c>
    </row>
    <row r="142" spans="1:8" x14ac:dyDescent="0.3">
      <c r="A142" s="36" t="s">
        <v>57</v>
      </c>
      <c r="B142" s="36">
        <v>3.87662E-6</v>
      </c>
      <c r="C142" s="36">
        <v>3.8729399999999997E-7</v>
      </c>
      <c r="D142" s="36">
        <f>lnq_iC8!V19</f>
        <v>2.0790350329456843E-3</v>
      </c>
      <c r="E142" s="36">
        <f t="shared" si="20"/>
        <v>8.0596287894178981E-9</v>
      </c>
      <c r="F142" s="36">
        <f t="shared" si="21"/>
        <v>1.76970563712553E-5</v>
      </c>
      <c r="G142" s="36">
        <f t="shared" si="23"/>
        <v>1.7697369562602072E-5</v>
      </c>
      <c r="H142" s="36">
        <f t="shared" si="22"/>
        <v>2.9082262756275942E-5</v>
      </c>
    </row>
    <row r="143" spans="1:8" x14ac:dyDescent="0.3">
      <c r="A143" s="36" t="s">
        <v>52</v>
      </c>
      <c r="B143" s="36">
        <v>1.1766300000000001E-6</v>
      </c>
      <c r="C143" s="36">
        <v>4.34884E-8</v>
      </c>
      <c r="D143" s="36">
        <f>lnq_iC8!V20</f>
        <v>8.5939795541503643E-3</v>
      </c>
      <c r="E143" s="36">
        <f t="shared" si="20"/>
        <v>1.0111934162799945E-8</v>
      </c>
      <c r="F143" s="36">
        <f t="shared" si="21"/>
        <v>2.2203438095865148E-5</v>
      </c>
      <c r="G143" s="36">
        <f t="shared" si="23"/>
        <v>2.2203931099474801E-5</v>
      </c>
      <c r="H143" s="36">
        <f t="shared" si="22"/>
        <v>3.6487939982998744E-5</v>
      </c>
    </row>
    <row r="144" spans="1:8" x14ac:dyDescent="0.3">
      <c r="A144" s="36" t="s">
        <v>53</v>
      </c>
      <c r="B144" s="36">
        <v>1.7067300000000001E-6</v>
      </c>
      <c r="C144" s="36">
        <v>1.79626E-7</v>
      </c>
      <c r="D144" s="36">
        <f>lnq_iC8!V21</f>
        <v>2.0943116868223029E-2</v>
      </c>
      <c r="E144" s="36">
        <f t="shared" si="20"/>
        <v>3.5744245852502293E-8</v>
      </c>
      <c r="F144" s="36">
        <f t="shared" si="21"/>
        <v>7.8485988663682407E-5</v>
      </c>
      <c r="G144" s="36">
        <f t="shared" si="23"/>
        <v>7.8492149197614515E-5</v>
      </c>
      <c r="H144" s="36">
        <f t="shared" si="22"/>
        <v>1.2898692651441731E-4</v>
      </c>
    </row>
    <row r="145" spans="1:8" x14ac:dyDescent="0.3">
      <c r="A145" s="36" t="s">
        <v>54</v>
      </c>
      <c r="B145" s="36">
        <v>6.8591099999999995E-7</v>
      </c>
      <c r="C145" s="36">
        <v>9.7151299999999997E-8</v>
      </c>
      <c r="D145" s="36">
        <f>lnq_iC8!V22</f>
        <v>6.3541833145956232E-3</v>
      </c>
      <c r="E145" s="36">
        <f t="shared" si="20"/>
        <v>4.3584042314975983E-9</v>
      </c>
      <c r="F145" s="36">
        <f t="shared" si="21"/>
        <v>9.5700344753844882E-6</v>
      </c>
      <c r="G145" s="36">
        <f t="shared" si="23"/>
        <v>9.5701260618208347E-6</v>
      </c>
      <c r="H145" s="36">
        <f t="shared" si="22"/>
        <v>1.5726682982803456E-5</v>
      </c>
    </row>
    <row r="146" spans="1:8" x14ac:dyDescent="0.3">
      <c r="A146" s="36" t="s">
        <v>55</v>
      </c>
      <c r="B146" s="36">
        <v>1.9256100000000001E-6</v>
      </c>
      <c r="C146" s="36">
        <v>1.2027899999999999E-7</v>
      </c>
      <c r="D146" s="36">
        <f>lnq_iC8!V23</f>
        <v>5.3548849766053902E-3</v>
      </c>
      <c r="E146" s="36">
        <f t="shared" si="20"/>
        <v>1.0311420059801105E-8</v>
      </c>
      <c r="F146" s="36">
        <f t="shared" si="21"/>
        <v>2.2641462384171728E-5</v>
      </c>
      <c r="G146" s="36">
        <f t="shared" si="23"/>
        <v>2.264197503159771E-5</v>
      </c>
      <c r="H146" s="36">
        <f t="shared" si="22"/>
        <v>3.7207781917006347E-5</v>
      </c>
    </row>
    <row r="147" spans="1:8" x14ac:dyDescent="0.3">
      <c r="A147" s="36" t="s">
        <v>58</v>
      </c>
      <c r="B147" s="36">
        <v>3.5953100000000003E-8</v>
      </c>
      <c r="C147" s="36">
        <v>3.0237700000000002E-9</v>
      </c>
      <c r="D147" s="36">
        <f>lnq_iC8!V24</f>
        <v>4.3685082808008515E-4</v>
      </c>
      <c r="E147" s="36">
        <f t="shared" si="20"/>
        <v>1.5706141507046111E-11</v>
      </c>
      <c r="F147" s="36">
        <f t="shared" si="21"/>
        <v>3.4487006646019811E-8</v>
      </c>
      <c r="G147" s="36">
        <f t="shared" si="23"/>
        <v>3.4487007835373481E-8</v>
      </c>
      <c r="H147" s="36">
        <f t="shared" si="22"/>
        <v>5.6672841689734826E-8</v>
      </c>
    </row>
    <row r="148" spans="1:8" x14ac:dyDescent="0.3">
      <c r="D148" s="57" t="s">
        <v>171</v>
      </c>
      <c r="E148" s="57">
        <f>SUM(E130:E147)</f>
        <v>4.5542199902289215E-4</v>
      </c>
    </row>
    <row r="149" spans="1:8" x14ac:dyDescent="0.3">
      <c r="A149" s="59"/>
      <c r="B149" s="59"/>
      <c r="C149" s="59"/>
      <c r="D149" s="59"/>
      <c r="E149" s="59"/>
      <c r="F149" s="59"/>
      <c r="G149" s="59"/>
      <c r="H149" s="59"/>
    </row>
  </sheetData>
  <mergeCells count="1">
    <mergeCell ref="B1:H1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5FCA2-44D3-4AC6-B8A4-FB85EB75D017}">
  <dimension ref="A1:M149"/>
  <sheetViews>
    <sheetView zoomScaleNormal="100" workbookViewId="0">
      <selection activeCell="L17" sqref="L17"/>
    </sheetView>
  </sheetViews>
  <sheetFormatPr defaultRowHeight="15.5" x14ac:dyDescent="0.3"/>
  <cols>
    <col min="1" max="1" width="20.09765625" style="36" bestFit="1" customWidth="1"/>
    <col min="2" max="2" width="24" style="36" bestFit="1" customWidth="1"/>
    <col min="3" max="3" width="9.59765625" style="36" bestFit="1" customWidth="1"/>
    <col min="4" max="4" width="15.296875" style="36" bestFit="1" customWidth="1"/>
    <col min="5" max="6" width="9.59765625" style="36" bestFit="1" customWidth="1"/>
    <col min="7" max="8" width="10" style="36" bestFit="1" customWidth="1"/>
    <col min="9" max="10" width="10.69921875" style="36" customWidth="1"/>
    <col min="11" max="11" width="48.296875" style="36" bestFit="1" customWidth="1"/>
    <col min="12" max="25" width="10.69921875" style="36" customWidth="1"/>
    <col min="26" max="16384" width="8.796875" style="36"/>
  </cols>
  <sheetData>
    <row r="1" spans="1:13" x14ac:dyDescent="0.3">
      <c r="A1" s="88" t="s">
        <v>181</v>
      </c>
      <c r="B1" s="102" t="s">
        <v>186</v>
      </c>
      <c r="C1" s="102"/>
      <c r="D1" s="102"/>
      <c r="E1" s="102"/>
      <c r="F1" s="102"/>
      <c r="G1" s="102"/>
      <c r="H1" s="102"/>
    </row>
    <row r="2" spans="1:13" x14ac:dyDescent="0.3">
      <c r="A2" s="58" t="s">
        <v>172</v>
      </c>
      <c r="I2" s="69"/>
      <c r="J2" s="69"/>
      <c r="K2" s="69"/>
      <c r="L2" s="69"/>
      <c r="M2" s="69"/>
    </row>
    <row r="3" spans="1:13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</row>
    <row r="4" spans="1:13" x14ac:dyDescent="0.3">
      <c r="A4" s="36" t="s">
        <v>41</v>
      </c>
      <c r="B4" s="36">
        <v>7.0670000000000003E-6</v>
      </c>
      <c r="C4" s="36">
        <v>6.5535900000000003E-9</v>
      </c>
      <c r="D4" s="36">
        <f>lnq_iC8!W7</f>
        <v>9.6590629361461081E-2</v>
      </c>
      <c r="E4" s="36">
        <f t="shared" ref="E4:E21" si="0">D4*B4</f>
        <v>6.8260597769744546E-7</v>
      </c>
      <c r="F4" s="36">
        <f t="shared" ref="F4:F21" si="1">E4/$E$22</f>
        <v>7.6330759583272637E-2</v>
      </c>
      <c r="G4" s="36">
        <f>F4/(1-F4)</f>
        <v>8.2638628897975269E-2</v>
      </c>
      <c r="H4" s="36">
        <f>G4/$G$4</f>
        <v>1</v>
      </c>
      <c r="J4" s="1" t="s">
        <v>73</v>
      </c>
      <c r="K4" s="1" t="s">
        <v>76</v>
      </c>
    </row>
    <row r="5" spans="1:13" x14ac:dyDescent="0.3">
      <c r="A5" s="36" t="s">
        <v>42</v>
      </c>
      <c r="B5" s="36">
        <v>7.8277100000000003E-6</v>
      </c>
      <c r="C5" s="36">
        <v>2.76352E-8</v>
      </c>
      <c r="D5" s="36">
        <f>lnq_iC8!W8</f>
        <v>0.1597690390203923</v>
      </c>
      <c r="E5" s="36">
        <f t="shared" si="0"/>
        <v>1.250625704430315E-6</v>
      </c>
      <c r="F5" s="36">
        <f t="shared" si="1"/>
        <v>0.13984818928122991</v>
      </c>
      <c r="G5" s="36">
        <f t="shared" ref="G5:G68" si="2">F5/(1-F5)</f>
        <v>0.16258547332983969</v>
      </c>
      <c r="H5" s="36">
        <f t="shared" ref="H5:H21" si="3">G5/$G$4</f>
        <v>1.9674270434782493</v>
      </c>
      <c r="J5" s="36" t="s">
        <v>80</v>
      </c>
      <c r="K5" s="1" t="s">
        <v>91</v>
      </c>
    </row>
    <row r="6" spans="1:13" x14ac:dyDescent="0.3">
      <c r="A6" s="36" t="s">
        <v>43</v>
      </c>
      <c r="B6" s="36">
        <v>8.4218199999999993E-6</v>
      </c>
      <c r="C6" s="36">
        <v>1.5814300000000002E-8</v>
      </c>
      <c r="D6" s="36">
        <f>lnq_iC8!W9</f>
        <v>0.19214558927511058</v>
      </c>
      <c r="E6" s="36">
        <f t="shared" si="0"/>
        <v>1.6182155666689116E-6</v>
      </c>
      <c r="F6" s="36">
        <f t="shared" si="1"/>
        <v>0.18095303499973472</v>
      </c>
      <c r="G6" s="36">
        <f t="shared" si="2"/>
        <v>0.2209312075281008</v>
      </c>
      <c r="H6" s="36">
        <f t="shared" si="3"/>
        <v>2.6734616785675378</v>
      </c>
      <c r="J6" s="1" t="s">
        <v>74</v>
      </c>
      <c r="K6" s="1" t="s">
        <v>169</v>
      </c>
    </row>
    <row r="7" spans="1:13" x14ac:dyDescent="0.3">
      <c r="A7" s="36" t="s">
        <v>44</v>
      </c>
      <c r="B7" s="36">
        <v>8.7043299999999994E-6</v>
      </c>
      <c r="C7" s="36">
        <v>2.3962E-8</v>
      </c>
      <c r="D7" s="36">
        <f>lnq_iC8!W10</f>
        <v>7.7016550594915592E-2</v>
      </c>
      <c r="E7" s="36">
        <f t="shared" si="0"/>
        <v>6.7037747183984162E-7</v>
      </c>
      <c r="F7" s="36">
        <f t="shared" si="1"/>
        <v>7.4963336543955039E-2</v>
      </c>
      <c r="G7" s="36">
        <f t="shared" si="2"/>
        <v>8.1038232867314972E-2</v>
      </c>
      <c r="H7" s="36">
        <f t="shared" si="3"/>
        <v>0.98063380223023633</v>
      </c>
      <c r="J7" s="1" t="s">
        <v>75</v>
      </c>
      <c r="K7" s="1" t="s">
        <v>204</v>
      </c>
    </row>
    <row r="8" spans="1:13" x14ac:dyDescent="0.3">
      <c r="A8" s="36" t="s">
        <v>45</v>
      </c>
      <c r="B8" s="36">
        <v>7.2579999999999998E-6</v>
      </c>
      <c r="C8" s="36">
        <v>2.0599499999999999E-8</v>
      </c>
      <c r="D8" s="36">
        <f>lnq_iC8!W12</f>
        <v>5.3697132879565471E-2</v>
      </c>
      <c r="E8" s="36">
        <f t="shared" si="0"/>
        <v>3.897337904398862E-7</v>
      </c>
      <c r="F8" s="36">
        <f t="shared" si="1"/>
        <v>4.3581036837521153E-2</v>
      </c>
      <c r="G8" s="36">
        <f t="shared" si="2"/>
        <v>4.5566889110413317E-2</v>
      </c>
      <c r="H8" s="36">
        <f t="shared" si="3"/>
        <v>0.55139938450176484</v>
      </c>
    </row>
    <row r="9" spans="1:13" x14ac:dyDescent="0.3">
      <c r="A9" s="36" t="s">
        <v>46</v>
      </c>
      <c r="B9" s="36">
        <v>1.0213200000000001E-5</v>
      </c>
      <c r="C9" s="36">
        <v>2.68819E-8</v>
      </c>
      <c r="D9" s="36">
        <f>lnq_iC8!W13</f>
        <v>5.9883234496972984E-2</v>
      </c>
      <c r="E9" s="36">
        <f t="shared" si="0"/>
        <v>6.1159945056448448E-7</v>
      </c>
      <c r="F9" s="36">
        <f t="shared" si="1"/>
        <v>6.8390626726962528E-2</v>
      </c>
      <c r="G9" s="36">
        <f t="shared" si="2"/>
        <v>7.341126945372467E-2</v>
      </c>
      <c r="H9" s="36">
        <f t="shared" si="3"/>
        <v>0.88834084534918178</v>
      </c>
    </row>
    <row r="10" spans="1:13" x14ac:dyDescent="0.3">
      <c r="A10" s="36" t="s">
        <v>47</v>
      </c>
      <c r="B10" s="36">
        <v>1.1492699999999999E-5</v>
      </c>
      <c r="C10" s="36">
        <v>2.3462600000000001E-8</v>
      </c>
      <c r="D10" s="36">
        <f>lnq_iC8!W14</f>
        <v>0.11046304983992462</v>
      </c>
      <c r="E10" s="36">
        <f t="shared" si="0"/>
        <v>1.2695186928953017E-6</v>
      </c>
      <c r="F10" s="36">
        <f t="shared" si="1"/>
        <v>0.14196085194087285</v>
      </c>
      <c r="G10" s="36">
        <f t="shared" si="2"/>
        <v>0.16544798947925204</v>
      </c>
      <c r="H10" s="36">
        <f t="shared" si="3"/>
        <v>2.0020660033398219</v>
      </c>
    </row>
    <row r="11" spans="1:13" x14ac:dyDescent="0.3">
      <c r="A11" s="36" t="s">
        <v>48</v>
      </c>
      <c r="B11" s="36">
        <v>1.0600300000000001E-5</v>
      </c>
      <c r="C11" s="36">
        <v>3.68218E-8</v>
      </c>
      <c r="D11" s="36">
        <f>lnq_iC8!W15</f>
        <v>7.6373278920348397E-2</v>
      </c>
      <c r="E11" s="36">
        <f t="shared" si="0"/>
        <v>8.0957966853936918E-7</v>
      </c>
      <c r="F11" s="36">
        <f t="shared" si="1"/>
        <v>9.0529284919585312E-2</v>
      </c>
      <c r="G11" s="36">
        <f t="shared" si="2"/>
        <v>9.9540626672713461E-2</v>
      </c>
      <c r="H11" s="36">
        <f t="shared" si="3"/>
        <v>1.2045290199043017</v>
      </c>
    </row>
    <row r="12" spans="1:13" x14ac:dyDescent="0.3">
      <c r="A12" s="36" t="s">
        <v>49</v>
      </c>
      <c r="B12" s="36">
        <v>8.0885500000000007E-6</v>
      </c>
      <c r="C12" s="36">
        <v>2.3379899999999999E-8</v>
      </c>
      <c r="D12" s="36">
        <f>lnq_iC8!W16</f>
        <v>4.140279466764963E-2</v>
      </c>
      <c r="E12" s="36">
        <f t="shared" si="0"/>
        <v>3.3488857480901744E-7</v>
      </c>
      <c r="F12" s="36">
        <f t="shared" si="1"/>
        <v>3.7448103483005271E-2</v>
      </c>
      <c r="G12" s="36">
        <f t="shared" si="2"/>
        <v>3.8905022802938387E-2</v>
      </c>
      <c r="H12" s="36">
        <f t="shared" si="3"/>
        <v>0.47078495035257778</v>
      </c>
    </row>
    <row r="13" spans="1:13" x14ac:dyDescent="0.3">
      <c r="A13" s="36" t="s">
        <v>50</v>
      </c>
      <c r="B13" s="36">
        <v>1.0865E-5</v>
      </c>
      <c r="C13" s="36">
        <v>3.0604699999999999E-8</v>
      </c>
      <c r="D13" s="36">
        <f>lnq_iC8!W17</f>
        <v>3.0870076632574239E-2</v>
      </c>
      <c r="E13" s="36">
        <f t="shared" si="0"/>
        <v>3.3540338261291911E-7</v>
      </c>
      <c r="F13" s="36">
        <f t="shared" si="1"/>
        <v>3.7505670618358758E-2</v>
      </c>
      <c r="G13" s="36">
        <f t="shared" si="2"/>
        <v>3.8967160089612624E-2</v>
      </c>
      <c r="H13" s="36">
        <f t="shared" si="3"/>
        <v>0.47153686610315187</v>
      </c>
    </row>
    <row r="14" spans="1:13" x14ac:dyDescent="0.3">
      <c r="A14" s="36" t="s">
        <v>51</v>
      </c>
      <c r="B14" s="36">
        <v>9.0357900000000001E-6</v>
      </c>
      <c r="C14" s="36">
        <v>2.5584899999999998E-8</v>
      </c>
      <c r="D14" s="36">
        <f>lnq_iC8!W11</f>
        <v>5.1061707648861844E-2</v>
      </c>
      <c r="E14" s="36">
        <f t="shared" si="0"/>
        <v>4.6138286735650938E-7</v>
      </c>
      <c r="F14" s="36">
        <f t="shared" si="1"/>
        <v>5.1593021266567916E-2</v>
      </c>
      <c r="G14" s="36">
        <f t="shared" si="2"/>
        <v>5.4399664303892814E-2</v>
      </c>
      <c r="H14" s="36">
        <f t="shared" si="3"/>
        <v>0.65828372311275918</v>
      </c>
    </row>
    <row r="15" spans="1:13" x14ac:dyDescent="0.3">
      <c r="A15" s="36" t="s">
        <v>56</v>
      </c>
      <c r="B15" s="36">
        <v>1.0859900000000001E-5</v>
      </c>
      <c r="C15" s="36">
        <v>1.4808399999999999E-8</v>
      </c>
      <c r="D15" s="36">
        <f>lnq_iC8!W18</f>
        <v>1.4880898285537281E-2</v>
      </c>
      <c r="E15" s="36">
        <f t="shared" si="0"/>
        <v>1.6160506729110633E-7</v>
      </c>
      <c r="F15" s="36">
        <f t="shared" si="1"/>
        <v>1.8071095100054231E-2</v>
      </c>
      <c r="G15" s="36">
        <f t="shared" si="2"/>
        <v>1.8403669562915653E-2</v>
      </c>
      <c r="H15" s="36">
        <f t="shared" si="3"/>
        <v>0.22270056761997611</v>
      </c>
    </row>
    <row r="16" spans="1:13" x14ac:dyDescent="0.3">
      <c r="A16" s="36" t="s">
        <v>57</v>
      </c>
      <c r="B16" s="36">
        <v>9.8571900000000004E-6</v>
      </c>
      <c r="C16" s="36">
        <v>3.50292E-8</v>
      </c>
      <c r="D16" s="36">
        <f>lnq_iC8!W19</f>
        <v>2.1984174617988763E-3</v>
      </c>
      <c r="E16" s="36">
        <f t="shared" si="0"/>
        <v>2.1670218620269265E-8</v>
      </c>
      <c r="F16" s="36">
        <f t="shared" si="1"/>
        <v>2.4232196928604798E-3</v>
      </c>
      <c r="G16" s="36">
        <f t="shared" si="2"/>
        <v>2.4291059502351345E-3</v>
      </c>
      <c r="H16" s="36">
        <f t="shared" si="3"/>
        <v>2.9394315741057147E-2</v>
      </c>
    </row>
    <row r="17" spans="1:13" x14ac:dyDescent="0.3">
      <c r="A17" s="36" t="s">
        <v>52</v>
      </c>
      <c r="B17" s="36">
        <v>9.7715900000000007E-6</v>
      </c>
      <c r="C17" s="36">
        <v>1.7131899999999999E-8</v>
      </c>
      <c r="D17" s="36">
        <f>lnq_iC8!W20</f>
        <v>7.2337453452856505E-3</v>
      </c>
      <c r="E17" s="36">
        <f t="shared" si="0"/>
        <v>7.0685193678539816E-8</v>
      </c>
      <c r="F17" s="36">
        <f t="shared" si="1"/>
        <v>7.9042005213220343E-3</v>
      </c>
      <c r="G17" s="36">
        <f t="shared" si="2"/>
        <v>7.9671746674822106E-3</v>
      </c>
      <c r="H17" s="36">
        <f t="shared" si="3"/>
        <v>9.6409811897029365E-2</v>
      </c>
    </row>
    <row r="18" spans="1:13" x14ac:dyDescent="0.3">
      <c r="A18" s="36" t="s">
        <v>53</v>
      </c>
      <c r="B18" s="36">
        <v>9.3082000000000001E-6</v>
      </c>
      <c r="C18" s="36">
        <v>4.7157499999999997E-8</v>
      </c>
      <c r="D18" s="36">
        <f>lnq_iC8!W21</f>
        <v>1.4511131136667813E-2</v>
      </c>
      <c r="E18" s="36">
        <f t="shared" si="0"/>
        <v>1.3507251084633134E-7</v>
      </c>
      <c r="F18" s="36">
        <f t="shared" si="1"/>
        <v>1.5104156260832124E-2</v>
      </c>
      <c r="G18" s="36">
        <f t="shared" si="2"/>
        <v>1.5335790435960242E-2</v>
      </c>
      <c r="H18" s="36">
        <f t="shared" si="3"/>
        <v>0.18557653533789431</v>
      </c>
    </row>
    <row r="19" spans="1:13" x14ac:dyDescent="0.3">
      <c r="A19" s="36" t="s">
        <v>54</v>
      </c>
      <c r="B19" s="36">
        <v>1.0431100000000001E-5</v>
      </c>
      <c r="C19" s="36">
        <v>4.6439700000000001E-8</v>
      </c>
      <c r="D19" s="36">
        <f>lnq_iC8!W22</f>
        <v>6.065520102359747E-3</v>
      </c>
      <c r="E19" s="36">
        <f t="shared" si="0"/>
        <v>6.3270046739724757E-8</v>
      </c>
      <c r="F19" s="36">
        <f t="shared" si="1"/>
        <v>7.075019680904307E-3</v>
      </c>
      <c r="G19" s="36">
        <f t="shared" si="2"/>
        <v>7.1254322543387039E-3</v>
      </c>
      <c r="H19" s="36">
        <f t="shared" si="3"/>
        <v>8.6223989305723878E-2</v>
      </c>
    </row>
    <row r="20" spans="1:13" x14ac:dyDescent="0.3">
      <c r="A20" s="36" t="s">
        <v>55</v>
      </c>
      <c r="B20" s="36">
        <v>9.7223899999999996E-6</v>
      </c>
      <c r="C20" s="36">
        <v>3.60135E-8</v>
      </c>
      <c r="D20" s="36">
        <f>lnq_iC8!W23</f>
        <v>5.5309425579445739E-3</v>
      </c>
      <c r="E20" s="36">
        <f t="shared" si="0"/>
        <v>5.3773980615934741E-8</v>
      </c>
      <c r="F20" s="36">
        <f t="shared" si="1"/>
        <v>6.0131450944453674E-3</v>
      </c>
      <c r="G20" s="36">
        <f t="shared" si="2"/>
        <v>6.0495217464588275E-3</v>
      </c>
      <c r="H20" s="36">
        <f t="shared" si="3"/>
        <v>7.3204527073258918E-2</v>
      </c>
    </row>
    <row r="21" spans="1:13" x14ac:dyDescent="0.3">
      <c r="A21" s="36" t="s">
        <v>58</v>
      </c>
      <c r="B21" s="36">
        <v>8.9131200000000008E-6</v>
      </c>
      <c r="C21" s="36">
        <v>1.1679200000000001E-8</v>
      </c>
      <c r="D21" s="36">
        <f>lnq_iC8!W24</f>
        <v>3.0626177262953511E-4</v>
      </c>
      <c r="E21" s="36">
        <f t="shared" si="0"/>
        <v>2.7297479308597621E-9</v>
      </c>
      <c r="F21" s="36">
        <f t="shared" si="1"/>
        <v>3.0524744851523474E-4</v>
      </c>
      <c r="G21" s="36">
        <f t="shared" si="2"/>
        <v>3.0534065297048197E-4</v>
      </c>
      <c r="H21" s="36">
        <f t="shared" si="3"/>
        <v>3.6948901142521634E-3</v>
      </c>
    </row>
    <row r="22" spans="1:13" x14ac:dyDescent="0.3">
      <c r="D22" s="57" t="s">
        <v>171</v>
      </c>
      <c r="E22" s="57">
        <f>SUM(E4:E21)</f>
        <v>8.9427379135767682E-6</v>
      </c>
    </row>
    <row r="23" spans="1:13" x14ac:dyDescent="0.3">
      <c r="A23" s="58" t="s">
        <v>173</v>
      </c>
      <c r="I23" s="69"/>
      <c r="J23" s="69"/>
      <c r="K23" s="69"/>
      <c r="L23" s="69"/>
      <c r="M23" s="69"/>
    </row>
    <row r="24" spans="1:13" x14ac:dyDescent="0.3">
      <c r="B24" s="36" t="s">
        <v>205</v>
      </c>
      <c r="C24" s="36" t="s">
        <v>78</v>
      </c>
      <c r="D24" s="36" t="s">
        <v>73</v>
      </c>
      <c r="E24" s="36" t="s">
        <v>79</v>
      </c>
      <c r="F24" s="36" t="s">
        <v>80</v>
      </c>
      <c r="G24" s="36" t="s">
        <v>74</v>
      </c>
      <c r="H24" s="36" t="s">
        <v>75</v>
      </c>
    </row>
    <row r="25" spans="1:13" x14ac:dyDescent="0.3">
      <c r="A25" s="36" t="s">
        <v>41</v>
      </c>
      <c r="B25" s="36">
        <v>1.33065E-5</v>
      </c>
      <c r="C25" s="36">
        <v>6.9540800000000003E-8</v>
      </c>
      <c r="D25" s="36">
        <f>lnq_iC8!W7</f>
        <v>9.6590629361461081E-2</v>
      </c>
      <c r="E25" s="36">
        <f t="shared" ref="E25:E42" si="4">D25*B25</f>
        <v>1.285283209598282E-6</v>
      </c>
      <c r="F25" s="36">
        <f t="shared" ref="F25:F42" si="5">E25/$E$43</f>
        <v>3.2228006013959747E-2</v>
      </c>
      <c r="G25" s="36">
        <f t="shared" si="2"/>
        <v>3.33012385295628E-2</v>
      </c>
      <c r="H25" s="36">
        <f>G25/$G$25</f>
        <v>1</v>
      </c>
    </row>
    <row r="26" spans="1:13" x14ac:dyDescent="0.3">
      <c r="A26" s="36" t="s">
        <v>42</v>
      </c>
      <c r="B26" s="36">
        <v>2.0681899999999999E-5</v>
      </c>
      <c r="C26" s="36">
        <v>4.3727300000000001E-8</v>
      </c>
      <c r="D26" s="36">
        <f>lnq_iC8!W8</f>
        <v>0.1597690390203923</v>
      </c>
      <c r="E26" s="36">
        <f t="shared" si="4"/>
        <v>3.3043272881158514E-6</v>
      </c>
      <c r="F26" s="36">
        <f t="shared" si="5"/>
        <v>8.2854797229299545E-2</v>
      </c>
      <c r="G26" s="36">
        <f t="shared" si="2"/>
        <v>9.03398905418627E-2</v>
      </c>
      <c r="H26" s="36">
        <f t="shared" ref="H26:H42" si="6">G26/$G$25</f>
        <v>2.7128087281698088</v>
      </c>
    </row>
    <row r="27" spans="1:13" x14ac:dyDescent="0.3">
      <c r="A27" s="36" t="s">
        <v>43</v>
      </c>
      <c r="B27" s="36">
        <v>3.0171800000000001E-5</v>
      </c>
      <c r="C27" s="36">
        <v>1.30844E-7</v>
      </c>
      <c r="D27" s="36">
        <f>lnq_iC8!W9</f>
        <v>0.19214558927511058</v>
      </c>
      <c r="E27" s="36">
        <f t="shared" si="4"/>
        <v>5.7973782904907815E-6</v>
      </c>
      <c r="F27" s="36">
        <f t="shared" si="5"/>
        <v>0.14536713855425931</v>
      </c>
      <c r="G27" s="36">
        <f t="shared" si="2"/>
        <v>0.17009308337190407</v>
      </c>
      <c r="H27" s="36">
        <f t="shared" si="6"/>
        <v>5.1077104300762217</v>
      </c>
    </row>
    <row r="28" spans="1:13" x14ac:dyDescent="0.3">
      <c r="A28" s="36" t="s">
        <v>44</v>
      </c>
      <c r="B28" s="36">
        <v>3.5162400000000001E-5</v>
      </c>
      <c r="C28" s="36">
        <v>1.4250100000000001E-7</v>
      </c>
      <c r="D28" s="36">
        <f>lnq_iC8!W10</f>
        <v>7.7016550594915592E-2</v>
      </c>
      <c r="E28" s="36">
        <f t="shared" si="4"/>
        <v>2.7080867586386599E-6</v>
      </c>
      <c r="F28" s="36">
        <f t="shared" si="5"/>
        <v>6.790428420130834E-2</v>
      </c>
      <c r="G28" s="36">
        <f t="shared" si="2"/>
        <v>7.2851192265295101E-2</v>
      </c>
      <c r="H28" s="36">
        <f t="shared" si="6"/>
        <v>2.1876421263017671</v>
      </c>
    </row>
    <row r="29" spans="1:13" x14ac:dyDescent="0.3">
      <c r="A29" s="36" t="s">
        <v>45</v>
      </c>
      <c r="B29" s="36">
        <v>3.1123400000000001E-5</v>
      </c>
      <c r="C29" s="36">
        <v>2.4020299999999999E-8</v>
      </c>
      <c r="D29" s="36">
        <f>lnq_iC8!W12</f>
        <v>5.3697132879565471E-2</v>
      </c>
      <c r="E29" s="36">
        <f t="shared" si="4"/>
        <v>1.6712373454638681E-6</v>
      </c>
      <c r="F29" s="36">
        <f t="shared" si="5"/>
        <v>4.1905664695641616E-2</v>
      </c>
      <c r="G29" s="36">
        <f t="shared" si="2"/>
        <v>4.3738558043273909E-2</v>
      </c>
      <c r="H29" s="36">
        <f t="shared" si="6"/>
        <v>1.3134213613240089</v>
      </c>
    </row>
    <row r="30" spans="1:13" x14ac:dyDescent="0.3">
      <c r="A30" s="36" t="s">
        <v>46</v>
      </c>
      <c r="B30" s="36">
        <v>5.6442900000000001E-5</v>
      </c>
      <c r="C30" s="36">
        <v>1.68543E-7</v>
      </c>
      <c r="D30" s="36">
        <f>lnq_iC8!W13</f>
        <v>5.9883234496972984E-2</v>
      </c>
      <c r="E30" s="36">
        <f t="shared" si="4"/>
        <v>3.3799834163891966E-6</v>
      </c>
      <c r="F30" s="36">
        <f t="shared" si="5"/>
        <v>8.4751846952487289E-2</v>
      </c>
      <c r="G30" s="36">
        <f t="shared" si="2"/>
        <v>9.2599855755281291E-2</v>
      </c>
      <c r="H30" s="36">
        <f t="shared" si="6"/>
        <v>2.7806730273132878</v>
      </c>
    </row>
    <row r="31" spans="1:13" x14ac:dyDescent="0.3">
      <c r="A31" s="36" t="s">
        <v>47</v>
      </c>
      <c r="B31" s="36">
        <v>7.2296E-5</v>
      </c>
      <c r="C31" s="36">
        <v>1.7193300000000001E-7</v>
      </c>
      <c r="D31" s="36">
        <f>lnq_iC8!W14</f>
        <v>0.11046304983992462</v>
      </c>
      <c r="E31" s="36">
        <f t="shared" si="4"/>
        <v>7.9860366512271898E-6</v>
      </c>
      <c r="F31" s="36">
        <f t="shared" si="5"/>
        <v>0.20024694581040675</v>
      </c>
      <c r="G31" s="36">
        <f t="shared" si="2"/>
        <v>0.25038597197146217</v>
      </c>
      <c r="H31" s="36">
        <f t="shared" si="6"/>
        <v>7.5188186093794931</v>
      </c>
    </row>
    <row r="32" spans="1:13" x14ac:dyDescent="0.3">
      <c r="A32" s="36" t="s">
        <v>48</v>
      </c>
      <c r="B32" s="36">
        <v>5.8820499999999997E-5</v>
      </c>
      <c r="C32" s="36">
        <v>1.2354500000000001E-7</v>
      </c>
      <c r="D32" s="36">
        <f>lnq_iC8!W15</f>
        <v>7.6373278920348397E-2</v>
      </c>
      <c r="E32" s="36">
        <f t="shared" si="4"/>
        <v>4.4923144527343527E-6</v>
      </c>
      <c r="F32" s="36">
        <f t="shared" si="5"/>
        <v>0.11264314052976059</v>
      </c>
      <c r="G32" s="36">
        <f t="shared" si="2"/>
        <v>0.1269423223899003</v>
      </c>
      <c r="H32" s="36">
        <f t="shared" si="6"/>
        <v>3.8119399756621268</v>
      </c>
    </row>
    <row r="33" spans="1:13" x14ac:dyDescent="0.3">
      <c r="A33" s="36" t="s">
        <v>49</v>
      </c>
      <c r="B33" s="36">
        <v>4.1544000000000001E-5</v>
      </c>
      <c r="C33" s="36">
        <v>1.7932099999999999E-7</v>
      </c>
      <c r="D33" s="36">
        <f>lnq_iC8!W16</f>
        <v>4.140279466764963E-2</v>
      </c>
      <c r="E33" s="36">
        <f t="shared" si="4"/>
        <v>1.7200377016728363E-6</v>
      </c>
      <c r="F33" s="36">
        <f t="shared" si="5"/>
        <v>4.3129315764636411E-2</v>
      </c>
      <c r="G33" s="36">
        <f t="shared" si="2"/>
        <v>4.5073296188503358E-2</v>
      </c>
      <c r="H33" s="36">
        <f t="shared" si="6"/>
        <v>1.353502097181462</v>
      </c>
    </row>
    <row r="34" spans="1:13" x14ac:dyDescent="0.3">
      <c r="A34" s="36" t="s">
        <v>50</v>
      </c>
      <c r="B34" s="36">
        <v>6.5822799999999996E-5</v>
      </c>
      <c r="C34" s="36">
        <v>2.63387E-7</v>
      </c>
      <c r="D34" s="36">
        <f>lnq_iC8!W17</f>
        <v>3.0870076632574239E-2</v>
      </c>
      <c r="E34" s="36">
        <f t="shared" si="4"/>
        <v>2.0319548801706077E-6</v>
      </c>
      <c r="F34" s="36">
        <f t="shared" si="5"/>
        <v>5.0950524840903309E-2</v>
      </c>
      <c r="G34" s="36">
        <f t="shared" si="2"/>
        <v>5.3685846917898641E-2</v>
      </c>
      <c r="H34" s="36">
        <f t="shared" si="6"/>
        <v>1.6121276351400455</v>
      </c>
    </row>
    <row r="35" spans="1:13" x14ac:dyDescent="0.3">
      <c r="A35" s="36" t="s">
        <v>51</v>
      </c>
      <c r="B35" s="36">
        <v>4.0863099999999998E-5</v>
      </c>
      <c r="C35" s="36">
        <v>1.9568399999999999E-7</v>
      </c>
      <c r="D35" s="36">
        <f>lnq_iC8!W11</f>
        <v>5.1061707648861844E-2</v>
      </c>
      <c r="E35" s="36">
        <f t="shared" si="4"/>
        <v>2.0865396658262062E-6</v>
      </c>
      <c r="F35" s="36">
        <f t="shared" si="5"/>
        <v>5.2319218360932375E-2</v>
      </c>
      <c r="G35" s="36">
        <f t="shared" si="2"/>
        <v>5.5207638874393256E-2</v>
      </c>
      <c r="H35" s="36">
        <f t="shared" si="6"/>
        <v>1.6578253936526504</v>
      </c>
    </row>
    <row r="36" spans="1:13" x14ac:dyDescent="0.3">
      <c r="A36" s="36" t="s">
        <v>56</v>
      </c>
      <c r="B36" s="36">
        <v>6.8391699999999998E-5</v>
      </c>
      <c r="C36" s="36">
        <v>2.1606199999999999E-7</v>
      </c>
      <c r="D36" s="36">
        <f>lnq_iC8!W18</f>
        <v>1.4880898285537281E-2</v>
      </c>
      <c r="E36" s="36">
        <f t="shared" si="4"/>
        <v>1.01772993127498E-6</v>
      </c>
      <c r="F36" s="36">
        <f t="shared" si="5"/>
        <v>2.5519205495548657E-2</v>
      </c>
      <c r="G36" s="36">
        <f t="shared" si="2"/>
        <v>2.6187489419456266E-2</v>
      </c>
      <c r="H36" s="36">
        <f t="shared" si="6"/>
        <v>0.78638184571449543</v>
      </c>
    </row>
    <row r="37" spans="1:13" x14ac:dyDescent="0.3">
      <c r="A37" s="36" t="s">
        <v>57</v>
      </c>
      <c r="B37" s="36">
        <v>6.3260000000000001E-5</v>
      </c>
      <c r="C37" s="36">
        <v>3.2768799999999999E-7</v>
      </c>
      <c r="D37" s="36">
        <f>lnq_iC8!W19</f>
        <v>2.1984174617988763E-3</v>
      </c>
      <c r="E37" s="36">
        <f t="shared" si="4"/>
        <v>1.3907188863339692E-7</v>
      </c>
      <c r="F37" s="36">
        <f t="shared" si="5"/>
        <v>3.4871767014296546E-3</v>
      </c>
      <c r="G37" s="36">
        <f t="shared" si="2"/>
        <v>3.4993796566377385E-3</v>
      </c>
      <c r="H37" s="36">
        <f t="shared" si="6"/>
        <v>0.1050825678309593</v>
      </c>
    </row>
    <row r="38" spans="1:13" x14ac:dyDescent="0.3">
      <c r="A38" s="36" t="s">
        <v>52</v>
      </c>
      <c r="B38" s="36">
        <v>6.5479000000000001E-5</v>
      </c>
      <c r="C38" s="36">
        <v>2.2139E-7</v>
      </c>
      <c r="D38" s="36">
        <f>lnq_iC8!W20</f>
        <v>7.2337453452856505E-3</v>
      </c>
      <c r="E38" s="36">
        <f t="shared" si="4"/>
        <v>4.7365841146395909E-7</v>
      </c>
      <c r="F38" s="36">
        <f t="shared" si="5"/>
        <v>1.1876811288925359E-2</v>
      </c>
      <c r="G38" s="36">
        <f t="shared" si="2"/>
        <v>1.2019565398943508E-2</v>
      </c>
      <c r="H38" s="36">
        <f t="shared" si="6"/>
        <v>0.36093448561299823</v>
      </c>
    </row>
    <row r="39" spans="1:13" x14ac:dyDescent="0.3">
      <c r="A39" s="36" t="s">
        <v>53</v>
      </c>
      <c r="B39" s="36">
        <v>6.2791299999999996E-5</v>
      </c>
      <c r="C39" s="36">
        <v>3.55313E-7</v>
      </c>
      <c r="D39" s="36">
        <f>lnq_iC8!W21</f>
        <v>1.4511131136667813E-2</v>
      </c>
      <c r="E39" s="36">
        <f t="shared" si="4"/>
        <v>9.1117278854184954E-7</v>
      </c>
      <c r="F39" s="36">
        <f t="shared" si="5"/>
        <v>2.2847324145828827E-2</v>
      </c>
      <c r="G39" s="36">
        <f t="shared" si="2"/>
        <v>2.3381529530026614E-2</v>
      </c>
      <c r="H39" s="36">
        <f t="shared" si="6"/>
        <v>0.70212191985802341</v>
      </c>
    </row>
    <row r="40" spans="1:13" x14ac:dyDescent="0.3">
      <c r="A40" s="36" t="s">
        <v>54</v>
      </c>
      <c r="B40" s="36">
        <v>7.64556E-5</v>
      </c>
      <c r="C40" s="36">
        <v>3.7909500000000002E-7</v>
      </c>
      <c r="D40" s="36">
        <f>lnq_iC8!W22</f>
        <v>6.065520102359747E-3</v>
      </c>
      <c r="E40" s="36">
        <f t="shared" si="4"/>
        <v>4.6374297873797587E-7</v>
      </c>
      <c r="F40" s="36">
        <f t="shared" si="5"/>
        <v>1.1628185442779063E-2</v>
      </c>
      <c r="G40" s="36">
        <f t="shared" si="2"/>
        <v>1.1764990939152139E-2</v>
      </c>
      <c r="H40" s="36">
        <f t="shared" si="6"/>
        <v>0.3532898912665936</v>
      </c>
    </row>
    <row r="41" spans="1:13" x14ac:dyDescent="0.3">
      <c r="A41" s="36" t="s">
        <v>55</v>
      </c>
      <c r="B41" s="36">
        <v>7.0982700000000001E-5</v>
      </c>
      <c r="C41" s="36">
        <v>3.3760600000000001E-7</v>
      </c>
      <c r="D41" s="36">
        <f>lnq_iC8!W23</f>
        <v>5.5309425579445739E-3</v>
      </c>
      <c r="E41" s="36">
        <f t="shared" si="4"/>
        <v>3.9260123630781229E-7</v>
      </c>
      <c r="F41" s="36">
        <f t="shared" si="5"/>
        <v>9.8443322921575021E-3</v>
      </c>
      <c r="G41" s="36">
        <f t="shared" si="2"/>
        <v>9.9422066784171492E-3</v>
      </c>
      <c r="H41" s="36">
        <f t="shared" si="6"/>
        <v>0.29855366098744546</v>
      </c>
    </row>
    <row r="42" spans="1:13" x14ac:dyDescent="0.3">
      <c r="A42" s="36" t="s">
        <v>58</v>
      </c>
      <c r="B42" s="36">
        <v>6.4598999999999996E-5</v>
      </c>
      <c r="C42" s="36">
        <v>1.2959699999999999E-7</v>
      </c>
      <c r="D42" s="36">
        <f>lnq_iC8!W24</f>
        <v>3.0626177262953511E-4</v>
      </c>
      <c r="E42" s="36">
        <f t="shared" si="4"/>
        <v>1.9784204250095338E-8</v>
      </c>
      <c r="F42" s="36">
        <f t="shared" si="5"/>
        <v>4.9608167973560124E-4</v>
      </c>
      <c r="G42" s="36">
        <f t="shared" si="2"/>
        <v>4.9632789891339388E-4</v>
      </c>
      <c r="H42" s="36">
        <f t="shared" si="6"/>
        <v>1.4904187376478036E-2</v>
      </c>
    </row>
    <row r="43" spans="1:13" x14ac:dyDescent="0.3">
      <c r="D43" s="57" t="s">
        <v>171</v>
      </c>
      <c r="E43" s="57">
        <f>SUM(E25:E42)</f>
        <v>3.9880941099537903E-5</v>
      </c>
    </row>
    <row r="44" spans="1:13" x14ac:dyDescent="0.3">
      <c r="A44" s="58" t="s">
        <v>174</v>
      </c>
      <c r="I44" s="69"/>
      <c r="J44" s="69"/>
      <c r="K44" s="69"/>
      <c r="L44" s="69"/>
      <c r="M44" s="69"/>
    </row>
    <row r="45" spans="1:13" x14ac:dyDescent="0.3">
      <c r="B45" s="36" t="s">
        <v>205</v>
      </c>
      <c r="C45" s="36" t="s">
        <v>78</v>
      </c>
      <c r="D45" s="36" t="s">
        <v>73</v>
      </c>
      <c r="E45" s="36" t="s">
        <v>79</v>
      </c>
      <c r="F45" s="36" t="s">
        <v>80</v>
      </c>
      <c r="G45" s="36" t="s">
        <v>74</v>
      </c>
      <c r="H45" s="36" t="s">
        <v>75</v>
      </c>
    </row>
    <row r="46" spans="1:13" x14ac:dyDescent="0.3">
      <c r="A46" s="36" t="s">
        <v>41</v>
      </c>
      <c r="B46" s="36">
        <v>4.3895099999999999E-5</v>
      </c>
      <c r="C46" s="36">
        <v>1.7482900000000001E-7</v>
      </c>
      <c r="D46" s="36">
        <f>lnq_iC8!W7</f>
        <v>9.6590629361461081E-2</v>
      </c>
      <c r="E46" s="36">
        <f t="shared" ref="E46:E63" si="7">D46*B46</f>
        <v>4.23985533488427E-6</v>
      </c>
      <c r="F46" s="36">
        <f t="shared" ref="F46:F63" si="8">E46/$E$64</f>
        <v>0.21771534296382813</v>
      </c>
      <c r="G46" s="36">
        <f t="shared" si="2"/>
        <v>0.27830705997569022</v>
      </c>
      <c r="H46" s="36">
        <f>G46/$G$46</f>
        <v>1</v>
      </c>
    </row>
    <row r="47" spans="1:13" x14ac:dyDescent="0.3">
      <c r="A47" s="36" t="s">
        <v>42</v>
      </c>
      <c r="B47" s="36">
        <v>3.0201699999999999E-5</v>
      </c>
      <c r="C47" s="36">
        <v>1.43264E-7</v>
      </c>
      <c r="D47" s="36">
        <f>lnq_iC8!W8</f>
        <v>0.1597690390203923</v>
      </c>
      <c r="E47" s="36">
        <f t="shared" si="7"/>
        <v>4.8252965857821824E-6</v>
      </c>
      <c r="F47" s="36">
        <f t="shared" si="8"/>
        <v>0.24777758156798813</v>
      </c>
      <c r="G47" s="36">
        <f t="shared" si="2"/>
        <v>0.32939404024207902</v>
      </c>
      <c r="H47" s="36">
        <f t="shared" ref="H47:H63" si="9">G47/$G$46</f>
        <v>1.1835633644035159</v>
      </c>
    </row>
    <row r="48" spans="1:13" x14ac:dyDescent="0.3">
      <c r="A48" s="36" t="s">
        <v>43</v>
      </c>
      <c r="B48" s="36">
        <v>2.17268E-5</v>
      </c>
      <c r="C48" s="36">
        <v>7.4460799999999997E-8</v>
      </c>
      <c r="D48" s="36">
        <f>lnq_iC8!W9</f>
        <v>0.19214558927511058</v>
      </c>
      <c r="E48" s="36">
        <f t="shared" si="7"/>
        <v>4.1747087890624725E-6</v>
      </c>
      <c r="F48" s="36">
        <f t="shared" si="8"/>
        <v>0.21437008671185073</v>
      </c>
      <c r="G48" s="36">
        <f t="shared" si="2"/>
        <v>0.27286395678931485</v>
      </c>
      <c r="H48" s="36">
        <f t="shared" si="9"/>
        <v>0.98044209447345387</v>
      </c>
    </row>
    <row r="49" spans="1:8" x14ac:dyDescent="0.3">
      <c r="A49" s="36" t="s">
        <v>44</v>
      </c>
      <c r="B49" s="36">
        <v>1.5690500000000002E-5</v>
      </c>
      <c r="C49" s="36">
        <v>5.7005300000000003E-8</v>
      </c>
      <c r="D49" s="36">
        <f>lnq_iC8!W10</f>
        <v>7.7016550594915592E-2</v>
      </c>
      <c r="E49" s="36">
        <f t="shared" si="7"/>
        <v>1.2084281871095233E-6</v>
      </c>
      <c r="F49" s="36">
        <f t="shared" si="8"/>
        <v>6.2052437270454244E-2</v>
      </c>
      <c r="G49" s="36">
        <f t="shared" si="2"/>
        <v>6.6157682727884942E-2</v>
      </c>
      <c r="H49" s="36">
        <f t="shared" si="9"/>
        <v>0.23771471242470002</v>
      </c>
    </row>
    <row r="50" spans="1:8" x14ac:dyDescent="0.3">
      <c r="A50" s="36" t="s">
        <v>45</v>
      </c>
      <c r="B50" s="36">
        <v>6.5813799999999997E-6</v>
      </c>
      <c r="C50" s="36">
        <v>5.0590200000000003E-8</v>
      </c>
      <c r="D50" s="36">
        <f>lnq_iC8!W12</f>
        <v>5.3697132879565471E-2</v>
      </c>
      <c r="E50" s="36">
        <f t="shared" si="7"/>
        <v>3.5340123639091456E-7</v>
      </c>
      <c r="F50" s="36">
        <f t="shared" si="8"/>
        <v>1.8147051091965859E-2</v>
      </c>
      <c r="G50" s="36">
        <f t="shared" si="2"/>
        <v>1.8482453112910715E-2</v>
      </c>
      <c r="H50" s="36">
        <f t="shared" si="9"/>
        <v>6.6410291979388289E-2</v>
      </c>
    </row>
    <row r="51" spans="1:8" x14ac:dyDescent="0.3">
      <c r="A51" s="36" t="s">
        <v>46</v>
      </c>
      <c r="B51" s="36">
        <v>1.07035E-5</v>
      </c>
      <c r="C51" s="36">
        <v>1.9796399999999999E-8</v>
      </c>
      <c r="D51" s="36">
        <f>lnq_iC8!W13</f>
        <v>5.9883234496972984E-2</v>
      </c>
      <c r="E51" s="36">
        <f t="shared" si="7"/>
        <v>6.4096020043835038E-7</v>
      </c>
      <c r="F51" s="36">
        <f t="shared" si="8"/>
        <v>3.2913120576650176E-2</v>
      </c>
      <c r="G51" s="36">
        <f t="shared" si="2"/>
        <v>3.4033261413158107E-2</v>
      </c>
      <c r="H51" s="36">
        <f t="shared" si="9"/>
        <v>0.12228673399852261</v>
      </c>
    </row>
    <row r="52" spans="1:8" x14ac:dyDescent="0.3">
      <c r="A52" s="36" t="s">
        <v>47</v>
      </c>
      <c r="B52" s="36">
        <v>1.34375E-5</v>
      </c>
      <c r="C52" s="36">
        <v>3.58467E-8</v>
      </c>
      <c r="D52" s="36">
        <f>lnq_iC8!W14</f>
        <v>0.11046304983992462</v>
      </c>
      <c r="E52" s="36">
        <f t="shared" si="7"/>
        <v>1.484347232223987E-6</v>
      </c>
      <c r="F52" s="36">
        <f t="shared" si="8"/>
        <v>7.6220800290554114E-2</v>
      </c>
      <c r="G52" s="36">
        <f t="shared" si="2"/>
        <v>8.2509760248474603E-2</v>
      </c>
      <c r="H52" s="36">
        <f t="shared" si="9"/>
        <v>0.29647023778585324</v>
      </c>
    </row>
    <row r="53" spans="1:8" x14ac:dyDescent="0.3">
      <c r="A53" s="36" t="s">
        <v>48</v>
      </c>
      <c r="B53" s="36">
        <v>1.9323200000000002E-5</v>
      </c>
      <c r="C53" s="36">
        <v>4.5905599999999999E-8</v>
      </c>
      <c r="D53" s="36">
        <f>lnq_iC8!W15</f>
        <v>7.6373278920348397E-2</v>
      </c>
      <c r="E53" s="36">
        <f t="shared" si="7"/>
        <v>1.4757761432336764E-6</v>
      </c>
      <c r="F53" s="36">
        <f t="shared" si="8"/>
        <v>7.5780677354343157E-2</v>
      </c>
      <c r="G53" s="36">
        <f t="shared" si="2"/>
        <v>8.1994257745460764E-2</v>
      </c>
      <c r="H53" s="36">
        <f t="shared" si="9"/>
        <v>0.29461795813811859</v>
      </c>
    </row>
    <row r="54" spans="1:8" x14ac:dyDescent="0.3">
      <c r="A54" s="36" t="s">
        <v>49</v>
      </c>
      <c r="B54" s="36">
        <v>3.42039E-6</v>
      </c>
      <c r="C54" s="36">
        <v>1.9694500000000001E-8</v>
      </c>
      <c r="D54" s="36">
        <f>lnq_iC8!W16</f>
        <v>4.140279466764963E-2</v>
      </c>
      <c r="E54" s="36">
        <f t="shared" si="7"/>
        <v>1.4161370485328212E-7</v>
      </c>
      <c r="F54" s="36">
        <f t="shared" si="8"/>
        <v>7.2718227121662433E-3</v>
      </c>
      <c r="G54" s="36">
        <f t="shared" si="2"/>
        <v>7.3250894640999346E-3</v>
      </c>
      <c r="H54" s="36">
        <f t="shared" si="9"/>
        <v>2.6320171197740265E-2</v>
      </c>
    </row>
    <row r="55" spans="1:8" x14ac:dyDescent="0.3">
      <c r="A55" s="36" t="s">
        <v>50</v>
      </c>
      <c r="B55" s="36">
        <v>9.5797499999999992E-6</v>
      </c>
      <c r="C55" s="36">
        <v>8.4809500000000002E-8</v>
      </c>
      <c r="D55" s="36">
        <f>lnq_iC8!W17</f>
        <v>3.0870076632574239E-2</v>
      </c>
      <c r="E55" s="36">
        <f t="shared" si="7"/>
        <v>2.9572761662090305E-7</v>
      </c>
      <c r="F55" s="36">
        <f t="shared" si="8"/>
        <v>1.5185527427494837E-2</v>
      </c>
      <c r="G55" s="36">
        <f t="shared" si="2"/>
        <v>1.5419683453501268E-2</v>
      </c>
      <c r="H55" s="36">
        <f t="shared" si="9"/>
        <v>5.5405290310810505E-2</v>
      </c>
    </row>
    <row r="56" spans="1:8" x14ac:dyDescent="0.3">
      <c r="A56" s="36" t="s">
        <v>51</v>
      </c>
      <c r="B56" s="36">
        <v>9.6312899999999997E-6</v>
      </c>
      <c r="C56" s="36">
        <v>8.2257099999999999E-8</v>
      </c>
      <c r="D56" s="36">
        <f>lnq_iC8!W11</f>
        <v>5.1061707648861844E-2</v>
      </c>
      <c r="E56" s="36">
        <f t="shared" si="7"/>
        <v>4.9179011426140657E-7</v>
      </c>
      <c r="F56" s="36">
        <f t="shared" si="8"/>
        <v>2.5253279872947579E-2</v>
      </c>
      <c r="G56" s="36">
        <f t="shared" si="2"/>
        <v>2.5907529978306532E-2</v>
      </c>
      <c r="H56" s="36">
        <f t="shared" si="9"/>
        <v>9.3089733262855509E-2</v>
      </c>
    </row>
    <row r="57" spans="1:8" x14ac:dyDescent="0.3">
      <c r="A57" s="36" t="s">
        <v>56</v>
      </c>
      <c r="B57" s="36">
        <v>3.5033099999999998E-6</v>
      </c>
      <c r="C57" s="36">
        <v>4.0354499999999999E-8</v>
      </c>
      <c r="D57" s="36">
        <f>lnq_iC8!W18</f>
        <v>1.4880898285537281E-2</v>
      </c>
      <c r="E57" s="36">
        <f t="shared" si="7"/>
        <v>5.2132399772705612E-8</v>
      </c>
      <c r="F57" s="36">
        <f t="shared" si="8"/>
        <v>2.6769836231574644E-3</v>
      </c>
      <c r="G57" s="36">
        <f t="shared" si="2"/>
        <v>2.6841690998796277E-3</v>
      </c>
      <c r="H57" s="36">
        <f t="shared" si="9"/>
        <v>9.6446317248081552E-3</v>
      </c>
    </row>
    <row r="58" spans="1:8" x14ac:dyDescent="0.3">
      <c r="A58" s="36" t="s">
        <v>57</v>
      </c>
      <c r="B58" s="36">
        <v>3.0514000000000001E-6</v>
      </c>
      <c r="C58" s="36">
        <v>3.5654000000000003E-8</v>
      </c>
      <c r="D58" s="36">
        <f>lnq_iC8!W19</f>
        <v>2.1984174617988763E-3</v>
      </c>
      <c r="E58" s="36">
        <f t="shared" si="7"/>
        <v>6.7082510429330918E-9</v>
      </c>
      <c r="F58" s="36">
        <f t="shared" si="8"/>
        <v>3.4446674736356327E-4</v>
      </c>
      <c r="G58" s="36">
        <f t="shared" si="2"/>
        <v>3.4458544559119486E-4</v>
      </c>
      <c r="H58" s="36">
        <f t="shared" si="9"/>
        <v>1.238148416433611E-3</v>
      </c>
    </row>
    <row r="59" spans="1:8" x14ac:dyDescent="0.3">
      <c r="A59" s="36" t="s">
        <v>52</v>
      </c>
      <c r="B59" s="36">
        <v>2.3637299999999999E-6</v>
      </c>
      <c r="C59" s="36">
        <v>3.1245300000000003E-8</v>
      </c>
      <c r="D59" s="36">
        <f>lnq_iC8!W20</f>
        <v>7.2337453452856505E-3</v>
      </c>
      <c r="E59" s="36">
        <f t="shared" si="7"/>
        <v>1.7098620885012049E-8</v>
      </c>
      <c r="F59" s="36">
        <f t="shared" si="8"/>
        <v>8.7800922818289621E-4</v>
      </c>
      <c r="G59" s="36">
        <f t="shared" si="2"/>
        <v>8.7878080583997376E-4</v>
      </c>
      <c r="H59" s="36">
        <f t="shared" si="9"/>
        <v>3.1575943704652484E-3</v>
      </c>
    </row>
    <row r="60" spans="1:8" x14ac:dyDescent="0.3">
      <c r="A60" s="36" t="s">
        <v>53</v>
      </c>
      <c r="B60" s="36">
        <v>3.31822E-6</v>
      </c>
      <c r="C60" s="36">
        <v>2.7381499999999999E-8</v>
      </c>
      <c r="D60" s="36">
        <f>lnq_iC8!W21</f>
        <v>1.4511131136667813E-2</v>
      </c>
      <c r="E60" s="36">
        <f t="shared" si="7"/>
        <v>4.8151125560313865E-8</v>
      </c>
      <c r="F60" s="36">
        <f t="shared" si="8"/>
        <v>2.4725463459106989E-3</v>
      </c>
      <c r="G60" s="36">
        <f t="shared" si="2"/>
        <v>2.4786749846867863E-3</v>
      </c>
      <c r="H60" s="36">
        <f t="shared" si="9"/>
        <v>8.9062598156988745E-3</v>
      </c>
    </row>
    <row r="61" spans="1:8" x14ac:dyDescent="0.3">
      <c r="A61" s="36" t="s">
        <v>54</v>
      </c>
      <c r="B61" s="36">
        <v>1.6979300000000001E-6</v>
      </c>
      <c r="C61" s="36">
        <v>8.1895899999999992E-9</v>
      </c>
      <c r="D61" s="36">
        <f>lnq_iC8!W22</f>
        <v>6.065520102359747E-3</v>
      </c>
      <c r="E61" s="36">
        <f t="shared" si="7"/>
        <v>1.0298828547399686E-8</v>
      </c>
      <c r="F61" s="36">
        <f t="shared" si="8"/>
        <v>5.2884186186130558E-4</v>
      </c>
      <c r="G61" s="36">
        <f t="shared" si="2"/>
        <v>5.2912168355758935E-4</v>
      </c>
      <c r="H61" s="36">
        <f t="shared" si="9"/>
        <v>1.9012154546270133E-3</v>
      </c>
    </row>
    <row r="62" spans="1:8" x14ac:dyDescent="0.3">
      <c r="A62" s="36" t="s">
        <v>55</v>
      </c>
      <c r="B62" s="36">
        <v>1.4309299999999999E-6</v>
      </c>
      <c r="C62" s="36">
        <v>1.7485800000000001E-8</v>
      </c>
      <c r="D62" s="36">
        <f>lnq_iC8!W23</f>
        <v>5.5309425579445739E-3</v>
      </c>
      <c r="E62" s="36">
        <f t="shared" si="7"/>
        <v>7.9143916344396281E-9</v>
      </c>
      <c r="F62" s="36">
        <f t="shared" si="8"/>
        <v>4.0640171726262655E-4</v>
      </c>
      <c r="G62" s="36">
        <f t="shared" si="2"/>
        <v>4.0656694676797524E-4</v>
      </c>
      <c r="H62" s="36">
        <f t="shared" si="9"/>
        <v>1.460857467300644E-3</v>
      </c>
    </row>
    <row r="63" spans="1:8" x14ac:dyDescent="0.3">
      <c r="A63" s="36" t="s">
        <v>58</v>
      </c>
      <c r="B63" s="36">
        <v>3.1937500000000001E-7</v>
      </c>
      <c r="C63" s="36">
        <v>4.6977499999999998E-9</v>
      </c>
      <c r="D63" s="36">
        <f>lnq_iC8!W24</f>
        <v>3.0626177262953511E-4</v>
      </c>
      <c r="E63" s="36">
        <f t="shared" si="7"/>
        <v>9.7812353633557785E-11</v>
      </c>
      <c r="F63" s="36">
        <f t="shared" si="8"/>
        <v>5.0226360183137105E-6</v>
      </c>
      <c r="G63" s="36">
        <f t="shared" si="2"/>
        <v>5.022661245312989E-6</v>
      </c>
      <c r="H63" s="36">
        <f t="shared" si="9"/>
        <v>1.8047193074267367E-5</v>
      </c>
    </row>
    <row r="64" spans="1:8" x14ac:dyDescent="0.3">
      <c r="D64" s="57" t="s">
        <v>171</v>
      </c>
      <c r="E64" s="57">
        <f>SUM(E46:E63)</f>
        <v>1.9474306574657405E-5</v>
      </c>
    </row>
    <row r="65" spans="1:13" x14ac:dyDescent="0.3">
      <c r="A65" s="58" t="s">
        <v>175</v>
      </c>
      <c r="I65" s="69"/>
      <c r="J65" s="69"/>
      <c r="K65" s="69"/>
      <c r="L65" s="69"/>
      <c r="M65" s="69"/>
    </row>
    <row r="66" spans="1:13" x14ac:dyDescent="0.3">
      <c r="B66" s="36" t="s">
        <v>205</v>
      </c>
      <c r="C66" s="36" t="s">
        <v>78</v>
      </c>
      <c r="D66" s="36" t="s">
        <v>73</v>
      </c>
      <c r="E66" s="36" t="s">
        <v>79</v>
      </c>
      <c r="F66" s="36" t="s">
        <v>80</v>
      </c>
      <c r="G66" s="36" t="s">
        <v>74</v>
      </c>
      <c r="H66" s="36" t="s">
        <v>75</v>
      </c>
    </row>
    <row r="67" spans="1:13" x14ac:dyDescent="0.3">
      <c r="A67" s="36" t="s">
        <v>41</v>
      </c>
      <c r="B67" s="36">
        <v>7.1860600000000003E-6</v>
      </c>
      <c r="C67" s="36">
        <v>1.2692500000000001E-7</v>
      </c>
      <c r="D67" s="36">
        <f>lnq_iC8!W7</f>
        <v>9.6590629361461081E-2</v>
      </c>
      <c r="E67" s="36">
        <f t="shared" ref="E67:E84" si="10">D67*B67</f>
        <v>6.9410605802922106E-7</v>
      </c>
      <c r="F67" s="36">
        <f t="shared" ref="F67:F84" si="11">E67/$E$85</f>
        <v>0.26208279040778659</v>
      </c>
      <c r="G67" s="36">
        <f t="shared" si="2"/>
        <v>0.35516557548863559</v>
      </c>
      <c r="H67" s="36">
        <f>G67/$G$67</f>
        <v>1</v>
      </c>
    </row>
    <row r="68" spans="1:13" x14ac:dyDescent="0.3">
      <c r="A68" s="36" t="s">
        <v>42</v>
      </c>
      <c r="B68" s="36">
        <v>3.2466200000000001E-6</v>
      </c>
      <c r="C68" s="36">
        <v>4.7046499999999997E-8</v>
      </c>
      <c r="D68" s="36">
        <f>lnq_iC8!W8</f>
        <v>0.1597690390203923</v>
      </c>
      <c r="E68" s="36">
        <f t="shared" si="10"/>
        <v>5.1870935746438609E-7</v>
      </c>
      <c r="F68" s="36">
        <f t="shared" si="11"/>
        <v>0.19585594195919442</v>
      </c>
      <c r="G68" s="36">
        <f t="shared" si="2"/>
        <v>0.2435582778990775</v>
      </c>
      <c r="H68" s="36">
        <f t="shared" ref="H68:H84" si="12">G68/$G$67</f>
        <v>0.68575981093885818</v>
      </c>
    </row>
    <row r="69" spans="1:13" x14ac:dyDescent="0.3">
      <c r="A69" s="36" t="s">
        <v>43</v>
      </c>
      <c r="B69" s="36">
        <v>3.3832099999999999E-6</v>
      </c>
      <c r="C69" s="36">
        <v>4.8497900000000003E-8</v>
      </c>
      <c r="D69" s="36">
        <f>lnq_iC8!W9</f>
        <v>0.19214558927511058</v>
      </c>
      <c r="E69" s="36">
        <f t="shared" si="10"/>
        <v>6.5006887909144685E-7</v>
      </c>
      <c r="F69" s="36">
        <f t="shared" si="11"/>
        <v>0.2454550912194689</v>
      </c>
      <c r="G69" s="36">
        <f t="shared" ref="G69:G132" si="13">F69/(1-F69)</f>
        <v>0.32530216341418927</v>
      </c>
      <c r="H69" s="36">
        <f t="shared" si="12"/>
        <v>0.91591692963666216</v>
      </c>
    </row>
    <row r="70" spans="1:13" x14ac:dyDescent="0.3">
      <c r="A70" s="36" t="s">
        <v>44</v>
      </c>
      <c r="B70" s="36">
        <v>3.4054500000000001E-6</v>
      </c>
      <c r="C70" s="36">
        <v>5.5962199999999999E-8</v>
      </c>
      <c r="D70" s="36">
        <f>lnq_iC8!W10</f>
        <v>7.7016550594915592E-2</v>
      </c>
      <c r="E70" s="36">
        <f t="shared" si="10"/>
        <v>2.6227601222345531E-7</v>
      </c>
      <c r="F70" s="36">
        <f t="shared" si="11"/>
        <v>9.903101744381565E-2</v>
      </c>
      <c r="G70" s="36">
        <f t="shared" si="13"/>
        <v>0.10991612293116881</v>
      </c>
      <c r="H70" s="36">
        <f t="shared" si="12"/>
        <v>0.30947853766499356</v>
      </c>
    </row>
    <row r="71" spans="1:13" x14ac:dyDescent="0.3">
      <c r="A71" s="36" t="s">
        <v>45</v>
      </c>
      <c r="B71" s="36">
        <v>8.8256500000000002E-7</v>
      </c>
      <c r="C71" s="36">
        <v>1.6679200000000001E-8</v>
      </c>
      <c r="D71" s="36">
        <f>lnq_iC8!W12</f>
        <v>5.3697132879565471E-2</v>
      </c>
      <c r="E71" s="36">
        <f t="shared" si="10"/>
        <v>4.7391210079853698E-8</v>
      </c>
      <c r="F71" s="36">
        <f t="shared" si="11"/>
        <v>1.7894125018581519E-2</v>
      </c>
      <c r="G71" s="36">
        <f t="shared" si="13"/>
        <v>1.8220158818335219E-2</v>
      </c>
      <c r="H71" s="36">
        <f t="shared" si="12"/>
        <v>5.1300463997018819E-2</v>
      </c>
    </row>
    <row r="72" spans="1:13" x14ac:dyDescent="0.3">
      <c r="A72" s="36" t="s">
        <v>46</v>
      </c>
      <c r="B72" s="36">
        <v>1.3984799999999999E-6</v>
      </c>
      <c r="C72" s="36">
        <v>5.5673599999999998E-8</v>
      </c>
      <c r="D72" s="36">
        <f>lnq_iC8!W13</f>
        <v>5.9883234496972984E-2</v>
      </c>
      <c r="E72" s="36">
        <f t="shared" si="10"/>
        <v>8.3745505779326777E-8</v>
      </c>
      <c r="F72" s="36">
        <f t="shared" si="11"/>
        <v>3.1620896525633525E-2</v>
      </c>
      <c r="G72" s="36">
        <f t="shared" si="13"/>
        <v>3.2653427167297966E-2</v>
      </c>
      <c r="H72" s="36">
        <f t="shared" si="12"/>
        <v>9.1938603909946764E-2</v>
      </c>
    </row>
    <row r="73" spans="1:13" x14ac:dyDescent="0.3">
      <c r="A73" s="36" t="s">
        <v>47</v>
      </c>
      <c r="B73" s="36">
        <v>1.19853E-6</v>
      </c>
      <c r="C73" s="36">
        <v>1.8973399999999999E-8</v>
      </c>
      <c r="D73" s="36">
        <f>lnq_iC8!W14</f>
        <v>0.11046304983992462</v>
      </c>
      <c r="E73" s="36">
        <f t="shared" si="10"/>
        <v>1.3239327912464486E-7</v>
      </c>
      <c r="F73" s="36">
        <f t="shared" si="11"/>
        <v>4.998947873001152E-2</v>
      </c>
      <c r="G73" s="36">
        <f t="shared" si="13"/>
        <v>5.2619921159593921E-2</v>
      </c>
      <c r="H73" s="36">
        <f t="shared" si="12"/>
        <v>0.14815602859933599</v>
      </c>
    </row>
    <row r="74" spans="1:13" x14ac:dyDescent="0.3">
      <c r="A74" s="36" t="s">
        <v>48</v>
      </c>
      <c r="B74" s="36">
        <v>8.8963599999999996E-7</v>
      </c>
      <c r="C74" s="36">
        <v>2.8064100000000001E-8</v>
      </c>
      <c r="D74" s="36">
        <f>lnq_iC8!W15</f>
        <v>7.6373278920348397E-2</v>
      </c>
      <c r="E74" s="36">
        <f t="shared" si="10"/>
        <v>6.794441836558307E-8</v>
      </c>
      <c r="F74" s="36">
        <f t="shared" si="11"/>
        <v>2.565467128819731E-2</v>
      </c>
      <c r="G74" s="36">
        <f t="shared" si="13"/>
        <v>2.6330162964003485E-2</v>
      </c>
      <c r="H74" s="36">
        <f t="shared" si="12"/>
        <v>7.4134895894058805E-2</v>
      </c>
    </row>
    <row r="75" spans="1:13" x14ac:dyDescent="0.3">
      <c r="A75" s="36" t="s">
        <v>49</v>
      </c>
      <c r="B75" s="36">
        <v>4.2208399999999998E-7</v>
      </c>
      <c r="C75" s="36">
        <v>1.5857699999999999E-8</v>
      </c>
      <c r="D75" s="36">
        <f>lnq_iC8!W16</f>
        <v>4.140279466764963E-2</v>
      </c>
      <c r="E75" s="36">
        <f t="shared" si="10"/>
        <v>1.7475457184500226E-8</v>
      </c>
      <c r="F75" s="36">
        <f t="shared" si="11"/>
        <v>6.5984391428158488E-3</v>
      </c>
      <c r="G75" s="36">
        <f t="shared" si="13"/>
        <v>6.642267742283596E-3</v>
      </c>
      <c r="H75" s="36">
        <f t="shared" si="12"/>
        <v>1.8701890612977303E-2</v>
      </c>
    </row>
    <row r="76" spans="1:13" x14ac:dyDescent="0.3">
      <c r="A76" s="36" t="s">
        <v>50</v>
      </c>
      <c r="B76" s="36">
        <v>8.8647999999999998E-7</v>
      </c>
      <c r="C76" s="36">
        <v>3.2334100000000002E-8</v>
      </c>
      <c r="D76" s="36">
        <f>lnq_iC8!W17</f>
        <v>3.0870076632574239E-2</v>
      </c>
      <c r="E76" s="36">
        <f t="shared" si="10"/>
        <v>2.7365705533244411E-8</v>
      </c>
      <c r="F76" s="36">
        <f t="shared" si="11"/>
        <v>1.033283081838275E-2</v>
      </c>
      <c r="G76" s="36">
        <f t="shared" si="13"/>
        <v>1.0440712938802698E-2</v>
      </c>
      <c r="H76" s="36">
        <f t="shared" si="12"/>
        <v>2.939674805036609E-2</v>
      </c>
    </row>
    <row r="77" spans="1:13" x14ac:dyDescent="0.3">
      <c r="A77" s="36" t="s">
        <v>51</v>
      </c>
      <c r="B77" s="36">
        <v>2.66298E-6</v>
      </c>
      <c r="C77" s="36">
        <v>3.3585699999999997E-8</v>
      </c>
      <c r="D77" s="36">
        <f>lnq_iC8!W11</f>
        <v>5.1061707648861844E-2</v>
      </c>
      <c r="E77" s="36">
        <f t="shared" si="10"/>
        <v>1.3597630623476611E-7</v>
      </c>
      <c r="F77" s="36">
        <f t="shared" si="11"/>
        <v>5.134236959195497E-2</v>
      </c>
      <c r="G77" s="36">
        <f t="shared" si="13"/>
        <v>5.4121073763852119E-2</v>
      </c>
      <c r="H77" s="36">
        <f t="shared" si="12"/>
        <v>0.15238265614394789</v>
      </c>
    </row>
    <row r="78" spans="1:13" x14ac:dyDescent="0.3">
      <c r="A78" s="36" t="s">
        <v>56</v>
      </c>
      <c r="B78" s="36">
        <v>8.1513400000000005E-8</v>
      </c>
      <c r="C78" s="36">
        <v>1.2852999999999999E-8</v>
      </c>
      <c r="D78" s="36">
        <f>lnq_iC8!W20</f>
        <v>7.2337453452856505E-3</v>
      </c>
      <c r="E78" s="36">
        <f t="shared" si="10"/>
        <v>5.8964717782840737E-10</v>
      </c>
      <c r="F78" s="36">
        <f t="shared" si="11"/>
        <v>2.226408715695715E-4</v>
      </c>
      <c r="G78" s="36">
        <f t="shared" si="13"/>
        <v>2.2269045156579831E-4</v>
      </c>
      <c r="H78" s="36">
        <f t="shared" si="12"/>
        <v>6.2700460555452635E-4</v>
      </c>
    </row>
    <row r="79" spans="1:13" x14ac:dyDescent="0.3">
      <c r="A79" s="36" t="s">
        <v>57</v>
      </c>
      <c r="B79" s="36">
        <v>5.4186599999999999E-8</v>
      </c>
      <c r="C79" s="36">
        <v>7.4322899999999998E-9</v>
      </c>
      <c r="D79" s="36">
        <f>lnq_iC8!W21</f>
        <v>1.4511131136667813E-2</v>
      </c>
      <c r="E79" s="36">
        <f t="shared" si="10"/>
        <v>7.8630885845016404E-10</v>
      </c>
      <c r="F79" s="36">
        <f t="shared" si="11"/>
        <v>2.9689701935479236E-4</v>
      </c>
      <c r="G79" s="36">
        <f t="shared" si="13"/>
        <v>2.9698519337349743E-4</v>
      </c>
      <c r="H79" s="36">
        <f t="shared" si="12"/>
        <v>8.3618800320077815E-4</v>
      </c>
    </row>
    <row r="80" spans="1:13" x14ac:dyDescent="0.3">
      <c r="A80" s="36" t="s">
        <v>52</v>
      </c>
      <c r="B80" s="36">
        <v>6.0509700000000001E-8</v>
      </c>
      <c r="C80" s="36">
        <v>6.9802499999999998E-9</v>
      </c>
      <c r="D80" s="36">
        <f>lnq_iC8!W22</f>
        <v>6.065520102359747E-3</v>
      </c>
      <c r="E80" s="36">
        <f t="shared" si="10"/>
        <v>3.6702280173775758E-10</v>
      </c>
      <c r="F80" s="36">
        <f t="shared" si="11"/>
        <v>1.3858164600353599E-4</v>
      </c>
      <c r="G80" s="36">
        <f t="shared" si="13"/>
        <v>1.3860085353795677E-4</v>
      </c>
      <c r="H80" s="36">
        <f t="shared" si="12"/>
        <v>3.902429264076908E-4</v>
      </c>
    </row>
    <row r="81" spans="1:13" x14ac:dyDescent="0.3">
      <c r="A81" s="36" t="s">
        <v>53</v>
      </c>
      <c r="B81" s="36">
        <v>1.4472299999999999E-7</v>
      </c>
      <c r="C81" s="36">
        <v>1.0354E-8</v>
      </c>
      <c r="D81" s="36">
        <f>lnq_iC8!W23</f>
        <v>5.5309425579445739E-3</v>
      </c>
      <c r="E81" s="36">
        <f t="shared" si="10"/>
        <v>8.0045459981341254E-10</v>
      </c>
      <c r="F81" s="36">
        <f t="shared" si="11"/>
        <v>3.022382137241274E-4</v>
      </c>
      <c r="G81" s="36">
        <f t="shared" si="13"/>
        <v>3.0232958927914707E-4</v>
      </c>
      <c r="H81" s="36">
        <f t="shared" si="12"/>
        <v>8.5123562119781193E-4</v>
      </c>
    </row>
    <row r="82" spans="1:13" x14ac:dyDescent="0.3">
      <c r="A82" s="36" t="s">
        <v>54</v>
      </c>
      <c r="B82" s="36">
        <v>5.0656699999999999E-7</v>
      </c>
      <c r="C82" s="36">
        <v>4.0499300000000001E-8</v>
      </c>
      <c r="D82" s="36">
        <f>lnq_iC8!W18</f>
        <v>1.4880898285537281E-2</v>
      </c>
      <c r="E82" s="36">
        <f t="shared" si="10"/>
        <v>7.5381720018097633E-9</v>
      </c>
      <c r="F82" s="36">
        <f t="shared" si="11"/>
        <v>2.8462871487068648E-3</v>
      </c>
      <c r="G82" s="36">
        <f t="shared" si="13"/>
        <v>2.8544116238288886E-3</v>
      </c>
      <c r="H82" s="36">
        <f t="shared" si="12"/>
        <v>8.0368476587343776E-3</v>
      </c>
    </row>
    <row r="83" spans="1:13" x14ac:dyDescent="0.3">
      <c r="A83" s="36" t="s">
        <v>55</v>
      </c>
      <c r="B83" s="36">
        <v>3.9789599999999998E-7</v>
      </c>
      <c r="C83" s="36">
        <v>1.7825299999999999E-8</v>
      </c>
      <c r="D83" s="36">
        <f>lnq_iC8!W19</f>
        <v>2.1984174617988763E-3</v>
      </c>
      <c r="E83" s="36">
        <f t="shared" si="10"/>
        <v>8.7474151437992561E-10</v>
      </c>
      <c r="F83" s="36">
        <f t="shared" si="11"/>
        <v>3.3028770505929303E-4</v>
      </c>
      <c r="G83" s="36">
        <f t="shared" si="13"/>
        <v>3.3039683107038612E-4</v>
      </c>
      <c r="H83" s="36">
        <f t="shared" si="12"/>
        <v>9.3026141572371504E-4</v>
      </c>
    </row>
    <row r="84" spans="1:13" x14ac:dyDescent="0.3">
      <c r="A84" s="36" t="s">
        <v>58</v>
      </c>
      <c r="B84" s="36">
        <v>4.6828799999999998E-8</v>
      </c>
      <c r="C84" s="36">
        <v>2.8569099999999998E-9</v>
      </c>
      <c r="D84" s="36">
        <f>lnq_iC8!W24</f>
        <v>3.0626177262953511E-4</v>
      </c>
      <c r="E84" s="36">
        <f t="shared" si="10"/>
        <v>1.4341871298113973E-11</v>
      </c>
      <c r="F84" s="36">
        <f t="shared" si="11"/>
        <v>5.4152497388530435E-6</v>
      </c>
      <c r="G84" s="36">
        <f t="shared" si="13"/>
        <v>5.4152790639415801E-6</v>
      </c>
      <c r="H84" s="36">
        <f t="shared" si="12"/>
        <v>1.5247195780422293E-5</v>
      </c>
    </row>
    <row r="85" spans="1:13" x14ac:dyDescent="0.3">
      <c r="D85" s="57" t="s">
        <v>171</v>
      </c>
      <c r="E85" s="57">
        <f>SUM(E67:E84)</f>
        <v>2.6484228779357459E-6</v>
      </c>
    </row>
    <row r="86" spans="1:13" x14ac:dyDescent="0.3">
      <c r="A86" s="58" t="s">
        <v>176</v>
      </c>
      <c r="I86" s="69"/>
      <c r="J86" s="69"/>
      <c r="K86" s="69"/>
      <c r="L86" s="69"/>
      <c r="M86" s="69"/>
    </row>
    <row r="87" spans="1:13" x14ac:dyDescent="0.3">
      <c r="B87" s="36" t="s">
        <v>205</v>
      </c>
      <c r="C87" s="36" t="s">
        <v>78</v>
      </c>
      <c r="D87" s="36" t="s">
        <v>73</v>
      </c>
      <c r="E87" s="36" t="s">
        <v>79</v>
      </c>
      <c r="F87" s="36" t="s">
        <v>80</v>
      </c>
      <c r="G87" s="36" t="s">
        <v>74</v>
      </c>
      <c r="H87" s="36" t="s">
        <v>75</v>
      </c>
    </row>
    <row r="88" spans="1:13" x14ac:dyDescent="0.3">
      <c r="A88" s="36" t="s">
        <v>41</v>
      </c>
      <c r="B88" s="36">
        <v>1.6634100000000001E-5</v>
      </c>
      <c r="C88" s="36">
        <v>1.3279199999999999E-7</v>
      </c>
      <c r="D88" s="36">
        <f>lnq_iC8!W7</f>
        <v>9.6590629361461081E-2</v>
      </c>
      <c r="E88" s="36">
        <f t="shared" ref="E88:E105" si="14">D88*B88</f>
        <v>1.6066981878614798E-6</v>
      </c>
      <c r="F88" s="36">
        <f t="shared" ref="F88:F105" si="15">E88/$E$106</f>
        <v>0.26756851971123924</v>
      </c>
      <c r="G88" s="36">
        <f t="shared" si="13"/>
        <v>0.36531542801211991</v>
      </c>
      <c r="H88" s="36">
        <f>G88/$G$88</f>
        <v>1</v>
      </c>
    </row>
    <row r="89" spans="1:13" x14ac:dyDescent="0.3">
      <c r="A89" s="36" t="s">
        <v>42</v>
      </c>
      <c r="B89" s="36">
        <v>8.7412300000000007E-6</v>
      </c>
      <c r="C89" s="36">
        <v>1.32684E-7</v>
      </c>
      <c r="D89" s="36">
        <f>lnq_iC8!W8</f>
        <v>0.1597690390203923</v>
      </c>
      <c r="E89" s="36">
        <f t="shared" si="14"/>
        <v>1.3965779169562238E-6</v>
      </c>
      <c r="F89" s="36">
        <f t="shared" si="15"/>
        <v>0.23257652789087441</v>
      </c>
      <c r="G89" s="36">
        <f t="shared" si="13"/>
        <v>0.30306152514683921</v>
      </c>
      <c r="H89" s="36">
        <f t="shared" ref="H89:H105" si="16">G89/$G$88</f>
        <v>0.82958862919083909</v>
      </c>
    </row>
    <row r="90" spans="1:13" x14ac:dyDescent="0.3">
      <c r="A90" s="36" t="s">
        <v>43</v>
      </c>
      <c r="B90" s="36">
        <v>7.0692099999999999E-6</v>
      </c>
      <c r="C90" s="36">
        <v>1.3150400000000001E-7</v>
      </c>
      <c r="D90" s="36">
        <f>lnq_iC8!W9</f>
        <v>0.19214558927511058</v>
      </c>
      <c r="E90" s="36">
        <f t="shared" si="14"/>
        <v>1.3583175211595045E-6</v>
      </c>
      <c r="F90" s="36">
        <f t="shared" si="15"/>
        <v>0.22620490343505786</v>
      </c>
      <c r="G90" s="36">
        <f t="shared" si="13"/>
        <v>0.29233178710906088</v>
      </c>
      <c r="H90" s="36">
        <f t="shared" si="16"/>
        <v>0.80021746877704358</v>
      </c>
    </row>
    <row r="91" spans="1:13" x14ac:dyDescent="0.3">
      <c r="A91" s="36" t="s">
        <v>44</v>
      </c>
      <c r="B91" s="36">
        <v>6.0230099999999996E-6</v>
      </c>
      <c r="C91" s="36">
        <v>9.4285100000000006E-8</v>
      </c>
      <c r="D91" s="36">
        <f>lnq_iC8!W10</f>
        <v>7.7016550594915592E-2</v>
      </c>
      <c r="E91" s="36">
        <f t="shared" si="14"/>
        <v>4.6387145439868254E-7</v>
      </c>
      <c r="F91" s="36">
        <f t="shared" si="15"/>
        <v>7.7249977206332532E-2</v>
      </c>
      <c r="G91" s="36">
        <f t="shared" si="13"/>
        <v>8.3717123054036599E-2</v>
      </c>
      <c r="H91" s="36">
        <f t="shared" si="16"/>
        <v>0.22916394062409856</v>
      </c>
    </row>
    <row r="92" spans="1:13" x14ac:dyDescent="0.3">
      <c r="A92" s="36" t="s">
        <v>45</v>
      </c>
      <c r="B92" s="36">
        <v>5.6053700000000002E-6</v>
      </c>
      <c r="C92" s="36">
        <v>1.0591699999999999E-7</v>
      </c>
      <c r="D92" s="36">
        <f>lnq_iC8!W12</f>
        <v>5.3697132879565471E-2</v>
      </c>
      <c r="E92" s="36">
        <f t="shared" si="14"/>
        <v>3.009922977291299E-7</v>
      </c>
      <c r="F92" s="36">
        <f t="shared" si="15"/>
        <v>5.012519722516251E-2</v>
      </c>
      <c r="G92" s="36">
        <f t="shared" si="13"/>
        <v>5.2770319918723448E-2</v>
      </c>
      <c r="H92" s="36">
        <f t="shared" si="16"/>
        <v>0.14445138604157914</v>
      </c>
    </row>
    <row r="93" spans="1:13" x14ac:dyDescent="0.3">
      <c r="A93" s="36" t="s">
        <v>46</v>
      </c>
      <c r="B93" s="36">
        <v>3.2567999999999999E-6</v>
      </c>
      <c r="C93" s="36">
        <v>1.0837899999999999E-7</v>
      </c>
      <c r="D93" s="36">
        <f>lnq_iC8!W13</f>
        <v>5.9883234496972984E-2</v>
      </c>
      <c r="E93" s="36">
        <f t="shared" si="14"/>
        <v>1.9502771810974162E-7</v>
      </c>
      <c r="F93" s="36">
        <f t="shared" si="15"/>
        <v>3.2478581373606027E-2</v>
      </c>
      <c r="G93" s="36">
        <f t="shared" si="13"/>
        <v>3.3568849999947706E-2</v>
      </c>
      <c r="H93" s="36">
        <f t="shared" si="16"/>
        <v>9.1890041936126515E-2</v>
      </c>
    </row>
    <row r="94" spans="1:13" x14ac:dyDescent="0.3">
      <c r="A94" s="36" t="s">
        <v>47</v>
      </c>
      <c r="B94" s="36">
        <v>6.6720400000000005E-7</v>
      </c>
      <c r="C94" s="36">
        <v>1.2792299999999999E-8</v>
      </c>
      <c r="D94" s="36">
        <f>lnq_iC8!W14</f>
        <v>0.11046304983992462</v>
      </c>
      <c r="E94" s="36">
        <f t="shared" si="14"/>
        <v>7.3701388705397071E-8</v>
      </c>
      <c r="F94" s="36">
        <f t="shared" si="15"/>
        <v>1.2273724851095619E-2</v>
      </c>
      <c r="G94" s="36">
        <f t="shared" si="13"/>
        <v>1.2426241115480397E-2</v>
      </c>
      <c r="H94" s="36">
        <f t="shared" si="16"/>
        <v>3.4015100821496475E-2</v>
      </c>
    </row>
    <row r="95" spans="1:13" x14ac:dyDescent="0.3">
      <c r="A95" s="36" t="s">
        <v>48</v>
      </c>
      <c r="B95" s="36">
        <v>2.9154799999999998E-7</v>
      </c>
      <c r="C95" s="36">
        <v>2.9472200000000001E-9</v>
      </c>
      <c r="D95" s="36">
        <f>lnq_iC8!W15</f>
        <v>7.6373278920348397E-2</v>
      </c>
      <c r="E95" s="36">
        <f t="shared" si="14"/>
        <v>2.2266476722669732E-8</v>
      </c>
      <c r="F95" s="36">
        <f t="shared" si="15"/>
        <v>3.7081066381230983E-3</v>
      </c>
      <c r="G95" s="36">
        <f t="shared" si="13"/>
        <v>3.7219078694001031E-3</v>
      </c>
      <c r="H95" s="36">
        <f t="shared" si="16"/>
        <v>1.0188203355256661E-2</v>
      </c>
    </row>
    <row r="96" spans="1:13" x14ac:dyDescent="0.3">
      <c r="A96" s="36" t="s">
        <v>49</v>
      </c>
      <c r="B96" s="36">
        <v>4.4512300000000002E-6</v>
      </c>
      <c r="C96" s="36">
        <v>1.2848800000000001E-7</v>
      </c>
      <c r="D96" s="36">
        <f>lnq_iC8!W16</f>
        <v>4.140279466764963E-2</v>
      </c>
      <c r="E96" s="36">
        <f t="shared" si="14"/>
        <v>1.8429336170848208E-7</v>
      </c>
      <c r="F96" s="36">
        <f t="shared" si="15"/>
        <v>3.0690955126164522E-2</v>
      </c>
      <c r="G96" s="36">
        <f t="shared" si="13"/>
        <v>3.1662714062633379E-2</v>
      </c>
      <c r="H96" s="36">
        <f t="shared" si="16"/>
        <v>8.6672260832036135E-2</v>
      </c>
    </row>
    <row r="97" spans="1:13" x14ac:dyDescent="0.3">
      <c r="A97" s="36" t="s">
        <v>50</v>
      </c>
      <c r="B97" s="36">
        <v>1.4884E-6</v>
      </c>
      <c r="C97" s="36">
        <v>8.1481500000000001E-8</v>
      </c>
      <c r="D97" s="36">
        <f>lnq_iC8!W17</f>
        <v>3.0870076632574239E-2</v>
      </c>
      <c r="E97" s="36">
        <f t="shared" si="14"/>
        <v>4.59470220599235E-8</v>
      </c>
      <c r="F97" s="36">
        <f t="shared" si="15"/>
        <v>7.6517025852109203E-3</v>
      </c>
      <c r="G97" s="36">
        <f t="shared" si="13"/>
        <v>7.710702588138372E-3</v>
      </c>
      <c r="H97" s="36">
        <f t="shared" si="16"/>
        <v>2.1106972213291133E-2</v>
      </c>
    </row>
    <row r="98" spans="1:13" x14ac:dyDescent="0.3">
      <c r="A98" s="36" t="s">
        <v>51</v>
      </c>
      <c r="B98" s="36">
        <v>6.2280999999999997E-6</v>
      </c>
      <c r="C98" s="36">
        <v>1.4004700000000001E-7</v>
      </c>
      <c r="D98" s="36">
        <f>lnq_iC8!W11</f>
        <v>5.1061707648861844E-2</v>
      </c>
      <c r="E98" s="36">
        <f t="shared" si="14"/>
        <v>3.1801742140787643E-7</v>
      </c>
      <c r="F98" s="36">
        <f t="shared" si="15"/>
        <v>5.29604447999956E-2</v>
      </c>
      <c r="G98" s="36">
        <f t="shared" si="13"/>
        <v>5.5922104318874975E-2</v>
      </c>
      <c r="H98" s="36">
        <f t="shared" si="16"/>
        <v>0.15307895596738846</v>
      </c>
    </row>
    <row r="99" spans="1:13" x14ac:dyDescent="0.3">
      <c r="A99" s="36" t="s">
        <v>56</v>
      </c>
      <c r="B99" s="36">
        <v>5.2561600000000001E-7</v>
      </c>
      <c r="C99" s="36">
        <v>4.3271100000000003E-8</v>
      </c>
      <c r="D99" s="36">
        <f>lnq_iC8!W20</f>
        <v>7.2337453452856505E-3</v>
      </c>
      <c r="E99" s="36">
        <f t="shared" si="14"/>
        <v>3.8021722934076627E-9</v>
      </c>
      <c r="F99" s="36">
        <f t="shared" si="15"/>
        <v>6.3318775107866444E-4</v>
      </c>
      <c r="G99" s="36">
        <f t="shared" si="13"/>
        <v>6.3358893182951788E-4</v>
      </c>
      <c r="H99" s="36">
        <f t="shared" si="16"/>
        <v>1.734361275890318E-3</v>
      </c>
    </row>
    <row r="100" spans="1:13" x14ac:dyDescent="0.3">
      <c r="A100" s="36" t="s">
        <v>57</v>
      </c>
      <c r="B100" s="36">
        <v>1.08758E-8</v>
      </c>
      <c r="C100" s="36">
        <v>1.79034E-9</v>
      </c>
      <c r="D100" s="36">
        <f>lnq_iC8!W21</f>
        <v>1.4511131136667813E-2</v>
      </c>
      <c r="E100" s="36">
        <f t="shared" si="14"/>
        <v>1.5782016001617179E-10</v>
      </c>
      <c r="F100" s="36">
        <f t="shared" si="15"/>
        <v>2.6282289303085106E-5</v>
      </c>
      <c r="G100" s="36">
        <f t="shared" si="13"/>
        <v>2.6282980079971316E-5</v>
      </c>
      <c r="H100" s="36">
        <f t="shared" si="16"/>
        <v>7.1945989861395436E-5</v>
      </c>
    </row>
    <row r="101" spans="1:13" x14ac:dyDescent="0.3">
      <c r="A101" s="36" t="s">
        <v>52</v>
      </c>
      <c r="B101" s="36">
        <v>2.8850399999999997E-7</v>
      </c>
      <c r="C101" s="36">
        <v>3.3237500000000002E-8</v>
      </c>
      <c r="D101" s="36">
        <f>lnq_iC8!W22</f>
        <v>6.065520102359747E-3</v>
      </c>
      <c r="E101" s="36">
        <f t="shared" si="14"/>
        <v>1.7499268116111963E-9</v>
      </c>
      <c r="F101" s="36">
        <f t="shared" si="15"/>
        <v>2.9142083443127909E-4</v>
      </c>
      <c r="G101" s="36">
        <f t="shared" si="13"/>
        <v>2.9150578529046998E-4</v>
      </c>
      <c r="H101" s="36">
        <f t="shared" si="16"/>
        <v>7.9795640407718778E-4</v>
      </c>
    </row>
    <row r="102" spans="1:13" x14ac:dyDescent="0.3">
      <c r="A102" s="36" t="s">
        <v>53</v>
      </c>
      <c r="B102" s="36">
        <v>6.6945099999999999E-9</v>
      </c>
      <c r="C102" s="36">
        <v>1.2655800000000001E-9</v>
      </c>
      <c r="D102" s="36">
        <f>lnq_iC8!W23</f>
        <v>5.5309425579445739E-3</v>
      </c>
      <c r="E102" s="36">
        <f t="shared" si="14"/>
        <v>3.7026950263585526E-11</v>
      </c>
      <c r="F102" s="36">
        <f t="shared" si="15"/>
        <v>6.166214878623741E-6</v>
      </c>
      <c r="G102" s="36">
        <f t="shared" si="13"/>
        <v>6.1662529010641245E-6</v>
      </c>
      <c r="H102" s="36">
        <f t="shared" si="16"/>
        <v>1.6879256741545418E-5</v>
      </c>
    </row>
    <row r="103" spans="1:13" x14ac:dyDescent="0.3">
      <c r="A103" s="36" t="s">
        <v>54</v>
      </c>
      <c r="B103" s="36">
        <v>1.8769599999999999E-6</v>
      </c>
      <c r="C103" s="36">
        <v>1.14948E-7</v>
      </c>
      <c r="D103" s="36">
        <f>lnq_iC8!W18</f>
        <v>1.4880898285537281E-2</v>
      </c>
      <c r="E103" s="36">
        <f t="shared" si="14"/>
        <v>2.7930850846022055E-8</v>
      </c>
      <c r="F103" s="36">
        <f t="shared" si="15"/>
        <v>4.6514127367584049E-3</v>
      </c>
      <c r="G103" s="36">
        <f t="shared" si="13"/>
        <v>4.6731494837880727E-3</v>
      </c>
      <c r="H103" s="36">
        <f t="shared" si="16"/>
        <v>1.2792094517379742E-2</v>
      </c>
    </row>
    <row r="104" spans="1:13" x14ac:dyDescent="0.3">
      <c r="A104" s="36" t="s">
        <v>55</v>
      </c>
      <c r="B104" s="36">
        <v>2.4646300000000001E-6</v>
      </c>
      <c r="C104" s="36">
        <v>6.9381099999999996E-8</v>
      </c>
      <c r="D104" s="36">
        <f>lnq_iC8!W19</f>
        <v>2.1984174617988763E-3</v>
      </c>
      <c r="E104" s="36">
        <f t="shared" si="14"/>
        <v>5.4182856288733648E-9</v>
      </c>
      <c r="F104" s="36">
        <f t="shared" si="15"/>
        <v>9.0232420503315921E-4</v>
      </c>
      <c r="G104" s="36">
        <f t="shared" si="13"/>
        <v>9.0313912933006626E-4</v>
      </c>
      <c r="H104" s="36">
        <f t="shared" si="16"/>
        <v>2.4722173225602264E-3</v>
      </c>
    </row>
    <row r="105" spans="1:13" x14ac:dyDescent="0.3">
      <c r="A105" s="36" t="s">
        <v>58</v>
      </c>
      <c r="B105" s="36">
        <v>1.10803E-8</v>
      </c>
      <c r="C105" s="36">
        <v>5.4997100000000002E-10</v>
      </c>
      <c r="D105" s="36">
        <f>lnq_iC8!W24</f>
        <v>3.0626177262953511E-4</v>
      </c>
      <c r="E105" s="36">
        <f t="shared" si="14"/>
        <v>3.393472319267038E-12</v>
      </c>
      <c r="F105" s="36">
        <f t="shared" si="15"/>
        <v>5.6512565459221673E-7</v>
      </c>
      <c r="G105" s="36">
        <f t="shared" si="13"/>
        <v>5.6512597395940265E-7</v>
      </c>
      <c r="H105" s="36">
        <f t="shared" si="16"/>
        <v>1.5469534835540909E-6</v>
      </c>
    </row>
    <row r="106" spans="1:13" x14ac:dyDescent="0.3">
      <c r="D106" s="57" t="s">
        <v>171</v>
      </c>
      <c r="E106" s="57">
        <f>SUM(E88:E105)</f>
        <v>6.0048102429816233E-6</v>
      </c>
    </row>
    <row r="107" spans="1:13" x14ac:dyDescent="0.3">
      <c r="A107" s="58" t="s">
        <v>177</v>
      </c>
      <c r="I107" s="69"/>
      <c r="J107" s="69"/>
      <c r="K107" s="69"/>
      <c r="L107" s="69"/>
      <c r="M107" s="69"/>
    </row>
    <row r="108" spans="1:13" x14ac:dyDescent="0.3">
      <c r="B108" s="36" t="s">
        <v>205</v>
      </c>
      <c r="C108" s="36" t="s">
        <v>78</v>
      </c>
      <c r="D108" s="36" t="s">
        <v>73</v>
      </c>
      <c r="E108" s="36" t="s">
        <v>79</v>
      </c>
      <c r="F108" s="36" t="s">
        <v>80</v>
      </c>
      <c r="G108" s="36" t="s">
        <v>74</v>
      </c>
      <c r="H108" s="36" t="s">
        <v>75</v>
      </c>
    </row>
    <row r="109" spans="1:13" x14ac:dyDescent="0.3">
      <c r="A109" s="36" t="s">
        <v>41</v>
      </c>
      <c r="B109" s="36">
        <v>7.3172700000000005E-5</v>
      </c>
      <c r="C109" s="36">
        <v>4.7945800000000003E-7</v>
      </c>
      <c r="D109" s="36">
        <f>lnq_iC8!W7</f>
        <v>9.6590629361461081E-2</v>
      </c>
      <c r="E109" s="36">
        <f t="shared" ref="E109:E126" si="17">D109*B109</f>
        <v>7.0677971450773837E-6</v>
      </c>
      <c r="F109" s="36">
        <f t="shared" ref="F109:F126" si="18">E109/$E$127</f>
        <v>0.80026176206784905</v>
      </c>
      <c r="G109" s="36">
        <f t="shared" si="13"/>
        <v>4.0065526278432966</v>
      </c>
      <c r="H109" s="36">
        <f>G109/$G$109</f>
        <v>1</v>
      </c>
    </row>
    <row r="110" spans="1:13" x14ac:dyDescent="0.3">
      <c r="A110" s="36" t="s">
        <v>42</v>
      </c>
      <c r="B110" s="36">
        <v>7.0422299999999997E-6</v>
      </c>
      <c r="C110" s="36">
        <v>8.7492100000000006E-8</v>
      </c>
      <c r="D110" s="36">
        <f>lnq_iC8!W8</f>
        <v>0.1597690390203923</v>
      </c>
      <c r="E110" s="36">
        <f t="shared" si="17"/>
        <v>1.1251303196605773E-6</v>
      </c>
      <c r="F110" s="36">
        <f t="shared" si="18"/>
        <v>0.12739454085699817</v>
      </c>
      <c r="G110" s="36">
        <f t="shared" si="13"/>
        <v>0.14599328885945104</v>
      </c>
      <c r="H110" s="36">
        <f t="shared" ref="H110:H126" si="19">G110/$G$109</f>
        <v>3.6438630019453494E-2</v>
      </c>
    </row>
    <row r="111" spans="1:13" x14ac:dyDescent="0.3">
      <c r="A111" s="36" t="s">
        <v>43</v>
      </c>
      <c r="B111" s="36">
        <v>2.4685499999999999E-6</v>
      </c>
      <c r="C111" s="36">
        <v>1.03942E-8</v>
      </c>
      <c r="D111" s="36">
        <f>lnq_iC8!W9</f>
        <v>0.19214558927511058</v>
      </c>
      <c r="E111" s="36">
        <f t="shared" si="17"/>
        <v>4.7432099440507416E-7</v>
      </c>
      <c r="F111" s="36">
        <f t="shared" si="18"/>
        <v>5.370569457171695E-2</v>
      </c>
      <c r="G111" s="36">
        <f t="shared" si="13"/>
        <v>5.6753690964472518E-2</v>
      </c>
      <c r="H111" s="36">
        <f t="shared" si="19"/>
        <v>1.4165217890828677E-2</v>
      </c>
    </row>
    <row r="112" spans="1:13" x14ac:dyDescent="0.3">
      <c r="A112" s="36" t="s">
        <v>44</v>
      </c>
      <c r="B112" s="36">
        <v>1.02587E-6</v>
      </c>
      <c r="C112" s="36">
        <v>3.3073799999999998E-8</v>
      </c>
      <c r="D112" s="36">
        <f>lnq_iC8!W10</f>
        <v>7.7016550594915592E-2</v>
      </c>
      <c r="E112" s="36">
        <f t="shared" si="17"/>
        <v>7.9008968758806054E-8</v>
      </c>
      <c r="F112" s="36">
        <f t="shared" si="18"/>
        <v>8.9459070853671902E-3</v>
      </c>
      <c r="G112" s="36">
        <f t="shared" si="13"/>
        <v>9.026658735708154E-3</v>
      </c>
      <c r="H112" s="36">
        <f t="shared" si="19"/>
        <v>2.2529739589536232E-3</v>
      </c>
    </row>
    <row r="113" spans="1:13" x14ac:dyDescent="0.3">
      <c r="A113" s="36" t="s">
        <v>45</v>
      </c>
      <c r="B113" s="36">
        <v>2.05166E-7</v>
      </c>
      <c r="C113" s="36">
        <v>7.5328300000000008E-9</v>
      </c>
      <c r="D113" s="36">
        <f>lnq_iC8!W12</f>
        <v>5.3697132879565471E-2</v>
      </c>
      <c r="E113" s="36">
        <f t="shared" si="17"/>
        <v>1.101682596436893E-8</v>
      </c>
      <c r="F113" s="36">
        <f t="shared" si="18"/>
        <v>1.2473963779196979E-3</v>
      </c>
      <c r="G113" s="36">
        <f t="shared" si="13"/>
        <v>1.2489543190134225E-3</v>
      </c>
      <c r="H113" s="36">
        <f t="shared" si="19"/>
        <v>3.1172792049052086E-4</v>
      </c>
    </row>
    <row r="114" spans="1:13" x14ac:dyDescent="0.3">
      <c r="A114" s="36" t="s">
        <v>46</v>
      </c>
      <c r="B114" s="36">
        <v>1.1330600000000001E-8</v>
      </c>
      <c r="C114" s="36">
        <v>1.4091800000000001E-9</v>
      </c>
      <c r="D114" s="36">
        <f>lnq_iC8!W13</f>
        <v>5.9883234496972984E-2</v>
      </c>
      <c r="E114" s="36">
        <f t="shared" si="17"/>
        <v>6.7851297679140208E-10</v>
      </c>
      <c r="F114" s="36">
        <f t="shared" si="18"/>
        <v>7.6825633114155242E-5</v>
      </c>
      <c r="G114" s="36">
        <f t="shared" si="13"/>
        <v>7.6831535745532027E-5</v>
      </c>
      <c r="H114" s="36">
        <f t="shared" si="19"/>
        <v>1.9176469868783426E-5</v>
      </c>
    </row>
    <row r="115" spans="1:13" x14ac:dyDescent="0.3">
      <c r="A115" s="36" t="s">
        <v>47</v>
      </c>
      <c r="B115" s="36">
        <v>1.6393499999999999E-7</v>
      </c>
      <c r="C115" s="36">
        <v>4.0594399999999998E-9</v>
      </c>
      <c r="D115" s="36">
        <f>lnq_iC8!W14</f>
        <v>0.11046304983992462</v>
      </c>
      <c r="E115" s="36">
        <f t="shared" si="17"/>
        <v>1.8108760075508044E-8</v>
      </c>
      <c r="F115" s="36">
        <f t="shared" si="18"/>
        <v>2.0503910835900645E-3</v>
      </c>
      <c r="G115" s="36">
        <f t="shared" si="13"/>
        <v>2.0546038249530585E-3</v>
      </c>
      <c r="H115" s="36">
        <f t="shared" si="19"/>
        <v>5.1281089150675638E-4</v>
      </c>
    </row>
    <row r="116" spans="1:13" x14ac:dyDescent="0.3">
      <c r="A116" s="36" t="s">
        <v>48</v>
      </c>
      <c r="B116" s="36">
        <v>6.9870799999999999E-7</v>
      </c>
      <c r="C116" s="36">
        <v>1.26927E-8</v>
      </c>
      <c r="D116" s="36">
        <f>lnq_iC8!W15</f>
        <v>7.6373278920348397E-2</v>
      </c>
      <c r="E116" s="36">
        <f t="shared" si="17"/>
        <v>5.3362620967878785E-8</v>
      </c>
      <c r="F116" s="36">
        <f t="shared" si="18"/>
        <v>6.0420615090879025E-3</v>
      </c>
      <c r="G116" s="36">
        <f t="shared" si="13"/>
        <v>6.0787899317563988E-3</v>
      </c>
      <c r="H116" s="36">
        <f t="shared" si="19"/>
        <v>1.5172120514559608E-3</v>
      </c>
    </row>
    <row r="117" spans="1:13" x14ac:dyDescent="0.3">
      <c r="A117" s="36" t="s">
        <v>49</v>
      </c>
      <c r="B117" s="36">
        <v>4.2910499999999999E-8</v>
      </c>
      <c r="C117" s="36">
        <v>5.4247199999999999E-9</v>
      </c>
      <c r="D117" s="36">
        <f>lnq_iC8!W16</f>
        <v>4.140279466764963E-2</v>
      </c>
      <c r="E117" s="36">
        <f t="shared" si="17"/>
        <v>1.7766146205861793E-9</v>
      </c>
      <c r="F117" s="36">
        <f t="shared" si="18"/>
        <v>2.0115981225862312E-4</v>
      </c>
      <c r="G117" s="36">
        <f t="shared" si="13"/>
        <v>2.0120028567031494E-4</v>
      </c>
      <c r="H117" s="36">
        <f t="shared" si="19"/>
        <v>5.0217806767864635E-5</v>
      </c>
    </row>
    <row r="118" spans="1:13" x14ac:dyDescent="0.3">
      <c r="A118" s="36" t="s">
        <v>50</v>
      </c>
      <c r="B118" s="36">
        <v>1.0878200000000001E-8</v>
      </c>
      <c r="C118" s="36">
        <v>1.4436000000000001E-9</v>
      </c>
      <c r="D118" s="36">
        <f>lnq_iC8!W17</f>
        <v>3.0870076632574239E-2</v>
      </c>
      <c r="E118" s="36">
        <f t="shared" si="17"/>
        <v>3.3581086762446911E-10</v>
      </c>
      <c r="F118" s="36">
        <f t="shared" si="18"/>
        <v>3.8022681060372808E-5</v>
      </c>
      <c r="G118" s="36">
        <f t="shared" si="13"/>
        <v>3.8024126839620228E-5</v>
      </c>
      <c r="H118" s="36">
        <f t="shared" si="19"/>
        <v>9.4904848061582539E-6</v>
      </c>
    </row>
    <row r="119" spans="1:13" x14ac:dyDescent="0.3">
      <c r="A119" s="36" t="s">
        <v>51</v>
      </c>
      <c r="B119" s="36">
        <v>1.3095700000000001E-10</v>
      </c>
      <c r="C119" s="36">
        <v>8.0579599999999996E-11</v>
      </c>
      <c r="D119" s="36">
        <f>lnq_iC8!W11</f>
        <v>5.1061707648861844E-2</v>
      </c>
      <c r="E119" s="36">
        <f t="shared" si="17"/>
        <v>6.6868880485720012E-12</v>
      </c>
      <c r="F119" s="36">
        <f t="shared" si="18"/>
        <v>7.5713276748862894E-7</v>
      </c>
      <c r="G119" s="36">
        <f t="shared" si="13"/>
        <v>7.5713334073909061E-7</v>
      </c>
      <c r="H119" s="36">
        <f t="shared" si="19"/>
        <v>1.889737664937777E-7</v>
      </c>
    </row>
    <row r="120" spans="1:13" x14ac:dyDescent="0.3">
      <c r="A120" s="36" t="s">
        <v>56</v>
      </c>
      <c r="B120" s="36">
        <v>1.26316E-10</v>
      </c>
      <c r="C120" s="36">
        <v>2.57794E-11</v>
      </c>
      <c r="D120" s="36">
        <f>lnq_iC8!W20</f>
        <v>7.2337453452856505E-3</v>
      </c>
      <c r="E120" s="36">
        <f t="shared" si="17"/>
        <v>9.1373777703510223E-13</v>
      </c>
      <c r="F120" s="36">
        <f t="shared" si="18"/>
        <v>1.0345930825524056E-7</v>
      </c>
      <c r="G120" s="36">
        <f t="shared" si="13"/>
        <v>1.0345931895907013E-7</v>
      </c>
      <c r="H120" s="36">
        <f t="shared" si="19"/>
        <v>2.5822528385147324E-8</v>
      </c>
    </row>
    <row r="121" spans="1:13" x14ac:dyDescent="0.3">
      <c r="A121" s="36" t="s">
        <v>57</v>
      </c>
      <c r="B121" s="36">
        <v>2.12586E-8</v>
      </c>
      <c r="C121" s="36">
        <v>2.0879999999999998E-9</v>
      </c>
      <c r="D121" s="36">
        <f>lnq_iC8!W21</f>
        <v>1.4511131136667813E-2</v>
      </c>
      <c r="E121" s="36">
        <f t="shared" si="17"/>
        <v>3.0848633238196638E-10</v>
      </c>
      <c r="F121" s="36">
        <f t="shared" si="18"/>
        <v>3.4928820233300234E-5</v>
      </c>
      <c r="G121" s="36">
        <f t="shared" si="13"/>
        <v>3.4930040298398556E-5</v>
      </c>
      <c r="H121" s="36">
        <f t="shared" si="19"/>
        <v>8.7182282483086188E-6</v>
      </c>
    </row>
    <row r="122" spans="1:13" x14ac:dyDescent="0.3">
      <c r="A122" s="36" t="s">
        <v>52</v>
      </c>
      <c r="B122" s="36">
        <v>3.1977799999999999E-11</v>
      </c>
      <c r="C122" s="36">
        <v>2.0657999999999999E-11</v>
      </c>
      <c r="D122" s="36">
        <f>lnq_iC8!W22</f>
        <v>6.065520102359747E-3</v>
      </c>
      <c r="E122" s="36">
        <f t="shared" si="17"/>
        <v>1.9396198872923951E-13</v>
      </c>
      <c r="F122" s="36">
        <f t="shared" si="18"/>
        <v>2.1961632413679867E-8</v>
      </c>
      <c r="G122" s="36">
        <f t="shared" si="13"/>
        <v>2.1961632895993176E-8</v>
      </c>
      <c r="H122" s="36">
        <f t="shared" si="19"/>
        <v>5.4814287832816994E-9</v>
      </c>
    </row>
    <row r="123" spans="1:13" x14ac:dyDescent="0.3">
      <c r="A123" s="36" t="s">
        <v>53</v>
      </c>
      <c r="B123" s="36">
        <v>2.6444500000000001E-11</v>
      </c>
      <c r="C123" s="36">
        <v>9.5097100000000003E-12</v>
      </c>
      <c r="D123" s="36">
        <f>lnq_iC8!W23</f>
        <v>5.5309425579445739E-3</v>
      </c>
      <c r="E123" s="36">
        <f t="shared" si="17"/>
        <v>1.4626301047356529E-13</v>
      </c>
      <c r="F123" s="36">
        <f t="shared" si="18"/>
        <v>1.6560845208813939E-8</v>
      </c>
      <c r="G123" s="36">
        <f t="shared" si="13"/>
        <v>1.6560845483075538E-8</v>
      </c>
      <c r="H123" s="36">
        <f t="shared" si="19"/>
        <v>4.1334401470198934E-9</v>
      </c>
    </row>
    <row r="124" spans="1:13" x14ac:dyDescent="0.3">
      <c r="A124" s="36" t="s">
        <v>54</v>
      </c>
      <c r="B124" s="36">
        <v>4.9908199999999997E-13</v>
      </c>
      <c r="C124" s="36">
        <v>1.3069300000000001E-13</v>
      </c>
      <c r="D124" s="36">
        <f>lnq_iC8!W18</f>
        <v>1.4880898285537281E-2</v>
      </c>
      <c r="E124" s="36">
        <f t="shared" si="17"/>
        <v>7.426788478142517E-15</v>
      </c>
      <c r="F124" s="36">
        <f t="shared" si="18"/>
        <v>8.4090908553636149E-10</v>
      </c>
      <c r="G124" s="36">
        <f t="shared" si="13"/>
        <v>8.4090908624348966E-10</v>
      </c>
      <c r="H124" s="36">
        <f t="shared" si="19"/>
        <v>2.0988344952706788E-10</v>
      </c>
    </row>
    <row r="125" spans="1:13" x14ac:dyDescent="0.3">
      <c r="A125" s="36" t="s">
        <v>55</v>
      </c>
      <c r="B125" s="36">
        <v>1.64529E-9</v>
      </c>
      <c r="C125" s="36">
        <v>2.7375399999999999E-10</v>
      </c>
      <c r="D125" s="36">
        <f>lnq_iC8!W19</f>
        <v>2.1984174617988763E-3</v>
      </c>
      <c r="E125" s="36">
        <f t="shared" si="17"/>
        <v>3.6170342657230733E-12</v>
      </c>
      <c r="F125" s="36">
        <f t="shared" si="18"/>
        <v>4.0954404258239968E-7</v>
      </c>
      <c r="G125" s="36">
        <f t="shared" si="13"/>
        <v>4.0954421030879118E-7</v>
      </c>
      <c r="H125" s="36">
        <f t="shared" si="19"/>
        <v>1.0221860246204887E-7</v>
      </c>
    </row>
    <row r="126" spans="1:13" x14ac:dyDescent="0.3">
      <c r="A126" s="36" t="s">
        <v>58</v>
      </c>
      <c r="B126" s="36">
        <v>3.7487400000000001E-14</v>
      </c>
      <c r="C126" s="36">
        <v>8.2351999999999994E-15</v>
      </c>
      <c r="D126" s="36">
        <f>lnq_iC8!W24</f>
        <v>3.0626177262953511E-4</v>
      </c>
      <c r="E126" s="36">
        <f t="shared" si="17"/>
        <v>1.1480957575272435E-17</v>
      </c>
      <c r="F126" s="36">
        <f t="shared" si="18"/>
        <v>1.2999483645074456E-12</v>
      </c>
      <c r="G126" s="36">
        <f t="shared" si="13"/>
        <v>1.2999483645091355E-12</v>
      </c>
      <c r="H126" s="36">
        <f t="shared" si="19"/>
        <v>3.244555819572224E-13</v>
      </c>
    </row>
    <row r="127" spans="1:13" x14ac:dyDescent="0.3">
      <c r="D127" s="57" t="s">
        <v>171</v>
      </c>
      <c r="E127" s="57">
        <f>SUM(E109:E126)</f>
        <v>8.8318566250303371E-6</v>
      </c>
    </row>
    <row r="128" spans="1:13" x14ac:dyDescent="0.3">
      <c r="A128" s="58" t="s">
        <v>178</v>
      </c>
      <c r="I128" s="69"/>
      <c r="J128" s="69"/>
      <c r="K128" s="69"/>
      <c r="L128" s="69"/>
      <c r="M128" s="69"/>
    </row>
    <row r="129" spans="1:8" x14ac:dyDescent="0.3">
      <c r="B129" s="36" t="s">
        <v>205</v>
      </c>
      <c r="C129" s="36" t="s">
        <v>78</v>
      </c>
      <c r="D129" s="36" t="s">
        <v>73</v>
      </c>
      <c r="E129" s="36" t="s">
        <v>79</v>
      </c>
      <c r="F129" s="36" t="s">
        <v>80</v>
      </c>
      <c r="G129" s="36" t="s">
        <v>74</v>
      </c>
      <c r="H129" s="36" t="s">
        <v>75</v>
      </c>
    </row>
    <row r="130" spans="1:8" x14ac:dyDescent="0.3">
      <c r="A130" s="36" t="s">
        <v>41</v>
      </c>
      <c r="B130" s="36">
        <v>6.6855900000000005E-5</v>
      </c>
      <c r="C130" s="36">
        <v>3.27021E-7</v>
      </c>
      <c r="D130" s="36">
        <f>lnq_iC8!W7</f>
        <v>9.6590629361461081E-2</v>
      </c>
      <c r="E130" s="36">
        <f t="shared" ref="E130:E147" si="20">D130*B130</f>
        <v>6.4576534575269062E-6</v>
      </c>
      <c r="F130" s="36">
        <f t="shared" ref="F130:F147" si="21">E130/$E$148</f>
        <v>0.41075433984137055</v>
      </c>
      <c r="G130" s="36">
        <f t="shared" si="13"/>
        <v>0.69708504892643985</v>
      </c>
      <c r="H130" s="36">
        <f>G130/$G$130</f>
        <v>1</v>
      </c>
    </row>
    <row r="131" spans="1:8" x14ac:dyDescent="0.3">
      <c r="A131" s="36" t="s">
        <v>42</v>
      </c>
      <c r="B131" s="36">
        <v>2.79693E-5</v>
      </c>
      <c r="C131" s="36">
        <v>2.74405E-7</v>
      </c>
      <c r="D131" s="36">
        <f>lnq_iC8!W8</f>
        <v>0.1597690390203923</v>
      </c>
      <c r="E131" s="36">
        <f t="shared" si="20"/>
        <v>4.4686281830730584E-6</v>
      </c>
      <c r="F131" s="36">
        <f t="shared" si="21"/>
        <v>0.28423767726267302</v>
      </c>
      <c r="G131" s="36">
        <f t="shared" si="13"/>
        <v>0.39711181803429962</v>
      </c>
      <c r="H131" s="36">
        <f t="shared" ref="H131:H147" si="22">G131/$G$130</f>
        <v>0.56967484619829367</v>
      </c>
    </row>
    <row r="132" spans="1:8" x14ac:dyDescent="0.3">
      <c r="A132" s="36" t="s">
        <v>43</v>
      </c>
      <c r="B132" s="36">
        <v>1.47426E-5</v>
      </c>
      <c r="C132" s="36">
        <v>1.5303199999999999E-7</v>
      </c>
      <c r="D132" s="36">
        <f>lnq_iC8!W9</f>
        <v>0.19214558927511058</v>
      </c>
      <c r="E132" s="36">
        <f t="shared" si="20"/>
        <v>2.8327255644472452E-6</v>
      </c>
      <c r="F132" s="36">
        <f t="shared" si="21"/>
        <v>0.18018221739974097</v>
      </c>
      <c r="G132" s="36">
        <f t="shared" si="13"/>
        <v>0.21978325089295767</v>
      </c>
      <c r="H132" s="36">
        <f t="shared" si="22"/>
        <v>0.3152890041630349</v>
      </c>
    </row>
    <row r="133" spans="1:8" x14ac:dyDescent="0.3">
      <c r="A133" s="36" t="s">
        <v>44</v>
      </c>
      <c r="B133" s="36">
        <v>5.8326699999999997E-6</v>
      </c>
      <c r="C133" s="36">
        <v>7.1269300000000004E-8</v>
      </c>
      <c r="D133" s="36">
        <f>lnq_iC8!W10</f>
        <v>7.7016550594915592E-2</v>
      </c>
      <c r="E133" s="36">
        <f t="shared" si="20"/>
        <v>4.4921212415844631E-7</v>
      </c>
      <c r="F133" s="36">
        <f t="shared" si="21"/>
        <v>2.857320088806788E-2</v>
      </c>
      <c r="G133" s="36">
        <f t="shared" ref="G133:G147" si="23">F133/(1-F133)</f>
        <v>2.9413642813014004E-2</v>
      </c>
      <c r="H133" s="36">
        <f t="shared" si="22"/>
        <v>4.2195199650764403E-2</v>
      </c>
    </row>
    <row r="134" spans="1:8" x14ac:dyDescent="0.3">
      <c r="A134" s="36" t="s">
        <v>45</v>
      </c>
      <c r="B134" s="36">
        <v>6.6990899999999997E-7</v>
      </c>
      <c r="C134" s="36">
        <v>9.6444699999999995E-9</v>
      </c>
      <c r="D134" s="36">
        <f>lnq_iC8!W12</f>
        <v>5.3697132879565471E-2</v>
      </c>
      <c r="E134" s="36">
        <f t="shared" si="20"/>
        <v>3.597219259021682E-8</v>
      </c>
      <c r="F134" s="36">
        <f t="shared" si="21"/>
        <v>2.288096491585324E-3</v>
      </c>
      <c r="G134" s="36">
        <f t="shared" si="23"/>
        <v>2.2933438836795698E-3</v>
      </c>
      <c r="H134" s="36">
        <f t="shared" si="22"/>
        <v>3.2899054243258857E-3</v>
      </c>
    </row>
    <row r="135" spans="1:8" x14ac:dyDescent="0.3">
      <c r="A135" s="36" t="s">
        <v>46</v>
      </c>
      <c r="B135" s="36">
        <v>3.3198599999999999E-6</v>
      </c>
      <c r="C135" s="36">
        <v>9.6927900000000001E-8</v>
      </c>
      <c r="D135" s="36">
        <f>lnq_iC8!W13</f>
        <v>5.9883234496972984E-2</v>
      </c>
      <c r="E135" s="36">
        <f t="shared" si="20"/>
        <v>1.9880395487712073E-7</v>
      </c>
      <c r="F135" s="36">
        <f t="shared" si="21"/>
        <v>1.2645396316246211E-2</v>
      </c>
      <c r="G135" s="36">
        <f t="shared" si="23"/>
        <v>1.2807350337018823E-2</v>
      </c>
      <c r="H135" s="36">
        <f t="shared" si="22"/>
        <v>1.8372722749889766E-2</v>
      </c>
    </row>
    <row r="136" spans="1:8" x14ac:dyDescent="0.3">
      <c r="A136" s="36" t="s">
        <v>47</v>
      </c>
      <c r="B136" s="36">
        <v>3.1001199999999999E-6</v>
      </c>
      <c r="C136" s="36">
        <v>6.0304100000000001E-8</v>
      </c>
      <c r="D136" s="36">
        <f>lnq_iC8!W14</f>
        <v>0.11046304983992462</v>
      </c>
      <c r="E136" s="36">
        <f t="shared" si="20"/>
        <v>3.4244871006974711E-7</v>
      </c>
      <c r="F136" s="36">
        <f t="shared" si="21"/>
        <v>2.1782261119985439E-2</v>
      </c>
      <c r="G136" s="36">
        <f t="shared" si="23"/>
        <v>2.2267293113008239E-2</v>
      </c>
      <c r="H136" s="36">
        <f t="shared" si="22"/>
        <v>3.1943438103143137E-2</v>
      </c>
    </row>
    <row r="137" spans="1:8" x14ac:dyDescent="0.3">
      <c r="A137" s="36" t="s">
        <v>48</v>
      </c>
      <c r="B137" s="36">
        <v>1.07783E-5</v>
      </c>
      <c r="C137" s="36">
        <v>4.7474099999999998E-8</v>
      </c>
      <c r="D137" s="36">
        <f>lnq_iC8!W15</f>
        <v>7.6373278920348397E-2</v>
      </c>
      <c r="E137" s="36">
        <f t="shared" si="20"/>
        <v>8.2317411218719112E-7</v>
      </c>
      <c r="F137" s="36">
        <f t="shared" si="21"/>
        <v>5.2359938675843258E-2</v>
      </c>
      <c r="G137" s="36">
        <f t="shared" si="23"/>
        <v>5.525298139325141E-2</v>
      </c>
      <c r="H137" s="36">
        <f t="shared" si="22"/>
        <v>7.9262898377098892E-2</v>
      </c>
    </row>
    <row r="138" spans="1:8" x14ac:dyDescent="0.3">
      <c r="A138" s="36" t="s">
        <v>49</v>
      </c>
      <c r="B138" s="36">
        <v>2.24472E-7</v>
      </c>
      <c r="C138" s="36">
        <v>9.45098E-9</v>
      </c>
      <c r="D138" s="36">
        <f>lnq_iC8!W16</f>
        <v>4.140279466764963E-2</v>
      </c>
      <c r="E138" s="36">
        <f t="shared" si="20"/>
        <v>9.2937681246366473E-9</v>
      </c>
      <c r="F138" s="36">
        <f t="shared" si="21"/>
        <v>5.9115212914132953E-4</v>
      </c>
      <c r="G138" s="36">
        <f t="shared" si="23"/>
        <v>5.9150179668783249E-4</v>
      </c>
      <c r="H138" s="36">
        <f t="shared" si="22"/>
        <v>8.4853605395609469E-4</v>
      </c>
    </row>
    <row r="139" spans="1:8" x14ac:dyDescent="0.3">
      <c r="A139" s="36" t="s">
        <v>50</v>
      </c>
      <c r="B139" s="36">
        <v>2.25052E-6</v>
      </c>
      <c r="C139" s="36">
        <v>1.1086599999999999E-7</v>
      </c>
      <c r="D139" s="36">
        <f>lnq_iC8!W17</f>
        <v>3.0870076632574239E-2</v>
      </c>
      <c r="E139" s="36">
        <f t="shared" si="20"/>
        <v>6.9473724863140981E-8</v>
      </c>
      <c r="F139" s="36">
        <f t="shared" si="21"/>
        <v>4.4190407831839881E-3</v>
      </c>
      <c r="G139" s="36">
        <f t="shared" si="23"/>
        <v>4.4386553823410526E-3</v>
      </c>
      <c r="H139" s="36">
        <f t="shared" si="22"/>
        <v>6.3674517036004354E-3</v>
      </c>
    </row>
    <row r="140" spans="1:8" x14ac:dyDescent="0.3">
      <c r="A140" s="36" t="s">
        <v>51</v>
      </c>
      <c r="B140" s="36">
        <v>5.5654700000000001E-7</v>
      </c>
      <c r="C140" s="36">
        <v>2.5046000000000001E-8</v>
      </c>
      <c r="D140" s="36">
        <f>lnq_iC8!W11</f>
        <v>5.1061707648861844E-2</v>
      </c>
      <c r="E140" s="36">
        <f t="shared" si="20"/>
        <v>2.8418240206851114E-8</v>
      </c>
      <c r="F140" s="36">
        <f t="shared" si="21"/>
        <v>1.8076094625382717E-3</v>
      </c>
      <c r="G140" s="36">
        <f t="shared" si="23"/>
        <v>1.8108828314800029E-3</v>
      </c>
      <c r="H140" s="36">
        <f t="shared" si="22"/>
        <v>2.5977932452702726E-3</v>
      </c>
    </row>
    <row r="141" spans="1:8" x14ac:dyDescent="0.3">
      <c r="A141" s="36" t="s">
        <v>56</v>
      </c>
      <c r="B141" s="36">
        <v>9.0120000000000002E-8</v>
      </c>
      <c r="C141" s="36">
        <v>3.6437000000000001E-9</v>
      </c>
      <c r="D141" s="36">
        <f>lnq_iC8!W20</f>
        <v>7.2337453452856505E-3</v>
      </c>
      <c r="E141" s="36">
        <f t="shared" si="20"/>
        <v>6.5190513051714287E-10</v>
      </c>
      <c r="F141" s="36">
        <f t="shared" si="21"/>
        <v>4.1465969533044713E-5</v>
      </c>
      <c r="G141" s="36">
        <f t="shared" si="23"/>
        <v>4.1467689030974673E-5</v>
      </c>
      <c r="H141" s="36">
        <f t="shared" si="22"/>
        <v>5.9487273604329685E-5</v>
      </c>
    </row>
    <row r="142" spans="1:8" x14ac:dyDescent="0.3">
      <c r="A142" s="36" t="s">
        <v>57</v>
      </c>
      <c r="B142" s="36">
        <v>1.32711E-7</v>
      </c>
      <c r="C142" s="36">
        <v>8.49207E-9</v>
      </c>
      <c r="D142" s="36">
        <f>lnq_iC8!W21</f>
        <v>1.4511131136667813E-2</v>
      </c>
      <c r="E142" s="36">
        <f t="shared" si="20"/>
        <v>1.9257867242783222E-9</v>
      </c>
      <c r="F142" s="36">
        <f t="shared" si="21"/>
        <v>1.2249422484636663E-4</v>
      </c>
      <c r="G142" s="36">
        <f t="shared" si="23"/>
        <v>1.2250923151971817E-4</v>
      </c>
      <c r="H142" s="36">
        <f t="shared" si="22"/>
        <v>1.757450281115497E-4</v>
      </c>
    </row>
    <row r="143" spans="1:8" x14ac:dyDescent="0.3">
      <c r="A143" s="36" t="s">
        <v>52</v>
      </c>
      <c r="B143" s="36">
        <v>5.2450000000000003E-8</v>
      </c>
      <c r="C143" s="36">
        <v>3.2089399999999999E-9</v>
      </c>
      <c r="D143" s="36">
        <f>lnq_iC8!W22</f>
        <v>6.065520102359747E-3</v>
      </c>
      <c r="E143" s="36">
        <f t="shared" si="20"/>
        <v>3.1813652936876875E-10</v>
      </c>
      <c r="F143" s="36">
        <f t="shared" si="21"/>
        <v>2.0235827295436585E-5</v>
      </c>
      <c r="G143" s="36">
        <f t="shared" si="23"/>
        <v>2.0236236792429429E-5</v>
      </c>
      <c r="H143" s="36">
        <f t="shared" si="22"/>
        <v>2.9029796039370891E-5</v>
      </c>
    </row>
    <row r="144" spans="1:8" x14ac:dyDescent="0.3">
      <c r="A144" s="36" t="s">
        <v>53</v>
      </c>
      <c r="B144" s="36">
        <v>1.0867000000000001E-7</v>
      </c>
      <c r="C144" s="36">
        <v>6.3436000000000003E-9</v>
      </c>
      <c r="D144" s="36">
        <f>lnq_iC8!W23</f>
        <v>5.5309425579445739E-3</v>
      </c>
      <c r="E144" s="36">
        <f t="shared" si="20"/>
        <v>6.0104752777183689E-10</v>
      </c>
      <c r="F144" s="36">
        <f t="shared" si="21"/>
        <v>3.8231051280004372E-5</v>
      </c>
      <c r="G144" s="36">
        <f t="shared" si="23"/>
        <v>3.8232512949167492E-5</v>
      </c>
      <c r="H144" s="36">
        <f t="shared" si="22"/>
        <v>5.4846267335740821E-5</v>
      </c>
    </row>
    <row r="145" spans="1:8" x14ac:dyDescent="0.3">
      <c r="A145" s="36" t="s">
        <v>54</v>
      </c>
      <c r="B145" s="36">
        <v>8.9202499999999994E-8</v>
      </c>
      <c r="C145" s="36">
        <v>4.5710600000000001E-9</v>
      </c>
      <c r="D145" s="36">
        <f>lnq_iC8!W18</f>
        <v>1.4880898285537281E-2</v>
      </c>
      <c r="E145" s="36">
        <f t="shared" si="20"/>
        <v>1.3274133293156392E-9</v>
      </c>
      <c r="F145" s="36">
        <f t="shared" si="21"/>
        <v>8.4433268116015104E-5</v>
      </c>
      <c r="G145" s="36">
        <f t="shared" si="23"/>
        <v>8.4440397694753483E-5</v>
      </c>
      <c r="H145" s="36">
        <f t="shared" si="22"/>
        <v>1.2113356587520799E-4</v>
      </c>
    </row>
    <row r="146" spans="1:8" x14ac:dyDescent="0.3">
      <c r="A146" s="36" t="s">
        <v>55</v>
      </c>
      <c r="B146" s="36">
        <v>3.72754E-7</v>
      </c>
      <c r="C146" s="36">
        <v>1.19516E-8</v>
      </c>
      <c r="D146" s="36">
        <f>lnq_iC8!W19</f>
        <v>2.1984174617988763E-3</v>
      </c>
      <c r="E146" s="36">
        <f t="shared" si="20"/>
        <v>8.1946890255537838E-10</v>
      </c>
      <c r="F146" s="36">
        <f t="shared" si="21"/>
        <v>5.2124260043302949E-5</v>
      </c>
      <c r="G146" s="36">
        <f t="shared" si="23"/>
        <v>5.2126977123413799E-5</v>
      </c>
      <c r="H146" s="36">
        <f t="shared" si="22"/>
        <v>7.4778504005634639E-5</v>
      </c>
    </row>
    <row r="147" spans="1:8" x14ac:dyDescent="0.3">
      <c r="A147" s="36" t="s">
        <v>58</v>
      </c>
      <c r="B147" s="36">
        <v>4.3647999999999997E-9</v>
      </c>
      <c r="C147" s="36">
        <v>6.9660399999999999E-10</v>
      </c>
      <c r="D147" s="36">
        <f>lnq_iC8!W24</f>
        <v>3.0626177262953511E-4</v>
      </c>
      <c r="E147" s="36">
        <f t="shared" si="20"/>
        <v>1.3367713851733947E-12</v>
      </c>
      <c r="F147" s="36">
        <f t="shared" si="21"/>
        <v>8.5028509418654325E-8</v>
      </c>
      <c r="G147" s="36">
        <f t="shared" si="23"/>
        <v>8.5028516648502352E-8</v>
      </c>
      <c r="H147" s="36">
        <f t="shared" si="22"/>
        <v>1.2197724908811666E-7</v>
      </c>
    </row>
    <row r="148" spans="1:8" x14ac:dyDescent="0.3">
      <c r="D148" s="57" t="s">
        <v>171</v>
      </c>
      <c r="E148" s="57">
        <f>SUM(E130:E147)</f>
        <v>1.5721449127039755E-5</v>
      </c>
    </row>
    <row r="149" spans="1:8" x14ac:dyDescent="0.3">
      <c r="A149" s="59"/>
      <c r="B149" s="59"/>
      <c r="C149" s="59"/>
      <c r="D149" s="59"/>
      <c r="E149" s="59"/>
      <c r="F149" s="59"/>
      <c r="G149" s="59"/>
      <c r="H149" s="59"/>
    </row>
  </sheetData>
  <mergeCells count="1">
    <mergeCell ref="B1:H1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60CD3-F288-4F64-B124-FC39F6946431}">
  <dimension ref="A1:Y86"/>
  <sheetViews>
    <sheetView topLeftCell="A70" zoomScaleNormal="100" workbookViewId="0">
      <selection activeCell="K85" sqref="K85"/>
    </sheetView>
  </sheetViews>
  <sheetFormatPr defaultRowHeight="15.5" x14ac:dyDescent="0.3"/>
  <cols>
    <col min="1" max="1" width="20.09765625" style="36" bestFit="1" customWidth="1"/>
    <col min="2" max="2" width="24.59765625" style="36" bestFit="1" customWidth="1"/>
    <col min="3" max="3" width="9.59765625" style="36" bestFit="1" customWidth="1"/>
    <col min="4" max="4" width="15.296875" style="36" bestFit="1" customWidth="1"/>
    <col min="5" max="6" width="9.59765625" style="36" bestFit="1" customWidth="1"/>
    <col min="7" max="8" width="10" style="36" bestFit="1" customWidth="1"/>
    <col min="9" max="9" width="10.69921875" style="36" customWidth="1"/>
    <col min="10" max="10" width="10.296875" style="36" bestFit="1" customWidth="1"/>
    <col min="11" max="11" width="48.296875" style="36" bestFit="1" customWidth="1"/>
    <col min="12" max="12" width="10.69921875" style="36" customWidth="1"/>
    <col min="13" max="14" width="10.59765625" style="36" customWidth="1"/>
    <col min="15" max="15" width="10.69921875" style="36" customWidth="1"/>
    <col min="16" max="17" width="10.59765625" style="36" customWidth="1"/>
    <col min="18" max="19" width="10.69921875" style="36" customWidth="1"/>
    <col min="20" max="20" width="9.796875" style="36" bestFit="1" customWidth="1"/>
    <col min="21" max="21" width="10.69921875" style="36" bestFit="1" customWidth="1"/>
    <col min="22" max="22" width="10.19921875" style="36" bestFit="1" customWidth="1"/>
    <col min="23" max="23" width="9.59765625" style="36" bestFit="1" customWidth="1"/>
    <col min="24" max="24" width="9.69921875" style="36" bestFit="1" customWidth="1"/>
    <col min="25" max="25" width="9.8984375" style="36" bestFit="1" customWidth="1"/>
    <col min="26" max="26" width="3.796875" style="36" customWidth="1"/>
    <col min="27" max="27" width="10.19921875" style="36" bestFit="1" customWidth="1"/>
    <col min="28" max="32" width="9.59765625" style="36" bestFit="1" customWidth="1"/>
    <col min="33" max="16384" width="8.796875" style="36"/>
  </cols>
  <sheetData>
    <row r="1" spans="1:25" x14ac:dyDescent="0.3">
      <c r="A1" s="88" t="s">
        <v>181</v>
      </c>
      <c r="B1" s="102" t="s">
        <v>185</v>
      </c>
      <c r="C1" s="102"/>
      <c r="D1" s="102"/>
      <c r="E1" s="102"/>
      <c r="F1" s="102"/>
      <c r="G1" s="102"/>
      <c r="H1" s="102"/>
      <c r="I1" s="69"/>
      <c r="J1" s="69"/>
      <c r="K1" s="69"/>
      <c r="U1" s="69"/>
      <c r="V1" s="69"/>
      <c r="W1" s="69"/>
      <c r="X1" s="69"/>
      <c r="Y1" s="69"/>
    </row>
    <row r="2" spans="1:25" x14ac:dyDescent="0.3">
      <c r="A2" s="58" t="s">
        <v>172</v>
      </c>
      <c r="I2" s="69"/>
      <c r="J2" s="69"/>
      <c r="K2" s="69"/>
      <c r="L2" s="69"/>
      <c r="M2" s="69"/>
    </row>
    <row r="3" spans="1:25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  <c r="O3" s="1"/>
      <c r="P3" s="1"/>
      <c r="Q3" s="1"/>
    </row>
    <row r="4" spans="1:25" x14ac:dyDescent="0.3">
      <c r="A4" s="36" t="s">
        <v>9</v>
      </c>
      <c r="B4" s="36">
        <v>4.3800899999999999E-6</v>
      </c>
      <c r="C4" s="36">
        <v>1.4128799999999999E-8</v>
      </c>
      <c r="D4" s="36">
        <f>lnq_iC7!W7</f>
        <v>0.14292400290352811</v>
      </c>
      <c r="E4" s="36">
        <f t="shared" ref="E4:E12" si="0">B4*D4</f>
        <v>6.2601999587771441E-7</v>
      </c>
      <c r="F4" s="36">
        <f t="shared" ref="F4:F12" si="1">E4/$E$13</f>
        <v>0.12051034336272742</v>
      </c>
      <c r="G4" s="36">
        <f>F4/(1-F4)</f>
        <v>0.13702303654541947</v>
      </c>
      <c r="H4" s="36">
        <f>G4/$G$4</f>
        <v>1</v>
      </c>
      <c r="J4" s="1" t="s">
        <v>73</v>
      </c>
      <c r="K4" s="1" t="s">
        <v>76</v>
      </c>
      <c r="P4" s="1"/>
    </row>
    <row r="5" spans="1:25" x14ac:dyDescent="0.3">
      <c r="A5" s="36" t="s">
        <v>10</v>
      </c>
      <c r="B5" s="36">
        <v>5.0396699999999998E-6</v>
      </c>
      <c r="C5" s="36">
        <v>9.4366000000000003E-9</v>
      </c>
      <c r="D5" s="36">
        <f>lnq_iC7!W8</f>
        <v>0.23640834258773927</v>
      </c>
      <c r="E5" s="36">
        <f t="shared" si="0"/>
        <v>1.1914200318891519E-6</v>
      </c>
      <c r="F5" s="36">
        <f t="shared" si="1"/>
        <v>0.22935119976621274</v>
      </c>
      <c r="G5" s="36">
        <f t="shared" ref="G5:G68" si="2">F5/(1-F5)</f>
        <v>0.2976079372298196</v>
      </c>
      <c r="H5" s="36">
        <f t="shared" ref="H5:H12" si="3">G5/$G$4</f>
        <v>2.1719554954627687</v>
      </c>
      <c r="J5" s="36" t="s">
        <v>80</v>
      </c>
      <c r="K5" s="1" t="s">
        <v>91</v>
      </c>
      <c r="O5" s="1"/>
      <c r="P5" s="1"/>
      <c r="Q5" s="1"/>
    </row>
    <row r="6" spans="1:25" x14ac:dyDescent="0.3">
      <c r="A6" s="36" t="s">
        <v>11</v>
      </c>
      <c r="B6" s="36">
        <v>5.2785899999999999E-6</v>
      </c>
      <c r="C6" s="36">
        <v>1.0511799999999999E-8</v>
      </c>
      <c r="D6" s="36">
        <f>lnq_iC7!W9</f>
        <v>0.28194082600036791</v>
      </c>
      <c r="E6" s="36">
        <f t="shared" si="0"/>
        <v>1.4882500247172821E-6</v>
      </c>
      <c r="F6" s="36">
        <f t="shared" si="1"/>
        <v>0.28649168184605567</v>
      </c>
      <c r="G6" s="36">
        <f t="shared" si="2"/>
        <v>0.40152535654706006</v>
      </c>
      <c r="H6" s="36">
        <f t="shared" si="3"/>
        <v>2.9303492804581448</v>
      </c>
      <c r="J6" s="1" t="s">
        <v>74</v>
      </c>
      <c r="K6" s="1" t="s">
        <v>169</v>
      </c>
      <c r="O6" s="1"/>
      <c r="P6" s="1"/>
      <c r="Q6" s="1"/>
    </row>
    <row r="7" spans="1:25" x14ac:dyDescent="0.3">
      <c r="A7" s="36" t="s">
        <v>16</v>
      </c>
      <c r="B7" s="36">
        <v>5.5148199999999998E-6</v>
      </c>
      <c r="C7" s="36">
        <v>1.2998E-8</v>
      </c>
      <c r="D7" s="36">
        <f>lnq_iC7!W10</f>
        <v>3.0284412566642969E-2</v>
      </c>
      <c r="E7" s="36">
        <f t="shared" si="0"/>
        <v>1.6701308411077396E-7</v>
      </c>
      <c r="F7" s="36">
        <f t="shared" si="1"/>
        <v>3.2150417310614111E-2</v>
      </c>
      <c r="G7" s="36">
        <f t="shared" si="2"/>
        <v>3.3218402823791078E-2</v>
      </c>
      <c r="H7" s="36">
        <f t="shared" si="3"/>
        <v>0.24242932912072829</v>
      </c>
      <c r="J7" s="1" t="s">
        <v>75</v>
      </c>
      <c r="K7" s="1" t="s">
        <v>170</v>
      </c>
    </row>
    <row r="8" spans="1:25" x14ac:dyDescent="0.3">
      <c r="A8" s="36" t="s">
        <v>12</v>
      </c>
      <c r="B8" s="36">
        <v>4.4229499999999997E-6</v>
      </c>
      <c r="C8" s="36">
        <v>4.8199799999999997E-9</v>
      </c>
      <c r="D8" s="36">
        <f>lnq_iC7!W11</f>
        <v>7.4924332563767224E-2</v>
      </c>
      <c r="E8" s="36">
        <f t="shared" si="0"/>
        <v>3.313865767129142E-7</v>
      </c>
      <c r="F8" s="36">
        <f t="shared" si="1"/>
        <v>6.379270695575838E-2</v>
      </c>
      <c r="G8" s="36">
        <f t="shared" si="2"/>
        <v>6.8139510800354103E-2</v>
      </c>
      <c r="H8" s="36">
        <f t="shared" si="3"/>
        <v>0.49728507350490425</v>
      </c>
    </row>
    <row r="9" spans="1:25" x14ac:dyDescent="0.3">
      <c r="A9" s="36" t="s">
        <v>13</v>
      </c>
      <c r="B9" s="36">
        <v>6.2632399999999999E-6</v>
      </c>
      <c r="C9" s="36">
        <v>9.6890499999999993E-9</v>
      </c>
      <c r="D9" s="36">
        <f>lnq_iC7!W12</f>
        <v>0.10133453038453842</v>
      </c>
      <c r="E9" s="36">
        <f t="shared" si="0"/>
        <v>6.3468248408565645E-7</v>
      </c>
      <c r="F9" s="36">
        <f t="shared" si="1"/>
        <v>0.12217789301799209</v>
      </c>
      <c r="G9" s="36">
        <f t="shared" si="2"/>
        <v>0.13918297573758448</v>
      </c>
      <c r="H9" s="36">
        <f t="shared" si="3"/>
        <v>1.0157633289016264</v>
      </c>
    </row>
    <row r="10" spans="1:25" x14ac:dyDescent="0.3">
      <c r="A10" s="36" t="s">
        <v>14</v>
      </c>
      <c r="B10" s="36">
        <v>6.3194199999999997E-6</v>
      </c>
      <c r="C10" s="36">
        <v>1.28003E-8</v>
      </c>
      <c r="D10" s="36">
        <f>lnq_iC7!W13</f>
        <v>6.9476709059800273E-2</v>
      </c>
      <c r="E10" s="36">
        <f t="shared" si="0"/>
        <v>4.3905250476668301E-7</v>
      </c>
      <c r="F10" s="36">
        <f t="shared" si="1"/>
        <v>8.4518655078285876E-2</v>
      </c>
      <c r="G10" s="36">
        <f t="shared" si="2"/>
        <v>9.2321548163838724E-2</v>
      </c>
      <c r="H10" s="36">
        <f t="shared" si="3"/>
        <v>0.6737666197700749</v>
      </c>
    </row>
    <row r="11" spans="1:25" x14ac:dyDescent="0.3">
      <c r="A11" s="36" t="s">
        <v>15</v>
      </c>
      <c r="B11" s="36">
        <v>4.9108800000000002E-6</v>
      </c>
      <c r="C11" s="36">
        <v>8.7238900000000006E-9</v>
      </c>
      <c r="D11" s="36">
        <f>lnq_iC7!W14</f>
        <v>4.5296563597018245E-2</v>
      </c>
      <c r="E11" s="36">
        <f t="shared" si="0"/>
        <v>2.2244598823732496E-7</v>
      </c>
      <c r="F11" s="36">
        <f t="shared" si="1"/>
        <v>4.2821383659728492E-2</v>
      </c>
      <c r="G11" s="36">
        <f t="shared" si="2"/>
        <v>4.4737087653978408E-2</v>
      </c>
      <c r="H11" s="36">
        <f t="shared" si="3"/>
        <v>0.3264931852473526</v>
      </c>
    </row>
    <row r="12" spans="1:25" x14ac:dyDescent="0.3">
      <c r="A12" s="36" t="s">
        <v>17</v>
      </c>
      <c r="B12" s="36">
        <v>5.4261100000000003E-6</v>
      </c>
      <c r="C12" s="36">
        <v>1.68288E-8</v>
      </c>
      <c r="D12" s="36">
        <f>lnq_iC7!W15</f>
        <v>1.7410280336597517E-2</v>
      </c>
      <c r="E12" s="36">
        <f t="shared" si="0"/>
        <v>9.4470096237215166E-8</v>
      </c>
      <c r="F12" s="36">
        <f t="shared" si="1"/>
        <v>1.8185719002625205E-2</v>
      </c>
      <c r="G12" s="36">
        <f t="shared" si="2"/>
        <v>1.8522565167977866E-2</v>
      </c>
      <c r="H12" s="36">
        <f t="shared" si="3"/>
        <v>0.13517847534956745</v>
      </c>
    </row>
    <row r="13" spans="1:25" x14ac:dyDescent="0.3">
      <c r="D13" s="57" t="s">
        <v>171</v>
      </c>
      <c r="E13" s="57">
        <f>SUM(E4:E12)</f>
        <v>5.1947407866347164E-6</v>
      </c>
    </row>
    <row r="14" spans="1:25" x14ac:dyDescent="0.3">
      <c r="A14" s="58" t="s">
        <v>173</v>
      </c>
      <c r="I14" s="69"/>
      <c r="J14" s="69"/>
      <c r="K14" s="69"/>
      <c r="L14" s="69"/>
      <c r="M14" s="69"/>
    </row>
    <row r="15" spans="1:25" x14ac:dyDescent="0.3">
      <c r="B15" s="36" t="s">
        <v>205</v>
      </c>
      <c r="C15" s="36" t="s">
        <v>78</v>
      </c>
      <c r="D15" s="36" t="s">
        <v>73</v>
      </c>
      <c r="E15" s="36" t="s">
        <v>79</v>
      </c>
      <c r="F15" s="36" t="s">
        <v>80</v>
      </c>
      <c r="G15" s="36" t="s">
        <v>74</v>
      </c>
      <c r="H15" s="36" t="s">
        <v>75</v>
      </c>
    </row>
    <row r="16" spans="1:25" x14ac:dyDescent="0.3">
      <c r="A16" s="36" t="s">
        <v>9</v>
      </c>
      <c r="B16" s="36">
        <v>1.0811299999999999E-5</v>
      </c>
      <c r="C16" s="36">
        <v>2.4563400000000001E-8</v>
      </c>
      <c r="D16" s="36">
        <f>lnq_iC7!W7</f>
        <v>0.14292400290352811</v>
      </c>
      <c r="E16" s="36">
        <f t="shared" ref="E16:E24" si="4">B16*D16</f>
        <v>1.5451942725909133E-6</v>
      </c>
      <c r="F16" s="36">
        <f t="shared" ref="F16:F24" si="5">E16/$E$25</f>
        <v>7.4169374104977356E-2</v>
      </c>
      <c r="G16" s="36">
        <f t="shared" si="2"/>
        <v>8.0111169398048424E-2</v>
      </c>
      <c r="H16" s="36">
        <f>G16/$G$16</f>
        <v>1</v>
      </c>
    </row>
    <row r="17" spans="1:13" x14ac:dyDescent="0.3">
      <c r="A17" s="36" t="s">
        <v>10</v>
      </c>
      <c r="B17" s="36">
        <v>1.75794E-5</v>
      </c>
      <c r="C17" s="36">
        <v>4.65732E-8</v>
      </c>
      <c r="D17" s="36">
        <f>lnq_iC7!W8</f>
        <v>0.23640834258773927</v>
      </c>
      <c r="E17" s="36">
        <f t="shared" si="4"/>
        <v>4.1559168176869037E-6</v>
      </c>
      <c r="F17" s="36">
        <f t="shared" si="5"/>
        <v>0.19948413909361756</v>
      </c>
      <c r="G17" s="36">
        <f t="shared" si="2"/>
        <v>0.24919448674977163</v>
      </c>
      <c r="H17" s="36">
        <f t="shared" ref="H17:H24" si="6">G17/$G$16</f>
        <v>3.1106085284013121</v>
      </c>
    </row>
    <row r="18" spans="1:13" x14ac:dyDescent="0.3">
      <c r="A18" s="36" t="s">
        <v>11</v>
      </c>
      <c r="B18" s="36">
        <v>2.08384E-5</v>
      </c>
      <c r="C18" s="36">
        <v>5.8951100000000002E-8</v>
      </c>
      <c r="D18" s="36">
        <f>lnq_iC7!W9</f>
        <v>0.28194082600036791</v>
      </c>
      <c r="E18" s="36">
        <f t="shared" si="4"/>
        <v>5.8751957085260669E-6</v>
      </c>
      <c r="F18" s="36">
        <f t="shared" si="5"/>
        <v>0.28200958039726942</v>
      </c>
      <c r="G18" s="36">
        <f t="shared" si="2"/>
        <v>0.39277624421967555</v>
      </c>
      <c r="H18" s="36">
        <f t="shared" si="6"/>
        <v>4.9028899112443103</v>
      </c>
    </row>
    <row r="19" spans="1:13" x14ac:dyDescent="0.3">
      <c r="A19" s="36" t="s">
        <v>16</v>
      </c>
      <c r="B19" s="36">
        <v>2.4836200000000001E-5</v>
      </c>
      <c r="C19" s="36">
        <v>7.9402399999999994E-8</v>
      </c>
      <c r="D19" s="36">
        <f>lnq_iC7!W10</f>
        <v>3.0284412566642969E-2</v>
      </c>
      <c r="E19" s="36">
        <f t="shared" si="4"/>
        <v>7.5214972738765811E-7</v>
      </c>
      <c r="F19" s="36">
        <f t="shared" si="5"/>
        <v>3.610321077622923E-2</v>
      </c>
      <c r="G19" s="36">
        <f t="shared" si="2"/>
        <v>3.7455473635619498E-2</v>
      </c>
      <c r="H19" s="36">
        <f t="shared" si="6"/>
        <v>0.4675437135303126</v>
      </c>
    </row>
    <row r="20" spans="1:13" x14ac:dyDescent="0.3">
      <c r="A20" s="36" t="s">
        <v>12</v>
      </c>
      <c r="B20" s="36">
        <v>1.7873600000000001E-5</v>
      </c>
      <c r="C20" s="36">
        <v>2.515E-8</v>
      </c>
      <c r="D20" s="36">
        <f>lnq_iC7!W11</f>
        <v>7.4924332563767224E-2</v>
      </c>
      <c r="E20" s="36">
        <f t="shared" si="4"/>
        <v>1.3391675505117498E-6</v>
      </c>
      <c r="F20" s="36">
        <f t="shared" si="5"/>
        <v>6.4280084909069723E-2</v>
      </c>
      <c r="G20" s="36">
        <f t="shared" si="2"/>
        <v>6.8695860665553096E-2</v>
      </c>
      <c r="H20" s="36">
        <f t="shared" si="6"/>
        <v>0.85750665209022137</v>
      </c>
    </row>
    <row r="21" spans="1:13" x14ac:dyDescent="0.3">
      <c r="A21" s="36" t="s">
        <v>13</v>
      </c>
      <c r="B21" s="36">
        <v>3.2903800000000002E-5</v>
      </c>
      <c r="C21" s="36">
        <v>5.1554199999999997E-8</v>
      </c>
      <c r="D21" s="36">
        <f>lnq_iC7!W12</f>
        <v>0.10133453038453842</v>
      </c>
      <c r="E21" s="36">
        <f t="shared" si="4"/>
        <v>3.3342911208667756E-6</v>
      </c>
      <c r="F21" s="36">
        <f t="shared" si="5"/>
        <v>0.16004607958053496</v>
      </c>
      <c r="G21" s="36">
        <f t="shared" si="2"/>
        <v>0.19054149958679811</v>
      </c>
      <c r="H21" s="36">
        <f t="shared" si="6"/>
        <v>2.3784635902648534</v>
      </c>
    </row>
    <row r="22" spans="1:13" x14ac:dyDescent="0.3">
      <c r="A22" s="36" t="s">
        <v>14</v>
      </c>
      <c r="B22" s="36">
        <v>3.19479E-5</v>
      </c>
      <c r="C22" s="36">
        <v>3.4652599999999998E-8</v>
      </c>
      <c r="D22" s="36">
        <f>lnq_iC7!W13</f>
        <v>6.9476709059800273E-2</v>
      </c>
      <c r="E22" s="36">
        <f t="shared" si="4"/>
        <v>2.2196349533715933E-6</v>
      </c>
      <c r="F22" s="36">
        <f t="shared" si="5"/>
        <v>0.10654254817878607</v>
      </c>
      <c r="G22" s="36">
        <f t="shared" si="2"/>
        <v>0.11924747839039329</v>
      </c>
      <c r="H22" s="36">
        <f t="shared" si="6"/>
        <v>1.488524999527697</v>
      </c>
    </row>
    <row r="23" spans="1:13" x14ac:dyDescent="0.3">
      <c r="A23" s="36" t="s">
        <v>15</v>
      </c>
      <c r="B23" s="36">
        <v>2.4071799999999999E-5</v>
      </c>
      <c r="C23" s="36">
        <v>6.7330499999999995E-8</v>
      </c>
      <c r="D23" s="36">
        <f>lnq_iC7!W14</f>
        <v>4.5296563597018245E-2</v>
      </c>
      <c r="E23" s="36">
        <f t="shared" si="4"/>
        <v>1.0903698195947038E-6</v>
      </c>
      <c r="F23" s="36">
        <f t="shared" si="5"/>
        <v>5.2337785932052149E-2</v>
      </c>
      <c r="G23" s="36">
        <f t="shared" si="2"/>
        <v>5.5228313585899191E-2</v>
      </c>
      <c r="H23" s="36">
        <f t="shared" si="6"/>
        <v>0.68939592320124843</v>
      </c>
    </row>
    <row r="24" spans="1:13" x14ac:dyDescent="0.3">
      <c r="A24" s="36" t="s">
        <v>17</v>
      </c>
      <c r="B24" s="36">
        <v>2.9947800000000001E-5</v>
      </c>
      <c r="C24" s="36">
        <v>1.2189299999999999E-7</v>
      </c>
      <c r="D24" s="36">
        <f>lnq_iC7!W15</f>
        <v>1.7410280336597517E-2</v>
      </c>
      <c r="E24" s="36">
        <f t="shared" si="4"/>
        <v>5.2139959346435511E-7</v>
      </c>
      <c r="F24" s="36">
        <f t="shared" si="5"/>
        <v>2.5027197027463456E-2</v>
      </c>
      <c r="G24" s="36">
        <f t="shared" si="2"/>
        <v>2.5669636066933892E-2</v>
      </c>
      <c r="H24" s="36">
        <f t="shared" si="6"/>
        <v>0.32042518240358159</v>
      </c>
    </row>
    <row r="25" spans="1:13" x14ac:dyDescent="0.3">
      <c r="D25" s="57" t="s">
        <v>171</v>
      </c>
      <c r="E25" s="57">
        <f>SUM(E16:E24)</f>
        <v>2.0833319564000721E-5</v>
      </c>
    </row>
    <row r="26" spans="1:13" x14ac:dyDescent="0.3">
      <c r="A26" s="58" t="s">
        <v>174</v>
      </c>
      <c r="I26" s="69"/>
      <c r="J26" s="69"/>
      <c r="K26" s="69"/>
      <c r="L26" s="69"/>
      <c r="M26" s="69"/>
    </row>
    <row r="27" spans="1:13" x14ac:dyDescent="0.3">
      <c r="B27" s="36" t="s">
        <v>205</v>
      </c>
      <c r="C27" s="36" t="s">
        <v>78</v>
      </c>
      <c r="D27" s="36" t="s">
        <v>73</v>
      </c>
      <c r="E27" s="36" t="s">
        <v>79</v>
      </c>
      <c r="F27" s="36" t="s">
        <v>80</v>
      </c>
      <c r="G27" s="36" t="s">
        <v>74</v>
      </c>
      <c r="H27" s="36" t="s">
        <v>75</v>
      </c>
    </row>
    <row r="28" spans="1:13" x14ac:dyDescent="0.3">
      <c r="A28" s="36" t="s">
        <v>9</v>
      </c>
      <c r="B28" s="36">
        <v>1.9302800000000001E-5</v>
      </c>
      <c r="C28" s="36">
        <v>5.8983599999999999E-8</v>
      </c>
      <c r="D28" s="36">
        <f>lnq_iC7!W7</f>
        <v>0.14292400290352811</v>
      </c>
      <c r="E28" s="36">
        <f t="shared" ref="E28:E36" si="7">B28*D28</f>
        <v>2.7588334432462224E-6</v>
      </c>
      <c r="F28" s="36">
        <f t="shared" ref="F28:F36" si="8">E28/$E$37</f>
        <v>0.27343658077912031</v>
      </c>
      <c r="G28" s="36">
        <f t="shared" si="2"/>
        <v>0.37634234472241429</v>
      </c>
      <c r="H28" s="36">
        <f>G28/$G$28</f>
        <v>1</v>
      </c>
    </row>
    <row r="29" spans="1:13" x14ac:dyDescent="0.3">
      <c r="A29" s="36" t="s">
        <v>10</v>
      </c>
      <c r="B29" s="36">
        <v>1.29833E-5</v>
      </c>
      <c r="C29" s="36">
        <v>2.2172900000000001E-8</v>
      </c>
      <c r="D29" s="36">
        <f>lnq_iC7!W8</f>
        <v>0.23640834258773927</v>
      </c>
      <c r="E29" s="36">
        <f t="shared" si="7"/>
        <v>3.069360434319395E-6</v>
      </c>
      <c r="F29" s="36">
        <f t="shared" si="8"/>
        <v>0.30421387865715627</v>
      </c>
      <c r="G29" s="36">
        <f t="shared" si="2"/>
        <v>0.4372232634793487</v>
      </c>
      <c r="H29" s="36">
        <f t="shared" ref="H29:H36" si="9">G29/$G$28</f>
        <v>1.161770046901949</v>
      </c>
    </row>
    <row r="30" spans="1:13" x14ac:dyDescent="0.3">
      <c r="A30" s="36" t="s">
        <v>11</v>
      </c>
      <c r="B30" s="36">
        <v>9.3177000000000006E-6</v>
      </c>
      <c r="C30" s="36">
        <v>1.9327300000000001E-8</v>
      </c>
      <c r="D30" s="36">
        <f>lnq_iC7!W9</f>
        <v>0.28194082600036791</v>
      </c>
      <c r="E30" s="36">
        <f t="shared" si="7"/>
        <v>2.627040034423628E-6</v>
      </c>
      <c r="F30" s="36">
        <f t="shared" si="8"/>
        <v>0.26037412528152731</v>
      </c>
      <c r="G30" s="36">
        <f t="shared" si="2"/>
        <v>0.35203490599978637</v>
      </c>
      <c r="H30" s="36">
        <f t="shared" si="9"/>
        <v>0.93541136397883473</v>
      </c>
    </row>
    <row r="31" spans="1:13" x14ac:dyDescent="0.3">
      <c r="A31" s="36" t="s">
        <v>16</v>
      </c>
      <c r="B31" s="36">
        <v>4.6770299999999998E-6</v>
      </c>
      <c r="C31" s="36">
        <v>2.5615300000000001E-8</v>
      </c>
      <c r="D31" s="36">
        <f>lnq_iC7!W10</f>
        <v>3.0284412566642969E-2</v>
      </c>
      <c r="E31" s="36">
        <f t="shared" si="7"/>
        <v>1.4164110610656615E-7</v>
      </c>
      <c r="F31" s="36">
        <f t="shared" si="8"/>
        <v>1.4038491466878826E-2</v>
      </c>
      <c r="G31" s="36">
        <f t="shared" si="2"/>
        <v>1.4238376798060606E-2</v>
      </c>
      <c r="H31" s="36">
        <f t="shared" si="9"/>
        <v>3.7833576257709362E-2</v>
      </c>
    </row>
    <row r="32" spans="1:13" x14ac:dyDescent="0.3">
      <c r="A32" s="36" t="s">
        <v>12</v>
      </c>
      <c r="B32" s="36">
        <v>2.9330600000000001E-6</v>
      </c>
      <c r="C32" s="36">
        <v>8.8803300000000001E-9</v>
      </c>
      <c r="D32" s="36">
        <f>lnq_iC7!W11</f>
        <v>7.4924332563767224E-2</v>
      </c>
      <c r="E32" s="36">
        <f t="shared" si="7"/>
        <v>2.1975756286948311E-7</v>
      </c>
      <c r="F32" s="36">
        <f t="shared" si="8"/>
        <v>2.178085695549584E-2</v>
      </c>
      <c r="G32" s="36">
        <f t="shared" si="2"/>
        <v>2.2265825720510272E-2</v>
      </c>
      <c r="H32" s="36">
        <f t="shared" si="9"/>
        <v>5.9163753515255595E-2</v>
      </c>
    </row>
    <row r="33" spans="1:13" x14ac:dyDescent="0.3">
      <c r="A33" s="36" t="s">
        <v>13</v>
      </c>
      <c r="B33" s="36">
        <v>5.6337199999999997E-6</v>
      </c>
      <c r="C33" s="36">
        <v>3.2091099999999998E-8</v>
      </c>
      <c r="D33" s="36">
        <f>lnq_iC7!W12</f>
        <v>0.10133453038453842</v>
      </c>
      <c r="E33" s="36">
        <f t="shared" si="7"/>
        <v>5.7089037051798173E-7</v>
      </c>
      <c r="F33" s="36">
        <f t="shared" si="8"/>
        <v>5.6582723866969629E-2</v>
      </c>
      <c r="G33" s="36">
        <f t="shared" si="2"/>
        <v>5.9976349064643324E-2</v>
      </c>
      <c r="H33" s="36">
        <f t="shared" si="9"/>
        <v>0.15936646488420317</v>
      </c>
    </row>
    <row r="34" spans="1:13" x14ac:dyDescent="0.3">
      <c r="A34" s="36" t="s">
        <v>14</v>
      </c>
      <c r="B34" s="36">
        <v>8.5457199999999999E-6</v>
      </c>
      <c r="C34" s="36">
        <v>9.4862400000000001E-9</v>
      </c>
      <c r="D34" s="36">
        <f>lnq_iC7!W13</f>
        <v>6.9476709059800273E-2</v>
      </c>
      <c r="E34" s="36">
        <f t="shared" si="7"/>
        <v>5.9372850214651635E-7</v>
      </c>
      <c r="F34" s="36">
        <f t="shared" si="8"/>
        <v>5.8846282270314909E-2</v>
      </c>
      <c r="G34" s="36">
        <f t="shared" si="2"/>
        <v>6.252568646519073E-2</v>
      </c>
      <c r="H34" s="36">
        <f t="shared" si="9"/>
        <v>0.1661404498909336</v>
      </c>
    </row>
    <row r="35" spans="1:13" x14ac:dyDescent="0.3">
      <c r="A35" s="36" t="s">
        <v>15</v>
      </c>
      <c r="B35" s="36">
        <v>1.89773E-6</v>
      </c>
      <c r="C35" s="36">
        <v>1.11276E-8</v>
      </c>
      <c r="D35" s="36">
        <f>lnq_iC7!W14</f>
        <v>4.5296563597018245E-2</v>
      </c>
      <c r="E35" s="36">
        <f t="shared" si="7"/>
        <v>8.5960647634969436E-8</v>
      </c>
      <c r="F35" s="36">
        <f t="shared" si="8"/>
        <v>8.5198276932613812E-3</v>
      </c>
      <c r="G35" s="36">
        <f t="shared" si="2"/>
        <v>8.5930389040856838E-3</v>
      </c>
      <c r="H35" s="36">
        <f t="shared" si="9"/>
        <v>2.2833037590877021E-2</v>
      </c>
    </row>
    <row r="36" spans="1:13" x14ac:dyDescent="0.3">
      <c r="A36" s="36" t="s">
        <v>17</v>
      </c>
      <c r="B36" s="36">
        <v>1.2791200000000001E-6</v>
      </c>
      <c r="C36" s="36">
        <v>7.9529500000000007E-9</v>
      </c>
      <c r="D36" s="36">
        <f>lnq_iC7!W15</f>
        <v>1.7410280336597517E-2</v>
      </c>
      <c r="E36" s="36">
        <f t="shared" si="7"/>
        <v>2.2269837784148617E-8</v>
      </c>
      <c r="F36" s="36">
        <f t="shared" si="8"/>
        <v>2.2072330292756234E-3</v>
      </c>
      <c r="G36" s="36">
        <f t="shared" si="2"/>
        <v>2.212115684078099E-3</v>
      </c>
      <c r="H36" s="36">
        <f t="shared" si="9"/>
        <v>5.87793458562238E-3</v>
      </c>
    </row>
    <row r="37" spans="1:13" x14ac:dyDescent="0.3">
      <c r="D37" s="57" t="s">
        <v>171</v>
      </c>
      <c r="E37" s="57">
        <f>SUM(E28:E36)</f>
        <v>1.008948193904891E-5</v>
      </c>
    </row>
    <row r="38" spans="1:13" x14ac:dyDescent="0.3">
      <c r="A38" s="58" t="s">
        <v>175</v>
      </c>
      <c r="I38" s="69"/>
      <c r="J38" s="69"/>
      <c r="K38" s="69"/>
      <c r="L38" s="69"/>
      <c r="M38" s="69"/>
    </row>
    <row r="39" spans="1:13" x14ac:dyDescent="0.3">
      <c r="B39" s="36" t="s">
        <v>205</v>
      </c>
      <c r="C39" s="36" t="s">
        <v>78</v>
      </c>
      <c r="D39" s="36" t="s">
        <v>73</v>
      </c>
      <c r="E39" s="36" t="s">
        <v>79</v>
      </c>
      <c r="F39" s="36" t="s">
        <v>80</v>
      </c>
      <c r="G39" s="36" t="s">
        <v>74</v>
      </c>
      <c r="H39" s="36" t="s">
        <v>75</v>
      </c>
    </row>
    <row r="40" spans="1:13" x14ac:dyDescent="0.3">
      <c r="A40" s="36" t="s">
        <v>9</v>
      </c>
      <c r="B40" s="36">
        <v>4.1549099999999997E-6</v>
      </c>
      <c r="C40" s="36">
        <v>9.5904399999999998E-9</v>
      </c>
      <c r="D40" s="36">
        <f>lnq_iC7!W7</f>
        <v>0.14292400290352811</v>
      </c>
      <c r="E40" s="36">
        <f t="shared" ref="E40:E48" si="10">B40*D40</f>
        <v>5.938363689038979E-7</v>
      </c>
      <c r="F40" s="36">
        <f t="shared" ref="F40:F48" si="11">E40/$E$49</f>
        <v>0.32136172758566994</v>
      </c>
      <c r="G40" s="36">
        <f t="shared" si="2"/>
        <v>0.47353905703312366</v>
      </c>
      <c r="H40" s="36">
        <f>G40/$G$40</f>
        <v>1</v>
      </c>
    </row>
    <row r="41" spans="1:13" x14ac:dyDescent="0.3">
      <c r="A41" s="36" t="s">
        <v>10</v>
      </c>
      <c r="B41" s="36">
        <v>2.3429999999999998E-6</v>
      </c>
      <c r="C41" s="36">
        <v>2.8379600000000002E-8</v>
      </c>
      <c r="D41" s="36">
        <f>lnq_iC7!W8</f>
        <v>0.23640834258773927</v>
      </c>
      <c r="E41" s="36">
        <f t="shared" si="10"/>
        <v>5.5390474668307306E-7</v>
      </c>
      <c r="F41" s="36">
        <f t="shared" si="11"/>
        <v>0.299752247644472</v>
      </c>
      <c r="G41" s="36">
        <f t="shared" si="2"/>
        <v>0.4280659904100379</v>
      </c>
      <c r="H41" s="36">
        <f t="shared" ref="H41:H48" si="12">G41/$G$40</f>
        <v>0.9039718774033354</v>
      </c>
    </row>
    <row r="42" spans="1:13" x14ac:dyDescent="0.3">
      <c r="A42" s="36" t="s">
        <v>11</v>
      </c>
      <c r="B42" s="36">
        <v>1.8548499999999999E-6</v>
      </c>
      <c r="C42" s="36">
        <v>1.30575E-8</v>
      </c>
      <c r="D42" s="36">
        <f>lnq_iC7!W9</f>
        <v>0.28194082600036791</v>
      </c>
      <c r="E42" s="36">
        <f t="shared" si="10"/>
        <v>5.2295794110678239E-7</v>
      </c>
      <c r="F42" s="36">
        <f t="shared" si="11"/>
        <v>0.2830050098125903</v>
      </c>
      <c r="G42" s="36">
        <f t="shared" si="2"/>
        <v>0.39470988456783751</v>
      </c>
      <c r="H42" s="36">
        <f t="shared" si="12"/>
        <v>0.83353184643485045</v>
      </c>
    </row>
    <row r="43" spans="1:13" x14ac:dyDescent="0.3">
      <c r="A43" s="36" t="s">
        <v>16</v>
      </c>
      <c r="B43" s="36">
        <v>8.9145399999999996E-7</v>
      </c>
      <c r="C43" s="36">
        <v>2.46915E-8</v>
      </c>
      <c r="D43" s="36">
        <f>lnq_iC7!W10</f>
        <v>3.0284412566642969E-2</v>
      </c>
      <c r="E43" s="36">
        <f t="shared" si="10"/>
        <v>2.699716072018414E-8</v>
      </c>
      <c r="F43" s="36">
        <f t="shared" si="11"/>
        <v>1.4609839786270147E-2</v>
      </c>
      <c r="G43" s="36">
        <f t="shared" si="2"/>
        <v>1.4826451872729572E-2</v>
      </c>
      <c r="H43" s="36">
        <f t="shared" si="12"/>
        <v>3.1309881735251406E-2</v>
      </c>
    </row>
    <row r="44" spans="1:13" x14ac:dyDescent="0.3">
      <c r="A44" s="36" t="s">
        <v>12</v>
      </c>
      <c r="B44" s="36">
        <v>4.1829900000000001E-7</v>
      </c>
      <c r="C44" s="36">
        <v>9.3578899999999998E-9</v>
      </c>
      <c r="D44" s="36">
        <f>lnq_iC7!W11</f>
        <v>7.4924332563767224E-2</v>
      </c>
      <c r="E44" s="36">
        <f t="shared" si="10"/>
        <v>3.1340773387091264E-8</v>
      </c>
      <c r="F44" s="36">
        <f t="shared" si="11"/>
        <v>1.6960438273824503E-2</v>
      </c>
      <c r="G44" s="36">
        <f t="shared" si="2"/>
        <v>1.7253057693876223E-2</v>
      </c>
      <c r="H44" s="36">
        <f t="shared" si="12"/>
        <v>3.6434286544329092E-2</v>
      </c>
    </row>
    <row r="45" spans="1:13" x14ac:dyDescent="0.3">
      <c r="A45" s="36" t="s">
        <v>13</v>
      </c>
      <c r="B45" s="36">
        <v>5.0323500000000002E-7</v>
      </c>
      <c r="C45" s="36">
        <v>1.3743300000000001E-8</v>
      </c>
      <c r="D45" s="36">
        <f>lnq_iC7!W12</f>
        <v>0.10133453038453842</v>
      </c>
      <c r="E45" s="36">
        <f t="shared" si="10"/>
        <v>5.0995082398063194E-8</v>
      </c>
      <c r="F45" s="36">
        <f t="shared" si="11"/>
        <v>2.7596605118786966E-2</v>
      </c>
      <c r="G45" s="36">
        <f t="shared" si="2"/>
        <v>2.8379791004491624E-2</v>
      </c>
      <c r="H45" s="36">
        <f t="shared" si="12"/>
        <v>5.9931257164509838E-2</v>
      </c>
    </row>
    <row r="46" spans="1:13" x14ac:dyDescent="0.3">
      <c r="A46" s="36" t="s">
        <v>14</v>
      </c>
      <c r="B46" s="36">
        <v>8.4410100000000002E-7</v>
      </c>
      <c r="C46" s="36">
        <v>1.16339E-8</v>
      </c>
      <c r="D46" s="36">
        <f>lnq_iC7!W13</f>
        <v>6.9476709059800273E-2</v>
      </c>
      <c r="E46" s="36">
        <f t="shared" si="10"/>
        <v>5.8645359594086475E-8</v>
      </c>
      <c r="F46" s="36">
        <f t="shared" si="11"/>
        <v>3.1736645077540593E-2</v>
      </c>
      <c r="G46" s="36">
        <f t="shared" si="2"/>
        <v>3.2776873064748101E-2</v>
      </c>
      <c r="H46" s="36">
        <f t="shared" si="12"/>
        <v>6.9216831384734931E-2</v>
      </c>
    </row>
    <row r="47" spans="1:13" x14ac:dyDescent="0.3">
      <c r="A47" s="36" t="s">
        <v>15</v>
      </c>
      <c r="B47" s="36">
        <v>1.5953700000000001E-7</v>
      </c>
      <c r="C47" s="36">
        <v>6.1094300000000001E-9</v>
      </c>
      <c r="D47" s="36">
        <f>lnq_iC7!W14</f>
        <v>4.5296563597018245E-2</v>
      </c>
      <c r="E47" s="36">
        <f t="shared" si="10"/>
        <v>7.2264778665775E-9</v>
      </c>
      <c r="F47" s="36">
        <f t="shared" si="11"/>
        <v>3.9106958299800218E-3</v>
      </c>
      <c r="G47" s="36">
        <f t="shared" si="2"/>
        <v>3.9260494150557762E-3</v>
      </c>
      <c r="H47" s="36">
        <f t="shared" si="12"/>
        <v>8.29086715603514E-3</v>
      </c>
    </row>
    <row r="48" spans="1:13" x14ac:dyDescent="0.3">
      <c r="A48" s="36" t="s">
        <v>17</v>
      </c>
      <c r="B48" s="36">
        <v>1.13226E-7</v>
      </c>
      <c r="C48" s="36">
        <v>5.1175999999999998E-9</v>
      </c>
      <c r="D48" s="36">
        <f>lnq_iC7!W15</f>
        <v>1.7410280336597517E-2</v>
      </c>
      <c r="E48" s="36">
        <f t="shared" si="10"/>
        <v>1.9712964013915904E-9</v>
      </c>
      <c r="F48" s="36">
        <f t="shared" si="11"/>
        <v>1.066790870865534E-3</v>
      </c>
      <c r="G48" s="36">
        <f t="shared" si="2"/>
        <v>1.0679301289778498E-3</v>
      </c>
      <c r="H48" s="36">
        <f t="shared" si="12"/>
        <v>2.2552102368678514E-3</v>
      </c>
    </row>
    <row r="49" spans="1:13" x14ac:dyDescent="0.3">
      <c r="D49" s="57" t="s">
        <v>171</v>
      </c>
      <c r="E49" s="57">
        <f>SUM(E40:E48)</f>
        <v>1.8478752070611476E-6</v>
      </c>
    </row>
    <row r="50" spans="1:13" x14ac:dyDescent="0.3">
      <c r="A50" s="58" t="s">
        <v>176</v>
      </c>
      <c r="I50" s="69"/>
      <c r="J50" s="69"/>
      <c r="K50" s="69"/>
      <c r="L50" s="69"/>
      <c r="M50" s="69"/>
    </row>
    <row r="51" spans="1:13" x14ac:dyDescent="0.3">
      <c r="B51" s="36" t="s">
        <v>205</v>
      </c>
      <c r="C51" s="36" t="s">
        <v>78</v>
      </c>
      <c r="D51" s="36" t="s">
        <v>73</v>
      </c>
      <c r="E51" s="36" t="s">
        <v>79</v>
      </c>
      <c r="F51" s="36" t="s">
        <v>80</v>
      </c>
      <c r="G51" s="36" t="s">
        <v>74</v>
      </c>
      <c r="H51" s="36" t="s">
        <v>75</v>
      </c>
    </row>
    <row r="52" spans="1:13" x14ac:dyDescent="0.3">
      <c r="A52" s="36" t="s">
        <v>9</v>
      </c>
      <c r="B52" s="36">
        <v>8.4019399999999994E-6</v>
      </c>
      <c r="C52" s="36">
        <v>8.5527799999999999E-8</v>
      </c>
      <c r="D52" s="36">
        <f>lnq_iC7!W7</f>
        <v>0.14292400290352811</v>
      </c>
      <c r="E52" s="36">
        <f t="shared" ref="E52:E60" si="13">B52*D52</f>
        <v>1.2008388969552688E-6</v>
      </c>
      <c r="F52" s="36">
        <f t="shared" ref="F52:F60" si="14">E52/$E$61</f>
        <v>0.31642328304203476</v>
      </c>
      <c r="G52" s="36">
        <f t="shared" si="2"/>
        <v>0.46289359364106664</v>
      </c>
      <c r="H52" s="36">
        <f>G52/$G$52</f>
        <v>1</v>
      </c>
    </row>
    <row r="53" spans="1:13" x14ac:dyDescent="0.3">
      <c r="A53" s="36" t="s">
        <v>10</v>
      </c>
      <c r="B53" s="36">
        <v>4.39703E-6</v>
      </c>
      <c r="C53" s="36">
        <v>2.71214E-8</v>
      </c>
      <c r="D53" s="36">
        <f>lnq_iC7!W8</f>
        <v>0.23640834258773927</v>
      </c>
      <c r="E53" s="36">
        <f t="shared" si="13"/>
        <v>1.0394945746085671E-6</v>
      </c>
      <c r="F53" s="36">
        <f t="shared" si="14"/>
        <v>0.27390875398523873</v>
      </c>
      <c r="G53" s="36">
        <f t="shared" si="2"/>
        <v>0.37723737269746704</v>
      </c>
      <c r="H53" s="36">
        <f t="shared" ref="H53:H60" si="15">G53/$G$52</f>
        <v>0.8149548360135257</v>
      </c>
    </row>
    <row r="54" spans="1:13" x14ac:dyDescent="0.3">
      <c r="A54" s="36" t="s">
        <v>11</v>
      </c>
      <c r="B54" s="36">
        <v>3.7030599999999999E-6</v>
      </c>
      <c r="C54" s="36">
        <v>2.4643000000000001E-8</v>
      </c>
      <c r="D54" s="36">
        <f>lnq_iC7!W9</f>
        <v>0.28194082600036791</v>
      </c>
      <c r="E54" s="36">
        <f t="shared" si="13"/>
        <v>1.0440437951289223E-6</v>
      </c>
      <c r="F54" s="36">
        <f t="shared" si="14"/>
        <v>0.27510748205441005</v>
      </c>
      <c r="G54" s="36">
        <f t="shared" si="2"/>
        <v>0.37951485943611224</v>
      </c>
      <c r="H54" s="36">
        <f t="shared" si="15"/>
        <v>0.81987494458692534</v>
      </c>
    </row>
    <row r="55" spans="1:13" x14ac:dyDescent="0.3">
      <c r="A55" s="36" t="s">
        <v>16</v>
      </c>
      <c r="B55" s="36">
        <v>2.5275200000000001E-6</v>
      </c>
      <c r="C55" s="36">
        <v>3.7874099999999998E-8</v>
      </c>
      <c r="D55" s="36">
        <f>lnq_iC7!W10</f>
        <v>3.0284412566642969E-2</v>
      </c>
      <c r="E55" s="36">
        <f t="shared" si="13"/>
        <v>7.6544458450441435E-8</v>
      </c>
      <c r="F55" s="36">
        <f t="shared" si="14"/>
        <v>2.0169607182923814E-2</v>
      </c>
      <c r="G55" s="36">
        <f t="shared" si="2"/>
        <v>2.0584794399911274E-2</v>
      </c>
      <c r="H55" s="36">
        <f t="shared" si="15"/>
        <v>4.4469819160800429E-2</v>
      </c>
    </row>
    <row r="56" spans="1:13" x14ac:dyDescent="0.3">
      <c r="A56" s="36" t="s">
        <v>12</v>
      </c>
      <c r="B56" s="36">
        <v>3.1376299999999998E-6</v>
      </c>
      <c r="C56" s="36">
        <v>3.4987199999999998E-8</v>
      </c>
      <c r="D56" s="36">
        <f>lnq_iC7!W11</f>
        <v>7.4924332563767224E-2</v>
      </c>
      <c r="E56" s="36">
        <f t="shared" si="13"/>
        <v>2.3508483358205295E-7</v>
      </c>
      <c r="F56" s="36">
        <f t="shared" si="14"/>
        <v>6.1945290932888954E-2</v>
      </c>
      <c r="G56" s="36">
        <f t="shared" si="2"/>
        <v>6.603590423259334E-2</v>
      </c>
      <c r="H56" s="36">
        <f t="shared" si="15"/>
        <v>0.14265892883321774</v>
      </c>
    </row>
    <row r="57" spans="1:13" x14ac:dyDescent="0.3">
      <c r="A57" s="36" t="s">
        <v>13</v>
      </c>
      <c r="B57" s="36">
        <v>1.10263E-6</v>
      </c>
      <c r="C57" s="36">
        <v>2.55722E-8</v>
      </c>
      <c r="D57" s="36">
        <f>lnq_iC7!W12</f>
        <v>0.10133453038453842</v>
      </c>
      <c r="E57" s="36">
        <f t="shared" si="13"/>
        <v>1.117344932379036E-7</v>
      </c>
      <c r="F57" s="36">
        <f t="shared" si="14"/>
        <v>2.9442246806810821E-2</v>
      </c>
      <c r="G57" s="36">
        <f t="shared" si="2"/>
        <v>3.0335388811169851E-2</v>
      </c>
      <c r="H57" s="36">
        <f t="shared" si="15"/>
        <v>6.5534259337130266E-2</v>
      </c>
    </row>
    <row r="58" spans="1:13" x14ac:dyDescent="0.3">
      <c r="A58" s="36" t="s">
        <v>14</v>
      </c>
      <c r="B58" s="36">
        <v>4.23966E-7</v>
      </c>
      <c r="C58" s="36">
        <v>1.14097E-8</v>
      </c>
      <c r="D58" s="36">
        <f>lnq_iC7!W13</f>
        <v>6.9476709059800273E-2</v>
      </c>
      <c r="E58" s="36">
        <f t="shared" si="13"/>
        <v>2.9455762433247284E-8</v>
      </c>
      <c r="F58" s="36">
        <f t="shared" si="14"/>
        <v>7.7616481921650542E-3</v>
      </c>
      <c r="G58" s="36">
        <f t="shared" si="2"/>
        <v>7.8223626188440656E-3</v>
      </c>
      <c r="H58" s="36">
        <f t="shared" si="15"/>
        <v>1.6898835339919656E-2</v>
      </c>
    </row>
    <row r="59" spans="1:13" x14ac:dyDescent="0.3">
      <c r="A59" s="36" t="s">
        <v>15</v>
      </c>
      <c r="B59" s="36">
        <v>1.14871E-6</v>
      </c>
      <c r="C59" s="36">
        <v>1.4829999999999999E-8</v>
      </c>
      <c r="D59" s="36">
        <f>lnq_iC7!W14</f>
        <v>4.5296563597018245E-2</v>
      </c>
      <c r="E59" s="36">
        <f t="shared" si="13"/>
        <v>5.2032615569530825E-8</v>
      </c>
      <c r="F59" s="36">
        <f t="shared" si="14"/>
        <v>1.3710690989041416E-2</v>
      </c>
      <c r="G59" s="36">
        <f t="shared" si="2"/>
        <v>1.3901287242777036E-2</v>
      </c>
      <c r="H59" s="36">
        <f t="shared" si="15"/>
        <v>3.0031280263421112E-2</v>
      </c>
    </row>
    <row r="60" spans="1:13" x14ac:dyDescent="0.3">
      <c r="A60" s="36" t="s">
        <v>17</v>
      </c>
      <c r="B60" s="36">
        <v>3.33722E-7</v>
      </c>
      <c r="C60" s="36">
        <v>4.8386000000000002E-9</v>
      </c>
      <c r="D60" s="36">
        <f>lnq_iC7!W15</f>
        <v>1.7410280336597517E-2</v>
      </c>
      <c r="E60" s="36">
        <f t="shared" si="13"/>
        <v>5.8101935744899965E-9</v>
      </c>
      <c r="F60" s="36">
        <f t="shared" si="14"/>
        <v>1.5309968144863843E-3</v>
      </c>
      <c r="G60" s="36">
        <f t="shared" si="2"/>
        <v>1.5333443598167745E-3</v>
      </c>
      <c r="H60" s="36">
        <f t="shared" si="15"/>
        <v>3.3125201577227886E-3</v>
      </c>
    </row>
    <row r="61" spans="1:13" x14ac:dyDescent="0.3">
      <c r="D61" s="57" t="s">
        <v>171</v>
      </c>
      <c r="E61" s="57">
        <f>SUM(E52:E60)</f>
        <v>3.7950396235404243E-6</v>
      </c>
    </row>
    <row r="62" spans="1:13" x14ac:dyDescent="0.3">
      <c r="A62" s="58" t="s">
        <v>177</v>
      </c>
      <c r="I62" s="69"/>
      <c r="J62" s="69"/>
      <c r="K62" s="69"/>
      <c r="L62" s="69"/>
      <c r="M62" s="69"/>
    </row>
    <row r="63" spans="1:13" x14ac:dyDescent="0.3">
      <c r="B63" s="36" t="s">
        <v>205</v>
      </c>
      <c r="C63" s="36" t="s">
        <v>78</v>
      </c>
      <c r="D63" s="36" t="s">
        <v>73</v>
      </c>
      <c r="E63" s="36" t="s">
        <v>79</v>
      </c>
      <c r="F63" s="36" t="s">
        <v>80</v>
      </c>
      <c r="G63" s="36" t="s">
        <v>74</v>
      </c>
      <c r="H63" s="36" t="s">
        <v>75</v>
      </c>
    </row>
    <row r="64" spans="1:13" x14ac:dyDescent="0.3">
      <c r="A64" s="36" t="s">
        <v>9</v>
      </c>
      <c r="B64" s="36">
        <v>2.49332E-5</v>
      </c>
      <c r="C64" s="36">
        <v>2.6094699999999999E-7</v>
      </c>
      <c r="D64" s="36">
        <f>lnq_iC7!W7</f>
        <v>0.14292400290352811</v>
      </c>
      <c r="E64" s="36">
        <f t="shared" ref="E64:E72" si="16">B64*D64</f>
        <v>3.5635527491942472E-6</v>
      </c>
      <c r="F64" s="36">
        <f t="shared" ref="F64:F72" si="17">E64/$E$73</f>
        <v>0.78422532488834551</v>
      </c>
      <c r="G64" s="36">
        <f t="shared" si="2"/>
        <v>3.6344641672269522</v>
      </c>
      <c r="H64" s="36">
        <f>G64/$G$64</f>
        <v>1</v>
      </c>
    </row>
    <row r="65" spans="1:13" x14ac:dyDescent="0.3">
      <c r="A65" s="36" t="s">
        <v>10</v>
      </c>
      <c r="B65" s="36">
        <v>3.06841E-6</v>
      </c>
      <c r="C65" s="36">
        <v>2.8293699999999999E-8</v>
      </c>
      <c r="D65" s="36">
        <f>lnq_iC7!W8</f>
        <v>0.23640834258773927</v>
      </c>
      <c r="E65" s="36">
        <f t="shared" si="16"/>
        <v>7.2539772247964508E-7</v>
      </c>
      <c r="F65" s="36">
        <f t="shared" si="17"/>
        <v>0.15963711066533071</v>
      </c>
      <c r="G65" s="36">
        <f t="shared" si="2"/>
        <v>0.18996211361941306</v>
      </c>
      <c r="H65" s="36">
        <f t="shared" ref="H65:H72" si="18">G65/$G$64</f>
        <v>5.2266883061431207E-2</v>
      </c>
    </row>
    <row r="66" spans="1:13" x14ac:dyDescent="0.3">
      <c r="A66" s="36" t="s">
        <v>11</v>
      </c>
      <c r="B66" s="36">
        <v>8.1206399999999999E-7</v>
      </c>
      <c r="C66" s="36">
        <v>4.69495E-8</v>
      </c>
      <c r="D66" s="36">
        <f>lnq_iC7!W9</f>
        <v>0.28194082600036791</v>
      </c>
      <c r="E66" s="36">
        <f t="shared" si="16"/>
        <v>2.2895399492516277E-7</v>
      </c>
      <c r="F66" s="36">
        <f t="shared" si="17"/>
        <v>5.0385537605769595E-2</v>
      </c>
      <c r="G66" s="36">
        <f t="shared" si="2"/>
        <v>5.3058940866100822E-2</v>
      </c>
      <c r="H66" s="36">
        <f t="shared" si="18"/>
        <v>1.4598834497956844E-2</v>
      </c>
    </row>
    <row r="67" spans="1:13" x14ac:dyDescent="0.3">
      <c r="A67" s="36" t="s">
        <v>16</v>
      </c>
      <c r="B67" s="36">
        <v>5.71138E-11</v>
      </c>
      <c r="C67" s="36">
        <v>2.2338899999999999E-11</v>
      </c>
      <c r="D67" s="36">
        <f>lnq_iC7!W10</f>
        <v>3.0284412566642969E-2</v>
      </c>
      <c r="E67" s="36">
        <f t="shared" si="16"/>
        <v>1.7296578824487333E-12</v>
      </c>
      <c r="F67" s="36">
        <f t="shared" si="17"/>
        <v>3.806430296607086E-7</v>
      </c>
      <c r="G67" s="36">
        <f t="shared" si="2"/>
        <v>3.8064317454987979E-7</v>
      </c>
      <c r="H67" s="36">
        <f t="shared" si="18"/>
        <v>1.0473157996225491E-7</v>
      </c>
    </row>
    <row r="68" spans="1:13" x14ac:dyDescent="0.3">
      <c r="A68" s="36" t="s">
        <v>12</v>
      </c>
      <c r="B68" s="36">
        <v>6.7118799999999996E-8</v>
      </c>
      <c r="C68" s="36">
        <v>1.34199E-9</v>
      </c>
      <c r="D68" s="36">
        <f>lnq_iC7!W11</f>
        <v>7.4924332563767224E-2</v>
      </c>
      <c r="E68" s="36">
        <f t="shared" si="16"/>
        <v>5.0288312924809794E-9</v>
      </c>
      <c r="F68" s="36">
        <f t="shared" si="17"/>
        <v>1.1066868183854696E-3</v>
      </c>
      <c r="G68" s="36">
        <f t="shared" si="2"/>
        <v>1.1079129310221506E-3</v>
      </c>
      <c r="H68" s="36">
        <f t="shared" si="18"/>
        <v>3.048352879669394E-4</v>
      </c>
    </row>
    <row r="69" spans="1:13" x14ac:dyDescent="0.3">
      <c r="A69" s="36" t="s">
        <v>13</v>
      </c>
      <c r="B69" s="36">
        <v>1.05987E-8</v>
      </c>
      <c r="C69" s="36">
        <v>7.8972499999999998E-10</v>
      </c>
      <c r="D69" s="36">
        <f>lnq_iC7!W12</f>
        <v>0.10133453038453842</v>
      </c>
      <c r="E69" s="36">
        <f t="shared" si="16"/>
        <v>1.0740142871866073E-9</v>
      </c>
      <c r="F69" s="36">
        <f t="shared" si="17"/>
        <v>2.3635659763815393E-4</v>
      </c>
      <c r="G69" s="36">
        <f t="shared" ref="G69:G84" si="19">F69/(1-F69)</f>
        <v>2.3641247528645182E-4</v>
      </c>
      <c r="H69" s="36">
        <f t="shared" si="18"/>
        <v>6.5047408478601505E-5</v>
      </c>
    </row>
    <row r="70" spans="1:13" x14ac:dyDescent="0.3">
      <c r="A70" s="36" t="s">
        <v>14</v>
      </c>
      <c r="B70" s="36">
        <v>2.8262199999999997E-7</v>
      </c>
      <c r="C70" s="36">
        <v>4.0024399999999997E-9</v>
      </c>
      <c r="D70" s="36">
        <f>lnq_iC7!W13</f>
        <v>6.9476709059800273E-2</v>
      </c>
      <c r="E70" s="36">
        <f t="shared" si="16"/>
        <v>1.963564646789887E-8</v>
      </c>
      <c r="F70" s="36">
        <f t="shared" si="17"/>
        <v>4.3211851526997859E-3</v>
      </c>
      <c r="G70" s="36">
        <f t="shared" si="19"/>
        <v>4.3399388319440074E-3</v>
      </c>
      <c r="H70" s="36">
        <f t="shared" si="18"/>
        <v>1.1941069253285066E-3</v>
      </c>
    </row>
    <row r="71" spans="1:13" x14ac:dyDescent="0.3">
      <c r="A71" s="36" t="s">
        <v>15</v>
      </c>
      <c r="B71" s="36">
        <v>8.7474699999999998E-9</v>
      </c>
      <c r="C71" s="36">
        <v>5.5285400000000004E-10</v>
      </c>
      <c r="D71" s="36">
        <f>lnq_iC7!W14</f>
        <v>4.5296563597018245E-2</v>
      </c>
      <c r="E71" s="36">
        <f t="shared" si="16"/>
        <v>3.9623033116800917E-10</v>
      </c>
      <c r="F71" s="36">
        <f t="shared" si="17"/>
        <v>8.7197772015893012E-5</v>
      </c>
      <c r="G71" s="36">
        <f t="shared" si="19"/>
        <v>8.7205376130399399E-5</v>
      </c>
      <c r="H71" s="36">
        <f t="shared" si="18"/>
        <v>2.3994011804203849E-5</v>
      </c>
    </row>
    <row r="72" spans="1:13" x14ac:dyDescent="0.3">
      <c r="A72" s="36" t="s">
        <v>17</v>
      </c>
      <c r="B72" s="36">
        <v>5.7382099999999997E-11</v>
      </c>
      <c r="C72" s="36">
        <v>1.41007E-11</v>
      </c>
      <c r="D72" s="36">
        <f>lnq_iC7!W15</f>
        <v>1.7410280336597517E-2</v>
      </c>
      <c r="E72" s="36">
        <f t="shared" si="16"/>
        <v>9.9903844730267233E-13</v>
      </c>
      <c r="F72" s="36">
        <f t="shared" si="17"/>
        <v>2.1985678508309906E-7</v>
      </c>
      <c r="G72" s="36">
        <f t="shared" si="19"/>
        <v>2.1985683342011565E-7</v>
      </c>
      <c r="H72" s="36">
        <f t="shared" si="18"/>
        <v>6.0492227548322066E-8</v>
      </c>
    </row>
    <row r="73" spans="1:13" x14ac:dyDescent="0.3">
      <c r="D73" s="57" t="s">
        <v>171</v>
      </c>
      <c r="E73" s="57">
        <f>SUM(E64:E72)</f>
        <v>4.54404191767412E-6</v>
      </c>
    </row>
    <row r="74" spans="1:13" x14ac:dyDescent="0.3">
      <c r="A74" s="58" t="s">
        <v>178</v>
      </c>
      <c r="I74" s="69"/>
      <c r="J74" s="69"/>
      <c r="K74" s="69"/>
      <c r="L74" s="69"/>
      <c r="M74" s="69"/>
    </row>
    <row r="75" spans="1:13" x14ac:dyDescent="0.3">
      <c r="B75" s="36" t="s">
        <v>205</v>
      </c>
      <c r="C75" s="36" t="s">
        <v>78</v>
      </c>
      <c r="D75" s="36" t="s">
        <v>73</v>
      </c>
      <c r="E75" s="36" t="s">
        <v>79</v>
      </c>
      <c r="F75" s="36" t="s">
        <v>80</v>
      </c>
      <c r="G75" s="36" t="s">
        <v>74</v>
      </c>
      <c r="H75" s="36" t="s">
        <v>75</v>
      </c>
    </row>
    <row r="76" spans="1:13" x14ac:dyDescent="0.3">
      <c r="A76" s="36" t="s">
        <v>9</v>
      </c>
      <c r="B76" s="36">
        <v>2.51293E-5</v>
      </c>
      <c r="C76" s="36">
        <v>1.0046500000000001E-7</v>
      </c>
      <c r="D76" s="36">
        <f>lnq_iC7!W7</f>
        <v>0.14292400290352811</v>
      </c>
      <c r="E76" s="36">
        <f t="shared" ref="E76:E84" si="20">B76*D76</f>
        <v>3.5915801461636288E-6</v>
      </c>
      <c r="F76" s="36">
        <f t="shared" ref="F76:F84" si="21">E76/$E$85</f>
        <v>0.4723578899009041</v>
      </c>
      <c r="G76" s="36">
        <f t="shared" si="19"/>
        <v>0.89522401806063412</v>
      </c>
      <c r="H76" s="36">
        <f>G76/$G$76</f>
        <v>1</v>
      </c>
    </row>
    <row r="77" spans="1:13" x14ac:dyDescent="0.3">
      <c r="A77" s="36" t="s">
        <v>10</v>
      </c>
      <c r="B77" s="36">
        <v>9.8729899999999995E-6</v>
      </c>
      <c r="C77" s="36">
        <v>9.9475100000000001E-8</v>
      </c>
      <c r="D77" s="36">
        <f>lnq_iC7!W8</f>
        <v>0.23640834258773927</v>
      </c>
      <c r="E77" s="36">
        <f t="shared" si="20"/>
        <v>2.3340572022853237E-6</v>
      </c>
      <c r="F77" s="36">
        <f t="shared" si="21"/>
        <v>0.30697082902553552</v>
      </c>
      <c r="G77" s="36">
        <f t="shared" si="19"/>
        <v>0.44294070420427689</v>
      </c>
      <c r="H77" s="36">
        <f t="shared" ref="H77:H84" si="22">G77/$G$76</f>
        <v>0.49478197106891764</v>
      </c>
    </row>
    <row r="78" spans="1:13" x14ac:dyDescent="0.3">
      <c r="A78" s="36" t="s">
        <v>11</v>
      </c>
      <c r="B78" s="36">
        <v>4.7711799999999996E-6</v>
      </c>
      <c r="C78" s="36">
        <v>3.6318299999999998E-8</v>
      </c>
      <c r="D78" s="36">
        <f>lnq_iC7!W9</f>
        <v>0.28194082600036791</v>
      </c>
      <c r="E78" s="36">
        <f t="shared" si="20"/>
        <v>1.3451904301964353E-6</v>
      </c>
      <c r="F78" s="36">
        <f t="shared" si="21"/>
        <v>0.17691692437970419</v>
      </c>
      <c r="G78" s="36">
        <f t="shared" si="19"/>
        <v>0.21494418925620018</v>
      </c>
      <c r="H78" s="36">
        <f t="shared" si="22"/>
        <v>0.24010100814971863</v>
      </c>
    </row>
    <row r="79" spans="1:13" x14ac:dyDescent="0.3">
      <c r="A79" s="36" t="s">
        <v>16</v>
      </c>
      <c r="B79" s="36">
        <v>4.1445499999999999E-7</v>
      </c>
      <c r="C79" s="36">
        <v>5.5257200000000002E-9</v>
      </c>
      <c r="D79" s="36">
        <f>lnq_iC7!W10</f>
        <v>3.0284412566642969E-2</v>
      </c>
      <c r="E79" s="36">
        <f t="shared" si="20"/>
        <v>1.255152621030801E-8</v>
      </c>
      <c r="F79" s="36">
        <f t="shared" si="21"/>
        <v>1.6507532045664873E-3</v>
      </c>
      <c r="G79" s="36">
        <f t="shared" si="19"/>
        <v>1.6534826964263083E-3</v>
      </c>
      <c r="H79" s="36">
        <f t="shared" si="22"/>
        <v>1.8470043956241541E-3</v>
      </c>
    </row>
    <row r="80" spans="1:13" x14ac:dyDescent="0.3">
      <c r="A80" s="36" t="s">
        <v>12</v>
      </c>
      <c r="B80" s="36">
        <v>2.2382500000000001E-7</v>
      </c>
      <c r="C80" s="36">
        <v>3.40969E-9</v>
      </c>
      <c r="D80" s="36">
        <f>lnq_iC7!W11</f>
        <v>7.4924332563767224E-2</v>
      </c>
      <c r="E80" s="36">
        <f t="shared" si="20"/>
        <v>1.6769938736085201E-8</v>
      </c>
      <c r="F80" s="36">
        <f t="shared" si="21"/>
        <v>2.205550914297695E-3</v>
      </c>
      <c r="G80" s="36">
        <f t="shared" si="19"/>
        <v>2.2104261216512907E-3</v>
      </c>
      <c r="H80" s="36">
        <f t="shared" si="22"/>
        <v>2.4691318341076691E-3</v>
      </c>
    </row>
    <row r="81" spans="1:8" x14ac:dyDescent="0.3">
      <c r="A81" s="36" t="s">
        <v>13</v>
      </c>
      <c r="B81" s="36">
        <v>1.33854E-6</v>
      </c>
      <c r="C81" s="36">
        <v>2.31135E-8</v>
      </c>
      <c r="D81" s="36">
        <f>lnq_iC7!W12</f>
        <v>0.10133453038453842</v>
      </c>
      <c r="E81" s="36">
        <f t="shared" si="20"/>
        <v>1.3564032230092007E-7</v>
      </c>
      <c r="F81" s="36">
        <f t="shared" si="21"/>
        <v>1.7839160987672457E-2</v>
      </c>
      <c r="G81" s="36">
        <f t="shared" si="19"/>
        <v>1.8163176823066705E-2</v>
      </c>
      <c r="H81" s="36">
        <f t="shared" si="22"/>
        <v>2.028897399604453E-2</v>
      </c>
    </row>
    <row r="82" spans="1:8" x14ac:dyDescent="0.3">
      <c r="A82" s="36" t="s">
        <v>14</v>
      </c>
      <c r="B82" s="36">
        <v>2.3140499999999999E-6</v>
      </c>
      <c r="C82" s="36">
        <v>1.6594599999999999E-8</v>
      </c>
      <c r="D82" s="36">
        <f>lnq_iC7!W13</f>
        <v>6.9476709059800273E-2</v>
      </c>
      <c r="E82" s="36">
        <f t="shared" si="20"/>
        <v>1.6077257859983081E-7</v>
      </c>
      <c r="F82" s="36">
        <f t="shared" si="21"/>
        <v>2.1144508236148236E-2</v>
      </c>
      <c r="G82" s="36">
        <f t="shared" si="19"/>
        <v>2.1601256175257107E-2</v>
      </c>
      <c r="H82" s="36">
        <f t="shared" si="22"/>
        <v>2.4129442172533443E-2</v>
      </c>
    </row>
    <row r="83" spans="1:8" x14ac:dyDescent="0.3">
      <c r="A83" s="36" t="s">
        <v>15</v>
      </c>
      <c r="B83" s="36">
        <v>1.34273E-7</v>
      </c>
      <c r="C83" s="36">
        <v>9.9088699999999995E-10</v>
      </c>
      <c r="D83" s="36">
        <f>lnq_iC7!W14</f>
        <v>4.5296563597018245E-2</v>
      </c>
      <c r="E83" s="36">
        <f t="shared" si="20"/>
        <v>6.0821054838624309E-9</v>
      </c>
      <c r="F83" s="36">
        <f t="shared" si="21"/>
        <v>7.9990711486160643E-4</v>
      </c>
      <c r="G83" s="36">
        <f t="shared" si="19"/>
        <v>8.0054747848543138E-4</v>
      </c>
      <c r="H83" s="36">
        <f t="shared" si="22"/>
        <v>8.9424262791752956E-4</v>
      </c>
    </row>
    <row r="84" spans="1:8" x14ac:dyDescent="0.3">
      <c r="A84" s="36" t="s">
        <v>17</v>
      </c>
      <c r="B84" s="36">
        <v>4.9994700000000002E-8</v>
      </c>
      <c r="C84" s="36">
        <v>2.54652E-9</v>
      </c>
      <c r="D84" s="36">
        <f>lnq_iC7!W15</f>
        <v>1.7410280336597517E-2</v>
      </c>
      <c r="E84" s="36">
        <f t="shared" si="20"/>
        <v>8.704217423440919E-10</v>
      </c>
      <c r="F84" s="36">
        <f t="shared" si="21"/>
        <v>1.1447623630971928E-4</v>
      </c>
      <c r="G84" s="36">
        <f t="shared" si="19"/>
        <v>1.1448934261875984E-4</v>
      </c>
      <c r="H84" s="36">
        <f t="shared" si="22"/>
        <v>1.2788904264072749E-4</v>
      </c>
    </row>
    <row r="85" spans="1:8" x14ac:dyDescent="0.3">
      <c r="D85" s="57" t="s">
        <v>171</v>
      </c>
      <c r="E85" s="57">
        <f>SUM(E76:E84)</f>
        <v>7.6035146717187385E-6</v>
      </c>
    </row>
    <row r="86" spans="1:8" x14ac:dyDescent="0.3">
      <c r="A86" s="59"/>
      <c r="B86" s="59"/>
      <c r="C86" s="59"/>
      <c r="D86" s="59"/>
      <c r="E86" s="59"/>
      <c r="F86" s="59"/>
      <c r="G86" s="59"/>
      <c r="H86" s="59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EF7D-AD3B-48F4-B97C-A59F011C526C}">
  <dimension ref="A1:M149"/>
  <sheetViews>
    <sheetView topLeftCell="A142" zoomScaleNormal="100" workbookViewId="0">
      <selection activeCell="Q22" sqref="Q22"/>
    </sheetView>
  </sheetViews>
  <sheetFormatPr defaultRowHeight="15.5" x14ac:dyDescent="0.3"/>
  <cols>
    <col min="1" max="1" width="20.09765625" style="36" bestFit="1" customWidth="1"/>
    <col min="2" max="2" width="24" style="36" bestFit="1" customWidth="1"/>
    <col min="3" max="3" width="9.59765625" style="36" bestFit="1" customWidth="1"/>
    <col min="4" max="4" width="15.296875" style="36" bestFit="1" customWidth="1"/>
    <col min="5" max="6" width="9.59765625" style="36" bestFit="1" customWidth="1"/>
    <col min="7" max="8" width="10" style="36" bestFit="1" customWidth="1"/>
    <col min="9" max="10" width="10.69921875" style="36" customWidth="1"/>
    <col min="11" max="11" width="45.69921875" style="36" bestFit="1" customWidth="1"/>
    <col min="12" max="26" width="10.69921875" style="36" customWidth="1"/>
    <col min="27" max="16384" width="8.796875" style="36"/>
  </cols>
  <sheetData>
    <row r="1" spans="1:13" x14ac:dyDescent="0.3">
      <c r="A1" s="88" t="s">
        <v>182</v>
      </c>
      <c r="B1" s="102" t="s">
        <v>186</v>
      </c>
      <c r="C1" s="102"/>
      <c r="D1" s="102"/>
      <c r="E1" s="102"/>
      <c r="F1" s="102"/>
      <c r="G1" s="102"/>
      <c r="H1" s="102"/>
    </row>
    <row r="2" spans="1:13" x14ac:dyDescent="0.3">
      <c r="A2" s="58" t="s">
        <v>172</v>
      </c>
      <c r="I2" s="69"/>
      <c r="J2" s="69"/>
      <c r="K2" s="69"/>
      <c r="L2" s="69"/>
      <c r="M2" s="69"/>
    </row>
    <row r="3" spans="1:13" x14ac:dyDescent="0.3">
      <c r="B3" s="36" t="s">
        <v>205</v>
      </c>
      <c r="C3" s="36" t="s">
        <v>78</v>
      </c>
      <c r="D3" s="36" t="s">
        <v>73</v>
      </c>
      <c r="E3" s="36" t="s">
        <v>79</v>
      </c>
      <c r="F3" s="36" t="s">
        <v>80</v>
      </c>
      <c r="G3" s="36" t="s">
        <v>74</v>
      </c>
      <c r="H3" s="36" t="s">
        <v>75</v>
      </c>
      <c r="J3" s="36" t="s">
        <v>78</v>
      </c>
      <c r="K3" s="69" t="s">
        <v>206</v>
      </c>
    </row>
    <row r="4" spans="1:13" x14ac:dyDescent="0.3">
      <c r="A4" s="36" t="s">
        <v>41</v>
      </c>
      <c r="B4" s="36">
        <v>1.89206E-6</v>
      </c>
      <c r="C4" s="36">
        <v>5.3555499999999998E-9</v>
      </c>
      <c r="D4" s="36">
        <f>lnq_iC8!X7</f>
        <v>0.11722488119523539</v>
      </c>
      <c r="E4" s="36">
        <f t="shared" ref="E4:E21" si="0">D4*B4</f>
        <v>2.2179650871425706E-7</v>
      </c>
      <c r="F4" s="36">
        <f t="shared" ref="F4:F21" si="1">E4/$E$22</f>
        <v>9.2269461971234118E-2</v>
      </c>
      <c r="G4" s="36">
        <f>F4/(1-F4)</f>
        <v>0.10164851583775857</v>
      </c>
      <c r="H4" s="36">
        <f>G4/$G$4</f>
        <v>1</v>
      </c>
      <c r="J4" s="1" t="s">
        <v>73</v>
      </c>
      <c r="K4" s="1" t="s">
        <v>76</v>
      </c>
    </row>
    <row r="5" spans="1:13" x14ac:dyDescent="0.3">
      <c r="A5" s="36" t="s">
        <v>42</v>
      </c>
      <c r="B5" s="36">
        <v>2.1088999999999998E-6</v>
      </c>
      <c r="C5" s="36">
        <v>1.3830299999999999E-9</v>
      </c>
      <c r="D5" s="36">
        <f>lnq_iC8!X8</f>
        <v>0.15405130096768602</v>
      </c>
      <c r="E5" s="36">
        <f t="shared" si="0"/>
        <v>3.2487878861075303E-7</v>
      </c>
      <c r="F5" s="36">
        <f t="shared" si="1"/>
        <v>0.13515267307295359</v>
      </c>
      <c r="G5" s="36">
        <f t="shared" ref="G5:G68" si="2">F5/(1-F5)</f>
        <v>0.15627344719116451</v>
      </c>
      <c r="H5" s="36">
        <f t="shared" ref="H5:H21" si="3">G5/$G$4</f>
        <v>1.5373903485279896</v>
      </c>
      <c r="J5" s="36" t="s">
        <v>80</v>
      </c>
      <c r="K5" s="1" t="s">
        <v>91</v>
      </c>
    </row>
    <row r="6" spans="1:13" x14ac:dyDescent="0.3">
      <c r="A6" s="36" t="s">
        <v>43</v>
      </c>
      <c r="B6" s="36">
        <v>2.2603199999999999E-6</v>
      </c>
      <c r="C6" s="36">
        <v>7.01824E-9</v>
      </c>
      <c r="D6" s="36">
        <f>lnq_iC8!X9</f>
        <v>0.20099658909260479</v>
      </c>
      <c r="E6" s="36">
        <f t="shared" si="0"/>
        <v>4.5431661025779643E-7</v>
      </c>
      <c r="F6" s="36">
        <f t="shared" si="1"/>
        <v>0.18900004078552549</v>
      </c>
      <c r="G6" s="36">
        <f t="shared" si="2"/>
        <v>0.23304568469841699</v>
      </c>
      <c r="H6" s="36">
        <f t="shared" si="3"/>
        <v>2.2926619516056856</v>
      </c>
      <c r="J6" s="1" t="s">
        <v>74</v>
      </c>
      <c r="K6" s="1" t="s">
        <v>169</v>
      </c>
    </row>
    <row r="7" spans="1:13" x14ac:dyDescent="0.3">
      <c r="A7" s="36" t="s">
        <v>44</v>
      </c>
      <c r="B7" s="36">
        <v>2.3169799999999999E-6</v>
      </c>
      <c r="C7" s="36">
        <v>5.40229E-9</v>
      </c>
      <c r="D7" s="36">
        <f>lnq_iC8!X10</f>
        <v>8.4823945529248559E-2</v>
      </c>
      <c r="E7" s="36">
        <f t="shared" si="0"/>
        <v>1.9653538531235833E-7</v>
      </c>
      <c r="F7" s="36">
        <f t="shared" si="1"/>
        <v>8.1760593826312233E-2</v>
      </c>
      <c r="G7" s="36">
        <f t="shared" si="2"/>
        <v>8.9040606705183115E-2</v>
      </c>
      <c r="H7" s="36">
        <f t="shared" si="3"/>
        <v>0.8759656348283632</v>
      </c>
      <c r="J7" s="1" t="s">
        <v>75</v>
      </c>
      <c r="K7" s="1" t="s">
        <v>204</v>
      </c>
    </row>
    <row r="8" spans="1:13" x14ac:dyDescent="0.3">
      <c r="A8" s="36" t="s">
        <v>45</v>
      </c>
      <c r="B8" s="36">
        <v>2.0578399999999999E-6</v>
      </c>
      <c r="C8" s="36">
        <v>3.7731599999999998E-9</v>
      </c>
      <c r="D8" s="36">
        <f>lnq_iC8!X12</f>
        <v>4.0160978034377154E-2</v>
      </c>
      <c r="E8" s="36">
        <f t="shared" si="0"/>
        <v>8.2644867038262679E-8</v>
      </c>
      <c r="F8" s="36">
        <f t="shared" si="1"/>
        <v>3.4381052526524764E-2</v>
      </c>
      <c r="G8" s="36">
        <f t="shared" si="2"/>
        <v>3.5605196663220179E-2</v>
      </c>
      <c r="H8" s="36">
        <f t="shared" si="3"/>
        <v>0.35027758516464436</v>
      </c>
    </row>
    <row r="9" spans="1:13" x14ac:dyDescent="0.3">
      <c r="A9" s="36" t="s">
        <v>46</v>
      </c>
      <c r="B9" s="36">
        <v>2.7484900000000002E-6</v>
      </c>
      <c r="C9" s="36">
        <v>1.0970199999999999E-8</v>
      </c>
      <c r="D9" s="36">
        <f>lnq_iC8!X13</f>
        <v>5.9638694826858796E-2</v>
      </c>
      <c r="E9" s="36">
        <f t="shared" si="0"/>
        <v>1.6391635634467313E-7</v>
      </c>
      <c r="F9" s="36">
        <f t="shared" si="1"/>
        <v>6.8190766824436852E-2</v>
      </c>
      <c r="G9" s="36">
        <f t="shared" si="2"/>
        <v>7.3181037917005656E-2</v>
      </c>
      <c r="H9" s="36">
        <f t="shared" si="3"/>
        <v>0.71994202093230841</v>
      </c>
    </row>
    <row r="10" spans="1:13" x14ac:dyDescent="0.3">
      <c r="A10" s="36" t="s">
        <v>47</v>
      </c>
      <c r="B10" s="36">
        <v>3.0928299999999998E-6</v>
      </c>
      <c r="C10" s="36">
        <v>3.8087899999999996E-9</v>
      </c>
      <c r="D10" s="36">
        <f>lnq_iC8!X14</f>
        <v>0.10373887175590862</v>
      </c>
      <c r="E10" s="36">
        <f t="shared" si="0"/>
        <v>3.2084669473282685E-7</v>
      </c>
      <c r="F10" s="36">
        <f t="shared" si="1"/>
        <v>0.13347528358251279</v>
      </c>
      <c r="G10" s="36">
        <f t="shared" si="2"/>
        <v>0.1540351718233102</v>
      </c>
      <c r="H10" s="36">
        <f t="shared" si="3"/>
        <v>1.5153705939904336</v>
      </c>
    </row>
    <row r="11" spans="1:13" x14ac:dyDescent="0.3">
      <c r="A11" s="36" t="s">
        <v>48</v>
      </c>
      <c r="B11" s="36">
        <v>2.8821299999999999E-6</v>
      </c>
      <c r="C11" s="36">
        <v>7.8362400000000002E-9</v>
      </c>
      <c r="D11" s="36">
        <f>lnq_iC8!X15</f>
        <v>6.1821478826932133E-2</v>
      </c>
      <c r="E11" s="36">
        <f t="shared" si="0"/>
        <v>1.781775387714659E-7</v>
      </c>
      <c r="F11" s="36">
        <f t="shared" si="1"/>
        <v>7.4123554663261843E-2</v>
      </c>
      <c r="G11" s="36">
        <f t="shared" si="2"/>
        <v>8.0057717243582488E-2</v>
      </c>
      <c r="H11" s="36">
        <f t="shared" si="3"/>
        <v>0.78759356773455302</v>
      </c>
    </row>
    <row r="12" spans="1:13" x14ac:dyDescent="0.3">
      <c r="A12" s="36" t="s">
        <v>49</v>
      </c>
      <c r="B12" s="36">
        <v>2.29638E-6</v>
      </c>
      <c r="C12" s="36">
        <v>2.1216100000000001E-9</v>
      </c>
      <c r="D12" s="36">
        <f>lnq_iC8!X16</f>
        <v>3.8465445761276106E-2</v>
      </c>
      <c r="E12" s="36">
        <f t="shared" si="0"/>
        <v>8.8331280337279224E-8</v>
      </c>
      <c r="F12" s="36">
        <f t="shared" si="1"/>
        <v>3.6746654666467732E-2</v>
      </c>
      <c r="G12" s="36">
        <f t="shared" si="2"/>
        <v>3.8148483827734836E-2</v>
      </c>
      <c r="H12" s="36">
        <f t="shared" si="3"/>
        <v>0.37529799144951337</v>
      </c>
    </row>
    <row r="13" spans="1:13" x14ac:dyDescent="0.3">
      <c r="A13" s="36" t="s">
        <v>50</v>
      </c>
      <c r="B13" s="36">
        <v>2.9336499999999999E-6</v>
      </c>
      <c r="C13" s="36">
        <v>4.8019700000000001E-9</v>
      </c>
      <c r="D13" s="36">
        <f>lnq_iC8!X17</f>
        <v>3.2369554782943448E-2</v>
      </c>
      <c r="E13" s="36">
        <f t="shared" si="0"/>
        <v>9.4960944388982035E-8</v>
      </c>
      <c r="F13" s="36">
        <f t="shared" si="1"/>
        <v>3.9504658111367448E-2</v>
      </c>
      <c r="G13" s="36">
        <f t="shared" si="2"/>
        <v>4.1129463505454392E-2</v>
      </c>
      <c r="H13" s="36">
        <f t="shared" si="3"/>
        <v>0.40462433874687581</v>
      </c>
    </row>
    <row r="14" spans="1:13" x14ac:dyDescent="0.3">
      <c r="A14" s="36" t="s">
        <v>51</v>
      </c>
      <c r="B14" s="36">
        <v>2.4277099999999999E-6</v>
      </c>
      <c r="C14" s="36">
        <v>5.1717800000000001E-9</v>
      </c>
      <c r="D14" s="36">
        <f>lnq_iC8!X11</f>
        <v>5.8787315243834973E-2</v>
      </c>
      <c r="E14" s="36">
        <f t="shared" si="0"/>
        <v>1.427185530906106E-7</v>
      </c>
      <c r="F14" s="36">
        <f t="shared" si="1"/>
        <v>5.9372278595912716E-2</v>
      </c>
      <c r="G14" s="36">
        <f t="shared" si="2"/>
        <v>6.3119847783442901E-2</v>
      </c>
      <c r="H14" s="36">
        <f t="shared" si="3"/>
        <v>0.62096182382228415</v>
      </c>
    </row>
    <row r="15" spans="1:13" x14ac:dyDescent="0.3">
      <c r="A15" s="36" t="s">
        <v>56</v>
      </c>
      <c r="B15" s="36">
        <v>2.7808499999999998E-6</v>
      </c>
      <c r="C15" s="36">
        <v>6.4603700000000001E-9</v>
      </c>
      <c r="D15" s="36">
        <f>lnq_iC8!X20</f>
        <v>6.2393745918784497E-3</v>
      </c>
      <c r="E15" s="36">
        <f t="shared" si="0"/>
        <v>1.7350764833825184E-8</v>
      </c>
      <c r="F15" s="36">
        <f t="shared" si="1"/>
        <v>7.2180835725821797E-3</v>
      </c>
      <c r="G15" s="36">
        <f t="shared" si="2"/>
        <v>7.2705631046915756E-3</v>
      </c>
      <c r="H15" s="36">
        <f t="shared" si="3"/>
        <v>7.1526505279193048E-2</v>
      </c>
    </row>
    <row r="16" spans="1:13" x14ac:dyDescent="0.3">
      <c r="A16" s="36" t="s">
        <v>57</v>
      </c>
      <c r="B16" s="36">
        <v>2.6110399999999999E-6</v>
      </c>
      <c r="C16" s="36">
        <v>7.2162600000000001E-9</v>
      </c>
      <c r="D16" s="36">
        <f>lnq_iC8!X21</f>
        <v>1.1578564419906196E-2</v>
      </c>
      <c r="E16" s="36">
        <f t="shared" si="0"/>
        <v>3.0232094842951876E-8</v>
      </c>
      <c r="F16" s="36">
        <f t="shared" si="1"/>
        <v>1.2576839651773935E-2</v>
      </c>
      <c r="G16" s="36">
        <f t="shared" si="2"/>
        <v>1.2737031251463221E-2</v>
      </c>
      <c r="H16" s="36">
        <f t="shared" si="3"/>
        <v>0.12530464558668841</v>
      </c>
    </row>
    <row r="17" spans="1:13" x14ac:dyDescent="0.3">
      <c r="A17" s="36" t="s">
        <v>52</v>
      </c>
      <c r="B17" s="36">
        <v>2.9718999999999999E-6</v>
      </c>
      <c r="C17" s="36">
        <v>8.7245900000000004E-9</v>
      </c>
      <c r="D17" s="36">
        <f>lnq_iC8!X22</f>
        <v>5.6826614909164259E-3</v>
      </c>
      <c r="E17" s="36">
        <f t="shared" si="0"/>
        <v>1.6888301684854525E-8</v>
      </c>
      <c r="F17" s="36">
        <f t="shared" si="1"/>
        <v>7.0256944940326194E-3</v>
      </c>
      <c r="G17" s="36">
        <f t="shared" si="2"/>
        <v>7.0754041218143056E-3</v>
      </c>
      <c r="H17" s="36">
        <f t="shared" si="3"/>
        <v>6.9606565954267105E-2</v>
      </c>
    </row>
    <row r="18" spans="1:13" x14ac:dyDescent="0.3">
      <c r="A18" s="36" t="s">
        <v>53</v>
      </c>
      <c r="B18" s="36">
        <v>2.7364900000000001E-6</v>
      </c>
      <c r="C18" s="36">
        <v>8.1753499999999995E-9</v>
      </c>
      <c r="D18" s="36">
        <f>lnq_iC8!X23</f>
        <v>5.6419539178127172E-3</v>
      </c>
      <c r="E18" s="36">
        <f t="shared" si="0"/>
        <v>1.5439150476555323E-8</v>
      </c>
      <c r="F18" s="36">
        <f t="shared" si="1"/>
        <v>6.4228337768831249E-3</v>
      </c>
      <c r="G18" s="36">
        <f t="shared" si="2"/>
        <v>6.4643532432395075E-3</v>
      </c>
      <c r="H18" s="36">
        <f t="shared" si="3"/>
        <v>6.3595156210222256E-2</v>
      </c>
    </row>
    <row r="19" spans="1:13" x14ac:dyDescent="0.3">
      <c r="A19" s="36" t="s">
        <v>54</v>
      </c>
      <c r="B19" s="36">
        <v>2.9294599999999998E-6</v>
      </c>
      <c r="C19" s="36">
        <v>9.18165E-10</v>
      </c>
      <c r="D19" s="36">
        <f>lnq_iC8!X18</f>
        <v>1.6233065897996359E-2</v>
      </c>
      <c r="E19" s="36">
        <f t="shared" si="0"/>
        <v>4.755411722554441E-8</v>
      </c>
      <c r="F19" s="36">
        <f t="shared" si="1"/>
        <v>1.9782966090646732E-2</v>
      </c>
      <c r="G19" s="36">
        <f t="shared" si="2"/>
        <v>2.0182230471702031E-2</v>
      </c>
      <c r="H19" s="36">
        <f t="shared" si="3"/>
        <v>0.19854918987617032</v>
      </c>
    </row>
    <row r="20" spans="1:13" x14ac:dyDescent="0.3">
      <c r="A20" s="36" t="s">
        <v>55</v>
      </c>
      <c r="B20" s="36">
        <v>2.8452599999999998E-6</v>
      </c>
      <c r="C20" s="36">
        <v>5.7556000000000003E-9</v>
      </c>
      <c r="D20" s="36">
        <f>lnq_iC8!X19</f>
        <v>2.3135042909759062E-3</v>
      </c>
      <c r="E20" s="36">
        <f t="shared" si="0"/>
        <v>6.5825212189421065E-9</v>
      </c>
      <c r="F20" s="36">
        <f t="shared" si="1"/>
        <v>2.7383915770671416E-3</v>
      </c>
      <c r="G20" s="36">
        <f t="shared" si="2"/>
        <v>2.7459109565018025E-3</v>
      </c>
      <c r="H20" s="36">
        <f t="shared" si="3"/>
        <v>2.7013783072687036E-2</v>
      </c>
    </row>
    <row r="21" spans="1:13" x14ac:dyDescent="0.3">
      <c r="A21" s="36" t="s">
        <v>58</v>
      </c>
      <c r="B21" s="36">
        <v>2.6770500000000001E-6</v>
      </c>
      <c r="C21" s="36">
        <v>2.1782299999999998E-9</v>
      </c>
      <c r="D21" s="36">
        <f>lnq_iC8!X24</f>
        <v>2.3181937360779745E-4</v>
      </c>
      <c r="E21" s="36">
        <f t="shared" si="0"/>
        <v>6.205920541167542E-10</v>
      </c>
      <c r="F21" s="36">
        <f t="shared" si="1"/>
        <v>2.581722105046604E-4</v>
      </c>
      <c r="G21" s="36">
        <f t="shared" si="2"/>
        <v>2.58238880607305E-4</v>
      </c>
      <c r="H21" s="36">
        <f t="shared" si="3"/>
        <v>2.5405081272360207E-3</v>
      </c>
    </row>
    <row r="22" spans="1:13" x14ac:dyDescent="0.3">
      <c r="D22" s="57" t="s">
        <v>171</v>
      </c>
      <c r="E22" s="57">
        <f>SUM(E4:E21)</f>
        <v>2.4037910699360555E-6</v>
      </c>
    </row>
    <row r="23" spans="1:13" x14ac:dyDescent="0.3">
      <c r="A23" s="58" t="s">
        <v>173</v>
      </c>
      <c r="I23" s="69"/>
      <c r="J23" s="69"/>
      <c r="K23" s="69"/>
      <c r="L23" s="69"/>
      <c r="M23" s="69"/>
    </row>
    <row r="24" spans="1:13" x14ac:dyDescent="0.3">
      <c r="B24" s="36" t="s">
        <v>205</v>
      </c>
      <c r="C24" s="36" t="s">
        <v>78</v>
      </c>
      <c r="D24" s="36" t="s">
        <v>73</v>
      </c>
      <c r="E24" s="36" t="s">
        <v>79</v>
      </c>
      <c r="F24" s="36" t="s">
        <v>80</v>
      </c>
      <c r="G24" s="36" t="s">
        <v>74</v>
      </c>
      <c r="H24" s="36" t="s">
        <v>75</v>
      </c>
    </row>
    <row r="25" spans="1:13" x14ac:dyDescent="0.3">
      <c r="A25" s="36" t="s">
        <v>41</v>
      </c>
      <c r="B25" s="36">
        <v>2.6022599999999998E-6</v>
      </c>
      <c r="C25" s="36">
        <v>6.3590099999999999E-9</v>
      </c>
      <c r="D25" s="36">
        <f>lnq_iC8!X7</f>
        <v>0.11722488119523539</v>
      </c>
      <c r="E25" s="36">
        <f t="shared" ref="E25:E42" si="4">D25*B25</f>
        <v>3.0504961933911323E-7</v>
      </c>
      <c r="F25" s="36">
        <f t="shared" ref="F25:F42" si="5">E25/$E$43</f>
        <v>4.179246530732357E-2</v>
      </c>
      <c r="G25" s="36">
        <f t="shared" si="2"/>
        <v>4.3615254309941912E-2</v>
      </c>
      <c r="H25" s="36">
        <f>G25/$G$25</f>
        <v>1</v>
      </c>
    </row>
    <row r="26" spans="1:13" x14ac:dyDescent="0.3">
      <c r="A26" s="36" t="s">
        <v>42</v>
      </c>
      <c r="B26" s="36">
        <v>4.0011700000000004E-6</v>
      </c>
      <c r="C26" s="36">
        <v>1.7178599999999999E-8</v>
      </c>
      <c r="D26" s="36">
        <f>lnq_iC8!X8</f>
        <v>0.15405130096768602</v>
      </c>
      <c r="E26" s="36">
        <f t="shared" si="4"/>
        <v>6.1638544389287634E-7</v>
      </c>
      <c r="F26" s="36">
        <f t="shared" si="5"/>
        <v>8.4446154483462793E-2</v>
      </c>
      <c r="G26" s="36">
        <f t="shared" si="2"/>
        <v>9.2235049742836223E-2</v>
      </c>
      <c r="H26" s="36">
        <f t="shared" ref="H26:H42" si="6">G26/$G$25</f>
        <v>2.114742908235471</v>
      </c>
    </row>
    <row r="27" spans="1:13" x14ac:dyDescent="0.3">
      <c r="A27" s="36" t="s">
        <v>43</v>
      </c>
      <c r="B27" s="36">
        <v>5.6715900000000002E-6</v>
      </c>
      <c r="C27" s="36">
        <v>2.0667700000000001E-8</v>
      </c>
      <c r="D27" s="36">
        <f>lnq_iC8!X9</f>
        <v>0.20099658909260479</v>
      </c>
      <c r="E27" s="36">
        <f t="shared" si="4"/>
        <v>1.1399702447317265E-6</v>
      </c>
      <c r="F27" s="36">
        <f t="shared" si="5"/>
        <v>0.15617841781788841</v>
      </c>
      <c r="G27" s="36">
        <f t="shared" si="2"/>
        <v>0.1850846448060893</v>
      </c>
      <c r="H27" s="36">
        <f t="shared" si="6"/>
        <v>4.2435759629148846</v>
      </c>
    </row>
    <row r="28" spans="1:13" x14ac:dyDescent="0.3">
      <c r="A28" s="36" t="s">
        <v>44</v>
      </c>
      <c r="B28" s="36">
        <v>6.4044099999999999E-6</v>
      </c>
      <c r="C28" s="36">
        <v>1.28509E-8</v>
      </c>
      <c r="D28" s="36">
        <f>lnq_iC8!X10</f>
        <v>8.4823945529248559E-2</v>
      </c>
      <c r="E28" s="36">
        <f t="shared" si="4"/>
        <v>5.4324732498697473E-7</v>
      </c>
      <c r="F28" s="36">
        <f t="shared" si="5"/>
        <v>7.4426072164920851E-2</v>
      </c>
      <c r="G28" s="36">
        <f t="shared" si="2"/>
        <v>8.0410726714184463E-2</v>
      </c>
      <c r="H28" s="36">
        <f t="shared" si="6"/>
        <v>1.8436376902164522</v>
      </c>
    </row>
    <row r="29" spans="1:13" x14ac:dyDescent="0.3">
      <c r="A29" s="36" t="s">
        <v>45</v>
      </c>
      <c r="B29" s="36">
        <v>6.1996599999999999E-6</v>
      </c>
      <c r="C29" s="36">
        <v>1.6874299999999999E-8</v>
      </c>
      <c r="D29" s="36">
        <f>lnq_iC8!X12</f>
        <v>4.0160978034377154E-2</v>
      </c>
      <c r="E29" s="36">
        <f t="shared" si="4"/>
        <v>2.4898440908060668E-7</v>
      </c>
      <c r="F29" s="36">
        <f t="shared" si="5"/>
        <v>3.4111408829519255E-2</v>
      </c>
      <c r="G29" s="36">
        <f t="shared" si="2"/>
        <v>3.5316090428382067E-2</v>
      </c>
      <c r="H29" s="36">
        <f t="shared" si="6"/>
        <v>0.80971877814620274</v>
      </c>
    </row>
    <row r="30" spans="1:13" x14ac:dyDescent="0.3">
      <c r="A30" s="36" t="s">
        <v>46</v>
      </c>
      <c r="B30" s="36">
        <v>1.0376200000000001E-5</v>
      </c>
      <c r="C30" s="36">
        <v>2.4380399999999999E-8</v>
      </c>
      <c r="D30" s="36">
        <f>lnq_iC8!X13</f>
        <v>5.9638694826858796E-2</v>
      </c>
      <c r="E30" s="36">
        <f t="shared" si="4"/>
        <v>6.188230252624523E-7</v>
      </c>
      <c r="F30" s="36">
        <f t="shared" si="5"/>
        <v>8.4780108464597034E-2</v>
      </c>
      <c r="G30" s="36">
        <f t="shared" si="2"/>
        <v>9.2633594668017044E-2</v>
      </c>
      <c r="H30" s="36">
        <f t="shared" si="6"/>
        <v>2.1238806498693648</v>
      </c>
    </row>
    <row r="31" spans="1:13" x14ac:dyDescent="0.3">
      <c r="A31" s="36" t="s">
        <v>47</v>
      </c>
      <c r="B31" s="36">
        <v>1.3213999999999999E-5</v>
      </c>
      <c r="C31" s="36">
        <v>3.3559399999999998E-8</v>
      </c>
      <c r="D31" s="36">
        <f>lnq_iC8!X14</f>
        <v>0.10373887175590862</v>
      </c>
      <c r="E31" s="36">
        <f t="shared" si="4"/>
        <v>1.3708054513825765E-6</v>
      </c>
      <c r="F31" s="36">
        <f t="shared" si="5"/>
        <v>0.1878033462035229</v>
      </c>
      <c r="G31" s="36">
        <f t="shared" si="2"/>
        <v>0.23122890906490151</v>
      </c>
      <c r="H31" s="36">
        <f t="shared" si="6"/>
        <v>5.3015604912383569</v>
      </c>
    </row>
    <row r="32" spans="1:13" x14ac:dyDescent="0.3">
      <c r="A32" s="36" t="s">
        <v>48</v>
      </c>
      <c r="B32" s="36">
        <v>1.09908E-5</v>
      </c>
      <c r="C32" s="36">
        <v>3.0735800000000001E-8</v>
      </c>
      <c r="D32" s="36">
        <f>lnq_iC8!X15</f>
        <v>6.1821478826932133E-2</v>
      </c>
      <c r="E32" s="36">
        <f t="shared" si="4"/>
        <v>6.7946750949104564E-7</v>
      </c>
      <c r="F32" s="36">
        <f t="shared" si="5"/>
        <v>9.308853549589427E-2</v>
      </c>
      <c r="G32" s="36">
        <f t="shared" si="2"/>
        <v>0.10264346536494008</v>
      </c>
      <c r="H32" s="36">
        <f t="shared" si="6"/>
        <v>2.3533845437545216</v>
      </c>
    </row>
    <row r="33" spans="1:13" x14ac:dyDescent="0.3">
      <c r="A33" s="36" t="s">
        <v>49</v>
      </c>
      <c r="B33" s="36">
        <v>8.1871100000000006E-6</v>
      </c>
      <c r="C33" s="36">
        <v>1.9685500000000001E-8</v>
      </c>
      <c r="D33" s="36">
        <f>lnq_iC8!X16</f>
        <v>3.8465445761276106E-2</v>
      </c>
      <c r="E33" s="36">
        <f t="shared" si="4"/>
        <v>3.1492083564660126E-7</v>
      </c>
      <c r="F33" s="36">
        <f t="shared" si="5"/>
        <v>4.314484353997159E-2</v>
      </c>
      <c r="G33" s="36">
        <f t="shared" si="2"/>
        <v>4.5090255561343072E-2</v>
      </c>
      <c r="H33" s="36">
        <f t="shared" si="6"/>
        <v>1.0338184718795722</v>
      </c>
    </row>
    <row r="34" spans="1:13" x14ac:dyDescent="0.3">
      <c r="A34" s="36" t="s">
        <v>50</v>
      </c>
      <c r="B34" s="36">
        <v>1.2077400000000001E-5</v>
      </c>
      <c r="C34" s="36">
        <v>5.4419599999999998E-8</v>
      </c>
      <c r="D34" s="36">
        <f>lnq_iC8!X17</f>
        <v>3.2369554782943448E-2</v>
      </c>
      <c r="E34" s="36">
        <f t="shared" si="4"/>
        <v>3.9094006093552119E-7</v>
      </c>
      <c r="F34" s="36">
        <f t="shared" si="5"/>
        <v>5.3559643736935628E-2</v>
      </c>
      <c r="G34" s="36">
        <f t="shared" si="2"/>
        <v>5.6590617023571481E-2</v>
      </c>
      <c r="H34" s="36">
        <f t="shared" si="6"/>
        <v>1.2974959774720811</v>
      </c>
    </row>
    <row r="35" spans="1:13" x14ac:dyDescent="0.3">
      <c r="A35" s="36" t="s">
        <v>51</v>
      </c>
      <c r="B35" s="36">
        <v>7.6824100000000002E-6</v>
      </c>
      <c r="C35" s="36">
        <v>3.6029200000000002E-8</v>
      </c>
      <c r="D35" s="36">
        <f>lnq_iC8!X11</f>
        <v>5.8787315243834973E-2</v>
      </c>
      <c r="E35" s="36">
        <f t="shared" si="4"/>
        <v>4.5162825850239023E-7</v>
      </c>
      <c r="F35" s="36">
        <f t="shared" si="5"/>
        <v>6.1874059591222746E-2</v>
      </c>
      <c r="G35" s="36">
        <f t="shared" si="2"/>
        <v>6.5954960763862744E-2</v>
      </c>
      <c r="H35" s="36">
        <f t="shared" si="6"/>
        <v>1.5121993854528228</v>
      </c>
    </row>
    <row r="36" spans="1:13" x14ac:dyDescent="0.3">
      <c r="A36" s="36" t="s">
        <v>56</v>
      </c>
      <c r="B36" s="36">
        <v>1.27911E-5</v>
      </c>
      <c r="C36" s="36">
        <v>4.7506799999999999E-8</v>
      </c>
      <c r="D36" s="36">
        <f>lnq_iC8!X20</f>
        <v>6.2393745918784497E-3</v>
      </c>
      <c r="E36" s="36">
        <f t="shared" si="4"/>
        <v>7.980846434217644E-8</v>
      </c>
      <c r="F36" s="36">
        <f t="shared" si="5"/>
        <v>1.0933934238230724E-2</v>
      </c>
      <c r="G36" s="36">
        <f t="shared" si="2"/>
        <v>1.1054806768453341E-2</v>
      </c>
      <c r="H36" s="36">
        <f t="shared" si="6"/>
        <v>0.2534619353562601</v>
      </c>
    </row>
    <row r="37" spans="1:13" x14ac:dyDescent="0.3">
      <c r="A37" s="36" t="s">
        <v>57</v>
      </c>
      <c r="B37" s="36">
        <v>1.19556E-5</v>
      </c>
      <c r="C37" s="36">
        <v>7.48302E-8</v>
      </c>
      <c r="D37" s="36">
        <f>lnq_iC8!X21</f>
        <v>1.1578564419906196E-2</v>
      </c>
      <c r="E37" s="36">
        <f t="shared" si="4"/>
        <v>1.384286847786305E-7</v>
      </c>
      <c r="F37" s="36">
        <f t="shared" si="5"/>
        <v>1.8965032700853996E-2</v>
      </c>
      <c r="G37" s="36">
        <f t="shared" si="2"/>
        <v>1.9331658231373734E-2</v>
      </c>
      <c r="H37" s="36">
        <f t="shared" si="6"/>
        <v>0.44323158347301361</v>
      </c>
    </row>
    <row r="38" spans="1:13" x14ac:dyDescent="0.3">
      <c r="A38" s="36" t="s">
        <v>52</v>
      </c>
      <c r="B38" s="36">
        <v>1.47705E-5</v>
      </c>
      <c r="C38" s="36">
        <v>6.1115300000000005E-8</v>
      </c>
      <c r="D38" s="36">
        <f>lnq_iC8!X22</f>
        <v>5.6826614909164259E-3</v>
      </c>
      <c r="E38" s="36">
        <f t="shared" si="4"/>
        <v>8.3935751551581067E-8</v>
      </c>
      <c r="F38" s="36">
        <f t="shared" si="5"/>
        <v>1.1499381616549372E-2</v>
      </c>
      <c r="G38" s="36">
        <f t="shared" si="2"/>
        <v>1.1633155713503693E-2</v>
      </c>
      <c r="H38" s="36">
        <f t="shared" si="6"/>
        <v>0.26672218006194143</v>
      </c>
    </row>
    <row r="39" spans="1:13" x14ac:dyDescent="0.3">
      <c r="A39" s="36" t="s">
        <v>53</v>
      </c>
      <c r="B39" s="36">
        <v>1.3578699999999999E-5</v>
      </c>
      <c r="C39" s="36">
        <v>5.90721E-8</v>
      </c>
      <c r="D39" s="36">
        <f>lnq_iC8!X23</f>
        <v>5.6419539178127172E-3</v>
      </c>
      <c r="E39" s="36">
        <f t="shared" si="4"/>
        <v>7.6610399663803535E-8</v>
      </c>
      <c r="F39" s="36">
        <f t="shared" si="5"/>
        <v>1.0495792379830641E-2</v>
      </c>
      <c r="G39" s="36">
        <f t="shared" si="2"/>
        <v>1.0607122535712906E-2</v>
      </c>
      <c r="H39" s="36">
        <f t="shared" si="6"/>
        <v>0.24319753956576284</v>
      </c>
    </row>
    <row r="40" spans="1:13" x14ac:dyDescent="0.3">
      <c r="A40" s="36" t="s">
        <v>54</v>
      </c>
      <c r="B40" s="36">
        <v>1.28104E-5</v>
      </c>
      <c r="C40" s="36">
        <v>3.7586000000000003E-8</v>
      </c>
      <c r="D40" s="36">
        <f>lnq_iC8!X18</f>
        <v>1.6233065897996359E-2</v>
      </c>
      <c r="E40" s="36">
        <f t="shared" si="4"/>
        <v>2.0795206737969256E-7</v>
      </c>
      <c r="F40" s="36">
        <f t="shared" si="5"/>
        <v>2.8489888236479709E-2</v>
      </c>
      <c r="G40" s="36">
        <f t="shared" si="2"/>
        <v>2.932536459632297E-2</v>
      </c>
      <c r="H40" s="36">
        <f t="shared" si="6"/>
        <v>0.6723648654649339</v>
      </c>
    </row>
    <row r="41" spans="1:13" x14ac:dyDescent="0.3">
      <c r="A41" s="36" t="s">
        <v>55</v>
      </c>
      <c r="B41" s="36">
        <v>1.2568000000000001E-5</v>
      </c>
      <c r="C41" s="36">
        <v>4.9449399999999997E-8</v>
      </c>
      <c r="D41" s="36">
        <f>lnq_iC8!X19</f>
        <v>2.3135042909759062E-3</v>
      </c>
      <c r="E41" s="36">
        <f t="shared" si="4"/>
        <v>2.9076121928985192E-8</v>
      </c>
      <c r="F41" s="36">
        <f t="shared" si="5"/>
        <v>3.9834923237119955E-3</v>
      </c>
      <c r="G41" s="36">
        <f t="shared" si="2"/>
        <v>3.9994239985093267E-3</v>
      </c>
      <c r="H41" s="36">
        <f t="shared" si="6"/>
        <v>9.1697825950717321E-2</v>
      </c>
    </row>
    <row r="42" spans="1:13" x14ac:dyDescent="0.3">
      <c r="A42" s="36" t="s">
        <v>58</v>
      </c>
      <c r="B42" s="36">
        <v>1.3458000000000001E-5</v>
      </c>
      <c r="C42" s="36">
        <v>3.3042300000000002E-8</v>
      </c>
      <c r="D42" s="36">
        <f>lnq_iC8!X24</f>
        <v>2.3181937360779745E-4</v>
      </c>
      <c r="E42" s="36">
        <f t="shared" si="4"/>
        <v>3.1198251300137382E-9</v>
      </c>
      <c r="F42" s="36">
        <f t="shared" si="5"/>
        <v>4.2742286908435922E-4</v>
      </c>
      <c r="G42" s="36">
        <f t="shared" si="2"/>
        <v>4.2760563751278156E-4</v>
      </c>
      <c r="H42" s="36">
        <f t="shared" si="6"/>
        <v>9.8040386162625368E-3</v>
      </c>
    </row>
    <row r="43" spans="1:13" x14ac:dyDescent="0.3">
      <c r="D43" s="57" t="s">
        <v>171</v>
      </c>
      <c r="E43" s="57">
        <f>SUM(E25:E42)</f>
        <v>7.2991534980267688E-6</v>
      </c>
    </row>
    <row r="44" spans="1:13" x14ac:dyDescent="0.3">
      <c r="A44" s="58" t="s">
        <v>174</v>
      </c>
      <c r="I44" s="69"/>
      <c r="J44" s="69"/>
      <c r="K44" s="69"/>
      <c r="L44" s="69"/>
      <c r="M44" s="69"/>
    </row>
    <row r="45" spans="1:13" x14ac:dyDescent="0.3">
      <c r="B45" s="36" t="s">
        <v>205</v>
      </c>
      <c r="C45" s="36" t="s">
        <v>78</v>
      </c>
      <c r="D45" s="36" t="s">
        <v>73</v>
      </c>
      <c r="E45" s="36" t="s">
        <v>79</v>
      </c>
      <c r="F45" s="36" t="s">
        <v>80</v>
      </c>
      <c r="G45" s="36" t="s">
        <v>74</v>
      </c>
      <c r="H45" s="36" t="s">
        <v>75</v>
      </c>
    </row>
    <row r="46" spans="1:13" x14ac:dyDescent="0.3">
      <c r="A46" s="36" t="s">
        <v>41</v>
      </c>
      <c r="B46" s="36">
        <v>5.9283800000000001E-6</v>
      </c>
      <c r="C46" s="36">
        <v>1.7802E-8</v>
      </c>
      <c r="D46" s="36">
        <f>lnq_iC8!X7</f>
        <v>0.11722488119523539</v>
      </c>
      <c r="E46" s="36">
        <f t="shared" ref="E46:E63" si="7">D46*B46</f>
        <v>6.9495364118020953E-7</v>
      </c>
      <c r="F46" s="36">
        <f t="shared" ref="F46:F63" si="8">E46/$E$64</f>
        <v>0.24383529145915234</v>
      </c>
      <c r="G46" s="36">
        <f t="shared" si="2"/>
        <v>0.32246319975667109</v>
      </c>
      <c r="H46" s="36">
        <f>G46/$G$46</f>
        <v>1</v>
      </c>
    </row>
    <row r="47" spans="1:13" x14ac:dyDescent="0.3">
      <c r="A47" s="36" t="s">
        <v>42</v>
      </c>
      <c r="B47" s="36">
        <v>4.2030299999999998E-6</v>
      </c>
      <c r="C47" s="36">
        <v>2.4137400000000001E-8</v>
      </c>
      <c r="D47" s="36">
        <f>lnq_iC8!X8</f>
        <v>0.15405130096768602</v>
      </c>
      <c r="E47" s="36">
        <f t="shared" si="7"/>
        <v>6.4748223950621335E-7</v>
      </c>
      <c r="F47" s="36">
        <f t="shared" si="8"/>
        <v>0.22717921200686586</v>
      </c>
      <c r="G47" s="36">
        <f t="shared" si="2"/>
        <v>0.29396105220824387</v>
      </c>
      <c r="H47" s="36">
        <f t="shared" ref="H47:H63" si="9">G47/$G$46</f>
        <v>0.91161116192503588</v>
      </c>
    </row>
    <row r="48" spans="1:13" x14ac:dyDescent="0.3">
      <c r="A48" s="36" t="s">
        <v>43</v>
      </c>
      <c r="B48" s="36">
        <v>3.0678999999999999E-6</v>
      </c>
      <c r="C48" s="36">
        <v>7.2261000000000001E-9</v>
      </c>
      <c r="D48" s="36">
        <f>lnq_iC8!X9</f>
        <v>0.20099658909260479</v>
      </c>
      <c r="E48" s="36">
        <f t="shared" si="7"/>
        <v>6.1663743567720221E-7</v>
      </c>
      <c r="F48" s="36">
        <f t="shared" si="8"/>
        <v>0.21635683295022168</v>
      </c>
      <c r="G48" s="36">
        <f t="shared" si="2"/>
        <v>0.27609100933624081</v>
      </c>
      <c r="H48" s="36">
        <f t="shared" si="9"/>
        <v>0.85619385264606174</v>
      </c>
    </row>
    <row r="49" spans="1:8" x14ac:dyDescent="0.3">
      <c r="A49" s="36" t="s">
        <v>44</v>
      </c>
      <c r="B49" s="36">
        <v>2.3229900000000002E-6</v>
      </c>
      <c r="C49" s="36">
        <v>8.4966499999999992E-9</v>
      </c>
      <c r="D49" s="36">
        <f>lnq_iC8!X10</f>
        <v>8.4823945529248559E-2</v>
      </c>
      <c r="E49" s="36">
        <f t="shared" si="7"/>
        <v>1.9704517722498914E-7</v>
      </c>
      <c r="F49" s="36">
        <f t="shared" si="8"/>
        <v>6.913636445976476E-2</v>
      </c>
      <c r="G49" s="36">
        <f t="shared" si="2"/>
        <v>7.4271205598917658E-2</v>
      </c>
      <c r="H49" s="36">
        <f t="shared" si="9"/>
        <v>0.23032459410860617</v>
      </c>
    </row>
    <row r="50" spans="1:8" x14ac:dyDescent="0.3">
      <c r="A50" s="36" t="s">
        <v>45</v>
      </c>
      <c r="B50" s="36">
        <v>1.1293600000000001E-6</v>
      </c>
      <c r="C50" s="36">
        <v>5.81215E-9</v>
      </c>
      <c r="D50" s="36">
        <f>lnq_iC8!X12</f>
        <v>4.0160978034377154E-2</v>
      </c>
      <c r="E50" s="36">
        <f t="shared" si="7"/>
        <v>4.5356202152904188E-8</v>
      </c>
      <c r="F50" s="36">
        <f t="shared" si="8"/>
        <v>1.5913928809196329E-2</v>
      </c>
      <c r="G50" s="36">
        <f t="shared" si="2"/>
        <v>1.6171277365951853E-2</v>
      </c>
      <c r="H50" s="36">
        <f t="shared" si="9"/>
        <v>5.014921819964141E-2</v>
      </c>
    </row>
    <row r="51" spans="1:8" x14ac:dyDescent="0.3">
      <c r="A51" s="36" t="s">
        <v>46</v>
      </c>
      <c r="B51" s="36">
        <v>1.56572E-6</v>
      </c>
      <c r="C51" s="36">
        <v>8.8153400000000007E-9</v>
      </c>
      <c r="D51" s="36">
        <f>lnq_iC8!X13</f>
        <v>5.9638694826858796E-2</v>
      </c>
      <c r="E51" s="36">
        <f t="shared" si="7"/>
        <v>9.3377497264309358E-8</v>
      </c>
      <c r="F51" s="36">
        <f t="shared" si="8"/>
        <v>3.2762946924778935E-2</v>
      </c>
      <c r="G51" s="36">
        <f t="shared" si="2"/>
        <v>3.3872716952491472E-2</v>
      </c>
      <c r="H51" s="36">
        <f t="shared" si="9"/>
        <v>0.10504366693021601</v>
      </c>
    </row>
    <row r="52" spans="1:8" x14ac:dyDescent="0.3">
      <c r="A52" s="36" t="s">
        <v>47</v>
      </c>
      <c r="B52" s="36">
        <v>1.9775300000000001E-6</v>
      </c>
      <c r="C52" s="36">
        <v>7.3643100000000002E-9</v>
      </c>
      <c r="D52" s="36">
        <f>lnq_iC8!X14</f>
        <v>0.10373887175590862</v>
      </c>
      <c r="E52" s="36">
        <f t="shared" si="7"/>
        <v>2.0514673106346199E-7</v>
      </c>
      <c r="F52" s="36">
        <f t="shared" si="8"/>
        <v>7.1978920602245325E-2</v>
      </c>
      <c r="G52" s="36">
        <f t="shared" si="2"/>
        <v>7.7561730223796768E-2</v>
      </c>
      <c r="H52" s="36">
        <f t="shared" si="9"/>
        <v>0.24052893565009717</v>
      </c>
    </row>
    <row r="53" spans="1:8" x14ac:dyDescent="0.3">
      <c r="A53" s="36" t="s">
        <v>48</v>
      </c>
      <c r="B53" s="36">
        <v>2.8039299999999999E-6</v>
      </c>
      <c r="C53" s="36">
        <v>4.1250300000000002E-9</v>
      </c>
      <c r="D53" s="36">
        <f>lnq_iC8!X15</f>
        <v>6.1821478826932133E-2</v>
      </c>
      <c r="E53" s="36">
        <f t="shared" si="7"/>
        <v>1.7334309912719982E-7</v>
      </c>
      <c r="F53" s="36">
        <f t="shared" si="8"/>
        <v>6.0820121794502746E-2</v>
      </c>
      <c r="G53" s="36">
        <f t="shared" si="2"/>
        <v>6.4758757300797928E-2</v>
      </c>
      <c r="H53" s="36">
        <f t="shared" si="9"/>
        <v>0.20082526424616676</v>
      </c>
    </row>
    <row r="54" spans="1:8" x14ac:dyDescent="0.3">
      <c r="A54" s="36" t="s">
        <v>49</v>
      </c>
      <c r="B54" s="36">
        <v>6.1325100000000004E-7</v>
      </c>
      <c r="C54" s="36">
        <v>3.07717E-9</v>
      </c>
      <c r="D54" s="36">
        <f>lnq_iC8!X16</f>
        <v>3.8465445761276106E-2</v>
      </c>
      <c r="E54" s="36">
        <f t="shared" si="7"/>
        <v>2.3588973078548335E-8</v>
      </c>
      <c r="F54" s="36">
        <f t="shared" si="8"/>
        <v>8.2765580104909708E-3</v>
      </c>
      <c r="G54" s="36">
        <f t="shared" si="2"/>
        <v>8.3456311105112764E-3</v>
      </c>
      <c r="H54" s="36">
        <f t="shared" si="9"/>
        <v>2.5880879172596571E-2</v>
      </c>
    </row>
    <row r="55" spans="1:8" x14ac:dyDescent="0.3">
      <c r="A55" s="36" t="s">
        <v>50</v>
      </c>
      <c r="B55" s="36">
        <v>1.39201E-6</v>
      </c>
      <c r="C55" s="36">
        <v>7.7189000000000007E-9</v>
      </c>
      <c r="D55" s="36">
        <f>lnq_iC8!X17</f>
        <v>3.2369554782943448E-2</v>
      </c>
      <c r="E55" s="36">
        <f t="shared" si="7"/>
        <v>4.5058743953405112E-8</v>
      </c>
      <c r="F55" s="36">
        <f t="shared" si="8"/>
        <v>1.5809560974460481E-2</v>
      </c>
      <c r="G55" s="36">
        <f t="shared" si="2"/>
        <v>1.6063518144022761E-2</v>
      </c>
      <c r="H55" s="36">
        <f t="shared" si="9"/>
        <v>4.9815042944882398E-2</v>
      </c>
    </row>
    <row r="56" spans="1:8" x14ac:dyDescent="0.3">
      <c r="A56" s="36" t="s">
        <v>51</v>
      </c>
      <c r="B56" s="36">
        <v>1.4357300000000001E-6</v>
      </c>
      <c r="C56" s="36">
        <v>6.85124E-9</v>
      </c>
      <c r="D56" s="36">
        <f>lnq_iC8!X11</f>
        <v>5.8787315243834973E-2</v>
      </c>
      <c r="E56" s="36">
        <f t="shared" si="7"/>
        <v>8.4402712115031183E-8</v>
      </c>
      <c r="F56" s="36">
        <f t="shared" si="8"/>
        <v>2.9614003998253504E-2</v>
      </c>
      <c r="G56" s="36">
        <f t="shared" si="2"/>
        <v>3.0517756975338921E-2</v>
      </c>
      <c r="H56" s="36">
        <f t="shared" si="9"/>
        <v>9.4639503045207782E-2</v>
      </c>
    </row>
    <row r="57" spans="1:8" x14ac:dyDescent="0.3">
      <c r="A57" s="36" t="s">
        <v>56</v>
      </c>
      <c r="B57" s="36">
        <v>4.3693900000000002E-7</v>
      </c>
      <c r="C57" s="36">
        <v>4.6720700000000004E-9</v>
      </c>
      <c r="D57" s="36">
        <f>lnq_iC8!X20</f>
        <v>6.2393745918784497E-3</v>
      </c>
      <c r="E57" s="36">
        <f t="shared" si="7"/>
        <v>2.7262260948007782E-9</v>
      </c>
      <c r="F57" s="36">
        <f t="shared" si="8"/>
        <v>9.5653881787046715E-4</v>
      </c>
      <c r="G57" s="36">
        <f t="shared" si="2"/>
        <v>9.5745466041950939E-4</v>
      </c>
      <c r="H57" s="36">
        <f t="shared" si="9"/>
        <v>2.9691904724073919E-3</v>
      </c>
    </row>
    <row r="58" spans="1:8" x14ac:dyDescent="0.3">
      <c r="A58" s="36" t="s">
        <v>57</v>
      </c>
      <c r="B58" s="36">
        <v>5.8374300000000004E-7</v>
      </c>
      <c r="C58" s="36">
        <v>4.4577800000000003E-9</v>
      </c>
      <c r="D58" s="36">
        <f>lnq_iC8!X21</f>
        <v>1.1578564419906196E-2</v>
      </c>
      <c r="E58" s="36">
        <f t="shared" si="7"/>
        <v>6.7589059301693028E-9</v>
      </c>
      <c r="F58" s="36">
        <f t="shared" si="8"/>
        <v>2.3714672458280766E-3</v>
      </c>
      <c r="G58" s="36">
        <f t="shared" si="2"/>
        <v>2.3771044712214899E-3</v>
      </c>
      <c r="H58" s="36">
        <f t="shared" si="9"/>
        <v>7.3717077577076682E-3</v>
      </c>
    </row>
    <row r="59" spans="1:8" x14ac:dyDescent="0.3">
      <c r="A59" s="36" t="s">
        <v>52</v>
      </c>
      <c r="B59" s="36">
        <v>3.2019600000000002E-7</v>
      </c>
      <c r="C59" s="36">
        <v>3.4957500000000001E-9</v>
      </c>
      <c r="D59" s="36">
        <f>lnq_iC8!X22</f>
        <v>5.6826614909164259E-3</v>
      </c>
      <c r="E59" s="36">
        <f t="shared" si="7"/>
        <v>1.819565478745476E-9</v>
      </c>
      <c r="F59" s="36">
        <f t="shared" si="8"/>
        <v>6.384228422567043E-4</v>
      </c>
      <c r="G59" s="36">
        <f t="shared" si="2"/>
        <v>6.3883068635921052E-4</v>
      </c>
      <c r="H59" s="36">
        <f t="shared" si="9"/>
        <v>1.9810964067877158E-3</v>
      </c>
    </row>
    <row r="60" spans="1:8" x14ac:dyDescent="0.3">
      <c r="A60" s="36" t="s">
        <v>53</v>
      </c>
      <c r="B60" s="36">
        <v>2.65113E-7</v>
      </c>
      <c r="C60" s="36">
        <v>3.74635E-9</v>
      </c>
      <c r="D60" s="36">
        <f>lnq_iC8!X23</f>
        <v>5.6419539178127172E-3</v>
      </c>
      <c r="E60" s="36">
        <f t="shared" si="7"/>
        <v>1.4957553290130828E-9</v>
      </c>
      <c r="F60" s="36">
        <f t="shared" si="8"/>
        <v>5.2480901601163028E-4</v>
      </c>
      <c r="G60" s="36">
        <f t="shared" si="2"/>
        <v>5.2508458513607836E-4</v>
      </c>
      <c r="H60" s="36">
        <f t="shared" si="9"/>
        <v>1.6283550666628137E-3</v>
      </c>
    </row>
    <row r="61" spans="1:8" x14ac:dyDescent="0.3">
      <c r="A61" s="36" t="s">
        <v>54</v>
      </c>
      <c r="B61" s="36">
        <v>5.7245100000000005E-7</v>
      </c>
      <c r="C61" s="36">
        <v>6.9223599999999997E-9</v>
      </c>
      <c r="D61" s="36">
        <f>lnq_iC8!X18</f>
        <v>1.6233065897996359E-2</v>
      </c>
      <c r="E61" s="36">
        <f t="shared" si="7"/>
        <v>9.2926348063739149E-9</v>
      </c>
      <c r="F61" s="36">
        <f t="shared" si="8"/>
        <v>3.2604654212439479E-3</v>
      </c>
      <c r="G61" s="36">
        <f t="shared" si="2"/>
        <v>3.2711308302041937E-3</v>
      </c>
      <c r="H61" s="36">
        <f t="shared" si="9"/>
        <v>1.014419888121364E-2</v>
      </c>
    </row>
    <row r="62" spans="1:8" x14ac:dyDescent="0.3">
      <c r="A62" s="36" t="s">
        <v>55</v>
      </c>
      <c r="B62" s="36">
        <v>6.8767400000000002E-7</v>
      </c>
      <c r="C62" s="36">
        <v>2.9475900000000002E-9</v>
      </c>
      <c r="D62" s="36">
        <f>lnq_iC8!X19</f>
        <v>2.3135042909759062E-3</v>
      </c>
      <c r="E62" s="36">
        <f t="shared" si="7"/>
        <v>1.5909367497925653E-9</v>
      </c>
      <c r="F62" s="36">
        <f t="shared" si="8"/>
        <v>5.5820489755251579E-4</v>
      </c>
      <c r="G62" s="36">
        <f t="shared" si="2"/>
        <v>5.585166642898871E-4</v>
      </c>
      <c r="H62" s="36">
        <f t="shared" si="9"/>
        <v>1.7320322589099799E-3</v>
      </c>
    </row>
    <row r="63" spans="1:8" x14ac:dyDescent="0.3">
      <c r="A63" s="36" t="s">
        <v>58</v>
      </c>
      <c r="B63" s="36">
        <v>7.8066999999999994E-8</v>
      </c>
      <c r="C63" s="36">
        <v>8.6636799999999996E-10</v>
      </c>
      <c r="D63" s="36">
        <f>lnq_iC8!X24</f>
        <v>2.3181937360779745E-4</v>
      </c>
      <c r="E63" s="36">
        <f t="shared" si="7"/>
        <v>1.8097443039439921E-11</v>
      </c>
      <c r="F63" s="36">
        <f t="shared" si="8"/>
        <v>6.3497693035943841E-6</v>
      </c>
      <c r="G63" s="36">
        <f t="shared" si="2"/>
        <v>6.3498096234206142E-6</v>
      </c>
      <c r="H63" s="36">
        <f t="shared" si="9"/>
        <v>1.9691579157597346E-5</v>
      </c>
    </row>
    <row r="64" spans="1:8" x14ac:dyDescent="0.3">
      <c r="D64" s="57" t="s">
        <v>171</v>
      </c>
      <c r="E64" s="57">
        <f>SUM(E46:E63)</f>
        <v>2.8500945741754091E-6</v>
      </c>
    </row>
    <row r="65" spans="1:13" x14ac:dyDescent="0.3">
      <c r="A65" s="58" t="s">
        <v>175</v>
      </c>
      <c r="I65" s="69"/>
      <c r="J65" s="69"/>
      <c r="K65" s="69"/>
      <c r="L65" s="69"/>
      <c r="M65" s="69"/>
    </row>
    <row r="66" spans="1:13" x14ac:dyDescent="0.3">
      <c r="B66" s="36" t="s">
        <v>205</v>
      </c>
      <c r="C66" s="36" t="s">
        <v>78</v>
      </c>
      <c r="D66" s="36" t="s">
        <v>73</v>
      </c>
      <c r="E66" s="36" t="s">
        <v>79</v>
      </c>
      <c r="F66" s="36" t="s">
        <v>80</v>
      </c>
      <c r="G66" s="36" t="s">
        <v>74</v>
      </c>
      <c r="H66" s="36" t="s">
        <v>75</v>
      </c>
    </row>
    <row r="67" spans="1:13" x14ac:dyDescent="0.3">
      <c r="A67" s="36" t="s">
        <v>41</v>
      </c>
      <c r="B67" s="36">
        <v>6.2992599999999997E-7</v>
      </c>
      <c r="C67" s="36">
        <v>4.0569500000000001E-9</v>
      </c>
      <c r="D67" s="36">
        <f>lnq_iC8!X7</f>
        <v>0.11722488119523539</v>
      </c>
      <c r="E67" s="36">
        <f t="shared" ref="E67:E84" si="10">D67*B67</f>
        <v>7.3843000511789848E-8</v>
      </c>
      <c r="F67" s="36">
        <f t="shared" ref="F67:F84" si="11">E67/$E$85</f>
        <v>0.27941955480107578</v>
      </c>
      <c r="G67" s="36">
        <f t="shared" si="2"/>
        <v>0.38777010486863672</v>
      </c>
      <c r="H67" s="36">
        <f>G67/$G$67</f>
        <v>1</v>
      </c>
    </row>
    <row r="68" spans="1:13" x14ac:dyDescent="0.3">
      <c r="A68" s="36" t="s">
        <v>42</v>
      </c>
      <c r="B68" s="36">
        <v>3.0675299999999999E-7</v>
      </c>
      <c r="C68" s="36">
        <v>4.8047199999999999E-9</v>
      </c>
      <c r="D68" s="36">
        <f>lnq_iC8!X8</f>
        <v>0.15405130096768602</v>
      </c>
      <c r="E68" s="36">
        <f t="shared" si="10"/>
        <v>4.7255698725740588E-8</v>
      </c>
      <c r="F68" s="36">
        <f t="shared" si="11"/>
        <v>0.17881405425355121</v>
      </c>
      <c r="G68" s="36">
        <f t="shared" si="2"/>
        <v>0.21775099194009129</v>
      </c>
      <c r="H68" s="36">
        <f t="shared" ref="H68:H84" si="12">G68/$G$67</f>
        <v>0.5615466205520353</v>
      </c>
    </row>
    <row r="69" spans="1:13" x14ac:dyDescent="0.3">
      <c r="A69" s="36" t="s">
        <v>43</v>
      </c>
      <c r="B69" s="36">
        <v>3.1888099999999998E-7</v>
      </c>
      <c r="C69" s="36">
        <v>4.46922E-9</v>
      </c>
      <c r="D69" s="36">
        <f>lnq_iC8!X9</f>
        <v>0.20099658909260479</v>
      </c>
      <c r="E69" s="36">
        <f t="shared" si="10"/>
        <v>6.4093993326438907E-8</v>
      </c>
      <c r="F69" s="36">
        <f t="shared" si="11"/>
        <v>0.24252962307290443</v>
      </c>
      <c r="G69" s="36">
        <f t="shared" ref="G69:G132" si="13">F69/(1-F69)</f>
        <v>0.3201836407871132</v>
      </c>
      <c r="H69" s="36">
        <f t="shared" si="12"/>
        <v>0.82570481005899232</v>
      </c>
    </row>
    <row r="70" spans="1:13" x14ac:dyDescent="0.3">
      <c r="A70" s="36" t="s">
        <v>44</v>
      </c>
      <c r="B70" s="36">
        <v>3.2211099999999999E-7</v>
      </c>
      <c r="C70" s="36">
        <v>9.8385100000000006E-9</v>
      </c>
      <c r="D70" s="36">
        <f>lnq_iC8!X10</f>
        <v>8.4823945529248559E-2</v>
      </c>
      <c r="E70" s="36">
        <f t="shared" si="10"/>
        <v>2.7322725918371784E-8</v>
      </c>
      <c r="F70" s="36">
        <f t="shared" si="11"/>
        <v>0.10338832196890924</v>
      </c>
      <c r="G70" s="36">
        <f t="shared" si="13"/>
        <v>0.11531003276239299</v>
      </c>
      <c r="H70" s="36">
        <f t="shared" si="12"/>
        <v>0.29736699996885035</v>
      </c>
    </row>
    <row r="71" spans="1:13" x14ac:dyDescent="0.3">
      <c r="A71" s="36" t="s">
        <v>45</v>
      </c>
      <c r="B71" s="36">
        <v>9.6975000000000006E-8</v>
      </c>
      <c r="C71" s="36">
        <v>8.23368E-10</v>
      </c>
      <c r="D71" s="36">
        <f>lnq_iC8!X12</f>
        <v>4.0160978034377154E-2</v>
      </c>
      <c r="E71" s="36">
        <f t="shared" si="10"/>
        <v>3.8946108448837245E-9</v>
      </c>
      <c r="F71" s="36">
        <f t="shared" si="11"/>
        <v>1.4737083012046672E-2</v>
      </c>
      <c r="G71" s="36">
        <f t="shared" si="13"/>
        <v>1.4957513124617945E-2</v>
      </c>
      <c r="H71" s="36">
        <f t="shared" si="12"/>
        <v>3.8573146657824589E-2</v>
      </c>
    </row>
    <row r="72" spans="1:13" x14ac:dyDescent="0.3">
      <c r="A72" s="36" t="s">
        <v>46</v>
      </c>
      <c r="B72" s="36">
        <v>1.3923100000000001E-7</v>
      </c>
      <c r="C72" s="36">
        <v>3.3596800000000001E-9</v>
      </c>
      <c r="D72" s="36">
        <f>lnq_iC8!X13</f>
        <v>5.9638694826858796E-2</v>
      </c>
      <c r="E72" s="36">
        <f t="shared" si="10"/>
        <v>8.303555119438377E-9</v>
      </c>
      <c r="F72" s="36">
        <f t="shared" si="11"/>
        <v>3.1420387290048209E-2</v>
      </c>
      <c r="G72" s="36">
        <f t="shared" si="13"/>
        <v>3.243965377522072E-2</v>
      </c>
      <c r="H72" s="36">
        <f t="shared" si="12"/>
        <v>8.3656922923983967E-2</v>
      </c>
    </row>
    <row r="73" spans="1:13" x14ac:dyDescent="0.3">
      <c r="A73" s="36" t="s">
        <v>47</v>
      </c>
      <c r="B73" s="36">
        <v>1.2016699999999999E-7</v>
      </c>
      <c r="C73" s="36">
        <v>2.8072099999999999E-9</v>
      </c>
      <c r="D73" s="36">
        <f>lnq_iC8!X14</f>
        <v>0.10373887175590862</v>
      </c>
      <c r="E73" s="36">
        <f t="shared" si="10"/>
        <v>1.2465989002292272E-8</v>
      </c>
      <c r="F73" s="36">
        <f t="shared" si="11"/>
        <v>4.7170904121365917E-2</v>
      </c>
      <c r="G73" s="36">
        <f t="shared" si="13"/>
        <v>4.9506154173291829E-2</v>
      </c>
      <c r="H73" s="36">
        <f t="shared" si="12"/>
        <v>0.12766882632703938</v>
      </c>
    </row>
    <row r="74" spans="1:13" x14ac:dyDescent="0.3">
      <c r="A74" s="36" t="s">
        <v>48</v>
      </c>
      <c r="B74" s="36">
        <v>9.1767099999999996E-8</v>
      </c>
      <c r="C74" s="36">
        <v>1.6136499999999999E-9</v>
      </c>
      <c r="D74" s="36">
        <f>lnq_iC8!X15</f>
        <v>6.1821478826932133E-2</v>
      </c>
      <c r="E74" s="36">
        <f t="shared" si="10"/>
        <v>5.6731778296589639E-9</v>
      </c>
      <c r="F74" s="36">
        <f t="shared" si="11"/>
        <v>2.1467123660793643E-2</v>
      </c>
      <c r="G74" s="36">
        <f t="shared" si="13"/>
        <v>2.193807094259765E-2</v>
      </c>
      <c r="H74" s="36">
        <f t="shared" si="12"/>
        <v>5.6574941356114905E-2</v>
      </c>
    </row>
    <row r="75" spans="1:13" x14ac:dyDescent="0.3">
      <c r="A75" s="36" t="s">
        <v>49</v>
      </c>
      <c r="B75" s="36">
        <v>5.4699900000000001E-8</v>
      </c>
      <c r="C75" s="36">
        <v>1.2741600000000001E-9</v>
      </c>
      <c r="D75" s="36">
        <f>lnq_iC8!X16</f>
        <v>3.8465445761276106E-2</v>
      </c>
      <c r="E75" s="36">
        <f t="shared" si="10"/>
        <v>2.1040560365972267E-9</v>
      </c>
      <c r="F75" s="36">
        <f t="shared" si="11"/>
        <v>7.9616808221199802E-3</v>
      </c>
      <c r="G75" s="36">
        <f t="shared" si="13"/>
        <v>8.0255779118673237E-3</v>
      </c>
      <c r="H75" s="36">
        <f t="shared" si="12"/>
        <v>2.0696742247796836E-2</v>
      </c>
    </row>
    <row r="76" spans="1:13" x14ac:dyDescent="0.3">
      <c r="A76" s="36" t="s">
        <v>50</v>
      </c>
      <c r="B76" s="36">
        <v>9.0543099999999998E-8</v>
      </c>
      <c r="C76" s="36">
        <v>3.0681899999999999E-9</v>
      </c>
      <c r="D76" s="36">
        <f>lnq_iC8!X17</f>
        <v>3.2369554782943448E-2</v>
      </c>
      <c r="E76" s="36">
        <f t="shared" si="10"/>
        <v>2.9308398356675269E-9</v>
      </c>
      <c r="F76" s="36">
        <f t="shared" si="11"/>
        <v>1.1090204303720387E-2</v>
      </c>
      <c r="G76" s="36">
        <f t="shared" si="13"/>
        <v>1.1214576245462213E-2</v>
      </c>
      <c r="H76" s="36">
        <f t="shared" si="12"/>
        <v>2.8920682911492957E-2</v>
      </c>
    </row>
    <row r="77" spans="1:13" x14ac:dyDescent="0.3">
      <c r="A77" s="36" t="s">
        <v>51</v>
      </c>
      <c r="B77" s="36">
        <v>2.5610000000000002E-7</v>
      </c>
      <c r="C77" s="36">
        <v>5.61269E-9</v>
      </c>
      <c r="D77" s="36">
        <f>lnq_iC8!X11</f>
        <v>5.8787315243834973E-2</v>
      </c>
      <c r="E77" s="36">
        <f t="shared" si="10"/>
        <v>1.5055431433946139E-8</v>
      </c>
      <c r="F77" s="36">
        <f t="shared" si="11"/>
        <v>5.6969271555259909E-2</v>
      </c>
      <c r="G77" s="36">
        <f t="shared" si="13"/>
        <v>6.0410832687514279E-2</v>
      </c>
      <c r="H77" s="36">
        <f t="shared" si="12"/>
        <v>0.15579033022150948</v>
      </c>
    </row>
    <row r="78" spans="1:13" x14ac:dyDescent="0.3">
      <c r="A78" s="36" t="s">
        <v>56</v>
      </c>
      <c r="B78" s="36">
        <v>1.1970000000000001E-8</v>
      </c>
      <c r="C78" s="36">
        <v>7.9911299999999997E-10</v>
      </c>
      <c r="D78" s="36">
        <f>lnq_iC8!X20</f>
        <v>6.2393745918784497E-3</v>
      </c>
      <c r="E78" s="36">
        <f t="shared" si="10"/>
        <v>7.4685313864785049E-11</v>
      </c>
      <c r="F78" s="36">
        <f t="shared" si="11"/>
        <v>2.8260684161858995E-4</v>
      </c>
      <c r="G78" s="36">
        <f t="shared" si="13"/>
        <v>2.8268673082275527E-4</v>
      </c>
      <c r="H78" s="36">
        <f t="shared" si="12"/>
        <v>7.2900599420504546E-4</v>
      </c>
    </row>
    <row r="79" spans="1:13" x14ac:dyDescent="0.3">
      <c r="A79" s="36" t="s">
        <v>57</v>
      </c>
      <c r="B79" s="36">
        <v>8.1785600000000003E-9</v>
      </c>
      <c r="C79" s="36">
        <v>3.9078199999999998E-10</v>
      </c>
      <c r="D79" s="36">
        <f>lnq_iC8!X21</f>
        <v>1.1578564419906196E-2</v>
      </c>
      <c r="E79" s="36">
        <f t="shared" si="10"/>
        <v>9.4695983822068024E-11</v>
      </c>
      <c r="F79" s="36">
        <f t="shared" si="11"/>
        <v>3.583265774362393E-4</v>
      </c>
      <c r="G79" s="36">
        <f t="shared" si="13"/>
        <v>3.5845502139722143E-4</v>
      </c>
      <c r="H79" s="36">
        <f t="shared" si="12"/>
        <v>9.2440086767043E-4</v>
      </c>
    </row>
    <row r="80" spans="1:13" x14ac:dyDescent="0.3">
      <c r="A80" s="36" t="s">
        <v>52</v>
      </c>
      <c r="B80" s="36">
        <v>9.8731300000000002E-9</v>
      </c>
      <c r="C80" s="36">
        <v>5.8778999999999999E-10</v>
      </c>
      <c r="D80" s="36">
        <f>lnq_iC8!X22</f>
        <v>5.6826614909164259E-3</v>
      </c>
      <c r="E80" s="36">
        <f t="shared" si="10"/>
        <v>5.6105655645811692E-11</v>
      </c>
      <c r="F80" s="36">
        <f t="shared" si="11"/>
        <v>2.1230200850075369E-4</v>
      </c>
      <c r="G80" s="36">
        <f t="shared" si="13"/>
        <v>2.1234709021450551E-4</v>
      </c>
      <c r="H80" s="36">
        <f t="shared" si="12"/>
        <v>5.4761078161618846E-4</v>
      </c>
    </row>
    <row r="81" spans="1:13" x14ac:dyDescent="0.3">
      <c r="A81" s="36" t="s">
        <v>53</v>
      </c>
      <c r="B81" s="36">
        <v>1.7882999999999999E-8</v>
      </c>
      <c r="C81" s="36">
        <v>7.39093E-10</v>
      </c>
      <c r="D81" s="36">
        <f>lnq_iC8!X23</f>
        <v>5.6419539178127172E-3</v>
      </c>
      <c r="E81" s="36">
        <f t="shared" si="10"/>
        <v>1.0089506191224481E-10</v>
      </c>
      <c r="F81" s="36">
        <f t="shared" si="11"/>
        <v>3.817836908813754E-4</v>
      </c>
      <c r="G81" s="36">
        <f t="shared" si="13"/>
        <v>3.8192950533757965E-4</v>
      </c>
      <c r="H81" s="36">
        <f t="shared" si="12"/>
        <v>9.8493798398142192E-4</v>
      </c>
    </row>
    <row r="82" spans="1:13" x14ac:dyDescent="0.3">
      <c r="A82" s="36" t="s">
        <v>54</v>
      </c>
      <c r="B82" s="36">
        <v>5.2390799999999998E-8</v>
      </c>
      <c r="C82" s="36">
        <v>6.2107599999999996E-10</v>
      </c>
      <c r="D82" s="36">
        <f>lnq_iC8!X18</f>
        <v>1.6233065897996359E-2</v>
      </c>
      <c r="E82" s="36">
        <f t="shared" si="10"/>
        <v>8.5046330884874764E-10</v>
      </c>
      <c r="F82" s="36">
        <f t="shared" si="11"/>
        <v>3.2181259900892793E-3</v>
      </c>
      <c r="G82" s="36">
        <f t="shared" si="13"/>
        <v>3.2285157605677754E-3</v>
      </c>
      <c r="H82" s="36">
        <f t="shared" si="12"/>
        <v>8.3258500849659016E-3</v>
      </c>
    </row>
    <row r="83" spans="1:13" x14ac:dyDescent="0.3">
      <c r="A83" s="36" t="s">
        <v>55</v>
      </c>
      <c r="B83" s="36">
        <v>6.5290100000000003E-8</v>
      </c>
      <c r="C83" s="36">
        <v>1.6989899999999999E-9</v>
      </c>
      <c r="D83" s="36">
        <f>lnq_iC8!X19</f>
        <v>2.3135042909759062E-3</v>
      </c>
      <c r="E83" s="36">
        <f t="shared" si="10"/>
        <v>1.5104892650824603E-10</v>
      </c>
      <c r="F83" s="36">
        <f t="shared" si="11"/>
        <v>5.7156431219741483E-4</v>
      </c>
      <c r="G83" s="36">
        <f t="shared" si="13"/>
        <v>5.7189118478910062E-4</v>
      </c>
      <c r="H83" s="36">
        <f t="shared" si="12"/>
        <v>1.4748202030242579E-3</v>
      </c>
    </row>
    <row r="84" spans="1:13" x14ac:dyDescent="0.3">
      <c r="A84" s="36" t="s">
        <v>58</v>
      </c>
      <c r="B84" s="36">
        <v>8.0731200000000008E-9</v>
      </c>
      <c r="C84" s="36">
        <v>3.49207E-10</v>
      </c>
      <c r="D84" s="36">
        <f>lnq_iC8!X24</f>
        <v>2.3181937360779745E-4</v>
      </c>
      <c r="E84" s="36">
        <f t="shared" si="10"/>
        <v>1.8715056214605821E-12</v>
      </c>
      <c r="F84" s="36">
        <f t="shared" si="11"/>
        <v>7.0817174807615531E-6</v>
      </c>
      <c r="G84" s="36">
        <f t="shared" si="13"/>
        <v>7.0817676318391866E-6</v>
      </c>
      <c r="H84" s="36">
        <f t="shared" si="12"/>
        <v>1.8262799382737995E-5</v>
      </c>
    </row>
    <row r="85" spans="1:13" x14ac:dyDescent="0.3">
      <c r="D85" s="57" t="s">
        <v>171</v>
      </c>
      <c r="E85" s="57">
        <f>SUM(E67:E84)</f>
        <v>2.6427284434104878E-7</v>
      </c>
    </row>
    <row r="86" spans="1:13" x14ac:dyDescent="0.3">
      <c r="A86" s="58" t="s">
        <v>176</v>
      </c>
      <c r="I86" s="69"/>
      <c r="J86" s="69"/>
      <c r="K86" s="69"/>
      <c r="L86" s="69"/>
      <c r="M86" s="69"/>
    </row>
    <row r="87" spans="1:13" x14ac:dyDescent="0.3">
      <c r="B87" s="36" t="s">
        <v>205</v>
      </c>
      <c r="C87" s="36" t="s">
        <v>78</v>
      </c>
      <c r="D87" s="36" t="s">
        <v>73</v>
      </c>
      <c r="E87" s="36" t="s">
        <v>79</v>
      </c>
      <c r="F87" s="36" t="s">
        <v>80</v>
      </c>
      <c r="G87" s="36" t="s">
        <v>74</v>
      </c>
      <c r="H87" s="36" t="s">
        <v>75</v>
      </c>
    </row>
    <row r="88" spans="1:13" x14ac:dyDescent="0.3">
      <c r="A88" s="36" t="s">
        <v>41</v>
      </c>
      <c r="B88" s="36">
        <v>1.3681099999999999E-6</v>
      </c>
      <c r="C88" s="36">
        <v>9.2789700000000003E-9</v>
      </c>
      <c r="D88" s="36">
        <f>lnq_iC8!X7</f>
        <v>0.11722488119523539</v>
      </c>
      <c r="E88" s="36">
        <f t="shared" ref="E88:E105" si="14">D88*B88</f>
        <v>1.6037653221201349E-7</v>
      </c>
      <c r="F88" s="36">
        <f t="shared" ref="F88:F105" si="15">E88/$E$106</f>
        <v>0.28993785689044288</v>
      </c>
      <c r="G88" s="36">
        <f t="shared" si="13"/>
        <v>0.40832743965299345</v>
      </c>
      <c r="H88" s="36">
        <f>G88/$G$88</f>
        <v>1</v>
      </c>
    </row>
    <row r="89" spans="1:13" x14ac:dyDescent="0.3">
      <c r="A89" s="36" t="s">
        <v>42</v>
      </c>
      <c r="B89" s="36">
        <v>7.2811499999999995E-7</v>
      </c>
      <c r="C89" s="36">
        <v>5.1340500000000001E-9</v>
      </c>
      <c r="D89" s="36">
        <f>lnq_iC8!X8</f>
        <v>0.15405130096768602</v>
      </c>
      <c r="E89" s="36">
        <f t="shared" si="14"/>
        <v>1.121670630040867E-7</v>
      </c>
      <c r="F89" s="36">
        <f t="shared" si="15"/>
        <v>0.20278202435570594</v>
      </c>
      <c r="G89" s="36">
        <f t="shared" si="13"/>
        <v>0.25436208232989471</v>
      </c>
      <c r="H89" s="36">
        <f t="shared" ref="H89:H105" si="16">G89/$G$88</f>
        <v>0.62293653971934326</v>
      </c>
    </row>
    <row r="90" spans="1:13" x14ac:dyDescent="0.3">
      <c r="A90" s="36" t="s">
        <v>43</v>
      </c>
      <c r="B90" s="36">
        <v>6.2050800000000004E-7</v>
      </c>
      <c r="C90" s="36">
        <v>8.5115099999999997E-9</v>
      </c>
      <c r="D90" s="36">
        <f>lnq_iC8!X9</f>
        <v>0.20099658909260479</v>
      </c>
      <c r="E90" s="36">
        <f t="shared" si="14"/>
        <v>1.2471999150467402E-7</v>
      </c>
      <c r="F90" s="36">
        <f t="shared" si="15"/>
        <v>0.2254759256201867</v>
      </c>
      <c r="G90" s="36">
        <f t="shared" si="13"/>
        <v>0.29111545151224982</v>
      </c>
      <c r="H90" s="36">
        <f t="shared" si="16"/>
        <v>0.71294608993127373</v>
      </c>
    </row>
    <row r="91" spans="1:13" x14ac:dyDescent="0.3">
      <c r="A91" s="36" t="s">
        <v>44</v>
      </c>
      <c r="B91" s="36">
        <v>5.3460000000000004E-7</v>
      </c>
      <c r="C91" s="36">
        <v>5.2034900000000002E-9</v>
      </c>
      <c r="D91" s="36">
        <f>lnq_iC8!X10</f>
        <v>8.4823945529248559E-2</v>
      </c>
      <c r="E91" s="36">
        <f t="shared" si="14"/>
        <v>4.5346881279936283E-8</v>
      </c>
      <c r="F91" s="36">
        <f t="shared" si="15"/>
        <v>8.1980682545180983E-2</v>
      </c>
      <c r="G91" s="36">
        <f t="shared" si="13"/>
        <v>8.930169658354245E-2</v>
      </c>
      <c r="H91" s="36">
        <f t="shared" si="16"/>
        <v>0.21870118907373257</v>
      </c>
    </row>
    <row r="92" spans="1:13" x14ac:dyDescent="0.3">
      <c r="A92" s="36" t="s">
        <v>45</v>
      </c>
      <c r="B92" s="36">
        <v>5.3590099999999995E-7</v>
      </c>
      <c r="C92" s="36">
        <v>8.9131799999999996E-9</v>
      </c>
      <c r="D92" s="36">
        <f>lnq_iC8!X12</f>
        <v>4.0160978034377154E-2</v>
      </c>
      <c r="E92" s="36">
        <f t="shared" si="14"/>
        <v>2.1522308289600748E-8</v>
      </c>
      <c r="F92" s="36">
        <f t="shared" si="15"/>
        <v>3.8909258447944031E-2</v>
      </c>
      <c r="G92" s="36">
        <f t="shared" si="13"/>
        <v>4.0484479524909224E-2</v>
      </c>
      <c r="H92" s="36">
        <f t="shared" si="16"/>
        <v>9.9147095182518019E-2</v>
      </c>
    </row>
    <row r="93" spans="1:13" x14ac:dyDescent="0.3">
      <c r="A93" s="36" t="s">
        <v>46</v>
      </c>
      <c r="B93" s="36">
        <v>3.1209599999999999E-7</v>
      </c>
      <c r="C93" s="36">
        <v>9.2369700000000006E-9</v>
      </c>
      <c r="D93" s="36">
        <f>lnq_iC8!X13</f>
        <v>5.9638694826858796E-2</v>
      </c>
      <c r="E93" s="36">
        <f t="shared" si="14"/>
        <v>1.8612998100683321E-8</v>
      </c>
      <c r="F93" s="36">
        <f t="shared" si="15"/>
        <v>3.3649641285944679E-2</v>
      </c>
      <c r="G93" s="36">
        <f t="shared" si="13"/>
        <v>3.4821367822249309E-2</v>
      </c>
      <c r="H93" s="36">
        <f t="shared" si="16"/>
        <v>8.5278050017508863E-2</v>
      </c>
    </row>
    <row r="94" spans="1:13" x14ac:dyDescent="0.3">
      <c r="A94" s="36" t="s">
        <v>47</v>
      </c>
      <c r="B94" s="36">
        <v>8.0916900000000004E-8</v>
      </c>
      <c r="C94" s="36">
        <v>1.27041E-9</v>
      </c>
      <c r="D94" s="36">
        <f>lnq_iC8!X14</f>
        <v>0.10373887175590862</v>
      </c>
      <c r="E94" s="36">
        <f t="shared" si="14"/>
        <v>8.3942279119856821E-9</v>
      </c>
      <c r="F94" s="36">
        <f t="shared" si="15"/>
        <v>1.5175564763014338E-2</v>
      </c>
      <c r="G94" s="36">
        <f t="shared" si="13"/>
        <v>1.5409411281882468E-2</v>
      </c>
      <c r="H94" s="36">
        <f t="shared" si="16"/>
        <v>3.7737878441325812E-2</v>
      </c>
    </row>
    <row r="95" spans="1:13" x14ac:dyDescent="0.3">
      <c r="A95" s="36" t="s">
        <v>48</v>
      </c>
      <c r="B95" s="36">
        <v>3.8890599999999999E-8</v>
      </c>
      <c r="C95" s="36">
        <v>9.2357199999999996E-10</v>
      </c>
      <c r="D95" s="36">
        <f>lnq_iC8!X15</f>
        <v>6.1821478826932133E-2</v>
      </c>
      <c r="E95" s="36">
        <f t="shared" si="14"/>
        <v>2.4042744044666866E-9</v>
      </c>
      <c r="F95" s="36">
        <f t="shared" si="15"/>
        <v>4.3465846192888265E-3</v>
      </c>
      <c r="G95" s="36">
        <f t="shared" si="13"/>
        <v>4.3655598947820702E-3</v>
      </c>
      <c r="H95" s="36">
        <f t="shared" si="16"/>
        <v>1.0691321402480393E-2</v>
      </c>
    </row>
    <row r="96" spans="1:13" x14ac:dyDescent="0.3">
      <c r="A96" s="36" t="s">
        <v>49</v>
      </c>
      <c r="B96" s="36">
        <v>4.4667999999999997E-7</v>
      </c>
      <c r="C96" s="36">
        <v>5.93007E-9</v>
      </c>
      <c r="D96" s="36">
        <f>lnq_iC8!X16</f>
        <v>3.8465445761276106E-2</v>
      </c>
      <c r="E96" s="36">
        <f t="shared" si="14"/>
        <v>1.7181745312646809E-8</v>
      </c>
      <c r="F96" s="36">
        <f t="shared" si="15"/>
        <v>3.1062140731417207E-2</v>
      </c>
      <c r="G96" s="36">
        <f t="shared" si="13"/>
        <v>3.2057928621826097E-2</v>
      </c>
      <c r="H96" s="36">
        <f t="shared" si="16"/>
        <v>7.8510346130717307E-2</v>
      </c>
    </row>
    <row r="97" spans="1:13" x14ac:dyDescent="0.3">
      <c r="A97" s="36" t="s">
        <v>50</v>
      </c>
      <c r="B97" s="36">
        <v>1.47697E-7</v>
      </c>
      <c r="C97" s="36">
        <v>3.74724E-9</v>
      </c>
      <c r="D97" s="36">
        <f>lnq_iC8!X17</f>
        <v>3.2369554782943448E-2</v>
      </c>
      <c r="E97" s="36">
        <f t="shared" si="14"/>
        <v>4.7808861327763982E-9</v>
      </c>
      <c r="F97" s="36">
        <f t="shared" si="15"/>
        <v>8.6431590723133975E-3</v>
      </c>
      <c r="G97" s="36">
        <f t="shared" si="13"/>
        <v>8.7185145807087468E-3</v>
      </c>
      <c r="H97" s="36">
        <f t="shared" si="16"/>
        <v>2.1351772460155877E-2</v>
      </c>
    </row>
    <row r="98" spans="1:13" x14ac:dyDescent="0.3">
      <c r="A98" s="36" t="s">
        <v>51</v>
      </c>
      <c r="B98" s="36">
        <v>5.68372E-7</v>
      </c>
      <c r="C98" s="36">
        <v>1.38176E-8</v>
      </c>
      <c r="D98" s="36">
        <f>lnq_iC8!X11</f>
        <v>5.8787315243834973E-2</v>
      </c>
      <c r="E98" s="36">
        <f t="shared" si="14"/>
        <v>3.3413063939768973E-8</v>
      </c>
      <c r="F98" s="36">
        <f t="shared" si="15"/>
        <v>6.0406045804962644E-2</v>
      </c>
      <c r="G98" s="36">
        <f t="shared" si="13"/>
        <v>6.4289521590965654E-2</v>
      </c>
      <c r="H98" s="36">
        <f t="shared" si="16"/>
        <v>0.15744599884249869</v>
      </c>
    </row>
    <row r="99" spans="1:13" x14ac:dyDescent="0.3">
      <c r="A99" s="36" t="s">
        <v>56</v>
      </c>
      <c r="B99" s="36">
        <v>6.0102799999999995E-8</v>
      </c>
      <c r="C99" s="36">
        <v>4.9965100000000002E-9</v>
      </c>
      <c r="D99" s="36">
        <f>lnq_iC8!X20</f>
        <v>6.2393745918784497E-3</v>
      </c>
      <c r="E99" s="36">
        <f t="shared" si="14"/>
        <v>3.7500388322075206E-10</v>
      </c>
      <c r="F99" s="36">
        <f t="shared" si="15"/>
        <v>6.7795344323122962E-4</v>
      </c>
      <c r="G99" s="36">
        <f t="shared" si="13"/>
        <v>6.7841337591536557E-4</v>
      </c>
      <c r="H99" s="36">
        <f t="shared" si="16"/>
        <v>1.6614444929096554E-3</v>
      </c>
    </row>
    <row r="100" spans="1:13" x14ac:dyDescent="0.3">
      <c r="A100" s="36" t="s">
        <v>57</v>
      </c>
      <c r="B100" s="36">
        <v>1.9037200000000001E-9</v>
      </c>
      <c r="C100" s="36">
        <v>2.11317E-10</v>
      </c>
      <c r="D100" s="36">
        <f>lnq_iC8!X21</f>
        <v>1.1578564419906196E-2</v>
      </c>
      <c r="E100" s="36">
        <f t="shared" si="14"/>
        <v>2.2042344657463825E-11</v>
      </c>
      <c r="F100" s="36">
        <f t="shared" si="15"/>
        <v>3.9849409902297628E-5</v>
      </c>
      <c r="G100" s="36">
        <f t="shared" si="13"/>
        <v>3.98509979410496E-5</v>
      </c>
      <c r="H100" s="36">
        <f t="shared" si="16"/>
        <v>9.7595689319620403E-5</v>
      </c>
    </row>
    <row r="101" spans="1:13" x14ac:dyDescent="0.3">
      <c r="A101" s="36" t="s">
        <v>52</v>
      </c>
      <c r="B101" s="36">
        <v>4.0365999999999999E-8</v>
      </c>
      <c r="C101" s="36">
        <v>9.67221E-10</v>
      </c>
      <c r="D101" s="36">
        <f>lnq_iC8!X22</f>
        <v>5.6826614909164259E-3</v>
      </c>
      <c r="E101" s="36">
        <f t="shared" si="14"/>
        <v>2.2938631374233244E-10</v>
      </c>
      <c r="F101" s="36">
        <f t="shared" si="15"/>
        <v>4.1469768231756693E-4</v>
      </c>
      <c r="G101" s="36">
        <f t="shared" si="13"/>
        <v>4.1486972783216265E-4</v>
      </c>
      <c r="H101" s="36">
        <f t="shared" si="16"/>
        <v>1.016022161490614E-3</v>
      </c>
    </row>
    <row r="102" spans="1:13" x14ac:dyDescent="0.3">
      <c r="A102" s="36" t="s">
        <v>53</v>
      </c>
      <c r="B102" s="36">
        <v>1.2663099999999999E-9</v>
      </c>
      <c r="C102" s="36">
        <v>2.71422E-11</v>
      </c>
      <c r="D102" s="36">
        <f>lnq_iC8!X23</f>
        <v>5.6419539178127172E-3</v>
      </c>
      <c r="E102" s="36">
        <f t="shared" si="14"/>
        <v>7.1444626656654218E-12</v>
      </c>
      <c r="F102" s="36">
        <f t="shared" si="15"/>
        <v>1.2916167754384483E-5</v>
      </c>
      <c r="G102" s="36">
        <f t="shared" si="13"/>
        <v>1.291633458392874E-5</v>
      </c>
      <c r="H102" s="36">
        <f t="shared" si="16"/>
        <v>3.1632296362216938E-5</v>
      </c>
    </row>
    <row r="103" spans="1:13" x14ac:dyDescent="0.3">
      <c r="A103" s="36" t="s">
        <v>54</v>
      </c>
      <c r="B103" s="36">
        <v>1.76899E-7</v>
      </c>
      <c r="C103" s="36">
        <v>4.3627299999999999E-9</v>
      </c>
      <c r="D103" s="36">
        <f>lnq_iC8!X18</f>
        <v>1.6233065897996359E-2</v>
      </c>
      <c r="E103" s="36">
        <f t="shared" si="14"/>
        <v>2.8716131242896582E-9</v>
      </c>
      <c r="F103" s="36">
        <f t="shared" si="15"/>
        <v>5.1914662550151137E-3</v>
      </c>
      <c r="G103" s="36">
        <f t="shared" si="13"/>
        <v>5.218558223934501E-3</v>
      </c>
      <c r="H103" s="36">
        <f t="shared" si="16"/>
        <v>1.2780327054114604E-2</v>
      </c>
    </row>
    <row r="104" spans="1:13" x14ac:dyDescent="0.3">
      <c r="A104" s="36" t="s">
        <v>55</v>
      </c>
      <c r="B104" s="36">
        <v>3.0912400000000001E-7</v>
      </c>
      <c r="C104" s="36">
        <v>1.2284099999999999E-9</v>
      </c>
      <c r="D104" s="36">
        <f>lnq_iC8!X19</f>
        <v>2.3135042909759062E-3</v>
      </c>
      <c r="E104" s="36">
        <f t="shared" si="14"/>
        <v>7.1515970044363604E-10</v>
      </c>
      <c r="F104" s="36">
        <f t="shared" si="15"/>
        <v>1.2929065619583626E-3</v>
      </c>
      <c r="G104" s="36">
        <f t="shared" si="13"/>
        <v>1.2945803333663541E-3</v>
      </c>
      <c r="H104" s="36">
        <f t="shared" si="16"/>
        <v>3.1704465770571772E-3</v>
      </c>
    </row>
    <row r="105" spans="1:13" x14ac:dyDescent="0.3">
      <c r="A105" s="36" t="s">
        <v>58</v>
      </c>
      <c r="B105" s="36">
        <v>3.16477E-9</v>
      </c>
      <c r="C105" s="36">
        <v>3.6648299999999998E-11</v>
      </c>
      <c r="D105" s="36">
        <f>lnq_iC8!X24</f>
        <v>2.3181937360779745E-4</v>
      </c>
      <c r="E105" s="36">
        <f t="shared" si="14"/>
        <v>7.336549990127491E-13</v>
      </c>
      <c r="F105" s="36">
        <f t="shared" si="15"/>
        <v>1.3263434193072199E-6</v>
      </c>
      <c r="G105" s="36">
        <f t="shared" si="13"/>
        <v>1.3263451784964192E-6</v>
      </c>
      <c r="H105" s="36">
        <f t="shared" si="16"/>
        <v>3.2482391573379921E-6</v>
      </c>
    </row>
    <row r="106" spans="1:13" x14ac:dyDescent="0.3">
      <c r="D106" s="57" t="s">
        <v>171</v>
      </c>
      <c r="E106" s="57">
        <f>SUM(E88:E105)</f>
        <v>5.5314105557665771E-7</v>
      </c>
    </row>
    <row r="107" spans="1:13" x14ac:dyDescent="0.3">
      <c r="A107" s="58" t="s">
        <v>177</v>
      </c>
      <c r="I107" s="69"/>
      <c r="J107" s="69"/>
      <c r="K107" s="69"/>
      <c r="L107" s="69"/>
      <c r="M107" s="69"/>
    </row>
    <row r="108" spans="1:13" x14ac:dyDescent="0.3">
      <c r="B108" s="36" t="s">
        <v>205</v>
      </c>
      <c r="C108" s="36" t="s">
        <v>78</v>
      </c>
      <c r="D108" s="36" t="s">
        <v>73</v>
      </c>
      <c r="E108" s="36" t="s">
        <v>79</v>
      </c>
      <c r="F108" s="36" t="s">
        <v>80</v>
      </c>
      <c r="G108" s="36" t="s">
        <v>74</v>
      </c>
      <c r="H108" s="36" t="s">
        <v>75</v>
      </c>
    </row>
    <row r="109" spans="1:13" x14ac:dyDescent="0.3">
      <c r="A109" s="36" t="s">
        <v>41</v>
      </c>
      <c r="B109" s="36">
        <v>4.4491299999999999E-6</v>
      </c>
      <c r="C109" s="36">
        <v>2.9843200000000002E-8</v>
      </c>
      <c r="D109" s="36">
        <f>lnq_iC8!X7</f>
        <v>0.11722488119523539</v>
      </c>
      <c r="E109" s="36">
        <f t="shared" ref="E109:E126" si="17">D109*B109</f>
        <v>5.2154873567215757E-7</v>
      </c>
      <c r="F109" s="36">
        <f t="shared" ref="F109:F126" si="18">E109/$E$127</f>
        <v>0.78351327619386224</v>
      </c>
      <c r="G109" s="36">
        <f t="shared" si="13"/>
        <v>3.6192209037977427</v>
      </c>
      <c r="H109" s="36">
        <f>G109/$G$109</f>
        <v>1</v>
      </c>
    </row>
    <row r="110" spans="1:13" x14ac:dyDescent="0.3">
      <c r="A110" s="36" t="s">
        <v>42</v>
      </c>
      <c r="B110" s="36">
        <v>5.5798299999999995E-7</v>
      </c>
      <c r="C110" s="36">
        <v>7.2571800000000004E-9</v>
      </c>
      <c r="D110" s="36">
        <f>lnq_iC8!X8</f>
        <v>0.15405130096768602</v>
      </c>
      <c r="E110" s="36">
        <f t="shared" si="17"/>
        <v>8.5958007067852335E-8</v>
      </c>
      <c r="F110" s="36">
        <f t="shared" si="18"/>
        <v>0.12913316652187895</v>
      </c>
      <c r="G110" s="36">
        <f t="shared" si="13"/>
        <v>0.14828118554720821</v>
      </c>
      <c r="H110" s="36">
        <f t="shared" ref="H110:H126" si="19">G110/$G$109</f>
        <v>4.0970471128637907E-2</v>
      </c>
    </row>
    <row r="111" spans="1:13" x14ac:dyDescent="0.3">
      <c r="A111" s="36" t="s">
        <v>43</v>
      </c>
      <c r="B111" s="36">
        <v>2.07784E-7</v>
      </c>
      <c r="C111" s="36">
        <v>4.1627299999999997E-9</v>
      </c>
      <c r="D111" s="36">
        <f>lnq_iC8!X9</f>
        <v>0.20099658909260479</v>
      </c>
      <c r="E111" s="36">
        <f t="shared" si="17"/>
        <v>4.1763875268017794E-8</v>
      </c>
      <c r="F111" s="36">
        <f t="shared" si="18"/>
        <v>6.2741117942936853E-2</v>
      </c>
      <c r="G111" s="36">
        <f t="shared" si="13"/>
        <v>6.6941075879947742E-2</v>
      </c>
      <c r="H111" s="36">
        <f t="shared" si="19"/>
        <v>1.8495990617678166E-2</v>
      </c>
    </row>
    <row r="112" spans="1:13" x14ac:dyDescent="0.3">
      <c r="A112" s="36" t="s">
        <v>44</v>
      </c>
      <c r="B112" s="36">
        <v>9.9655899999999997E-8</v>
      </c>
      <c r="C112" s="36">
        <v>2.4708700000000002E-9</v>
      </c>
      <c r="D112" s="36">
        <f>lnq_iC8!X10</f>
        <v>8.4823945529248559E-2</v>
      </c>
      <c r="E112" s="36">
        <f t="shared" si="17"/>
        <v>8.4532066332682407E-9</v>
      </c>
      <c r="F112" s="36">
        <f t="shared" si="18"/>
        <v>1.2699100142654724E-2</v>
      </c>
      <c r="G112" s="36">
        <f t="shared" si="13"/>
        <v>1.2862441576311348E-2</v>
      </c>
      <c r="H112" s="36">
        <f t="shared" si="19"/>
        <v>3.5539255320984836E-3</v>
      </c>
    </row>
    <row r="113" spans="1:13" x14ac:dyDescent="0.3">
      <c r="A113" s="36" t="s">
        <v>45</v>
      </c>
      <c r="B113" s="36">
        <v>2.79759E-8</v>
      </c>
      <c r="C113" s="36">
        <v>7.6423199999999997E-10</v>
      </c>
      <c r="D113" s="36">
        <f>lnq_iC8!X12</f>
        <v>4.0160978034377154E-2</v>
      </c>
      <c r="E113" s="36">
        <f t="shared" si="17"/>
        <v>1.1235395053919318E-9</v>
      </c>
      <c r="F113" s="36">
        <f t="shared" si="18"/>
        <v>1.6878731719449905E-3</v>
      </c>
      <c r="G113" s="36">
        <f t="shared" si="13"/>
        <v>1.6907269045282293E-3</v>
      </c>
      <c r="H113" s="36">
        <f t="shared" si="19"/>
        <v>4.6715217154998898E-4</v>
      </c>
    </row>
    <row r="114" spans="1:13" x14ac:dyDescent="0.3">
      <c r="A114" s="36" t="s">
        <v>46</v>
      </c>
      <c r="B114" s="36">
        <v>1.9104900000000001E-9</v>
      </c>
      <c r="C114" s="36">
        <v>3.1946200000000002E-10</v>
      </c>
      <c r="D114" s="36">
        <f>lnq_iC8!X13</f>
        <v>5.9638694826858796E-2</v>
      </c>
      <c r="E114" s="36">
        <f t="shared" si="17"/>
        <v>1.1393913007976546E-10</v>
      </c>
      <c r="F114" s="36">
        <f t="shared" si="18"/>
        <v>1.7116870388042131E-4</v>
      </c>
      <c r="G114" s="36">
        <f t="shared" si="13"/>
        <v>1.711980076214928E-4</v>
      </c>
      <c r="H114" s="36">
        <f t="shared" si="19"/>
        <v>4.730244772897125E-5</v>
      </c>
    </row>
    <row r="115" spans="1:13" x14ac:dyDescent="0.3">
      <c r="A115" s="36" t="s">
        <v>47</v>
      </c>
      <c r="B115" s="36">
        <v>1.90288E-8</v>
      </c>
      <c r="C115" s="36">
        <v>7.9749300000000003E-10</v>
      </c>
      <c r="D115" s="36">
        <f>lnq_iC8!X14</f>
        <v>0.10373887175590862</v>
      </c>
      <c r="E115" s="36">
        <f t="shared" si="17"/>
        <v>1.9740262428688339E-9</v>
      </c>
      <c r="F115" s="36">
        <f t="shared" si="18"/>
        <v>2.9655440864016433E-3</v>
      </c>
      <c r="G115" s="36">
        <f t="shared" si="13"/>
        <v>2.974364696036777E-3</v>
      </c>
      <c r="H115" s="36">
        <f t="shared" si="19"/>
        <v>8.2182457912853525E-4</v>
      </c>
    </row>
    <row r="116" spans="1:13" x14ac:dyDescent="0.3">
      <c r="A116" s="36" t="s">
        <v>48</v>
      </c>
      <c r="B116" s="36">
        <v>7.1260799999999994E-8</v>
      </c>
      <c r="C116" s="36">
        <v>2.0869100000000002E-9</v>
      </c>
      <c r="D116" s="36">
        <f>lnq_iC8!X15</f>
        <v>6.1821478826932133E-2</v>
      </c>
      <c r="E116" s="36">
        <f t="shared" si="17"/>
        <v>4.4054480383902448E-9</v>
      </c>
      <c r="F116" s="36">
        <f t="shared" si="18"/>
        <v>6.6182252770922243E-3</v>
      </c>
      <c r="G116" s="36">
        <f t="shared" si="13"/>
        <v>6.6623179984737499E-3</v>
      </c>
      <c r="H116" s="36">
        <f t="shared" si="19"/>
        <v>1.8408155168099316E-3</v>
      </c>
    </row>
    <row r="117" spans="1:13" x14ac:dyDescent="0.3">
      <c r="A117" s="36" t="s">
        <v>49</v>
      </c>
      <c r="B117" s="36">
        <v>5.4857400000000001E-9</v>
      </c>
      <c r="C117" s="36">
        <v>2.4723699999999999E-10</v>
      </c>
      <c r="D117" s="36">
        <f>lnq_iC8!X16</f>
        <v>3.8465445761276106E-2</v>
      </c>
      <c r="E117" s="36">
        <f t="shared" si="17"/>
        <v>2.1101143443046279E-10</v>
      </c>
      <c r="F117" s="36">
        <f t="shared" si="18"/>
        <v>3.1699867912038013E-4</v>
      </c>
      <c r="G117" s="36">
        <f t="shared" si="13"/>
        <v>3.1709919914766005E-4</v>
      </c>
      <c r="H117" s="36">
        <f t="shared" si="19"/>
        <v>8.7615320417419005E-5</v>
      </c>
    </row>
    <row r="118" spans="1:13" x14ac:dyDescent="0.3">
      <c r="A118" s="36" t="s">
        <v>50</v>
      </c>
      <c r="B118" s="36">
        <v>1.7159799999999999E-9</v>
      </c>
      <c r="C118" s="36">
        <v>2.23906E-10</v>
      </c>
      <c r="D118" s="36">
        <f>lnq_iC8!X17</f>
        <v>3.2369554782943448E-2</v>
      </c>
      <c r="E118" s="36">
        <f t="shared" si="17"/>
        <v>5.5545508616435294E-11</v>
      </c>
      <c r="F118" s="36">
        <f t="shared" si="18"/>
        <v>8.3445017612456522E-5</v>
      </c>
      <c r="G118" s="36">
        <f t="shared" si="13"/>
        <v>8.3451981264502932E-5</v>
      </c>
      <c r="H118" s="36">
        <f t="shared" si="19"/>
        <v>2.3057996039129471E-5</v>
      </c>
    </row>
    <row r="119" spans="1:13" x14ac:dyDescent="0.3">
      <c r="A119" s="36" t="s">
        <v>51</v>
      </c>
      <c r="B119" s="36">
        <v>2.6805599999999999E-11</v>
      </c>
      <c r="C119" s="36">
        <v>6.4177100000000001E-12</v>
      </c>
      <c r="D119" s="36">
        <f>lnq_iC8!X11</f>
        <v>5.8787315243834973E-2</v>
      </c>
      <c r="E119" s="36">
        <f t="shared" si="17"/>
        <v>1.5758292575001427E-12</v>
      </c>
      <c r="F119" s="36">
        <f t="shared" si="18"/>
        <v>2.3673399239955067E-6</v>
      </c>
      <c r="G119" s="36">
        <f t="shared" si="13"/>
        <v>2.3673455283070898E-6</v>
      </c>
      <c r="H119" s="36">
        <f t="shared" si="19"/>
        <v>6.5410362927086668E-7</v>
      </c>
    </row>
    <row r="120" spans="1:13" x14ac:dyDescent="0.3">
      <c r="A120" s="36" t="s">
        <v>56</v>
      </c>
      <c r="B120" s="36">
        <v>4.0349700000000003E-11</v>
      </c>
      <c r="C120" s="36">
        <v>6.0361100000000002E-12</v>
      </c>
      <c r="D120" s="36">
        <f>lnq_iC8!X20</f>
        <v>6.2393745918784497E-3</v>
      </c>
      <c r="E120" s="36">
        <f t="shared" si="17"/>
        <v>2.517568929699179E-13</v>
      </c>
      <c r="F120" s="36">
        <f t="shared" si="18"/>
        <v>3.7820984794648438E-7</v>
      </c>
      <c r="G120" s="36">
        <f t="shared" si="13"/>
        <v>3.7820999098922756E-7</v>
      </c>
      <c r="H120" s="36">
        <f t="shared" si="19"/>
        <v>1.0450038863125541E-7</v>
      </c>
    </row>
    <row r="121" spans="1:13" x14ac:dyDescent="0.3">
      <c r="A121" s="36" t="s">
        <v>57</v>
      </c>
      <c r="B121" s="36">
        <v>3.7572600000000003E-9</v>
      </c>
      <c r="C121" s="36">
        <v>2.21869E-10</v>
      </c>
      <c r="D121" s="36">
        <f>lnq_iC8!X21</f>
        <v>1.1578564419906196E-2</v>
      </c>
      <c r="E121" s="36">
        <f t="shared" si="17"/>
        <v>4.3503676952336756E-11</v>
      </c>
      <c r="F121" s="36">
        <f t="shared" si="18"/>
        <v>6.5354790691757821E-5</v>
      </c>
      <c r="G121" s="36">
        <f t="shared" si="13"/>
        <v>6.5359062219589001E-5</v>
      </c>
      <c r="H121" s="36">
        <f t="shared" si="19"/>
        <v>1.8058876193770332E-5</v>
      </c>
    </row>
    <row r="122" spans="1:13" x14ac:dyDescent="0.3">
      <c r="A122" s="36" t="s">
        <v>52</v>
      </c>
      <c r="B122" s="36">
        <v>1.02906E-11</v>
      </c>
      <c r="C122" s="36">
        <v>4.03127E-12</v>
      </c>
      <c r="D122" s="36">
        <f>lnq_iC8!X22</f>
        <v>5.6826614909164259E-3</v>
      </c>
      <c r="E122" s="36">
        <f t="shared" si="17"/>
        <v>5.8477996338424574E-14</v>
      </c>
      <c r="F122" s="36">
        <f t="shared" si="18"/>
        <v>8.7850441123823982E-8</v>
      </c>
      <c r="G122" s="36">
        <f t="shared" si="13"/>
        <v>8.7850448841524672E-8</v>
      </c>
      <c r="H122" s="36">
        <f t="shared" si="19"/>
        <v>2.427330388961362E-8</v>
      </c>
    </row>
    <row r="123" spans="1:13" x14ac:dyDescent="0.3">
      <c r="A123" s="36" t="s">
        <v>53</v>
      </c>
      <c r="B123" s="36">
        <v>1.14032E-11</v>
      </c>
      <c r="C123" s="36">
        <v>5.2843100000000001E-12</v>
      </c>
      <c r="D123" s="36">
        <f>lnq_iC8!X23</f>
        <v>5.6419539178127172E-3</v>
      </c>
      <c r="E123" s="36">
        <f t="shared" si="17"/>
        <v>6.4336328915601973E-14</v>
      </c>
      <c r="F123" s="36">
        <f t="shared" si="18"/>
        <v>9.6651308687354599E-8</v>
      </c>
      <c r="G123" s="36">
        <f t="shared" si="13"/>
        <v>9.6651318028830975E-8</v>
      </c>
      <c r="H123" s="36">
        <f t="shared" si="19"/>
        <v>2.6705006574042558E-8</v>
      </c>
    </row>
    <row r="124" spans="1:13" x14ac:dyDescent="0.3">
      <c r="A124" s="36" t="s">
        <v>54</v>
      </c>
      <c r="B124" s="36">
        <v>4.7119599999999996E-13</v>
      </c>
      <c r="C124" s="36">
        <v>2.0561799999999999E-13</v>
      </c>
      <c r="D124" s="36">
        <f>lnq_iC8!X18</f>
        <v>1.6233065897996359E-2</v>
      </c>
      <c r="E124" s="36">
        <f t="shared" si="17"/>
        <v>7.6489557188722913E-15</v>
      </c>
      <c r="F124" s="36">
        <f t="shared" si="18"/>
        <v>1.1490888472832208E-8</v>
      </c>
      <c r="G124" s="36">
        <f t="shared" si="13"/>
        <v>1.1490888604872728E-8</v>
      </c>
      <c r="H124" s="36">
        <f t="shared" si="19"/>
        <v>3.1749619352648632E-9</v>
      </c>
    </row>
    <row r="125" spans="1:13" x14ac:dyDescent="0.3">
      <c r="A125" s="36" t="s">
        <v>55</v>
      </c>
      <c r="B125" s="36">
        <v>5.1442900000000004E-10</v>
      </c>
      <c r="C125" s="36">
        <v>6.9493100000000003E-11</v>
      </c>
      <c r="D125" s="36">
        <f>lnq_iC8!X19</f>
        <v>2.3135042909759062E-3</v>
      </c>
      <c r="E125" s="36">
        <f t="shared" si="17"/>
        <v>1.1901336989024446E-12</v>
      </c>
      <c r="F125" s="36">
        <f t="shared" si="18"/>
        <v>1.7879164299650969E-6</v>
      </c>
      <c r="G125" s="36">
        <f t="shared" si="13"/>
        <v>1.7879196266159728E-6</v>
      </c>
      <c r="H125" s="36">
        <f t="shared" si="19"/>
        <v>4.9400676945136516E-7</v>
      </c>
    </row>
    <row r="126" spans="1:13" x14ac:dyDescent="0.3">
      <c r="A126" s="36" t="s">
        <v>58</v>
      </c>
      <c r="B126" s="36">
        <v>3.7566499999999997E-14</v>
      </c>
      <c r="C126" s="36">
        <v>1.51816E-14</v>
      </c>
      <c r="D126" s="36">
        <f>lnq_iC8!X24</f>
        <v>2.3181937360779745E-4</v>
      </c>
      <c r="E126" s="36">
        <f t="shared" si="17"/>
        <v>8.7086424986373214E-18</v>
      </c>
      <c r="F126" s="36">
        <f t="shared" si="18"/>
        <v>1.3082836844604181E-11</v>
      </c>
      <c r="G126" s="36">
        <f t="shared" si="13"/>
        <v>1.3082836844775342E-11</v>
      </c>
      <c r="H126" s="36">
        <f t="shared" si="19"/>
        <v>3.6148213089306544E-12</v>
      </c>
    </row>
    <row r="127" spans="1:13" x14ac:dyDescent="0.3">
      <c r="D127" s="57" t="s">
        <v>171</v>
      </c>
      <c r="E127" s="57">
        <f>SUM(E109:E126)</f>
        <v>6.6565398636986518E-7</v>
      </c>
    </row>
    <row r="128" spans="1:13" x14ac:dyDescent="0.3">
      <c r="A128" s="58" t="s">
        <v>178</v>
      </c>
      <c r="I128" s="69"/>
      <c r="J128" s="69"/>
      <c r="K128" s="69"/>
      <c r="L128" s="69"/>
      <c r="M128" s="69"/>
    </row>
    <row r="129" spans="1:8" x14ac:dyDescent="0.3">
      <c r="B129" s="36" t="s">
        <v>205</v>
      </c>
      <c r="C129" s="36" t="s">
        <v>78</v>
      </c>
      <c r="D129" s="36" t="s">
        <v>73</v>
      </c>
      <c r="E129" s="36" t="s">
        <v>79</v>
      </c>
      <c r="F129" s="36" t="s">
        <v>80</v>
      </c>
      <c r="G129" s="36" t="s">
        <v>74</v>
      </c>
      <c r="H129" s="36" t="s">
        <v>75</v>
      </c>
    </row>
    <row r="130" spans="1:8" x14ac:dyDescent="0.3">
      <c r="A130" s="36" t="s">
        <v>41</v>
      </c>
      <c r="B130" s="36">
        <v>5.3440300000000004E-6</v>
      </c>
      <c r="C130" s="36">
        <v>1.18908E-8</v>
      </c>
      <c r="D130" s="36">
        <f>lnq_iC8!X7</f>
        <v>0.11722488119523539</v>
      </c>
      <c r="E130" s="36">
        <f t="shared" ref="E130:E147" si="20">D130*B130</f>
        <v>6.2645328185377384E-7</v>
      </c>
      <c r="F130" s="36">
        <f t="shared" ref="F130:F147" si="21">E130/$E$148</f>
        <v>0.43930642480750987</v>
      </c>
      <c r="G130" s="36">
        <f t="shared" si="13"/>
        <v>0.78350536593306386</v>
      </c>
      <c r="H130" s="36">
        <f>G130/$G$130</f>
        <v>1</v>
      </c>
    </row>
    <row r="131" spans="1:8" x14ac:dyDescent="0.3">
      <c r="A131" s="36" t="s">
        <v>42</v>
      </c>
      <c r="B131" s="36">
        <v>2.3640499999999998E-6</v>
      </c>
      <c r="C131" s="36">
        <v>1.9960499999999999E-8</v>
      </c>
      <c r="D131" s="36">
        <f>lnq_iC8!X8</f>
        <v>0.15405130096768602</v>
      </c>
      <c r="E131" s="36">
        <f t="shared" si="20"/>
        <v>3.6418497805265811E-7</v>
      </c>
      <c r="F131" s="36">
        <f t="shared" si="21"/>
        <v>0.25538823933284005</v>
      </c>
      <c r="G131" s="36">
        <f t="shared" si="13"/>
        <v>0.34298174273263743</v>
      </c>
      <c r="H131" s="36">
        <f t="shared" ref="H131:H147" si="22">G131/$G$130</f>
        <v>0.4377528956986606</v>
      </c>
    </row>
    <row r="132" spans="1:8" x14ac:dyDescent="0.3">
      <c r="A132" s="36" t="s">
        <v>43</v>
      </c>
      <c r="B132" s="36">
        <v>1.2892000000000001E-6</v>
      </c>
      <c r="C132" s="36">
        <v>1.9849999999999999E-8</v>
      </c>
      <c r="D132" s="36">
        <f>lnq_iC8!X9</f>
        <v>0.20099658909260479</v>
      </c>
      <c r="E132" s="36">
        <f t="shared" si="20"/>
        <v>2.5912480265818611E-7</v>
      </c>
      <c r="F132" s="36">
        <f t="shared" si="21"/>
        <v>0.18171377488495716</v>
      </c>
      <c r="G132" s="36">
        <f t="shared" si="13"/>
        <v>0.22206627620966002</v>
      </c>
      <c r="H132" s="36">
        <f t="shared" si="22"/>
        <v>0.28342661820216747</v>
      </c>
    </row>
    <row r="133" spans="1:8" x14ac:dyDescent="0.3">
      <c r="A133" s="36" t="s">
        <v>44</v>
      </c>
      <c r="B133" s="36">
        <v>5.79668E-7</v>
      </c>
      <c r="C133" s="36">
        <v>9.9983400000000004E-9</v>
      </c>
      <c r="D133" s="36">
        <f>lnq_iC8!X10</f>
        <v>8.4823945529248559E-2</v>
      </c>
      <c r="E133" s="36">
        <f t="shared" si="20"/>
        <v>4.9169726857048452E-8</v>
      </c>
      <c r="F133" s="36">
        <f t="shared" si="21"/>
        <v>3.4480746673418723E-2</v>
      </c>
      <c r="G133" s="36">
        <f t="shared" ref="G133:G147" si="23">F133/(1-F133)</f>
        <v>3.5712127494733459E-2</v>
      </c>
      <c r="H133" s="36">
        <f t="shared" si="22"/>
        <v>4.5579939905331046E-2</v>
      </c>
    </row>
    <row r="134" spans="1:8" x14ac:dyDescent="0.3">
      <c r="A134" s="36" t="s">
        <v>45</v>
      </c>
      <c r="B134" s="36">
        <v>9.9205900000000003E-8</v>
      </c>
      <c r="C134" s="36">
        <v>1.71821E-9</v>
      </c>
      <c r="D134" s="36">
        <f>lnq_iC8!X12</f>
        <v>4.0160978034377154E-2</v>
      </c>
      <c r="E134" s="36">
        <f t="shared" si="20"/>
        <v>3.9842059707806164E-9</v>
      </c>
      <c r="F134" s="36">
        <f t="shared" si="21"/>
        <v>2.7939629840249081E-3</v>
      </c>
      <c r="G134" s="36">
        <f t="shared" si="23"/>
        <v>2.8017910846042634E-3</v>
      </c>
      <c r="H134" s="36">
        <f t="shared" si="22"/>
        <v>3.5759692357277676E-3</v>
      </c>
    </row>
    <row r="135" spans="1:8" x14ac:dyDescent="0.3">
      <c r="A135" s="36" t="s">
        <v>46</v>
      </c>
      <c r="B135" s="36">
        <v>3.10727E-7</v>
      </c>
      <c r="C135" s="36">
        <v>7.8578300000000004E-9</v>
      </c>
      <c r="D135" s="36">
        <f>lnq_iC8!X13</f>
        <v>5.9638694826858796E-2</v>
      </c>
      <c r="E135" s="36">
        <f t="shared" si="20"/>
        <v>1.8531352727465352E-8</v>
      </c>
      <c r="F135" s="36">
        <f t="shared" si="21"/>
        <v>1.2995290390145889E-2</v>
      </c>
      <c r="G135" s="36">
        <f t="shared" si="23"/>
        <v>1.3166391470697949E-2</v>
      </c>
      <c r="H135" s="36">
        <f t="shared" si="22"/>
        <v>1.6804468792652499E-2</v>
      </c>
    </row>
    <row r="136" spans="1:8" x14ac:dyDescent="0.3">
      <c r="A136" s="36" t="s">
        <v>47</v>
      </c>
      <c r="B136" s="36">
        <v>3.1812300000000002E-7</v>
      </c>
      <c r="C136" s="36">
        <v>3.0723800000000001E-9</v>
      </c>
      <c r="D136" s="36">
        <f>lnq_iC8!X14</f>
        <v>0.10373887175590862</v>
      </c>
      <c r="E136" s="36">
        <f t="shared" si="20"/>
        <v>3.3001721099604921E-8</v>
      </c>
      <c r="F136" s="36">
        <f t="shared" si="21"/>
        <v>2.3142776211277125E-2</v>
      </c>
      <c r="G136" s="36">
        <f t="shared" si="23"/>
        <v>2.3691052947858941E-2</v>
      </c>
      <c r="H136" s="36">
        <f t="shared" si="22"/>
        <v>3.0237256792294779E-2</v>
      </c>
    </row>
    <row r="137" spans="1:8" x14ac:dyDescent="0.3">
      <c r="A137" s="36" t="s">
        <v>48</v>
      </c>
      <c r="B137" s="36">
        <v>9.4408600000000003E-7</v>
      </c>
      <c r="C137" s="36">
        <v>1.4209500000000001E-8</v>
      </c>
      <c r="D137" s="36">
        <f>lnq_iC8!X15</f>
        <v>6.1821478826932133E-2</v>
      </c>
      <c r="E137" s="36">
        <f t="shared" si="20"/>
        <v>5.8364792659803051E-8</v>
      </c>
      <c r="F137" s="36">
        <f t="shared" si="21"/>
        <v>4.0928875529451764E-2</v>
      </c>
      <c r="G137" s="36">
        <f t="shared" si="23"/>
        <v>4.2675537283062719E-2</v>
      </c>
      <c r="H137" s="36">
        <f t="shared" si="22"/>
        <v>5.446744736998848E-2</v>
      </c>
    </row>
    <row r="138" spans="1:8" x14ac:dyDescent="0.3">
      <c r="A138" s="36" t="s">
        <v>49</v>
      </c>
      <c r="B138" s="36">
        <v>3.5882000000000003E-8</v>
      </c>
      <c r="C138" s="36">
        <v>1.3357799999999999E-9</v>
      </c>
      <c r="D138" s="36">
        <f>lnq_iC8!X16</f>
        <v>3.8465445761276106E-2</v>
      </c>
      <c r="E138" s="36">
        <f t="shared" si="20"/>
        <v>1.3802171248061094E-9</v>
      </c>
      <c r="F138" s="36">
        <f t="shared" si="21"/>
        <v>9.6789061230938452E-4</v>
      </c>
      <c r="G138" s="36">
        <f t="shared" si="23"/>
        <v>9.6882833215701872E-4</v>
      </c>
      <c r="H138" s="36">
        <f t="shared" si="22"/>
        <v>1.236530564156707E-3</v>
      </c>
    </row>
    <row r="139" spans="1:8" x14ac:dyDescent="0.3">
      <c r="A139" s="36" t="s">
        <v>50</v>
      </c>
      <c r="B139" s="36">
        <v>2.2583600000000001E-7</v>
      </c>
      <c r="C139" s="36">
        <v>6.8753799999999999E-9</v>
      </c>
      <c r="D139" s="36">
        <f>lnq_iC8!X17</f>
        <v>3.2369554782943448E-2</v>
      </c>
      <c r="E139" s="36">
        <f t="shared" si="20"/>
        <v>7.3102107739608167E-9</v>
      </c>
      <c r="F139" s="36">
        <f t="shared" si="21"/>
        <v>5.1263560312030951E-3</v>
      </c>
      <c r="G139" s="36">
        <f t="shared" si="23"/>
        <v>5.1527709697412362E-3</v>
      </c>
      <c r="H139" s="36">
        <f t="shared" si="22"/>
        <v>6.5765611746703033E-3</v>
      </c>
    </row>
    <row r="140" spans="1:8" x14ac:dyDescent="0.3">
      <c r="A140" s="36" t="s">
        <v>51</v>
      </c>
      <c r="B140" s="36">
        <v>6.2633000000000002E-8</v>
      </c>
      <c r="C140" s="36">
        <v>1.65401E-9</v>
      </c>
      <c r="D140" s="36">
        <f>lnq_iC8!X11</f>
        <v>5.8787315243834973E-2</v>
      </c>
      <c r="E140" s="36">
        <f t="shared" si="20"/>
        <v>3.6820259156671158E-9</v>
      </c>
      <c r="F140" s="36">
        <f t="shared" si="21"/>
        <v>2.5820562967980151E-3</v>
      </c>
      <c r="G140" s="36">
        <f t="shared" si="23"/>
        <v>2.5887405706893399E-3</v>
      </c>
      <c r="H140" s="36">
        <f t="shared" si="22"/>
        <v>3.3040495741933442E-3</v>
      </c>
    </row>
    <row r="141" spans="1:8" x14ac:dyDescent="0.3">
      <c r="A141" s="36" t="s">
        <v>56</v>
      </c>
      <c r="B141" s="36">
        <v>1.4664E-8</v>
      </c>
      <c r="C141" s="36">
        <v>3.67792E-10</v>
      </c>
      <c r="D141" s="36">
        <f>lnq_iC8!X20</f>
        <v>6.2393745918784497E-3</v>
      </c>
      <c r="E141" s="36">
        <f t="shared" si="20"/>
        <v>9.1494189015305588E-11</v>
      </c>
      <c r="F141" s="36">
        <f t="shared" si="21"/>
        <v>6.4161185249179506E-5</v>
      </c>
      <c r="G141" s="36">
        <f t="shared" si="23"/>
        <v>6.4165302171018669E-5</v>
      </c>
      <c r="H141" s="36">
        <f t="shared" si="22"/>
        <v>8.1895166211918985E-5</v>
      </c>
    </row>
    <row r="142" spans="1:8" x14ac:dyDescent="0.3">
      <c r="A142" s="36" t="s">
        <v>57</v>
      </c>
      <c r="B142" s="36">
        <v>2.1431199999999999E-8</v>
      </c>
      <c r="C142" s="36">
        <v>9.6868699999999997E-10</v>
      </c>
      <c r="D142" s="36">
        <f>lnq_iC8!X21</f>
        <v>1.1578564419906196E-2</v>
      </c>
      <c r="E142" s="36">
        <f t="shared" si="20"/>
        <v>2.4814252979589368E-10</v>
      </c>
      <c r="F142" s="36">
        <f t="shared" si="21"/>
        <v>1.7401234978727467E-4</v>
      </c>
      <c r="G142" s="36">
        <f t="shared" si="23"/>
        <v>1.7404263535521601E-4</v>
      </c>
      <c r="H142" s="36">
        <f t="shared" si="22"/>
        <v>2.2213330364106881E-4</v>
      </c>
    </row>
    <row r="143" spans="1:8" x14ac:dyDescent="0.3">
      <c r="A143" s="36" t="s">
        <v>52</v>
      </c>
      <c r="B143" s="36">
        <v>9.0797900000000001E-9</v>
      </c>
      <c r="C143" s="36">
        <v>8.29852E-10</v>
      </c>
      <c r="D143" s="36">
        <f>lnq_iC8!X22</f>
        <v>5.6826614909164259E-3</v>
      </c>
      <c r="E143" s="36">
        <f t="shared" si="20"/>
        <v>5.1597372978608053E-11</v>
      </c>
      <c r="F143" s="36">
        <f t="shared" si="21"/>
        <v>3.6183157003530303E-5</v>
      </c>
      <c r="G143" s="36">
        <f t="shared" si="23"/>
        <v>3.6184466271754501E-5</v>
      </c>
      <c r="H143" s="36">
        <f t="shared" si="22"/>
        <v>4.6182793181847588E-5</v>
      </c>
    </row>
    <row r="144" spans="1:8" x14ac:dyDescent="0.3">
      <c r="A144" s="36" t="s">
        <v>53</v>
      </c>
      <c r="B144" s="36">
        <v>1.47146E-8</v>
      </c>
      <c r="C144" s="36">
        <v>4.5284799999999998E-10</v>
      </c>
      <c r="D144" s="36">
        <f>lnq_iC8!X23</f>
        <v>5.6419539178127172E-3</v>
      </c>
      <c r="E144" s="36">
        <f t="shared" si="20"/>
        <v>8.3019095119047009E-11</v>
      </c>
      <c r="F144" s="36">
        <f t="shared" si="21"/>
        <v>5.8217943658272863E-5</v>
      </c>
      <c r="G144" s="36">
        <f t="shared" si="23"/>
        <v>5.8221333184567911E-5</v>
      </c>
      <c r="H144" s="36">
        <f t="shared" si="22"/>
        <v>7.4308786788247544E-5</v>
      </c>
    </row>
    <row r="145" spans="1:8" x14ac:dyDescent="0.3">
      <c r="A145" s="36" t="s">
        <v>54</v>
      </c>
      <c r="B145" s="36">
        <v>1.2066899999999999E-8</v>
      </c>
      <c r="C145" s="36">
        <v>6.56903E-10</v>
      </c>
      <c r="D145" s="36">
        <f>lnq_iC8!X18</f>
        <v>1.6233065897996359E-2</v>
      </c>
      <c r="E145" s="36">
        <f t="shared" si="20"/>
        <v>1.9588278288453227E-10</v>
      </c>
      <c r="F145" s="36">
        <f t="shared" si="21"/>
        <v>1.3736469665496281E-4</v>
      </c>
      <c r="G145" s="36">
        <f t="shared" si="23"/>
        <v>1.3738356830714869E-4</v>
      </c>
      <c r="H145" s="36">
        <f t="shared" si="22"/>
        <v>1.7534477015807137E-4</v>
      </c>
    </row>
    <row r="146" spans="1:8" x14ac:dyDescent="0.3">
      <c r="A146" s="36" t="s">
        <v>55</v>
      </c>
      <c r="B146" s="36">
        <v>6.3805400000000003E-8</v>
      </c>
      <c r="C146" s="36">
        <v>2.24066E-9</v>
      </c>
      <c r="D146" s="36">
        <f>lnq_iC8!X19</f>
        <v>2.3135042909759062E-3</v>
      </c>
      <c r="E146" s="36">
        <f t="shared" si="20"/>
        <v>1.4761406668743409E-10</v>
      </c>
      <c r="F146" s="36">
        <f t="shared" si="21"/>
        <v>1.0351579242407215E-4</v>
      </c>
      <c r="G146" s="36">
        <f t="shared" si="23"/>
        <v>1.0352650905269363E-4</v>
      </c>
      <c r="H146" s="36">
        <f t="shared" si="22"/>
        <v>1.3213248249985574E-4</v>
      </c>
    </row>
    <row r="147" spans="1:8" x14ac:dyDescent="0.3">
      <c r="A147" s="36" t="s">
        <v>58</v>
      </c>
      <c r="B147" s="36">
        <v>9.2960199999999999E-10</v>
      </c>
      <c r="C147" s="36">
        <v>6.0383400000000001E-11</v>
      </c>
      <c r="D147" s="36">
        <f>lnq_iC8!X24</f>
        <v>2.3181937360779745E-4</v>
      </c>
      <c r="E147" s="36">
        <f t="shared" si="20"/>
        <v>2.1549975334455572E-13</v>
      </c>
      <c r="F147" s="36">
        <f t="shared" si="21"/>
        <v>1.5112128698336819E-7</v>
      </c>
      <c r="G147" s="36">
        <f t="shared" si="23"/>
        <v>1.5112130982101501E-7</v>
      </c>
      <c r="H147" s="36">
        <f t="shared" si="22"/>
        <v>1.9287846183548097E-7</v>
      </c>
    </row>
    <row r="148" spans="1:8" x14ac:dyDescent="0.3">
      <c r="D148" s="57" t="s">
        <v>171</v>
      </c>
      <c r="E148" s="57">
        <f>SUM(E130:E147)</f>
        <v>1.4260052812299883E-6</v>
      </c>
    </row>
    <row r="149" spans="1:8" x14ac:dyDescent="0.3">
      <c r="A149" s="59"/>
      <c r="B149" s="59"/>
      <c r="C149" s="59"/>
      <c r="D149" s="59"/>
      <c r="E149" s="59"/>
      <c r="F149" s="59"/>
      <c r="G149" s="59"/>
      <c r="H149" s="59"/>
    </row>
  </sheetData>
  <mergeCells count="1">
    <mergeCell ref="B1:H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CACC4-790A-4602-9D2E-49F93D6DA801}">
  <dimension ref="A1:E10"/>
  <sheetViews>
    <sheetView workbookViewId="0">
      <selection activeCell="C15" sqref="C15"/>
    </sheetView>
  </sheetViews>
  <sheetFormatPr defaultRowHeight="15.5" x14ac:dyDescent="0.3"/>
  <cols>
    <col min="1" max="1" width="8.796875" style="1"/>
    <col min="2" max="2" width="25.59765625" style="1" bestFit="1" customWidth="1"/>
    <col min="3" max="3" width="22.09765625" style="1" bestFit="1" customWidth="1"/>
    <col min="4" max="4" width="15.3984375" style="1" bestFit="1" customWidth="1"/>
    <col min="5" max="5" width="40" style="1" bestFit="1" customWidth="1"/>
    <col min="6" max="6" width="22.09765625" style="1" bestFit="1" customWidth="1"/>
    <col min="7" max="7" width="15.3984375" style="1" bestFit="1" customWidth="1"/>
    <col min="8" max="9" width="8.796875" style="1"/>
    <col min="10" max="10" width="40" style="1" bestFit="1" customWidth="1"/>
    <col min="11" max="16384" width="8.796875" style="1"/>
  </cols>
  <sheetData>
    <row r="1" spans="1:5" x14ac:dyDescent="0.3">
      <c r="B1" s="1" t="s">
        <v>94</v>
      </c>
      <c r="C1" s="1" t="s">
        <v>93</v>
      </c>
      <c r="D1" s="1" t="s">
        <v>92</v>
      </c>
    </row>
    <row r="2" spans="1:5" x14ac:dyDescent="0.3">
      <c r="A2" s="1" t="s">
        <v>9</v>
      </c>
      <c r="B2" s="1">
        <v>537.29999999999995</v>
      </c>
      <c r="C2" s="60">
        <v>2920000</v>
      </c>
      <c r="D2" s="1">
        <v>0.35099999999999998</v>
      </c>
    </row>
    <row r="3" spans="1:5" x14ac:dyDescent="0.3">
      <c r="A3" s="1" t="s">
        <v>10</v>
      </c>
      <c r="B3" s="1">
        <v>530.5</v>
      </c>
      <c r="C3" s="60">
        <v>2740000</v>
      </c>
      <c r="D3" s="1">
        <v>0.33</v>
      </c>
      <c r="E3" s="1" t="s">
        <v>118</v>
      </c>
    </row>
    <row r="4" spans="1:5" x14ac:dyDescent="0.3">
      <c r="A4" s="1" t="s">
        <v>11</v>
      </c>
      <c r="B4" s="1">
        <v>535.20000000000005</v>
      </c>
      <c r="C4" s="60">
        <v>2810000</v>
      </c>
      <c r="D4" s="1">
        <v>0.32400000000000001</v>
      </c>
      <c r="E4" s="74" t="s">
        <v>96</v>
      </c>
    </row>
    <row r="5" spans="1:5" x14ac:dyDescent="0.3">
      <c r="A5" s="1" t="s">
        <v>16</v>
      </c>
      <c r="B5" s="1">
        <v>540.6</v>
      </c>
      <c r="C5" s="60">
        <v>2890000</v>
      </c>
      <c r="D5" s="1">
        <v>0.311</v>
      </c>
      <c r="E5" s="1" t="s">
        <v>119</v>
      </c>
    </row>
    <row r="6" spans="1:5" x14ac:dyDescent="0.3">
      <c r="A6" s="1" t="s">
        <v>12</v>
      </c>
      <c r="B6" s="1">
        <v>520.5</v>
      </c>
      <c r="C6" s="60">
        <v>2730000</v>
      </c>
      <c r="D6" s="1">
        <v>0.28799999999999998</v>
      </c>
      <c r="E6" s="74" t="s">
        <v>95</v>
      </c>
    </row>
    <row r="7" spans="1:5" x14ac:dyDescent="0.3">
      <c r="A7" s="1" t="s">
        <v>13</v>
      </c>
      <c r="B7" s="1">
        <v>537.29999999999995</v>
      </c>
      <c r="C7" s="60">
        <f>2910000</f>
        <v>2910000</v>
      </c>
      <c r="D7" s="1">
        <v>0.29699999999999999</v>
      </c>
    </row>
    <row r="8" spans="1:5" x14ac:dyDescent="0.3">
      <c r="A8" s="1" t="s">
        <v>14</v>
      </c>
      <c r="B8" s="1">
        <v>519.79999999999995</v>
      </c>
      <c r="C8" s="60">
        <v>2740000</v>
      </c>
      <c r="D8" s="1">
        <v>0.30299999999999999</v>
      </c>
    </row>
    <row r="9" spans="1:5" x14ac:dyDescent="0.3">
      <c r="A9" s="1" t="s">
        <v>15</v>
      </c>
      <c r="B9" s="1">
        <v>536.4</v>
      </c>
      <c r="C9" s="60">
        <v>2950000</v>
      </c>
      <c r="D9" s="1">
        <v>0.26800000000000002</v>
      </c>
    </row>
    <row r="10" spans="1:5" x14ac:dyDescent="0.3">
      <c r="A10" s="1" t="s">
        <v>17</v>
      </c>
      <c r="B10" s="1">
        <v>531.15</v>
      </c>
      <c r="C10" s="60">
        <v>3000000</v>
      </c>
      <c r="D10" s="1">
        <v>0.251</v>
      </c>
    </row>
  </sheetData>
  <hyperlinks>
    <hyperlink ref="E4" r:id="rId1" xr:uid="{BAF08176-8CC2-428D-9F74-5438C85297BB}"/>
    <hyperlink ref="E6" r:id="rId2" xr:uid="{573FC5C9-91DE-440A-9468-072302054F4E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5AFE6-13ED-46CD-B2EB-D606FB17213A}">
  <dimension ref="A1:O23"/>
  <sheetViews>
    <sheetView workbookViewId="0">
      <selection activeCell="P6" sqref="P6"/>
    </sheetView>
  </sheetViews>
  <sheetFormatPr defaultRowHeight="15.5" x14ac:dyDescent="0.3"/>
  <cols>
    <col min="1" max="2" width="8.796875" style="1"/>
    <col min="3" max="3" width="15.3984375" style="1" bestFit="1" customWidth="1"/>
    <col min="4" max="4" width="14.796875" style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4" width="12.69921875" style="1" bestFit="1" customWidth="1"/>
    <col min="15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A4" s="62"/>
      <c r="B4" s="41" t="s">
        <v>11</v>
      </c>
      <c r="C4" s="62"/>
      <c r="D4" s="62"/>
      <c r="E4" s="62"/>
      <c r="F4" s="62"/>
      <c r="G4" s="62"/>
      <c r="H4" s="62"/>
      <c r="I4" s="62"/>
      <c r="J4" s="62"/>
    </row>
    <row r="5" spans="1:15" x14ac:dyDescent="0.3">
      <c r="A5" s="62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62"/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A6" s="62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28</v>
      </c>
      <c r="O6" s="1" t="s">
        <v>28</v>
      </c>
    </row>
    <row r="7" spans="1:15" x14ac:dyDescent="0.3">
      <c r="A7" s="2">
        <v>1</v>
      </c>
      <c r="B7" s="63">
        <v>0</v>
      </c>
      <c r="C7" s="3">
        <v>-1.38</v>
      </c>
      <c r="D7" s="3">
        <v>0</v>
      </c>
      <c r="E7" s="3">
        <v>0</v>
      </c>
      <c r="F7" s="3">
        <v>1.38</v>
      </c>
      <c r="G7" s="3">
        <v>0</v>
      </c>
      <c r="H7" s="3">
        <v>-35.22</v>
      </c>
      <c r="I7" s="3">
        <v>-35.22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-147.36048</v>
      </c>
      <c r="N7" s="1">
        <f t="shared" ref="N7:N23" si="3">I7*$B$2</f>
        <v>-147.36048</v>
      </c>
      <c r="O7" s="1">
        <f>F7*$B$1</f>
        <v>5.7739200000000001E-3</v>
      </c>
    </row>
    <row r="8" spans="1:15" x14ac:dyDescent="0.3">
      <c r="A8" s="2">
        <v>2</v>
      </c>
      <c r="B8" s="64">
        <v>200</v>
      </c>
      <c r="C8" s="22">
        <v>-68.680000000000007</v>
      </c>
      <c r="D8" s="22">
        <v>19.95</v>
      </c>
      <c r="E8" s="30">
        <v>3.9889999999999999</v>
      </c>
      <c r="F8" s="22">
        <v>88.63</v>
      </c>
      <c r="G8" s="22">
        <v>27.58</v>
      </c>
      <c r="H8" s="8">
        <v>-42.77</v>
      </c>
      <c r="I8" s="8">
        <v>-13.85</v>
      </c>
      <c r="J8" s="8">
        <v>15.14</v>
      </c>
      <c r="K8" s="1">
        <f t="shared" si="0"/>
        <v>-57.471424000000013</v>
      </c>
      <c r="L8" s="1">
        <f t="shared" si="1"/>
        <v>16.689976000000001</v>
      </c>
      <c r="M8" s="1">
        <f t="shared" si="2"/>
        <v>-178.94968000000003</v>
      </c>
      <c r="N8" s="1">
        <f t="shared" si="3"/>
        <v>-57.948399999999999</v>
      </c>
      <c r="O8" s="1">
        <f>F8*$B$1</f>
        <v>0.37082791999999998</v>
      </c>
    </row>
    <row r="9" spans="1:15" x14ac:dyDescent="0.3">
      <c r="A9" s="2">
        <v>3</v>
      </c>
      <c r="B9" s="65">
        <v>273.14999999999998</v>
      </c>
      <c r="C9" s="22">
        <v>-75.36</v>
      </c>
      <c r="D9" s="22">
        <v>23.14</v>
      </c>
      <c r="E9" s="30">
        <v>6.3220000000000001</v>
      </c>
      <c r="F9" s="22">
        <v>98.5</v>
      </c>
      <c r="G9" s="22">
        <v>36.200000000000003</v>
      </c>
      <c r="H9" s="6">
        <v>-45.15</v>
      </c>
      <c r="I9" s="8">
        <v>-2.9</v>
      </c>
      <c r="J9" s="22">
        <v>2.3199999999999998</v>
      </c>
      <c r="K9" s="1">
        <f t="shared" si="0"/>
        <v>-86.125899455999999</v>
      </c>
      <c r="L9" s="1">
        <f t="shared" si="1"/>
        <v>26.451248</v>
      </c>
      <c r="M9" s="1">
        <f t="shared" si="2"/>
        <v>-188.9076</v>
      </c>
      <c r="N9" s="1">
        <f t="shared" si="3"/>
        <v>-12.133599999999999</v>
      </c>
      <c r="O9" s="1">
        <f t="shared" ref="O9:O23" si="4">F9*$B$1</f>
        <v>0.41212400000000005</v>
      </c>
    </row>
    <row r="10" spans="1:15" x14ac:dyDescent="0.3">
      <c r="A10" s="2">
        <v>4</v>
      </c>
      <c r="B10" s="64">
        <v>298.14999999999998</v>
      </c>
      <c r="C10" s="8">
        <v>-77.44</v>
      </c>
      <c r="D10" s="22">
        <v>24.36</v>
      </c>
      <c r="E10" s="22">
        <v>7.26</v>
      </c>
      <c r="F10" s="8">
        <v>101.8</v>
      </c>
      <c r="G10" s="22">
        <v>39.1</v>
      </c>
      <c r="H10" s="8">
        <v>-45.91</v>
      </c>
      <c r="I10" s="22">
        <v>1.01</v>
      </c>
      <c r="J10" s="8">
        <v>-0.74</v>
      </c>
      <c r="K10" s="1">
        <f t="shared" si="0"/>
        <v>-96.603271423999999</v>
      </c>
      <c r="L10" s="1">
        <f t="shared" si="1"/>
        <v>30.37584</v>
      </c>
      <c r="M10" s="1">
        <f t="shared" si="2"/>
        <v>-192.08743999999999</v>
      </c>
      <c r="N10" s="1">
        <f t="shared" si="3"/>
        <v>4.2258399999999998</v>
      </c>
      <c r="O10" s="1">
        <f t="shared" si="4"/>
        <v>0.42593120000000001</v>
      </c>
    </row>
    <row r="11" spans="1:15" x14ac:dyDescent="0.3">
      <c r="A11" s="2">
        <v>5</v>
      </c>
      <c r="B11" s="65">
        <v>300</v>
      </c>
      <c r="C11" s="22">
        <v>-77.58</v>
      </c>
      <c r="D11" s="22">
        <v>24.46</v>
      </c>
      <c r="E11" s="22">
        <v>7.34</v>
      </c>
      <c r="F11" s="8">
        <v>102.04</v>
      </c>
      <c r="G11" s="22">
        <v>39.31</v>
      </c>
      <c r="H11" s="22">
        <v>-45.97</v>
      </c>
      <c r="I11" s="22">
        <v>1.3</v>
      </c>
      <c r="J11" s="22">
        <v>-0.95</v>
      </c>
      <c r="K11" s="1">
        <f t="shared" si="0"/>
        <v>-97.378416000000001</v>
      </c>
      <c r="L11" s="1">
        <f t="shared" si="1"/>
        <v>30.710560000000001</v>
      </c>
      <c r="M11" s="1">
        <f t="shared" si="2"/>
        <v>-192.33848</v>
      </c>
      <c r="N11" s="1">
        <f t="shared" si="3"/>
        <v>5.4392000000000005</v>
      </c>
      <c r="O11" s="1">
        <f t="shared" si="4"/>
        <v>0.42693536000000004</v>
      </c>
    </row>
    <row r="12" spans="1:15" x14ac:dyDescent="0.3">
      <c r="A12" s="2">
        <v>6</v>
      </c>
      <c r="B12" s="64">
        <v>400</v>
      </c>
      <c r="C12" s="22">
        <v>-85.32</v>
      </c>
      <c r="D12" s="22">
        <v>29.6</v>
      </c>
      <c r="E12" s="6">
        <v>11.84</v>
      </c>
      <c r="F12" s="8">
        <v>114.92</v>
      </c>
      <c r="G12" s="22">
        <v>50.6</v>
      </c>
      <c r="H12" s="8">
        <v>-48.74</v>
      </c>
      <c r="I12" s="8">
        <v>17.5</v>
      </c>
      <c r="J12" s="8">
        <v>-9.56</v>
      </c>
      <c r="K12" s="1">
        <f t="shared" si="0"/>
        <v>-142.791552</v>
      </c>
      <c r="L12" s="1">
        <f t="shared" si="1"/>
        <v>49.538560000000004</v>
      </c>
      <c r="M12" s="1">
        <f t="shared" si="2"/>
        <v>-203.92816000000002</v>
      </c>
      <c r="N12" s="1">
        <f t="shared" si="3"/>
        <v>73.22</v>
      </c>
      <c r="O12" s="1">
        <f t="shared" si="4"/>
        <v>0.48082528000000002</v>
      </c>
    </row>
    <row r="13" spans="1:15" x14ac:dyDescent="0.3">
      <c r="A13" s="2">
        <v>7</v>
      </c>
      <c r="B13" s="65">
        <v>500</v>
      </c>
      <c r="C13" s="22">
        <v>-92.49</v>
      </c>
      <c r="D13" s="22">
        <v>34.82</v>
      </c>
      <c r="E13" s="8">
        <v>17.41</v>
      </c>
      <c r="F13" s="6">
        <v>127.31</v>
      </c>
      <c r="G13" s="22">
        <v>60.65</v>
      </c>
      <c r="H13" s="22">
        <v>-50.99</v>
      </c>
      <c r="I13" s="22">
        <v>34.32</v>
      </c>
      <c r="J13" s="22">
        <v>-15</v>
      </c>
      <c r="K13" s="1">
        <f t="shared" si="0"/>
        <v>-193.48908</v>
      </c>
      <c r="L13" s="1">
        <f t="shared" si="1"/>
        <v>72.843440000000001</v>
      </c>
      <c r="M13" s="1">
        <f t="shared" si="2"/>
        <v>-213.34216000000001</v>
      </c>
      <c r="N13" s="1">
        <f t="shared" si="3"/>
        <v>143.59488000000002</v>
      </c>
      <c r="O13" s="1">
        <f t="shared" si="4"/>
        <v>0.53266504000000003</v>
      </c>
    </row>
    <row r="14" spans="1:15" x14ac:dyDescent="0.3">
      <c r="A14" s="2">
        <v>8</v>
      </c>
      <c r="B14" s="65">
        <v>600</v>
      </c>
      <c r="C14" s="22">
        <v>-99.3</v>
      </c>
      <c r="D14" s="8">
        <v>39.9</v>
      </c>
      <c r="E14" s="22">
        <v>23.92</v>
      </c>
      <c r="F14" s="22">
        <v>139.19999999999999</v>
      </c>
      <c r="G14" s="22">
        <v>69.2</v>
      </c>
      <c r="H14" s="8">
        <v>-52.7</v>
      </c>
      <c r="I14" s="22">
        <v>51.6</v>
      </c>
      <c r="J14" s="8">
        <v>-18.78</v>
      </c>
      <c r="K14" s="1">
        <f t="shared" si="0"/>
        <v>-249.28272000000001</v>
      </c>
      <c r="L14" s="1">
        <f t="shared" si="1"/>
        <v>100.08128000000001</v>
      </c>
      <c r="M14" s="1">
        <f t="shared" si="2"/>
        <v>-220.49680000000001</v>
      </c>
      <c r="N14" s="1">
        <f t="shared" si="3"/>
        <v>215.89440000000002</v>
      </c>
      <c r="O14" s="1">
        <f t="shared" si="4"/>
        <v>0.58241279999999995</v>
      </c>
    </row>
    <row r="15" spans="1:15" x14ac:dyDescent="0.3">
      <c r="A15" s="2">
        <v>9</v>
      </c>
      <c r="B15" s="65">
        <v>700</v>
      </c>
      <c r="C15" s="22">
        <v>-105.8</v>
      </c>
      <c r="D15" s="22">
        <v>44.6</v>
      </c>
      <c r="E15" s="6">
        <v>31.21</v>
      </c>
      <c r="F15" s="22">
        <v>150.4</v>
      </c>
      <c r="G15" s="22">
        <v>76.400000000000006</v>
      </c>
      <c r="H15" s="22">
        <v>-54</v>
      </c>
      <c r="I15" s="25">
        <v>69</v>
      </c>
      <c r="J15" s="22">
        <v>-21.56</v>
      </c>
      <c r="K15" s="1">
        <f t="shared" si="0"/>
        <v>-309.86704000000003</v>
      </c>
      <c r="L15" s="1">
        <f t="shared" si="1"/>
        <v>130.58264</v>
      </c>
      <c r="M15" s="1">
        <f t="shared" si="2"/>
        <v>-225.93600000000001</v>
      </c>
      <c r="N15" s="1">
        <f t="shared" si="3"/>
        <v>288.69600000000003</v>
      </c>
      <c r="O15" s="1">
        <f t="shared" si="4"/>
        <v>0.6292736000000001</v>
      </c>
    </row>
    <row r="16" spans="1:15" x14ac:dyDescent="0.3">
      <c r="A16" s="2">
        <v>10</v>
      </c>
      <c r="B16" s="66">
        <v>800</v>
      </c>
      <c r="C16" s="22">
        <v>-112</v>
      </c>
      <c r="D16" s="22">
        <v>49</v>
      </c>
      <c r="E16" s="22">
        <v>39.200000000000003</v>
      </c>
      <c r="F16" s="8">
        <v>161</v>
      </c>
      <c r="G16" s="22">
        <v>82.6</v>
      </c>
      <c r="H16" s="8">
        <v>-54.9</v>
      </c>
      <c r="I16" s="22">
        <v>86.7</v>
      </c>
      <c r="J16" s="8">
        <v>-23.68</v>
      </c>
      <c r="K16" s="1">
        <f t="shared" si="0"/>
        <v>-374.88640000000004</v>
      </c>
      <c r="L16" s="1">
        <f t="shared" si="1"/>
        <v>164.01280000000003</v>
      </c>
      <c r="M16" s="1">
        <f t="shared" si="2"/>
        <v>-229.70160000000001</v>
      </c>
      <c r="N16" s="1">
        <f t="shared" si="3"/>
        <v>362.75280000000004</v>
      </c>
      <c r="O16" s="1">
        <f t="shared" si="4"/>
        <v>0.673624</v>
      </c>
    </row>
    <row r="17" spans="1:15" x14ac:dyDescent="0.3">
      <c r="A17" s="2">
        <v>11</v>
      </c>
      <c r="B17" s="65">
        <v>900</v>
      </c>
      <c r="C17" s="8">
        <v>-118</v>
      </c>
      <c r="D17" s="22">
        <v>53</v>
      </c>
      <c r="E17" s="22">
        <v>47.7</v>
      </c>
      <c r="F17" s="6">
        <v>171</v>
      </c>
      <c r="G17" s="22">
        <v>87.9</v>
      </c>
      <c r="H17" s="8">
        <v>-55.5</v>
      </c>
      <c r="I17" s="22">
        <v>104.4</v>
      </c>
      <c r="J17" s="8">
        <v>-25.36</v>
      </c>
      <c r="K17" s="1">
        <f t="shared" si="0"/>
        <v>-444.3408</v>
      </c>
      <c r="L17" s="1">
        <f t="shared" si="1"/>
        <v>199.57680000000002</v>
      </c>
      <c r="M17" s="1">
        <f t="shared" si="2"/>
        <v>-232.21200000000002</v>
      </c>
      <c r="N17" s="1">
        <f t="shared" si="3"/>
        <v>436.80960000000005</v>
      </c>
      <c r="O17" s="1">
        <f t="shared" si="4"/>
        <v>0.71546399999999999</v>
      </c>
    </row>
    <row r="18" spans="1:15" x14ac:dyDescent="0.3">
      <c r="A18" s="2">
        <v>12</v>
      </c>
      <c r="B18" s="64">
        <v>1000</v>
      </c>
      <c r="C18" s="6">
        <v>-123.8</v>
      </c>
      <c r="D18" s="22">
        <v>56.7</v>
      </c>
      <c r="E18" s="22">
        <v>56.7</v>
      </c>
      <c r="F18" s="8">
        <v>180.5</v>
      </c>
      <c r="G18" s="22">
        <v>92.4</v>
      </c>
      <c r="H18" s="22">
        <v>-55.8</v>
      </c>
      <c r="I18" s="22">
        <v>122.2</v>
      </c>
      <c r="J18" s="22">
        <v>-26.71</v>
      </c>
      <c r="K18" s="1">
        <f t="shared" si="0"/>
        <v>-517.97919999999999</v>
      </c>
      <c r="L18" s="1">
        <f t="shared" si="1"/>
        <v>237.23280000000003</v>
      </c>
      <c r="M18" s="1">
        <f t="shared" si="2"/>
        <v>-233.46719999999999</v>
      </c>
      <c r="N18" s="1">
        <f t="shared" si="3"/>
        <v>511.28480000000002</v>
      </c>
      <c r="O18" s="1">
        <f t="shared" si="4"/>
        <v>0.75521199999999999</v>
      </c>
    </row>
    <row r="19" spans="1:15" x14ac:dyDescent="0.3">
      <c r="A19" s="2">
        <v>13</v>
      </c>
      <c r="B19" s="64">
        <v>1100</v>
      </c>
      <c r="C19" s="8">
        <v>-129.4</v>
      </c>
      <c r="D19" s="22">
        <v>60.1</v>
      </c>
      <c r="E19" s="22">
        <v>66.2</v>
      </c>
      <c r="F19" s="8">
        <v>189.5</v>
      </c>
      <c r="G19" s="22">
        <v>96.4</v>
      </c>
      <c r="H19" s="22">
        <v>-55.8</v>
      </c>
      <c r="I19" s="22">
        <v>140</v>
      </c>
      <c r="J19" s="22">
        <v>-27.82</v>
      </c>
      <c r="K19" s="1">
        <f t="shared" si="0"/>
        <v>-595.55056000000002</v>
      </c>
      <c r="L19" s="1">
        <f t="shared" si="1"/>
        <v>276.98080000000004</v>
      </c>
      <c r="M19" s="1">
        <f t="shared" si="2"/>
        <v>-233.46719999999999</v>
      </c>
      <c r="N19" s="1">
        <f t="shared" si="3"/>
        <v>585.76</v>
      </c>
      <c r="O19" s="1">
        <f t="shared" si="4"/>
        <v>0.79286800000000002</v>
      </c>
    </row>
    <row r="20" spans="1:15" x14ac:dyDescent="0.3">
      <c r="A20" s="2">
        <v>14</v>
      </c>
      <c r="B20" s="67">
        <v>1200</v>
      </c>
      <c r="C20" s="8">
        <v>-134.80000000000001</v>
      </c>
      <c r="D20" s="22">
        <v>63.3</v>
      </c>
      <c r="E20" s="22">
        <v>76</v>
      </c>
      <c r="F20" s="8">
        <v>198.1</v>
      </c>
      <c r="G20" s="22">
        <v>99.8</v>
      </c>
      <c r="H20" s="22">
        <v>-55.6</v>
      </c>
      <c r="I20" s="22">
        <v>157.80000000000001</v>
      </c>
      <c r="J20" s="25">
        <v>-28.74</v>
      </c>
      <c r="K20" s="1">
        <f t="shared" si="0"/>
        <v>-676.80384000000004</v>
      </c>
      <c r="L20" s="1">
        <f t="shared" si="1"/>
        <v>317.98400000000004</v>
      </c>
      <c r="M20" s="1">
        <f t="shared" si="2"/>
        <v>-232.63040000000001</v>
      </c>
      <c r="N20" s="1">
        <f t="shared" si="3"/>
        <v>660.23520000000008</v>
      </c>
      <c r="O20" s="1">
        <f t="shared" si="4"/>
        <v>0.82885039999999999</v>
      </c>
    </row>
    <row r="21" spans="1:15" x14ac:dyDescent="0.3">
      <c r="A21" s="2">
        <v>15</v>
      </c>
      <c r="B21" s="67">
        <v>1300</v>
      </c>
      <c r="C21" s="22">
        <v>-140</v>
      </c>
      <c r="D21" s="22">
        <v>66.599999999999994</v>
      </c>
      <c r="E21" s="22">
        <v>86.1</v>
      </c>
      <c r="F21" s="22">
        <v>206.2</v>
      </c>
      <c r="G21" s="8">
        <v>103</v>
      </c>
      <c r="H21" s="8">
        <v>-55.3</v>
      </c>
      <c r="I21" s="6">
        <v>175.6</v>
      </c>
      <c r="J21" s="8">
        <v>-29.52</v>
      </c>
      <c r="K21" s="1">
        <f t="shared" si="0"/>
        <v>-761.48800000000006</v>
      </c>
      <c r="L21" s="1">
        <f t="shared" si="1"/>
        <v>360.24239999999998</v>
      </c>
      <c r="M21" s="1">
        <f t="shared" si="2"/>
        <v>-231.37520000000001</v>
      </c>
      <c r="N21" s="1">
        <f t="shared" si="3"/>
        <v>734.71040000000005</v>
      </c>
      <c r="O21" s="1">
        <f t="shared" si="4"/>
        <v>0.86274079999999997</v>
      </c>
    </row>
    <row r="22" spans="1:15" x14ac:dyDescent="0.3">
      <c r="A22" s="2">
        <v>16</v>
      </c>
      <c r="B22" s="67">
        <v>1400</v>
      </c>
      <c r="C22" s="8">
        <v>-144.9</v>
      </c>
      <c r="D22" s="22">
        <v>69</v>
      </c>
      <c r="E22" s="22">
        <v>96.5</v>
      </c>
      <c r="F22" s="22">
        <v>213.9</v>
      </c>
      <c r="G22" s="8">
        <v>106</v>
      </c>
      <c r="H22" s="8">
        <v>-54.8</v>
      </c>
      <c r="I22" s="22">
        <v>193.3</v>
      </c>
      <c r="J22" s="22">
        <v>-30.18</v>
      </c>
      <c r="K22" s="1">
        <f t="shared" si="0"/>
        <v>-848.76624000000004</v>
      </c>
      <c r="L22" s="1">
        <f t="shared" si="1"/>
        <v>403.75600000000003</v>
      </c>
      <c r="M22" s="1">
        <f t="shared" si="2"/>
        <v>-229.28319999999999</v>
      </c>
      <c r="N22" s="1">
        <f t="shared" si="3"/>
        <v>808.76720000000012</v>
      </c>
      <c r="O22" s="1">
        <f t="shared" si="4"/>
        <v>0.89495760000000002</v>
      </c>
    </row>
    <row r="23" spans="1:15" x14ac:dyDescent="0.3">
      <c r="A23" s="2">
        <v>17</v>
      </c>
      <c r="B23" s="64">
        <v>1500</v>
      </c>
      <c r="C23" s="8">
        <v>-149.80000000000001</v>
      </c>
      <c r="D23" s="22">
        <v>71.5</v>
      </c>
      <c r="E23" s="8">
        <v>107.2</v>
      </c>
      <c r="F23" s="6">
        <v>221.3</v>
      </c>
      <c r="G23" s="8">
        <v>108</v>
      </c>
      <c r="H23" s="8">
        <v>-54.1</v>
      </c>
      <c r="I23" s="6">
        <v>211</v>
      </c>
      <c r="J23" s="8">
        <v>-30.75</v>
      </c>
      <c r="K23" s="1">
        <f t="shared" si="0"/>
        <v>-940.14480000000015</v>
      </c>
      <c r="L23" s="1">
        <f t="shared" si="1"/>
        <v>448.52480000000003</v>
      </c>
      <c r="M23" s="1">
        <f t="shared" si="2"/>
        <v>-226.35440000000003</v>
      </c>
      <c r="N23" s="1">
        <f t="shared" si="3"/>
        <v>882.82400000000007</v>
      </c>
      <c r="O23" s="1">
        <f t="shared" si="4"/>
        <v>0.92591920000000005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5AF7-5876-4E4E-B726-6A2BC5A6B398}">
  <dimension ref="A1:AO45"/>
  <sheetViews>
    <sheetView topLeftCell="G1" workbookViewId="0">
      <selection activeCell="S1" sqref="S1"/>
    </sheetView>
  </sheetViews>
  <sheetFormatPr defaultRowHeight="15.5" x14ac:dyDescent="0.3"/>
  <cols>
    <col min="1" max="1" width="9.69921875" style="1" bestFit="1" customWidth="1"/>
    <col min="2" max="13" width="9.8984375" style="1" bestFit="1" customWidth="1"/>
    <col min="14" max="14" width="8.796875" style="1"/>
    <col min="15" max="15" width="9.69921875" style="1" bestFit="1" customWidth="1"/>
    <col min="16" max="27" width="9.8984375" style="1" bestFit="1" customWidth="1"/>
    <col min="28" max="28" width="8.796875" style="1"/>
    <col min="29" max="29" width="9.69921875" style="1" bestFit="1" customWidth="1"/>
    <col min="30" max="41" width="9.8984375" style="1" bestFit="1" customWidth="1"/>
    <col min="42" max="16384" width="8.796875" style="1"/>
  </cols>
  <sheetData>
    <row r="1" spans="1:41" x14ac:dyDescent="0.3">
      <c r="A1" s="100" t="s">
        <v>187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4"/>
    </row>
    <row r="2" spans="1:41" x14ac:dyDescent="0.35">
      <c r="A2" s="70"/>
      <c r="B2" s="103" t="s">
        <v>87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70"/>
      <c r="O2" s="70"/>
      <c r="P2" s="103" t="s">
        <v>81</v>
      </c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70"/>
      <c r="AC2" s="70"/>
      <c r="AD2" s="103" t="s">
        <v>188</v>
      </c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</row>
    <row r="3" spans="1:41" x14ac:dyDescent="0.35">
      <c r="A3" s="89" t="s">
        <v>179</v>
      </c>
      <c r="B3" s="71">
        <v>10</v>
      </c>
      <c r="C3" s="71">
        <v>30</v>
      </c>
      <c r="D3" s="71">
        <v>100</v>
      </c>
      <c r="E3" s="71">
        <v>300</v>
      </c>
      <c r="F3" s="71">
        <v>1000</v>
      </c>
      <c r="G3" s="71">
        <v>3000</v>
      </c>
      <c r="H3" s="71">
        <v>10000</v>
      </c>
      <c r="I3" s="71">
        <v>30000</v>
      </c>
      <c r="J3" s="71">
        <v>100000</v>
      </c>
      <c r="K3" s="71">
        <v>300000</v>
      </c>
      <c r="L3" s="71">
        <v>1000000</v>
      </c>
      <c r="M3" s="71">
        <v>3000000</v>
      </c>
      <c r="N3" s="70"/>
      <c r="O3" s="89" t="s">
        <v>179</v>
      </c>
      <c r="P3" s="71">
        <v>10</v>
      </c>
      <c r="Q3" s="71">
        <v>30</v>
      </c>
      <c r="R3" s="71">
        <v>100</v>
      </c>
      <c r="S3" s="71">
        <v>300</v>
      </c>
      <c r="T3" s="71">
        <v>1000</v>
      </c>
      <c r="U3" s="71">
        <v>3000</v>
      </c>
      <c r="V3" s="71">
        <v>10000</v>
      </c>
      <c r="W3" s="71">
        <v>30000</v>
      </c>
      <c r="X3" s="71">
        <v>100000</v>
      </c>
      <c r="Y3" s="71">
        <v>300000</v>
      </c>
      <c r="Z3" s="71">
        <v>1000000</v>
      </c>
      <c r="AA3" s="71">
        <v>3000000</v>
      </c>
      <c r="AB3" s="70"/>
      <c r="AC3" s="89" t="s">
        <v>179</v>
      </c>
      <c r="AD3" s="71">
        <v>10</v>
      </c>
      <c r="AE3" s="71">
        <v>30</v>
      </c>
      <c r="AF3" s="71">
        <v>100</v>
      </c>
      <c r="AG3" s="71">
        <v>300</v>
      </c>
      <c r="AH3" s="71">
        <v>1000</v>
      </c>
      <c r="AI3" s="71">
        <v>3000</v>
      </c>
      <c r="AJ3" s="71">
        <v>10000</v>
      </c>
      <c r="AK3" s="71">
        <v>30000</v>
      </c>
      <c r="AL3" s="71">
        <v>100000</v>
      </c>
      <c r="AM3" s="71">
        <v>300000</v>
      </c>
      <c r="AN3" s="71">
        <v>1000000</v>
      </c>
      <c r="AO3" s="71">
        <v>3000000</v>
      </c>
    </row>
    <row r="4" spans="1:41" x14ac:dyDescent="0.35">
      <c r="A4" s="90" t="s">
        <v>9</v>
      </c>
      <c r="B4" s="70">
        <v>9.9999654422690303E-5</v>
      </c>
      <c r="C4" s="70">
        <v>2.9999688980699498E-4</v>
      </c>
      <c r="D4" s="70">
        <v>9.9996544240813401E-4</v>
      </c>
      <c r="E4" s="70">
        <v>2.99968898445468E-3</v>
      </c>
      <c r="F4" s="70">
        <v>9.9965443798285102E-3</v>
      </c>
      <c r="G4" s="70">
        <v>2.9968902193873499E-2</v>
      </c>
      <c r="H4" s="70">
        <v>9.9654576161088096E-2</v>
      </c>
      <c r="I4" s="70">
        <v>0.29689389919905301</v>
      </c>
      <c r="J4" s="70">
        <v>0.96558695121534399</v>
      </c>
      <c r="K4" s="70">
        <v>2.6922437155160099</v>
      </c>
      <c r="L4" s="70">
        <v>2.09172298851602</v>
      </c>
      <c r="M4" s="70">
        <v>2.3175251967255202</v>
      </c>
      <c r="N4" s="70"/>
      <c r="O4" s="90" t="s">
        <v>9</v>
      </c>
      <c r="P4" s="70">
        <f>B4*100000</f>
        <v>9.9999654422690298</v>
      </c>
      <c r="Q4" s="70">
        <f t="shared" ref="Q4:AA12" si="0">C4*100000</f>
        <v>29.999688980699499</v>
      </c>
      <c r="R4" s="70">
        <f t="shared" si="0"/>
        <v>99.996544240813407</v>
      </c>
      <c r="S4" s="70">
        <f t="shared" si="0"/>
        <v>299.96889844546803</v>
      </c>
      <c r="T4" s="70">
        <f t="shared" si="0"/>
        <v>999.65443798285105</v>
      </c>
      <c r="U4" s="70">
        <f t="shared" si="0"/>
        <v>2996.89021938735</v>
      </c>
      <c r="V4" s="70">
        <f t="shared" si="0"/>
        <v>9965.4576161088098</v>
      </c>
      <c r="W4" s="70">
        <f t="shared" si="0"/>
        <v>29689.389919905301</v>
      </c>
      <c r="X4" s="70">
        <f t="shared" si="0"/>
        <v>96558.695121534402</v>
      </c>
      <c r="Y4" s="70">
        <f t="shared" si="0"/>
        <v>269224.37155160098</v>
      </c>
      <c r="Z4" s="70">
        <f t="shared" si="0"/>
        <v>209172.29885160201</v>
      </c>
      <c r="AA4" s="70">
        <f t="shared" si="0"/>
        <v>231752.51967255201</v>
      </c>
      <c r="AB4" s="70"/>
      <c r="AC4" s="90" t="s">
        <v>9</v>
      </c>
      <c r="AD4" s="70">
        <f>P4/$P$3</f>
        <v>0.99999654422690298</v>
      </c>
      <c r="AE4" s="70">
        <f>Q4/$Q$3</f>
        <v>0.99998963268998331</v>
      </c>
      <c r="AF4" s="70">
        <f>R4/$R$3</f>
        <v>0.99996544240813412</v>
      </c>
      <c r="AG4" s="70">
        <f>S4/$S$3</f>
        <v>0.99989632815156004</v>
      </c>
      <c r="AH4" s="70">
        <f>T4/$T$3</f>
        <v>0.99965443798285103</v>
      </c>
      <c r="AI4" s="70">
        <f>U4/$U$3</f>
        <v>0.99896340646244997</v>
      </c>
      <c r="AJ4" s="70">
        <f>V4/$V$3</f>
        <v>0.99654576161088093</v>
      </c>
      <c r="AK4" s="70">
        <f>W4/$W$3</f>
        <v>0.98964633066351004</v>
      </c>
      <c r="AL4" s="70">
        <f>X4/$X$3</f>
        <v>0.96558695121534399</v>
      </c>
      <c r="AM4" s="70">
        <f>Y4/$Y$3</f>
        <v>0.89741457183866991</v>
      </c>
      <c r="AN4" s="70">
        <f>Z4/$Z$3</f>
        <v>0.20917229885160202</v>
      </c>
      <c r="AO4" s="70">
        <f>AA4/$AA$3</f>
        <v>7.7250839890850673E-2</v>
      </c>
    </row>
    <row r="5" spans="1:41" x14ac:dyDescent="0.35">
      <c r="A5" s="90" t="s">
        <v>10</v>
      </c>
      <c r="B5" s="70">
        <v>9.9999674398940896E-5</v>
      </c>
      <c r="C5" s="70">
        <v>2.9999706959305699E-4</v>
      </c>
      <c r="D5" s="70">
        <v>9.9996744002356906E-4</v>
      </c>
      <c r="E5" s="70">
        <v>2.9997069628013599E-3</v>
      </c>
      <c r="F5" s="70">
        <v>9.9967441317707594E-3</v>
      </c>
      <c r="G5" s="70">
        <v>2.99706997702049E-2</v>
      </c>
      <c r="H5" s="70">
        <v>9.9674541904447994E-2</v>
      </c>
      <c r="I5" s="70">
        <v>0.29707341087648298</v>
      </c>
      <c r="J5" s="70">
        <v>0.96757569568639801</v>
      </c>
      <c r="K5" s="70">
        <v>2.7101087499743102</v>
      </c>
      <c r="L5" s="70">
        <v>2.5457989740637998</v>
      </c>
      <c r="M5" s="70">
        <v>2.8203953636117798</v>
      </c>
      <c r="N5" s="70"/>
      <c r="O5" s="90" t="s">
        <v>10</v>
      </c>
      <c r="P5" s="70">
        <f t="shared" ref="P5:AA12" si="1">B5*100000</f>
        <v>9.999967439894089</v>
      </c>
      <c r="Q5" s="70">
        <f t="shared" si="0"/>
        <v>29.999706959305698</v>
      </c>
      <c r="R5" s="70">
        <f t="shared" si="0"/>
        <v>99.996744002356905</v>
      </c>
      <c r="S5" s="70">
        <f t="shared" si="0"/>
        <v>299.970696280136</v>
      </c>
      <c r="T5" s="70">
        <f t="shared" si="0"/>
        <v>999.67441317707596</v>
      </c>
      <c r="U5" s="70">
        <f t="shared" si="0"/>
        <v>2997.0699770204901</v>
      </c>
      <c r="V5" s="70">
        <f t="shared" si="0"/>
        <v>9967.4541904447997</v>
      </c>
      <c r="W5" s="70">
        <f t="shared" si="0"/>
        <v>29707.341087648299</v>
      </c>
      <c r="X5" s="70">
        <f t="shared" si="0"/>
        <v>96757.569568639796</v>
      </c>
      <c r="Y5" s="70">
        <f t="shared" si="0"/>
        <v>271010.874997431</v>
      </c>
      <c r="Z5" s="70">
        <f t="shared" si="0"/>
        <v>254579.89740637998</v>
      </c>
      <c r="AA5" s="70">
        <f t="shared" si="0"/>
        <v>282039.53636117798</v>
      </c>
      <c r="AB5" s="70"/>
      <c r="AC5" s="90" t="s">
        <v>10</v>
      </c>
      <c r="AD5" s="70">
        <f t="shared" ref="AD5:AD12" si="2">P5/$P$3</f>
        <v>0.99999674398940885</v>
      </c>
      <c r="AE5" s="70">
        <f t="shared" ref="AE5:AE12" si="3">Q5/$Q$3</f>
        <v>0.99999023197685655</v>
      </c>
      <c r="AF5" s="70">
        <f t="shared" ref="AF5:AF12" si="4">R5/$R$3</f>
        <v>0.99996744002356908</v>
      </c>
      <c r="AG5" s="70">
        <f t="shared" ref="AG5:AG12" si="5">S5/$S$3</f>
        <v>0.99990232093378661</v>
      </c>
      <c r="AH5" s="70">
        <f t="shared" ref="AH5:AH12" si="6">T5/$T$3</f>
        <v>0.99967441317707595</v>
      </c>
      <c r="AI5" s="70">
        <f t="shared" ref="AI5:AI12" si="7">U5/$U$3</f>
        <v>0.99902332567349672</v>
      </c>
      <c r="AJ5" s="70">
        <f t="shared" ref="AJ5:AJ12" si="8">V5/$V$3</f>
        <v>0.99674541904448</v>
      </c>
      <c r="AK5" s="70">
        <f t="shared" ref="AK5:AK12" si="9">W5/$W$3</f>
        <v>0.99024470292160993</v>
      </c>
      <c r="AL5" s="70">
        <f t="shared" ref="AL5:AL12" si="10">X5/$X$3</f>
        <v>0.96757569568639801</v>
      </c>
      <c r="AM5" s="70">
        <f t="shared" ref="AM5:AM12" si="11">Y5/$Y$3</f>
        <v>0.90336958332477002</v>
      </c>
      <c r="AN5" s="70">
        <f t="shared" ref="AN5:AN12" si="12">Z5/$Z$3</f>
        <v>0.25457989740637998</v>
      </c>
      <c r="AO5" s="70">
        <f t="shared" ref="AO5:AO12" si="13">AA5/$AA$3</f>
        <v>9.4013178787059323E-2</v>
      </c>
    </row>
    <row r="6" spans="1:41" x14ac:dyDescent="0.35">
      <c r="A6" s="90" t="s">
        <v>11</v>
      </c>
      <c r="B6" s="70">
        <v>9.9999675538096005E-5</v>
      </c>
      <c r="C6" s="70">
        <v>2.99997079845394E-4</v>
      </c>
      <c r="D6" s="70">
        <v>9.9996755393610796E-4</v>
      </c>
      <c r="E6" s="70">
        <v>2.99970798795474E-3</v>
      </c>
      <c r="F6" s="70">
        <v>9.9967555200510191E-3</v>
      </c>
      <c r="G6" s="70">
        <v>2.9970802205270399E-2</v>
      </c>
      <c r="H6" s="70">
        <v>9.9675677761509499E-2</v>
      </c>
      <c r="I6" s="70">
        <v>0.29708357432627502</v>
      </c>
      <c r="J6" s="70">
        <v>0.96768633715085695</v>
      </c>
      <c r="K6" s="70">
        <v>2.71104727960003</v>
      </c>
      <c r="L6" s="70">
        <v>2.43780688918498</v>
      </c>
      <c r="M6" s="70">
        <v>2.6943540261072201</v>
      </c>
      <c r="N6" s="70"/>
      <c r="O6" s="90" t="s">
        <v>11</v>
      </c>
      <c r="P6" s="70">
        <f t="shared" si="1"/>
        <v>9.9999675538096007</v>
      </c>
      <c r="Q6" s="70">
        <f t="shared" si="0"/>
        <v>29.999707984539402</v>
      </c>
      <c r="R6" s="70">
        <f t="shared" si="0"/>
        <v>99.996755393610798</v>
      </c>
      <c r="S6" s="70">
        <f t="shared" si="0"/>
        <v>299.97079879547402</v>
      </c>
      <c r="T6" s="70">
        <f t="shared" si="0"/>
        <v>999.67555200510196</v>
      </c>
      <c r="U6" s="70">
        <f t="shared" si="0"/>
        <v>2997.0802205270397</v>
      </c>
      <c r="V6" s="70">
        <f t="shared" si="0"/>
        <v>9967.5677761509505</v>
      </c>
      <c r="W6" s="70">
        <f t="shared" si="0"/>
        <v>29708.357432627501</v>
      </c>
      <c r="X6" s="70">
        <f t="shared" si="0"/>
        <v>96768.6337150857</v>
      </c>
      <c r="Y6" s="70">
        <f t="shared" si="0"/>
        <v>271104.72796000302</v>
      </c>
      <c r="Z6" s="70">
        <f t="shared" si="0"/>
        <v>243780.688918498</v>
      </c>
      <c r="AA6" s="70">
        <f t="shared" si="0"/>
        <v>269435.402610722</v>
      </c>
      <c r="AB6" s="70"/>
      <c r="AC6" s="90" t="s">
        <v>11</v>
      </c>
      <c r="AD6" s="70">
        <f t="shared" si="2"/>
        <v>0.99999675538096011</v>
      </c>
      <c r="AE6" s="70">
        <f t="shared" si="3"/>
        <v>0.99999026615131337</v>
      </c>
      <c r="AF6" s="70">
        <f t="shared" si="4"/>
        <v>0.99996755393610792</v>
      </c>
      <c r="AG6" s="70">
        <f t="shared" si="5"/>
        <v>0.99990266265158012</v>
      </c>
      <c r="AH6" s="70">
        <f t="shared" si="6"/>
        <v>0.99967555200510194</v>
      </c>
      <c r="AI6" s="70">
        <f t="shared" si="7"/>
        <v>0.99902674017567994</v>
      </c>
      <c r="AJ6" s="70">
        <f t="shared" si="8"/>
        <v>0.99675677761509507</v>
      </c>
      <c r="AK6" s="70">
        <f t="shared" si="9"/>
        <v>0.99027858108758338</v>
      </c>
      <c r="AL6" s="70">
        <f t="shared" si="10"/>
        <v>0.96768633715085695</v>
      </c>
      <c r="AM6" s="70">
        <f t="shared" si="11"/>
        <v>0.90368242653334341</v>
      </c>
      <c r="AN6" s="70">
        <f t="shared" si="12"/>
        <v>0.243780688918498</v>
      </c>
      <c r="AO6" s="70">
        <f t="shared" si="13"/>
        <v>8.9811800870240668E-2</v>
      </c>
    </row>
    <row r="7" spans="1:41" x14ac:dyDescent="0.35">
      <c r="A7" s="90" t="s">
        <v>16</v>
      </c>
      <c r="B7" s="70">
        <v>9.9999676599101401E-5</v>
      </c>
      <c r="C7" s="70">
        <v>2.9999708939438798E-4</v>
      </c>
      <c r="D7" s="70">
        <v>9.9996766003389802E-4</v>
      </c>
      <c r="E7" s="70">
        <v>2.99970894277973E-3</v>
      </c>
      <c r="F7" s="70">
        <v>9.9967661270741592E-3</v>
      </c>
      <c r="G7" s="70">
        <v>2.99708976133755E-2</v>
      </c>
      <c r="H7" s="70">
        <v>9.9676735710398201E-2</v>
      </c>
      <c r="I7" s="70">
        <v>0.29709304094168498</v>
      </c>
      <c r="J7" s="70">
        <v>0.96778940335152197</v>
      </c>
      <c r="K7" s="70">
        <v>2.7119218243729599</v>
      </c>
      <c r="L7" s="70">
        <v>2.3363074823817298</v>
      </c>
      <c r="M7" s="70">
        <v>2.57650947212634</v>
      </c>
      <c r="N7" s="70"/>
      <c r="O7" s="90" t="s">
        <v>16</v>
      </c>
      <c r="P7" s="70">
        <f t="shared" si="1"/>
        <v>9.9999676599101406</v>
      </c>
      <c r="Q7" s="70">
        <f t="shared" si="1"/>
        <v>29.999708939438797</v>
      </c>
      <c r="R7" s="70">
        <f t="shared" si="1"/>
        <v>99.996766003389808</v>
      </c>
      <c r="S7" s="70">
        <f t="shared" si="1"/>
        <v>299.970894277973</v>
      </c>
      <c r="T7" s="70">
        <f t="shared" si="1"/>
        <v>999.67661270741587</v>
      </c>
      <c r="U7" s="70">
        <f t="shared" si="1"/>
        <v>2997.08976133755</v>
      </c>
      <c r="V7" s="70">
        <f t="shared" si="1"/>
        <v>9967.6735710398207</v>
      </c>
      <c r="W7" s="70">
        <f t="shared" si="1"/>
        <v>29709.304094168499</v>
      </c>
      <c r="X7" s="70">
        <f t="shared" si="1"/>
        <v>96778.940335152191</v>
      </c>
      <c r="Y7" s="70">
        <f t="shared" si="1"/>
        <v>271192.18243729597</v>
      </c>
      <c r="Z7" s="70">
        <f t="shared" si="1"/>
        <v>233630.74823817299</v>
      </c>
      <c r="AA7" s="70">
        <f t="shared" si="1"/>
        <v>257650.947212634</v>
      </c>
      <c r="AB7" s="70"/>
      <c r="AC7" s="90" t="s">
        <v>16</v>
      </c>
      <c r="AD7" s="70">
        <f t="shared" si="2"/>
        <v>0.99999676599101406</v>
      </c>
      <c r="AE7" s="70">
        <f t="shared" si="3"/>
        <v>0.99999029798129324</v>
      </c>
      <c r="AF7" s="70">
        <f t="shared" si="4"/>
        <v>0.99996766003389803</v>
      </c>
      <c r="AG7" s="70">
        <f t="shared" si="5"/>
        <v>0.9999029809265767</v>
      </c>
      <c r="AH7" s="70">
        <f t="shared" si="6"/>
        <v>0.99967661270741592</v>
      </c>
      <c r="AI7" s="70">
        <f t="shared" si="7"/>
        <v>0.99902992044585004</v>
      </c>
      <c r="AJ7" s="70">
        <f t="shared" si="8"/>
        <v>0.99676735710398212</v>
      </c>
      <c r="AK7" s="70">
        <f t="shared" si="9"/>
        <v>0.99031013647228328</v>
      </c>
      <c r="AL7" s="70">
        <f t="shared" si="10"/>
        <v>0.96778940335152186</v>
      </c>
      <c r="AM7" s="70">
        <f t="shared" si="11"/>
        <v>0.9039739414576532</v>
      </c>
      <c r="AN7" s="70">
        <f t="shared" si="12"/>
        <v>0.23363074823817298</v>
      </c>
      <c r="AO7" s="70">
        <f t="shared" si="13"/>
        <v>8.5883649070878004E-2</v>
      </c>
    </row>
    <row r="8" spans="1:41" x14ac:dyDescent="0.35">
      <c r="A8" s="90" t="s">
        <v>82</v>
      </c>
      <c r="B8" s="70">
        <v>9.9999699427144405E-5</v>
      </c>
      <c r="C8" s="70">
        <v>2.99997294846637E-4</v>
      </c>
      <c r="D8" s="70">
        <v>9.9996994283133109E-4</v>
      </c>
      <c r="E8" s="70">
        <v>2.9997294878194099E-3</v>
      </c>
      <c r="F8" s="70">
        <v>9.9969943999679203E-3</v>
      </c>
      <c r="G8" s="70">
        <v>2.9972951933331701E-2</v>
      </c>
      <c r="H8" s="70">
        <v>9.96995563049735E-2</v>
      </c>
      <c r="I8" s="70">
        <v>0.29729830164399601</v>
      </c>
      <c r="J8" s="70">
        <v>0.97006642688182898</v>
      </c>
      <c r="K8" s="70">
        <v>2.7324375878315199</v>
      </c>
      <c r="L8" s="70">
        <v>3.2104800369748498</v>
      </c>
      <c r="M8" s="70">
        <v>3.55431060865422</v>
      </c>
      <c r="N8" s="70"/>
      <c r="O8" s="90" t="s">
        <v>82</v>
      </c>
      <c r="P8" s="70">
        <f t="shared" si="1"/>
        <v>9.99996994271444</v>
      </c>
      <c r="Q8" s="70">
        <f t="shared" si="1"/>
        <v>29.9997294846637</v>
      </c>
      <c r="R8" s="70">
        <f t="shared" si="1"/>
        <v>99.996994283133105</v>
      </c>
      <c r="S8" s="70">
        <f t="shared" si="1"/>
        <v>299.972948781941</v>
      </c>
      <c r="T8" s="70">
        <f t="shared" si="1"/>
        <v>999.69943999679208</v>
      </c>
      <c r="U8" s="70">
        <f t="shared" si="1"/>
        <v>2997.2951933331701</v>
      </c>
      <c r="V8" s="70">
        <f t="shared" si="1"/>
        <v>9969.9556304973503</v>
      </c>
      <c r="W8" s="70">
        <f t="shared" si="1"/>
        <v>29729.830164399602</v>
      </c>
      <c r="X8" s="70">
        <f t="shared" si="1"/>
        <v>97006.642688182896</v>
      </c>
      <c r="Y8" s="70">
        <f t="shared" si="1"/>
        <v>273243.75878315198</v>
      </c>
      <c r="Z8" s="70">
        <f t="shared" si="1"/>
        <v>321048.00369748496</v>
      </c>
      <c r="AA8" s="70">
        <f t="shared" si="1"/>
        <v>355431.06086542201</v>
      </c>
      <c r="AB8" s="70"/>
      <c r="AC8" s="90" t="s">
        <v>82</v>
      </c>
      <c r="AD8" s="70">
        <f t="shared" si="2"/>
        <v>0.99999699427144395</v>
      </c>
      <c r="AE8" s="70">
        <f t="shared" si="3"/>
        <v>0.99999098282212329</v>
      </c>
      <c r="AF8" s="70">
        <f t="shared" si="4"/>
        <v>0.999969942831331</v>
      </c>
      <c r="AG8" s="70">
        <f t="shared" si="5"/>
        <v>0.99990982927313665</v>
      </c>
      <c r="AH8" s="70">
        <f t="shared" si="6"/>
        <v>0.99969943999679212</v>
      </c>
      <c r="AI8" s="70">
        <f t="shared" si="7"/>
        <v>0.99909839777772336</v>
      </c>
      <c r="AJ8" s="70">
        <f t="shared" si="8"/>
        <v>0.99699556304973502</v>
      </c>
      <c r="AK8" s="70">
        <f t="shared" si="9"/>
        <v>0.99099433881332011</v>
      </c>
      <c r="AL8" s="70">
        <f t="shared" si="10"/>
        <v>0.97006642688182898</v>
      </c>
      <c r="AM8" s="70">
        <f t="shared" si="11"/>
        <v>0.91081252927717327</v>
      </c>
      <c r="AN8" s="70">
        <f t="shared" si="12"/>
        <v>0.32104800369748498</v>
      </c>
      <c r="AO8" s="70">
        <f t="shared" si="13"/>
        <v>0.11847702028847401</v>
      </c>
    </row>
    <row r="9" spans="1:41" x14ac:dyDescent="0.35">
      <c r="A9" s="90" t="s">
        <v>83</v>
      </c>
      <c r="B9" s="70">
        <v>9.9999685999983506E-5</v>
      </c>
      <c r="C9" s="70">
        <v>2.99997174002229E-4</v>
      </c>
      <c r="D9" s="70">
        <v>9.9996860011723992E-4</v>
      </c>
      <c r="E9" s="70">
        <v>2.9997174034325099E-3</v>
      </c>
      <c r="F9" s="70">
        <v>9.9968601305479004E-3</v>
      </c>
      <c r="G9" s="70">
        <v>2.9971743547795599E-2</v>
      </c>
      <c r="H9" s="70">
        <v>9.9686131259907301E-2</v>
      </c>
      <c r="I9" s="70">
        <v>0.29717750866938902</v>
      </c>
      <c r="J9" s="70">
        <v>0.968724831372345</v>
      </c>
      <c r="K9" s="70">
        <v>2.72030812647224</v>
      </c>
      <c r="L9" s="70">
        <v>2.53990537647022</v>
      </c>
      <c r="M9" s="70">
        <v>2.7993999123045699</v>
      </c>
      <c r="N9" s="70"/>
      <c r="O9" s="90" t="s">
        <v>83</v>
      </c>
      <c r="P9" s="70">
        <f t="shared" si="1"/>
        <v>9.9999685999983505</v>
      </c>
      <c r="Q9" s="70">
        <f t="shared" si="1"/>
        <v>29.999717400222899</v>
      </c>
      <c r="R9" s="70">
        <f t="shared" si="1"/>
        <v>99.996860011723996</v>
      </c>
      <c r="S9" s="70">
        <f t="shared" si="1"/>
        <v>299.97174034325099</v>
      </c>
      <c r="T9" s="70">
        <f t="shared" si="1"/>
        <v>999.68601305479001</v>
      </c>
      <c r="U9" s="70">
        <f t="shared" si="1"/>
        <v>2997.17435477956</v>
      </c>
      <c r="V9" s="70">
        <f t="shared" si="1"/>
        <v>9968.6131259907306</v>
      </c>
      <c r="W9" s="70">
        <f t="shared" si="1"/>
        <v>29717.750866938903</v>
      </c>
      <c r="X9" s="70">
        <f t="shared" si="1"/>
        <v>96872.483137234492</v>
      </c>
      <c r="Y9" s="70">
        <f t="shared" si="1"/>
        <v>272030.812647224</v>
      </c>
      <c r="Z9" s="70">
        <f t="shared" si="1"/>
        <v>253990.53764702199</v>
      </c>
      <c r="AA9" s="70">
        <f t="shared" si="1"/>
        <v>279939.99123045697</v>
      </c>
      <c r="AB9" s="70"/>
      <c r="AC9" s="90" t="s">
        <v>83</v>
      </c>
      <c r="AD9" s="70">
        <f t="shared" si="2"/>
        <v>0.99999685999983501</v>
      </c>
      <c r="AE9" s="70">
        <f t="shared" si="3"/>
        <v>0.99999058000742991</v>
      </c>
      <c r="AF9" s="70">
        <f t="shared" si="4"/>
        <v>0.99996860011723998</v>
      </c>
      <c r="AG9" s="70">
        <f t="shared" si="5"/>
        <v>0.99990580114416994</v>
      </c>
      <c r="AH9" s="70">
        <f t="shared" si="6"/>
        <v>0.99968601305478999</v>
      </c>
      <c r="AI9" s="70">
        <f t="shared" si="7"/>
        <v>0.99905811825985336</v>
      </c>
      <c r="AJ9" s="70">
        <f t="shared" si="8"/>
        <v>0.99686131259907307</v>
      </c>
      <c r="AK9" s="70">
        <f t="shared" si="9"/>
        <v>0.99059169556463011</v>
      </c>
      <c r="AL9" s="70">
        <f t="shared" si="10"/>
        <v>0.96872483137234489</v>
      </c>
      <c r="AM9" s="70">
        <f t="shared" si="11"/>
        <v>0.90676937549074665</v>
      </c>
      <c r="AN9" s="70">
        <f t="shared" si="12"/>
        <v>0.25399053764702201</v>
      </c>
      <c r="AO9" s="70">
        <f t="shared" si="13"/>
        <v>9.3313330410152329E-2</v>
      </c>
    </row>
    <row r="10" spans="1:41" x14ac:dyDescent="0.35">
      <c r="A10" s="90" t="s">
        <v>84</v>
      </c>
      <c r="B10" s="70">
        <v>9.9999695716067305E-5</v>
      </c>
      <c r="C10" s="70">
        <v>2.9999726144699403E-4</v>
      </c>
      <c r="D10" s="70">
        <v>9.9996957172614697E-4</v>
      </c>
      <c r="E10" s="70">
        <v>2.9997261479233002E-3</v>
      </c>
      <c r="F10" s="70">
        <v>9.9969572919750595E-3</v>
      </c>
      <c r="G10" s="70">
        <v>2.9972618011787099E-2</v>
      </c>
      <c r="H10" s="70">
        <v>9.9695848010694907E-2</v>
      </c>
      <c r="I10" s="70">
        <v>0.29726497587034001</v>
      </c>
      <c r="J10" s="70">
        <v>0.969697883745123</v>
      </c>
      <c r="K10" s="70">
        <v>2.7291505402030198</v>
      </c>
      <c r="L10" s="70">
        <v>3.14758703432399</v>
      </c>
      <c r="M10" s="70">
        <v>3.48756488476003</v>
      </c>
      <c r="N10" s="70"/>
      <c r="O10" s="90" t="s">
        <v>84</v>
      </c>
      <c r="P10" s="70">
        <f t="shared" si="1"/>
        <v>9.9999695716067301</v>
      </c>
      <c r="Q10" s="70">
        <f t="shared" si="1"/>
        <v>29.999726144699402</v>
      </c>
      <c r="R10" s="70">
        <f t="shared" si="1"/>
        <v>99.9969571726147</v>
      </c>
      <c r="S10" s="70">
        <f t="shared" si="1"/>
        <v>299.97261479233003</v>
      </c>
      <c r="T10" s="70">
        <f t="shared" si="1"/>
        <v>999.6957291975059</v>
      </c>
      <c r="U10" s="70">
        <f t="shared" si="1"/>
        <v>2997.2618011787099</v>
      </c>
      <c r="V10" s="70">
        <f t="shared" si="1"/>
        <v>9969.5848010694899</v>
      </c>
      <c r="W10" s="70">
        <f t="shared" si="1"/>
        <v>29726.497587034002</v>
      </c>
      <c r="X10" s="70">
        <f t="shared" si="1"/>
        <v>96969.788374512296</v>
      </c>
      <c r="Y10" s="70">
        <f t="shared" si="1"/>
        <v>272915.05402030196</v>
      </c>
      <c r="Z10" s="70">
        <f t="shared" si="1"/>
        <v>314758.70343239902</v>
      </c>
      <c r="AA10" s="70">
        <f t="shared" si="1"/>
        <v>348756.488476003</v>
      </c>
      <c r="AB10" s="70"/>
      <c r="AC10" s="90" t="s">
        <v>84</v>
      </c>
      <c r="AD10" s="70">
        <f t="shared" si="2"/>
        <v>0.99999695716067305</v>
      </c>
      <c r="AE10" s="70">
        <f t="shared" si="3"/>
        <v>0.99999087148998</v>
      </c>
      <c r="AF10" s="70">
        <f t="shared" si="4"/>
        <v>0.99996957172614698</v>
      </c>
      <c r="AG10" s="70">
        <f t="shared" si="5"/>
        <v>0.99990871597443343</v>
      </c>
      <c r="AH10" s="70">
        <f t="shared" si="6"/>
        <v>0.99969572919750593</v>
      </c>
      <c r="AI10" s="70">
        <f t="shared" si="7"/>
        <v>0.99908726705956996</v>
      </c>
      <c r="AJ10" s="70">
        <f t="shared" si="8"/>
        <v>0.99695848010694899</v>
      </c>
      <c r="AK10" s="70">
        <f t="shared" si="9"/>
        <v>0.99088325290113344</v>
      </c>
      <c r="AL10" s="70">
        <f t="shared" si="10"/>
        <v>0.969697883745123</v>
      </c>
      <c r="AM10" s="70">
        <f t="shared" si="11"/>
        <v>0.90971684673433983</v>
      </c>
      <c r="AN10" s="70">
        <f t="shared" si="12"/>
        <v>0.31475870343239903</v>
      </c>
      <c r="AO10" s="70">
        <f t="shared" si="13"/>
        <v>0.11625216282533433</v>
      </c>
    </row>
    <row r="11" spans="1:41" x14ac:dyDescent="0.35">
      <c r="A11" s="90" t="s">
        <v>85</v>
      </c>
      <c r="B11" s="70">
        <v>9.9999695111619498E-5</v>
      </c>
      <c r="C11" s="70">
        <v>2.9999725600685301E-4</v>
      </c>
      <c r="D11" s="70">
        <v>9.9996951127586504E-4</v>
      </c>
      <c r="E11" s="70">
        <v>2.99972560376079E-3</v>
      </c>
      <c r="F11" s="70">
        <v>9.9969512414472498E-3</v>
      </c>
      <c r="G11" s="70">
        <v>2.9972563446953902E-2</v>
      </c>
      <c r="H11" s="70">
        <v>9.9695237442838106E-2</v>
      </c>
      <c r="I11" s="70">
        <v>0.29725936953119197</v>
      </c>
      <c r="J11" s="70">
        <v>0.96963114347281099</v>
      </c>
      <c r="K11" s="70">
        <v>2.72842309801878</v>
      </c>
      <c r="L11" s="70">
        <v>2.7358328835772099</v>
      </c>
      <c r="M11" s="70">
        <v>3.01269697954638</v>
      </c>
      <c r="N11" s="70"/>
      <c r="O11" s="90" t="s">
        <v>85</v>
      </c>
      <c r="P11" s="70">
        <f t="shared" si="1"/>
        <v>9.9999695111619502</v>
      </c>
      <c r="Q11" s="70">
        <f t="shared" si="1"/>
        <v>29.999725600685302</v>
      </c>
      <c r="R11" s="70">
        <f t="shared" si="1"/>
        <v>99.996951127586499</v>
      </c>
      <c r="S11" s="70">
        <f t="shared" si="1"/>
        <v>299.972560376079</v>
      </c>
      <c r="T11" s="70">
        <f t="shared" si="1"/>
        <v>999.69512414472501</v>
      </c>
      <c r="U11" s="70">
        <f t="shared" si="1"/>
        <v>2997.25634469539</v>
      </c>
      <c r="V11" s="70">
        <f t="shared" si="1"/>
        <v>9969.5237442838097</v>
      </c>
      <c r="W11" s="70">
        <f t="shared" si="1"/>
        <v>29725.936953119199</v>
      </c>
      <c r="X11" s="70">
        <f t="shared" si="1"/>
        <v>96963.114347281095</v>
      </c>
      <c r="Y11" s="70">
        <f t="shared" si="1"/>
        <v>272842.309801878</v>
      </c>
      <c r="Z11" s="70">
        <f t="shared" si="1"/>
        <v>273583.288357721</v>
      </c>
      <c r="AA11" s="70">
        <f t="shared" si="1"/>
        <v>301269.69795463799</v>
      </c>
      <c r="AB11" s="70"/>
      <c r="AC11" s="90" t="s">
        <v>85</v>
      </c>
      <c r="AD11" s="70">
        <f t="shared" si="2"/>
        <v>0.99999695111619502</v>
      </c>
      <c r="AE11" s="70">
        <f t="shared" si="3"/>
        <v>0.99999085335617677</v>
      </c>
      <c r="AF11" s="70">
        <f t="shared" si="4"/>
        <v>0.99996951127586498</v>
      </c>
      <c r="AG11" s="70">
        <f t="shared" si="5"/>
        <v>0.99990853458692996</v>
      </c>
      <c r="AH11" s="70">
        <f t="shared" si="6"/>
        <v>0.99969512414472506</v>
      </c>
      <c r="AI11" s="70">
        <f t="shared" si="7"/>
        <v>0.99908544823179668</v>
      </c>
      <c r="AJ11" s="70">
        <f t="shared" si="8"/>
        <v>0.99695237442838103</v>
      </c>
      <c r="AK11" s="70">
        <f t="shared" si="9"/>
        <v>0.99086456510397325</v>
      </c>
      <c r="AL11" s="70">
        <f t="shared" si="10"/>
        <v>0.96963114347281099</v>
      </c>
      <c r="AM11" s="70">
        <f t="shared" si="11"/>
        <v>0.90947436600625997</v>
      </c>
      <c r="AN11" s="70">
        <f t="shared" si="12"/>
        <v>0.273583288357721</v>
      </c>
      <c r="AO11" s="70">
        <f t="shared" si="13"/>
        <v>0.100423232651546</v>
      </c>
    </row>
    <row r="12" spans="1:41" x14ac:dyDescent="0.35">
      <c r="A12" s="90" t="s">
        <v>86</v>
      </c>
      <c r="B12" s="70">
        <v>9.9999705338144298E-5</v>
      </c>
      <c r="C12" s="70">
        <v>2.9999734804548602E-4</v>
      </c>
      <c r="D12" s="70">
        <v>9.9997053392383308E-4</v>
      </c>
      <c r="E12" s="70">
        <v>2.9997348075022799E-3</v>
      </c>
      <c r="F12" s="70">
        <v>9.9970535017371697E-3</v>
      </c>
      <c r="G12" s="70">
        <v>2.9973483699780899E-2</v>
      </c>
      <c r="H12" s="70">
        <v>9.9705459025746596E-2</v>
      </c>
      <c r="I12" s="70">
        <v>0.29735127848237303</v>
      </c>
      <c r="J12" s="70">
        <v>0.97064950422498197</v>
      </c>
      <c r="K12" s="70">
        <v>2.73755984006349</v>
      </c>
      <c r="L12" s="70">
        <v>3.0512996054337198</v>
      </c>
      <c r="M12" s="70">
        <v>3.3604175067948101</v>
      </c>
      <c r="N12" s="70"/>
      <c r="O12" s="90" t="s">
        <v>86</v>
      </c>
      <c r="P12" s="70">
        <f t="shared" si="1"/>
        <v>9.9999705338144302</v>
      </c>
      <c r="Q12" s="70">
        <f t="shared" si="0"/>
        <v>29.999734804548602</v>
      </c>
      <c r="R12" s="70">
        <f t="shared" si="0"/>
        <v>99.997053392383307</v>
      </c>
      <c r="S12" s="70">
        <f t="shared" si="0"/>
        <v>299.97348075022796</v>
      </c>
      <c r="T12" s="70">
        <f t="shared" si="0"/>
        <v>999.70535017371697</v>
      </c>
      <c r="U12" s="70">
        <f t="shared" si="0"/>
        <v>2997.34836997809</v>
      </c>
      <c r="V12" s="70">
        <f t="shared" si="0"/>
        <v>9970.5459025746604</v>
      </c>
      <c r="W12" s="70">
        <f t="shared" si="0"/>
        <v>29735.127848237302</v>
      </c>
      <c r="X12" s="70">
        <f t="shared" si="0"/>
        <v>97064.950422498194</v>
      </c>
      <c r="Y12" s="70">
        <f t="shared" si="0"/>
        <v>273755.984006349</v>
      </c>
      <c r="Z12" s="70">
        <f t="shared" si="0"/>
        <v>305129.96054337197</v>
      </c>
      <c r="AA12" s="70">
        <f t="shared" si="0"/>
        <v>336041.75067948102</v>
      </c>
      <c r="AB12" s="70"/>
      <c r="AC12" s="90" t="s">
        <v>86</v>
      </c>
      <c r="AD12" s="70">
        <f t="shared" si="2"/>
        <v>0.99999705338144307</v>
      </c>
      <c r="AE12" s="70">
        <f t="shared" si="3"/>
        <v>0.99999116015162004</v>
      </c>
      <c r="AF12" s="70">
        <f t="shared" si="4"/>
        <v>0.99997053392383306</v>
      </c>
      <c r="AG12" s="70">
        <f t="shared" si="5"/>
        <v>0.99991160250075983</v>
      </c>
      <c r="AH12" s="70">
        <f t="shared" si="6"/>
        <v>0.99970535017371698</v>
      </c>
      <c r="AI12" s="70">
        <f t="shared" si="7"/>
        <v>0.99911612332602995</v>
      </c>
      <c r="AJ12" s="70">
        <f t="shared" si="8"/>
        <v>0.99705459025746601</v>
      </c>
      <c r="AK12" s="70">
        <f t="shared" si="9"/>
        <v>0.99117092827457676</v>
      </c>
      <c r="AL12" s="70">
        <f t="shared" si="10"/>
        <v>0.97064950422498197</v>
      </c>
      <c r="AM12" s="70">
        <f t="shared" si="11"/>
        <v>0.91251994668782999</v>
      </c>
      <c r="AN12" s="70">
        <f t="shared" si="12"/>
        <v>0.30512996054337199</v>
      </c>
      <c r="AO12" s="70">
        <f t="shared" si="13"/>
        <v>0.11201391689316034</v>
      </c>
    </row>
    <row r="13" spans="1:41" x14ac:dyDescent="0.35">
      <c r="A13" s="70"/>
      <c r="B13" s="103" t="s">
        <v>87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70"/>
      <c r="O13" s="70"/>
      <c r="P13" s="103" t="s">
        <v>81</v>
      </c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70"/>
      <c r="AC13" s="70"/>
      <c r="AD13" s="103" t="s">
        <v>188</v>
      </c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</row>
    <row r="14" spans="1:41" x14ac:dyDescent="0.35">
      <c r="A14" s="89" t="s">
        <v>180</v>
      </c>
      <c r="B14" s="71">
        <v>10</v>
      </c>
      <c r="C14" s="71">
        <v>30</v>
      </c>
      <c r="D14" s="71">
        <v>100</v>
      </c>
      <c r="E14" s="71">
        <v>300</v>
      </c>
      <c r="F14" s="71">
        <v>1000</v>
      </c>
      <c r="G14" s="71">
        <v>3000</v>
      </c>
      <c r="H14" s="71">
        <v>10000</v>
      </c>
      <c r="I14" s="71">
        <v>30000</v>
      </c>
      <c r="J14" s="71">
        <v>100000</v>
      </c>
      <c r="K14" s="71">
        <v>300000</v>
      </c>
      <c r="L14" s="71">
        <v>1000000</v>
      </c>
      <c r="M14" s="71">
        <v>3000000</v>
      </c>
      <c r="N14" s="70"/>
      <c r="O14" s="89" t="s">
        <v>180</v>
      </c>
      <c r="P14" s="71">
        <v>10</v>
      </c>
      <c r="Q14" s="71">
        <v>30</v>
      </c>
      <c r="R14" s="71">
        <v>100</v>
      </c>
      <c r="S14" s="71">
        <v>300</v>
      </c>
      <c r="T14" s="71">
        <v>1000</v>
      </c>
      <c r="U14" s="71">
        <v>3000</v>
      </c>
      <c r="V14" s="71">
        <v>10000</v>
      </c>
      <c r="W14" s="71">
        <v>30000</v>
      </c>
      <c r="X14" s="71">
        <v>100000</v>
      </c>
      <c r="Y14" s="71">
        <v>300000</v>
      </c>
      <c r="Z14" s="71">
        <v>1000000</v>
      </c>
      <c r="AA14" s="71">
        <v>3000000</v>
      </c>
      <c r="AB14" s="70"/>
      <c r="AC14" s="89" t="s">
        <v>180</v>
      </c>
      <c r="AD14" s="71">
        <v>10</v>
      </c>
      <c r="AE14" s="71">
        <v>30</v>
      </c>
      <c r="AF14" s="71">
        <v>100</v>
      </c>
      <c r="AG14" s="71">
        <v>300</v>
      </c>
      <c r="AH14" s="71">
        <v>1000</v>
      </c>
      <c r="AI14" s="71">
        <v>3000</v>
      </c>
      <c r="AJ14" s="71">
        <v>10000</v>
      </c>
      <c r="AK14" s="71">
        <v>30000</v>
      </c>
      <c r="AL14" s="71">
        <v>100000</v>
      </c>
      <c r="AM14" s="71">
        <v>300000</v>
      </c>
      <c r="AN14" s="71">
        <v>1000000</v>
      </c>
      <c r="AO14" s="71">
        <v>3000000</v>
      </c>
    </row>
    <row r="15" spans="1:41" x14ac:dyDescent="0.35">
      <c r="A15" s="90" t="s">
        <v>9</v>
      </c>
      <c r="B15" s="70">
        <v>9.9999822628426603E-5</v>
      </c>
      <c r="C15" s="70">
        <v>2.9999840365707299E-4</v>
      </c>
      <c r="D15" s="70">
        <v>9.9998226290433606E-4</v>
      </c>
      <c r="E15" s="70">
        <v>2.9998403673724E-3</v>
      </c>
      <c r="F15" s="70">
        <v>9.9982263520961602E-3</v>
      </c>
      <c r="G15" s="70">
        <v>2.9984038401613299E-2</v>
      </c>
      <c r="H15" s="70">
        <v>9.9822696786290604E-2</v>
      </c>
      <c r="I15" s="70">
        <v>0.29840549755360701</v>
      </c>
      <c r="J15" s="70">
        <v>0.98233038058044397</v>
      </c>
      <c r="K15" s="70">
        <v>2.8421330062589099</v>
      </c>
      <c r="L15" s="70">
        <v>8.2824668097667598</v>
      </c>
      <c r="M15" s="70">
        <v>12.2896723893675</v>
      </c>
      <c r="N15" s="70"/>
      <c r="O15" s="90" t="s">
        <v>9</v>
      </c>
      <c r="P15" s="70">
        <f>B15*100000</f>
        <v>9.9999822628426607</v>
      </c>
      <c r="Q15" s="70">
        <f t="shared" ref="Q15:AA23" si="14">C15*100000</f>
        <v>29.9998403657073</v>
      </c>
      <c r="R15" s="70">
        <f t="shared" si="14"/>
        <v>99.998226290433607</v>
      </c>
      <c r="S15" s="70">
        <f t="shared" si="14"/>
        <v>299.98403673723999</v>
      </c>
      <c r="T15" s="70">
        <f t="shared" si="14"/>
        <v>999.82263520961601</v>
      </c>
      <c r="U15" s="70">
        <f t="shared" si="14"/>
        <v>2998.4038401613298</v>
      </c>
      <c r="V15" s="70">
        <f t="shared" si="14"/>
        <v>9982.2696786290599</v>
      </c>
      <c r="W15" s="70">
        <f t="shared" si="14"/>
        <v>29840.549755360702</v>
      </c>
      <c r="X15" s="70">
        <f t="shared" si="14"/>
        <v>98233.038058044403</v>
      </c>
      <c r="Y15" s="70">
        <f t="shared" si="14"/>
        <v>284213.30062589096</v>
      </c>
      <c r="Z15" s="70">
        <f t="shared" si="14"/>
        <v>828246.68097667594</v>
      </c>
      <c r="AA15" s="70">
        <f t="shared" si="14"/>
        <v>1228967.23893675</v>
      </c>
      <c r="AB15" s="70"/>
      <c r="AC15" s="90" t="s">
        <v>9</v>
      </c>
      <c r="AD15" s="70">
        <f>P15/$P$14</f>
        <v>0.99999822628426605</v>
      </c>
      <c r="AE15" s="70">
        <f>Q15/$Q$14</f>
        <v>0.99999467885690996</v>
      </c>
      <c r="AF15" s="70">
        <f>R15/$R$14</f>
        <v>0.99998226290433612</v>
      </c>
      <c r="AG15" s="70">
        <f>S15/$S$14</f>
        <v>0.99994678912413326</v>
      </c>
      <c r="AH15" s="70">
        <f>T15/$T$14</f>
        <v>0.99982263520961601</v>
      </c>
      <c r="AI15" s="70">
        <f>U15/$U$14</f>
        <v>0.99946794672044326</v>
      </c>
      <c r="AJ15" s="70">
        <f>V15/$V$14</f>
        <v>0.99822696786290599</v>
      </c>
      <c r="AK15" s="70">
        <f>W15/$W$14</f>
        <v>0.99468499184535675</v>
      </c>
      <c r="AL15" s="70">
        <f>X15/$X$14</f>
        <v>0.98233038058044408</v>
      </c>
      <c r="AM15" s="70">
        <f>Y15/$Y$14</f>
        <v>0.94737766875296991</v>
      </c>
      <c r="AN15" s="70">
        <f>Z15/$Z$14</f>
        <v>0.82824668097667598</v>
      </c>
      <c r="AO15" s="70">
        <f>AA15/$AA$14</f>
        <v>0.40965574631224999</v>
      </c>
    </row>
    <row r="16" spans="1:41" x14ac:dyDescent="0.35">
      <c r="A16" s="90" t="s">
        <v>10</v>
      </c>
      <c r="B16" s="70">
        <v>9.9999832792406395E-5</v>
      </c>
      <c r="C16" s="70">
        <v>2.9999849513280899E-4</v>
      </c>
      <c r="D16" s="70">
        <v>9.9998327929823002E-4</v>
      </c>
      <c r="E16" s="70">
        <v>2.9998495148357098E-3</v>
      </c>
      <c r="F16" s="70">
        <v>9.9983279874002896E-3</v>
      </c>
      <c r="G16" s="70">
        <v>2.9984953037740899E-2</v>
      </c>
      <c r="H16" s="70">
        <v>9.9832856247830601E-2</v>
      </c>
      <c r="I16" s="70">
        <v>0.29849685229912798</v>
      </c>
      <c r="J16" s="70">
        <v>0.983342426675199</v>
      </c>
      <c r="K16" s="70">
        <v>2.8511742637753898</v>
      </c>
      <c r="L16" s="70">
        <v>8.3822646835487493</v>
      </c>
      <c r="M16" s="70">
        <v>13.644283417255</v>
      </c>
      <c r="N16" s="70"/>
      <c r="O16" s="90" t="s">
        <v>10</v>
      </c>
      <c r="P16" s="70">
        <f t="shared" ref="P16:AA23" si="15">B16*100000</f>
        <v>9.9999832792406398</v>
      </c>
      <c r="Q16" s="70">
        <f t="shared" si="14"/>
        <v>29.9998495132809</v>
      </c>
      <c r="R16" s="70">
        <f t="shared" si="14"/>
        <v>99.998327929823006</v>
      </c>
      <c r="S16" s="70">
        <f t="shared" si="14"/>
        <v>299.98495148357097</v>
      </c>
      <c r="T16" s="70">
        <f t="shared" si="14"/>
        <v>999.83279874002892</v>
      </c>
      <c r="U16" s="70">
        <f t="shared" si="14"/>
        <v>2998.4953037740897</v>
      </c>
      <c r="V16" s="70">
        <f t="shared" si="14"/>
        <v>9983.2856247830605</v>
      </c>
      <c r="W16" s="70">
        <f t="shared" si="14"/>
        <v>29849.685229912797</v>
      </c>
      <c r="X16" s="70">
        <f t="shared" si="14"/>
        <v>98334.242667519895</v>
      </c>
      <c r="Y16" s="70">
        <f t="shared" si="14"/>
        <v>285117.426377539</v>
      </c>
      <c r="Z16" s="70">
        <f t="shared" si="14"/>
        <v>838226.46835487499</v>
      </c>
      <c r="AA16" s="70">
        <f t="shared" si="14"/>
        <v>1364428.3417255001</v>
      </c>
      <c r="AB16" s="70"/>
      <c r="AC16" s="90" t="s">
        <v>10</v>
      </c>
      <c r="AD16" s="70">
        <f t="shared" ref="AD16:AD23" si="16">P16/$P$14</f>
        <v>0.99999832792406396</v>
      </c>
      <c r="AE16" s="70">
        <f t="shared" ref="AE16:AE23" si="17">Q16/$Q$14</f>
        <v>0.99999498377603002</v>
      </c>
      <c r="AF16" s="70">
        <f t="shared" ref="AF16:AF23" si="18">R16/$R$14</f>
        <v>0.99998327929823005</v>
      </c>
      <c r="AG16" s="70">
        <f t="shared" ref="AG16:AG23" si="19">S16/$S$14</f>
        <v>0.99994983827856987</v>
      </c>
      <c r="AH16" s="70">
        <f t="shared" ref="AH16:AH23" si="20">T16/$T$14</f>
        <v>0.99983279874002895</v>
      </c>
      <c r="AI16" s="70">
        <f t="shared" ref="AI16:AI23" si="21">U16/$U$14</f>
        <v>0.99949843459136323</v>
      </c>
      <c r="AJ16" s="70">
        <f t="shared" ref="AJ16:AJ23" si="22">V16/$V$14</f>
        <v>0.99832856247830604</v>
      </c>
      <c r="AK16" s="70">
        <f t="shared" ref="AK16:AK23" si="23">W16/$W$14</f>
        <v>0.99498950766375993</v>
      </c>
      <c r="AL16" s="70">
        <f t="shared" ref="AL16:AL23" si="24">X16/$X$14</f>
        <v>0.983342426675199</v>
      </c>
      <c r="AM16" s="70">
        <f t="shared" ref="AM16:AM23" si="25">Y16/$Y$14</f>
        <v>0.95039142125846332</v>
      </c>
      <c r="AN16" s="70">
        <f t="shared" ref="AN16:AN23" si="26">Z16/$Z$14</f>
        <v>0.83822646835487502</v>
      </c>
      <c r="AO16" s="70">
        <f t="shared" ref="AO16:AO23" si="27">AA16/$AA$14</f>
        <v>0.45480944724183336</v>
      </c>
    </row>
    <row r="17" spans="1:41" x14ac:dyDescent="0.35">
      <c r="A17" s="90" t="s">
        <v>11</v>
      </c>
      <c r="B17" s="70">
        <v>9.9999832709779605E-5</v>
      </c>
      <c r="C17" s="70">
        <v>2.9999849438914301E-4</v>
      </c>
      <c r="D17" s="70">
        <v>9.99983271034345E-4</v>
      </c>
      <c r="E17" s="70">
        <v>2.99984944043683E-3</v>
      </c>
      <c r="F17" s="70">
        <v>9.9983271598155597E-3</v>
      </c>
      <c r="G17" s="70">
        <v>2.9984945565546799E-2</v>
      </c>
      <c r="H17" s="70">
        <v>9.9832772291926802E-2</v>
      </c>
      <c r="I17" s="70">
        <v>0.29849607267560202</v>
      </c>
      <c r="J17" s="70">
        <v>0.98333282096997199</v>
      </c>
      <c r="K17" s="70">
        <v>2.8510627476972101</v>
      </c>
      <c r="L17" s="70">
        <v>8.3798705017565691</v>
      </c>
      <c r="M17" s="70">
        <v>13.320328814105</v>
      </c>
      <c r="N17" s="70"/>
      <c r="O17" s="90" t="s">
        <v>11</v>
      </c>
      <c r="P17" s="70">
        <f t="shared" si="15"/>
        <v>9.9999832709779604</v>
      </c>
      <c r="Q17" s="70">
        <f t="shared" si="14"/>
        <v>29.9998494389143</v>
      </c>
      <c r="R17" s="70">
        <f t="shared" si="14"/>
        <v>99.998327103434505</v>
      </c>
      <c r="S17" s="70">
        <f t="shared" si="14"/>
        <v>299.98494404368302</v>
      </c>
      <c r="T17" s="70">
        <f t="shared" si="14"/>
        <v>999.83271598155602</v>
      </c>
      <c r="U17" s="70">
        <f t="shared" si="14"/>
        <v>2998.49455655468</v>
      </c>
      <c r="V17" s="70">
        <f t="shared" si="14"/>
        <v>9983.2772291926794</v>
      </c>
      <c r="W17" s="70">
        <f t="shared" si="14"/>
        <v>29849.607267560201</v>
      </c>
      <c r="X17" s="70">
        <f t="shared" si="14"/>
        <v>98333.282096997194</v>
      </c>
      <c r="Y17" s="70">
        <f t="shared" si="14"/>
        <v>285106.27476972103</v>
      </c>
      <c r="Z17" s="70">
        <f t="shared" si="14"/>
        <v>837987.05017565691</v>
      </c>
      <c r="AA17" s="70">
        <f t="shared" si="14"/>
        <v>1332032.8814105</v>
      </c>
      <c r="AB17" s="70"/>
      <c r="AC17" s="90" t="s">
        <v>11</v>
      </c>
      <c r="AD17" s="70">
        <f t="shared" si="16"/>
        <v>0.99999832709779601</v>
      </c>
      <c r="AE17" s="70">
        <f t="shared" si="17"/>
        <v>0.99999498129714337</v>
      </c>
      <c r="AF17" s="70">
        <f t="shared" si="18"/>
        <v>0.99998327103434503</v>
      </c>
      <c r="AG17" s="70">
        <f t="shared" si="19"/>
        <v>0.99994981347894341</v>
      </c>
      <c r="AH17" s="70">
        <f t="shared" si="20"/>
        <v>0.99983271598155599</v>
      </c>
      <c r="AI17" s="70">
        <f t="shared" si="21"/>
        <v>0.99949818551822667</v>
      </c>
      <c r="AJ17" s="70">
        <f t="shared" si="22"/>
        <v>0.99832772291926797</v>
      </c>
      <c r="AK17" s="70">
        <f t="shared" si="23"/>
        <v>0.99498690891867336</v>
      </c>
      <c r="AL17" s="70">
        <f t="shared" si="24"/>
        <v>0.98333282096997199</v>
      </c>
      <c r="AM17" s="70">
        <f t="shared" si="25"/>
        <v>0.95035424923240341</v>
      </c>
      <c r="AN17" s="70">
        <f t="shared" si="26"/>
        <v>0.83798705017565689</v>
      </c>
      <c r="AO17" s="70">
        <f t="shared" si="27"/>
        <v>0.44401096047016669</v>
      </c>
    </row>
    <row r="18" spans="1:41" x14ac:dyDescent="0.35">
      <c r="A18" s="90" t="s">
        <v>16</v>
      </c>
      <c r="B18" s="70">
        <v>9.9999832241411205E-5</v>
      </c>
      <c r="C18" s="70">
        <v>2.9999849017380801E-4</v>
      </c>
      <c r="D18" s="70">
        <v>9.9998322419650194E-4</v>
      </c>
      <c r="E18" s="70">
        <v>2.9998490188760398E-3</v>
      </c>
      <c r="F18" s="70">
        <v>9.9983224750213196E-3</v>
      </c>
      <c r="G18" s="70">
        <v>2.9984903382190699E-2</v>
      </c>
      <c r="H18" s="70">
        <v>9.9832302800842099E-2</v>
      </c>
      <c r="I18" s="70">
        <v>0.29849182691678899</v>
      </c>
      <c r="J18" s="70">
        <v>0.98328484159328</v>
      </c>
      <c r="K18" s="70">
        <v>2.8506090862770899</v>
      </c>
      <c r="L18" s="70">
        <v>8.3737321318038305</v>
      </c>
      <c r="M18" s="70">
        <v>12.935885512249</v>
      </c>
      <c r="N18" s="70"/>
      <c r="O18" s="90" t="s">
        <v>16</v>
      </c>
      <c r="P18" s="70">
        <f t="shared" si="15"/>
        <v>9.9999832241411202</v>
      </c>
      <c r="Q18" s="70">
        <f t="shared" si="15"/>
        <v>29.9998490173808</v>
      </c>
      <c r="R18" s="70">
        <f t="shared" si="15"/>
        <v>99.998322419650194</v>
      </c>
      <c r="S18" s="70">
        <f t="shared" si="15"/>
        <v>299.984901887604</v>
      </c>
      <c r="T18" s="70">
        <f t="shared" si="15"/>
        <v>999.83224750213196</v>
      </c>
      <c r="U18" s="70">
        <f t="shared" si="15"/>
        <v>2998.4903382190701</v>
      </c>
      <c r="V18" s="70">
        <f t="shared" si="15"/>
        <v>9983.2302800842099</v>
      </c>
      <c r="W18" s="70">
        <f t="shared" si="15"/>
        <v>29849.1826916789</v>
      </c>
      <c r="X18" s="70">
        <f t="shared" si="15"/>
        <v>98328.484159328</v>
      </c>
      <c r="Y18" s="70">
        <f t="shared" si="15"/>
        <v>285060.90862770897</v>
      </c>
      <c r="Z18" s="70">
        <f t="shared" si="15"/>
        <v>837373.21318038309</v>
      </c>
      <c r="AA18" s="70">
        <f t="shared" si="15"/>
        <v>1293588.5512248999</v>
      </c>
      <c r="AB18" s="70"/>
      <c r="AC18" s="90" t="s">
        <v>16</v>
      </c>
      <c r="AD18" s="70">
        <f t="shared" si="16"/>
        <v>0.99999832241411202</v>
      </c>
      <c r="AE18" s="70">
        <f t="shared" si="17"/>
        <v>0.99999496724602666</v>
      </c>
      <c r="AF18" s="70">
        <f t="shared" si="18"/>
        <v>0.99998322419650199</v>
      </c>
      <c r="AG18" s="70">
        <f t="shared" si="19"/>
        <v>0.99994967295867998</v>
      </c>
      <c r="AH18" s="70">
        <f t="shared" si="20"/>
        <v>0.99983224750213195</v>
      </c>
      <c r="AI18" s="70">
        <f t="shared" si="21"/>
        <v>0.99949677940635673</v>
      </c>
      <c r="AJ18" s="70">
        <f t="shared" si="22"/>
        <v>0.99832302800842099</v>
      </c>
      <c r="AK18" s="70">
        <f t="shared" si="23"/>
        <v>0.99497275638929661</v>
      </c>
      <c r="AL18" s="70">
        <f t="shared" si="24"/>
        <v>0.98328484159328</v>
      </c>
      <c r="AM18" s="70">
        <f t="shared" si="25"/>
        <v>0.95020302875902984</v>
      </c>
      <c r="AN18" s="70">
        <f t="shared" si="26"/>
        <v>0.83737321318038305</v>
      </c>
      <c r="AO18" s="70">
        <f t="shared" si="27"/>
        <v>0.43119618374163332</v>
      </c>
    </row>
    <row r="19" spans="1:41" x14ac:dyDescent="0.35">
      <c r="A19" s="90" t="s">
        <v>82</v>
      </c>
      <c r="B19" s="70">
        <v>9.9999844644826103E-5</v>
      </c>
      <c r="C19" s="70">
        <v>2.9999860180448298E-4</v>
      </c>
      <c r="D19" s="70">
        <v>9.9998446453503499E-4</v>
      </c>
      <c r="E19" s="70">
        <v>2.9998601818636401E-3</v>
      </c>
      <c r="F19" s="70">
        <v>9.9984465059159491E-3</v>
      </c>
      <c r="G19" s="70">
        <v>2.99860196011781E-2</v>
      </c>
      <c r="H19" s="70">
        <v>9.9844702950471806E-2</v>
      </c>
      <c r="I19" s="70">
        <v>0.29860337058366498</v>
      </c>
      <c r="J19" s="70">
        <v>0.98452211120452005</v>
      </c>
      <c r="K19" s="70">
        <v>2.8617020684604002</v>
      </c>
      <c r="L19" s="70">
        <v>8.4975239089266399</v>
      </c>
      <c r="M19" s="70">
        <v>15.2539642334226</v>
      </c>
      <c r="N19" s="70"/>
      <c r="O19" s="90" t="s">
        <v>82</v>
      </c>
      <c r="P19" s="70">
        <f t="shared" si="15"/>
        <v>9.9999844644826101</v>
      </c>
      <c r="Q19" s="70">
        <f t="shared" si="15"/>
        <v>29.999860180448298</v>
      </c>
      <c r="R19" s="70">
        <f t="shared" si="15"/>
        <v>99.998446453503504</v>
      </c>
      <c r="S19" s="70">
        <f t="shared" si="15"/>
        <v>299.98601818636399</v>
      </c>
      <c r="T19" s="70">
        <f t="shared" si="15"/>
        <v>999.84465059159493</v>
      </c>
      <c r="U19" s="70">
        <f t="shared" si="15"/>
        <v>2998.60196011781</v>
      </c>
      <c r="V19" s="70">
        <f t="shared" si="15"/>
        <v>9984.4702950471801</v>
      </c>
      <c r="W19" s="70">
        <f t="shared" si="15"/>
        <v>29860.337058366498</v>
      </c>
      <c r="X19" s="70">
        <f t="shared" si="15"/>
        <v>98452.211120452004</v>
      </c>
      <c r="Y19" s="70">
        <f t="shared" si="15"/>
        <v>286170.20684604003</v>
      </c>
      <c r="Z19" s="70">
        <f t="shared" si="15"/>
        <v>849752.39089266397</v>
      </c>
      <c r="AA19" s="70">
        <f t="shared" si="15"/>
        <v>1525396.4233422601</v>
      </c>
      <c r="AB19" s="70"/>
      <c r="AC19" s="90" t="s">
        <v>82</v>
      </c>
      <c r="AD19" s="70">
        <f t="shared" si="16"/>
        <v>0.99999844644826097</v>
      </c>
      <c r="AE19" s="70">
        <f t="shared" si="17"/>
        <v>0.99999533934827656</v>
      </c>
      <c r="AF19" s="70">
        <f t="shared" si="18"/>
        <v>0.99998446453503509</v>
      </c>
      <c r="AG19" s="70">
        <f t="shared" si="19"/>
        <v>0.99995339395454663</v>
      </c>
      <c r="AH19" s="70">
        <f t="shared" si="20"/>
        <v>0.99984465059159489</v>
      </c>
      <c r="AI19" s="70">
        <f t="shared" si="21"/>
        <v>0.99953398670593663</v>
      </c>
      <c r="AJ19" s="70">
        <f t="shared" si="22"/>
        <v>0.99844702950471798</v>
      </c>
      <c r="AK19" s="70">
        <f t="shared" si="23"/>
        <v>0.99534456861221665</v>
      </c>
      <c r="AL19" s="70">
        <f t="shared" si="24"/>
        <v>0.98452211120452005</v>
      </c>
      <c r="AM19" s="70">
        <f t="shared" si="25"/>
        <v>0.95390068948680007</v>
      </c>
      <c r="AN19" s="70">
        <f t="shared" si="26"/>
        <v>0.84975239089266397</v>
      </c>
      <c r="AO19" s="70">
        <f t="shared" si="27"/>
        <v>0.50846547444742007</v>
      </c>
    </row>
    <row r="20" spans="1:41" x14ac:dyDescent="0.35">
      <c r="A20" s="90" t="s">
        <v>83</v>
      </c>
      <c r="B20" s="70">
        <v>9.9999836765370605E-5</v>
      </c>
      <c r="C20" s="70">
        <v>2.9999853088940199E-4</v>
      </c>
      <c r="D20" s="70">
        <v>9.9998367659040899E-4</v>
      </c>
      <c r="E20" s="70">
        <v>2.99985309038057E-3</v>
      </c>
      <c r="F20" s="70">
        <v>9.9983677123807093E-3</v>
      </c>
      <c r="G20" s="70">
        <v>2.9985310477836601E-2</v>
      </c>
      <c r="H20" s="70">
        <v>9.9836824511956801E-2</v>
      </c>
      <c r="I20" s="70">
        <v>0.298532482204454</v>
      </c>
      <c r="J20" s="70">
        <v>0.98373505469962796</v>
      </c>
      <c r="K20" s="70">
        <v>2.8546261102304098</v>
      </c>
      <c r="L20" s="70">
        <v>8.4177548773417108</v>
      </c>
      <c r="M20" s="70">
        <v>13.501347532816199</v>
      </c>
      <c r="N20" s="70"/>
      <c r="O20" s="90" t="s">
        <v>83</v>
      </c>
      <c r="P20" s="70">
        <f t="shared" si="15"/>
        <v>9.9999836765370613</v>
      </c>
      <c r="Q20" s="70">
        <f t="shared" si="15"/>
        <v>29.999853088940199</v>
      </c>
      <c r="R20" s="70">
        <f t="shared" si="15"/>
        <v>99.998367659040895</v>
      </c>
      <c r="S20" s="70">
        <f t="shared" si="15"/>
        <v>299.98530903805698</v>
      </c>
      <c r="T20" s="70">
        <f t="shared" si="15"/>
        <v>999.83677123807092</v>
      </c>
      <c r="U20" s="70">
        <f t="shared" si="15"/>
        <v>2998.5310477836601</v>
      </c>
      <c r="V20" s="70">
        <f t="shared" si="15"/>
        <v>9983.6824511956802</v>
      </c>
      <c r="W20" s="70">
        <f t="shared" si="15"/>
        <v>29853.248220445399</v>
      </c>
      <c r="X20" s="70">
        <f t="shared" si="15"/>
        <v>98373.505469962794</v>
      </c>
      <c r="Y20" s="70">
        <f t="shared" si="15"/>
        <v>285462.61102304095</v>
      </c>
      <c r="Z20" s="70">
        <f t="shared" si="15"/>
        <v>841775.4877341711</v>
      </c>
      <c r="AA20" s="70">
        <f t="shared" si="15"/>
        <v>1350134.7532816199</v>
      </c>
      <c r="AB20" s="70"/>
      <c r="AC20" s="90" t="s">
        <v>83</v>
      </c>
      <c r="AD20" s="70">
        <f t="shared" si="16"/>
        <v>0.99999836765370609</v>
      </c>
      <c r="AE20" s="70">
        <f t="shared" si="17"/>
        <v>0.99999510296467331</v>
      </c>
      <c r="AF20" s="70">
        <f t="shared" si="18"/>
        <v>0.99998367659040899</v>
      </c>
      <c r="AG20" s="70">
        <f t="shared" si="19"/>
        <v>0.9999510301268566</v>
      </c>
      <c r="AH20" s="70">
        <f t="shared" si="20"/>
        <v>0.99983677123807091</v>
      </c>
      <c r="AI20" s="70">
        <f t="shared" si="21"/>
        <v>0.99951034926122007</v>
      </c>
      <c r="AJ20" s="70">
        <f t="shared" si="22"/>
        <v>0.99836824511956801</v>
      </c>
      <c r="AK20" s="70">
        <f t="shared" si="23"/>
        <v>0.99510827401484658</v>
      </c>
      <c r="AL20" s="70">
        <f t="shared" si="24"/>
        <v>0.98373505469962796</v>
      </c>
      <c r="AM20" s="70">
        <f t="shared" si="25"/>
        <v>0.95154203674346982</v>
      </c>
      <c r="AN20" s="70">
        <f t="shared" si="26"/>
        <v>0.8417754877341711</v>
      </c>
      <c r="AO20" s="70">
        <f t="shared" si="27"/>
        <v>0.45004491776053995</v>
      </c>
    </row>
    <row r="21" spans="1:41" x14ac:dyDescent="0.35">
      <c r="A21" s="90" t="s">
        <v>84</v>
      </c>
      <c r="B21" s="70">
        <v>9.9999843452075194E-5</v>
      </c>
      <c r="C21" s="70">
        <v>2.9999859106974398E-4</v>
      </c>
      <c r="D21" s="70">
        <v>9.9998434526087196E-4</v>
      </c>
      <c r="E21" s="70">
        <v>2.9998591084147899E-3</v>
      </c>
      <c r="F21" s="70">
        <v>9.9984345794307192E-3</v>
      </c>
      <c r="G21" s="70">
        <v>2.99859122814265E-2</v>
      </c>
      <c r="H21" s="70">
        <v>9.9843511231909904E-2</v>
      </c>
      <c r="I21" s="70">
        <v>0.29859266364842302</v>
      </c>
      <c r="J21" s="70">
        <v>0.98440385766877703</v>
      </c>
      <c r="K21" s="70">
        <v>2.8606554335570702</v>
      </c>
      <c r="L21" s="70">
        <v>8.4864703523144396</v>
      </c>
      <c r="M21" s="70">
        <v>15.1892896792826</v>
      </c>
      <c r="N21" s="70"/>
      <c r="O21" s="90" t="s">
        <v>84</v>
      </c>
      <c r="P21" s="70">
        <f t="shared" si="15"/>
        <v>9.999984345207519</v>
      </c>
      <c r="Q21" s="70">
        <f t="shared" si="15"/>
        <v>29.999859106974398</v>
      </c>
      <c r="R21" s="70">
        <f t="shared" si="15"/>
        <v>99.998434526087195</v>
      </c>
      <c r="S21" s="70">
        <f t="shared" si="15"/>
        <v>299.98591084147898</v>
      </c>
      <c r="T21" s="70">
        <f t="shared" si="15"/>
        <v>999.84345794307194</v>
      </c>
      <c r="U21" s="70">
        <f t="shared" si="15"/>
        <v>2998.5912281426499</v>
      </c>
      <c r="V21" s="70">
        <f t="shared" si="15"/>
        <v>9984.3511231909906</v>
      </c>
      <c r="W21" s="70">
        <f t="shared" si="15"/>
        <v>29859.2663648423</v>
      </c>
      <c r="X21" s="70">
        <f t="shared" si="15"/>
        <v>98440.385766877705</v>
      </c>
      <c r="Y21" s="70">
        <f t="shared" si="15"/>
        <v>286065.54335570702</v>
      </c>
      <c r="Z21" s="70">
        <f t="shared" si="15"/>
        <v>848647.03523144394</v>
      </c>
      <c r="AA21" s="70">
        <f t="shared" si="15"/>
        <v>1518928.9679282601</v>
      </c>
      <c r="AB21" s="70"/>
      <c r="AC21" s="90" t="s">
        <v>84</v>
      </c>
      <c r="AD21" s="70">
        <f t="shared" si="16"/>
        <v>0.99999843452075188</v>
      </c>
      <c r="AE21" s="70">
        <f t="shared" si="17"/>
        <v>0.99999530356581323</v>
      </c>
      <c r="AF21" s="70">
        <f t="shared" si="18"/>
        <v>0.99998434526087199</v>
      </c>
      <c r="AG21" s="70">
        <f t="shared" si="19"/>
        <v>0.99995303613826325</v>
      </c>
      <c r="AH21" s="70">
        <f t="shared" si="20"/>
        <v>0.99984345794307194</v>
      </c>
      <c r="AI21" s="70">
        <f t="shared" si="21"/>
        <v>0.99953040938088333</v>
      </c>
      <c r="AJ21" s="70">
        <f t="shared" si="22"/>
        <v>0.99843511231909909</v>
      </c>
      <c r="AK21" s="70">
        <f t="shared" si="23"/>
        <v>0.99530887882807673</v>
      </c>
      <c r="AL21" s="70">
        <f t="shared" si="24"/>
        <v>0.98440385766877703</v>
      </c>
      <c r="AM21" s="70">
        <f t="shared" si="25"/>
        <v>0.9535518111856901</v>
      </c>
      <c r="AN21" s="70">
        <f t="shared" si="26"/>
        <v>0.84864703523144391</v>
      </c>
      <c r="AO21" s="70">
        <f t="shared" si="27"/>
        <v>0.50630965597608668</v>
      </c>
    </row>
    <row r="22" spans="1:41" x14ac:dyDescent="0.35">
      <c r="A22" s="90" t="s">
        <v>85</v>
      </c>
      <c r="B22" s="70">
        <v>9.9999840315094298E-5</v>
      </c>
      <c r="C22" s="70">
        <v>2.9999856283687801E-4</v>
      </c>
      <c r="D22" s="70">
        <v>9.9998403156089689E-4</v>
      </c>
      <c r="E22" s="70">
        <v>2.9998562850773198E-3</v>
      </c>
      <c r="F22" s="70">
        <v>9.9984032075478204E-3</v>
      </c>
      <c r="G22" s="70">
        <v>2.9985629896732501E-2</v>
      </c>
      <c r="H22" s="70">
        <v>9.9840372151487902E-2</v>
      </c>
      <c r="I22" s="70">
        <v>0.298564373685688</v>
      </c>
      <c r="J22" s="70">
        <v>0.98408798820121801</v>
      </c>
      <c r="K22" s="70">
        <v>2.8577688641965899</v>
      </c>
      <c r="L22" s="70">
        <v>8.4518681898548191</v>
      </c>
      <c r="M22" s="70">
        <v>13.875832009129899</v>
      </c>
      <c r="N22" s="70"/>
      <c r="O22" s="90" t="s">
        <v>85</v>
      </c>
      <c r="P22" s="70">
        <f t="shared" si="15"/>
        <v>9.9999840315094293</v>
      </c>
      <c r="Q22" s="70">
        <f t="shared" si="15"/>
        <v>29.999856283687802</v>
      </c>
      <c r="R22" s="70">
        <f t="shared" si="15"/>
        <v>99.998403156089694</v>
      </c>
      <c r="S22" s="70">
        <f t="shared" si="15"/>
        <v>299.98562850773197</v>
      </c>
      <c r="T22" s="70">
        <f t="shared" si="15"/>
        <v>999.84032075478206</v>
      </c>
      <c r="U22" s="70">
        <f t="shared" si="15"/>
        <v>2998.5629896732498</v>
      </c>
      <c r="V22" s="70">
        <f t="shared" si="15"/>
        <v>9984.03721514879</v>
      </c>
      <c r="W22" s="70">
        <f t="shared" si="15"/>
        <v>29856.437368568801</v>
      </c>
      <c r="X22" s="70">
        <f t="shared" si="15"/>
        <v>98408.798820121796</v>
      </c>
      <c r="Y22" s="70">
        <f t="shared" si="15"/>
        <v>285776.88641965901</v>
      </c>
      <c r="Z22" s="70">
        <f t="shared" si="15"/>
        <v>845186.81898548186</v>
      </c>
      <c r="AA22" s="70">
        <f t="shared" si="15"/>
        <v>1387583.2009129899</v>
      </c>
      <c r="AB22" s="70"/>
      <c r="AC22" s="90" t="s">
        <v>85</v>
      </c>
      <c r="AD22" s="70">
        <f t="shared" si="16"/>
        <v>0.9999984031509429</v>
      </c>
      <c r="AE22" s="70">
        <f t="shared" si="17"/>
        <v>0.99999520945626008</v>
      </c>
      <c r="AF22" s="70">
        <f t="shared" si="18"/>
        <v>0.99998403156089699</v>
      </c>
      <c r="AG22" s="70">
        <f t="shared" si="19"/>
        <v>0.9999520950257732</v>
      </c>
      <c r="AH22" s="70">
        <f t="shared" si="20"/>
        <v>0.99984032075478202</v>
      </c>
      <c r="AI22" s="70">
        <f t="shared" si="21"/>
        <v>0.99952099655774995</v>
      </c>
      <c r="AJ22" s="70">
        <f t="shared" si="22"/>
        <v>0.99840372151487899</v>
      </c>
      <c r="AK22" s="70">
        <f t="shared" si="23"/>
        <v>0.99521457895229337</v>
      </c>
      <c r="AL22" s="70">
        <f t="shared" si="24"/>
        <v>0.98408798820121801</v>
      </c>
      <c r="AM22" s="70">
        <f t="shared" si="25"/>
        <v>0.95258962139886338</v>
      </c>
      <c r="AN22" s="70">
        <f t="shared" si="26"/>
        <v>0.84518681898548187</v>
      </c>
      <c r="AO22" s="70">
        <f t="shared" si="27"/>
        <v>0.46252773363766331</v>
      </c>
    </row>
    <row r="23" spans="1:41" x14ac:dyDescent="0.35">
      <c r="A23" s="90" t="s">
        <v>86</v>
      </c>
      <c r="B23" s="70">
        <v>9.9999845308869901E-5</v>
      </c>
      <c r="C23" s="70">
        <v>2.99998607780821E-4</v>
      </c>
      <c r="D23" s="70">
        <v>9.9998453093658505E-4</v>
      </c>
      <c r="E23" s="70">
        <v>2.9998607794210499E-3</v>
      </c>
      <c r="F23" s="70">
        <v>9.9984531432441206E-3</v>
      </c>
      <c r="G23" s="70">
        <v>2.9986079280589099E-2</v>
      </c>
      <c r="H23" s="70">
        <v>9.9845363855303307E-2</v>
      </c>
      <c r="I23" s="70">
        <v>0.29860926209536598</v>
      </c>
      <c r="J23" s="70">
        <v>0.98458536084055803</v>
      </c>
      <c r="K23" s="70">
        <v>2.8622135914516802</v>
      </c>
      <c r="L23" s="70">
        <v>8.5007612308386893</v>
      </c>
      <c r="M23" s="70">
        <v>14.650325088528399</v>
      </c>
      <c r="N23" s="70"/>
      <c r="O23" s="90" t="s">
        <v>86</v>
      </c>
      <c r="P23" s="70">
        <f t="shared" si="15"/>
        <v>9.9999845308869908</v>
      </c>
      <c r="Q23" s="70">
        <f t="shared" si="14"/>
        <v>29.999860778082102</v>
      </c>
      <c r="R23" s="70">
        <f t="shared" si="14"/>
        <v>99.998453093658512</v>
      </c>
      <c r="S23" s="70">
        <f t="shared" si="14"/>
        <v>299.986077942105</v>
      </c>
      <c r="T23" s="70">
        <f t="shared" si="14"/>
        <v>999.84531432441202</v>
      </c>
      <c r="U23" s="70">
        <f t="shared" si="14"/>
        <v>2998.6079280589101</v>
      </c>
      <c r="V23" s="70">
        <f t="shared" si="14"/>
        <v>9984.5363855303312</v>
      </c>
      <c r="W23" s="70">
        <f t="shared" si="14"/>
        <v>29860.926209536599</v>
      </c>
      <c r="X23" s="70">
        <f t="shared" si="14"/>
        <v>98458.536084055799</v>
      </c>
      <c r="Y23" s="70">
        <f t="shared" si="14"/>
        <v>286221.35914516804</v>
      </c>
      <c r="Z23" s="70">
        <f t="shared" si="14"/>
        <v>850076.12308386888</v>
      </c>
      <c r="AA23" s="70">
        <f t="shared" si="14"/>
        <v>1465032.5088528399</v>
      </c>
      <c r="AB23" s="70"/>
      <c r="AC23" s="90" t="s">
        <v>86</v>
      </c>
      <c r="AD23" s="70">
        <f t="shared" si="16"/>
        <v>0.99999845308869906</v>
      </c>
      <c r="AE23" s="70">
        <f t="shared" si="17"/>
        <v>0.99999535926940342</v>
      </c>
      <c r="AF23" s="70">
        <f t="shared" si="18"/>
        <v>0.99998453093658513</v>
      </c>
      <c r="AG23" s="70">
        <f t="shared" si="19"/>
        <v>0.99995359314035004</v>
      </c>
      <c r="AH23" s="70">
        <f t="shared" si="20"/>
        <v>0.99984531432441204</v>
      </c>
      <c r="AI23" s="70">
        <f t="shared" si="21"/>
        <v>0.99953597601963673</v>
      </c>
      <c r="AJ23" s="70">
        <f t="shared" si="22"/>
        <v>0.99845363855303315</v>
      </c>
      <c r="AK23" s="70">
        <f t="shared" si="23"/>
        <v>0.9953642069845533</v>
      </c>
      <c r="AL23" s="70">
        <f t="shared" si="24"/>
        <v>0.98458536084055803</v>
      </c>
      <c r="AM23" s="70">
        <f t="shared" si="25"/>
        <v>0.9540711971505601</v>
      </c>
      <c r="AN23" s="70">
        <f t="shared" si="26"/>
        <v>0.85007612308386893</v>
      </c>
      <c r="AO23" s="70">
        <f t="shared" si="27"/>
        <v>0.48834416961761329</v>
      </c>
    </row>
    <row r="24" spans="1:41" x14ac:dyDescent="0.35">
      <c r="A24" s="70"/>
      <c r="B24" s="103" t="s">
        <v>87</v>
      </c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70"/>
      <c r="O24" s="70"/>
      <c r="P24" s="103" t="s">
        <v>81</v>
      </c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70"/>
      <c r="AC24" s="70"/>
      <c r="AD24" s="103" t="s">
        <v>188</v>
      </c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</row>
    <row r="25" spans="1:41" x14ac:dyDescent="0.35">
      <c r="A25" s="89" t="s">
        <v>181</v>
      </c>
      <c r="B25" s="71">
        <v>10</v>
      </c>
      <c r="C25" s="71">
        <v>30</v>
      </c>
      <c r="D25" s="71">
        <v>100</v>
      </c>
      <c r="E25" s="71">
        <v>300</v>
      </c>
      <c r="F25" s="71">
        <v>1000</v>
      </c>
      <c r="G25" s="71">
        <v>3000</v>
      </c>
      <c r="H25" s="71">
        <v>10000</v>
      </c>
      <c r="I25" s="71">
        <v>30000</v>
      </c>
      <c r="J25" s="71">
        <v>100000</v>
      </c>
      <c r="K25" s="71">
        <v>300000</v>
      </c>
      <c r="L25" s="71">
        <v>1000000</v>
      </c>
      <c r="M25" s="71">
        <v>3000000</v>
      </c>
      <c r="N25" s="70"/>
      <c r="O25" s="89" t="s">
        <v>181</v>
      </c>
      <c r="P25" s="71">
        <v>10</v>
      </c>
      <c r="Q25" s="71">
        <v>30</v>
      </c>
      <c r="R25" s="71">
        <v>100</v>
      </c>
      <c r="S25" s="71">
        <v>300</v>
      </c>
      <c r="T25" s="71">
        <v>1000</v>
      </c>
      <c r="U25" s="71">
        <v>3000</v>
      </c>
      <c r="V25" s="71">
        <v>10000</v>
      </c>
      <c r="W25" s="71">
        <v>30000</v>
      </c>
      <c r="X25" s="71">
        <v>100000</v>
      </c>
      <c r="Y25" s="71">
        <v>300000</v>
      </c>
      <c r="Z25" s="71">
        <v>1000000</v>
      </c>
      <c r="AA25" s="71">
        <v>3000000</v>
      </c>
      <c r="AB25" s="70"/>
      <c r="AC25" s="89" t="s">
        <v>181</v>
      </c>
      <c r="AD25" s="71">
        <v>10</v>
      </c>
      <c r="AE25" s="71">
        <v>30</v>
      </c>
      <c r="AF25" s="71">
        <v>100</v>
      </c>
      <c r="AG25" s="71">
        <v>300</v>
      </c>
      <c r="AH25" s="71">
        <v>1000</v>
      </c>
      <c r="AI25" s="71">
        <v>3000</v>
      </c>
      <c r="AJ25" s="71">
        <v>10000</v>
      </c>
      <c r="AK25" s="71">
        <v>30000</v>
      </c>
      <c r="AL25" s="71">
        <v>100000</v>
      </c>
      <c r="AM25" s="71">
        <v>300000</v>
      </c>
      <c r="AN25" s="71">
        <v>1000000</v>
      </c>
      <c r="AO25" s="71">
        <v>3000000</v>
      </c>
    </row>
    <row r="26" spans="1:41" x14ac:dyDescent="0.35">
      <c r="A26" s="90" t="s">
        <v>9</v>
      </c>
      <c r="B26" s="70">
        <v>9.9999902859733403E-5</v>
      </c>
      <c r="C26" s="70">
        <v>2.9999912573822399E-4</v>
      </c>
      <c r="D26" s="70">
        <v>9.9999028600451399E-4</v>
      </c>
      <c r="E26" s="70">
        <v>2.9999125746640299E-3</v>
      </c>
      <c r="F26" s="70">
        <v>9.9990286316209293E-3</v>
      </c>
      <c r="G26" s="70">
        <v>2.9991258307927801E-2</v>
      </c>
      <c r="H26" s="70">
        <v>9.9902894322943206E-2</v>
      </c>
      <c r="I26" s="70">
        <v>0.29912667161664702</v>
      </c>
      <c r="J26" s="70">
        <v>0.99032050676308203</v>
      </c>
      <c r="K26" s="70">
        <v>2.9135010235618299</v>
      </c>
      <c r="L26" s="70">
        <v>9.0622831339629695</v>
      </c>
      <c r="M26" s="70">
        <v>22.1241908442667</v>
      </c>
      <c r="N26" s="70"/>
      <c r="O26" s="90" t="s">
        <v>9</v>
      </c>
      <c r="P26" s="70">
        <f>B26*100000</f>
        <v>9.9999902859733396</v>
      </c>
      <c r="Q26" s="70">
        <f t="shared" ref="Q26:AA34" si="28">C26*100000</f>
        <v>29.9999125738224</v>
      </c>
      <c r="R26" s="70">
        <f t="shared" si="28"/>
        <v>99.999028600451396</v>
      </c>
      <c r="S26" s="70">
        <f t="shared" si="28"/>
        <v>299.991257466403</v>
      </c>
      <c r="T26" s="70">
        <f t="shared" si="28"/>
        <v>999.9028631620929</v>
      </c>
      <c r="U26" s="70">
        <f t="shared" si="28"/>
        <v>2999.1258307927801</v>
      </c>
      <c r="V26" s="70">
        <f t="shared" si="28"/>
        <v>9990.2894322943212</v>
      </c>
      <c r="W26" s="70">
        <f t="shared" si="28"/>
        <v>29912.667161664704</v>
      </c>
      <c r="X26" s="70">
        <f t="shared" si="28"/>
        <v>99032.050676308208</v>
      </c>
      <c r="Y26" s="70">
        <f t="shared" si="28"/>
        <v>291350.10235618299</v>
      </c>
      <c r="Z26" s="70">
        <f t="shared" si="28"/>
        <v>906228.31339629693</v>
      </c>
      <c r="AA26" s="70">
        <f t="shared" si="28"/>
        <v>2212419.0844266699</v>
      </c>
      <c r="AB26" s="70"/>
      <c r="AC26" s="90" t="s">
        <v>9</v>
      </c>
      <c r="AD26" s="70">
        <f>P26/$P$25</f>
        <v>0.99999902859733392</v>
      </c>
      <c r="AE26" s="70">
        <f>Q26/$Q$25</f>
        <v>0.99999708579407998</v>
      </c>
      <c r="AF26" s="70">
        <f>R26/$R$25</f>
        <v>0.99999028600451401</v>
      </c>
      <c r="AG26" s="70">
        <f>S26/$S$25</f>
        <v>0.99997085822134335</v>
      </c>
      <c r="AH26" s="70">
        <f>T26/$T$25</f>
        <v>0.99990286316209287</v>
      </c>
      <c r="AI26" s="70">
        <f>U26/$U$25</f>
        <v>0.99970861026426006</v>
      </c>
      <c r="AJ26" s="70">
        <f>V26/$V$25</f>
        <v>0.99902894322943214</v>
      </c>
      <c r="AK26" s="70">
        <f>W26/$W$25</f>
        <v>0.99708890538882344</v>
      </c>
      <c r="AL26" s="70">
        <f>X26/$X$25</f>
        <v>0.99032050676308203</v>
      </c>
      <c r="AM26" s="70">
        <f>Y26/$Y$25</f>
        <v>0.97116700785394328</v>
      </c>
      <c r="AN26" s="70">
        <f>Z26/$Z$25</f>
        <v>0.90622831339629695</v>
      </c>
      <c r="AO26" s="70">
        <f>AA26/$AA$25</f>
        <v>0.73747302814222326</v>
      </c>
    </row>
    <row r="27" spans="1:41" x14ac:dyDescent="0.35">
      <c r="A27" s="90" t="s">
        <v>10</v>
      </c>
      <c r="B27" s="70">
        <v>9.9999908415791797E-5</v>
      </c>
      <c r="C27" s="70">
        <v>2.9999917574271E-4</v>
      </c>
      <c r="D27" s="70">
        <v>9.9999084160838094E-4</v>
      </c>
      <c r="E27" s="70">
        <v>2.9999175750594202E-3</v>
      </c>
      <c r="F27" s="70">
        <v>9.9990841900373002E-3</v>
      </c>
      <c r="G27" s="70">
        <v>2.9991758294278598E-2</v>
      </c>
      <c r="H27" s="70">
        <v>9.9908448196079302E-2</v>
      </c>
      <c r="I27" s="70">
        <v>0.29917661721454197</v>
      </c>
      <c r="J27" s="70">
        <v>0.99087394436450804</v>
      </c>
      <c r="K27" s="70">
        <v>2.9184440854641398</v>
      </c>
      <c r="L27" s="70">
        <v>9.1158755015468191</v>
      </c>
      <c r="M27" s="70">
        <v>22.585009776988102</v>
      </c>
      <c r="N27" s="70"/>
      <c r="O27" s="90" t="s">
        <v>10</v>
      </c>
      <c r="P27" s="70">
        <f t="shared" ref="P27:AA34" si="29">B27*100000</f>
        <v>9.9999908415791801</v>
      </c>
      <c r="Q27" s="70">
        <f t="shared" si="28"/>
        <v>29.999917574270999</v>
      </c>
      <c r="R27" s="70">
        <f t="shared" si="28"/>
        <v>99.999084160838095</v>
      </c>
      <c r="S27" s="70">
        <f t="shared" si="28"/>
        <v>299.99175750594202</v>
      </c>
      <c r="T27" s="70">
        <f t="shared" si="28"/>
        <v>999.90841900373005</v>
      </c>
      <c r="U27" s="70">
        <f t="shared" si="28"/>
        <v>2999.1758294278598</v>
      </c>
      <c r="V27" s="70">
        <f t="shared" si="28"/>
        <v>9990.8448196079298</v>
      </c>
      <c r="W27" s="70">
        <f t="shared" si="28"/>
        <v>29917.661721454198</v>
      </c>
      <c r="X27" s="70">
        <f t="shared" si="28"/>
        <v>99087.394436450806</v>
      </c>
      <c r="Y27" s="70">
        <f t="shared" si="28"/>
        <v>291844.40854641399</v>
      </c>
      <c r="Z27" s="70">
        <f t="shared" si="28"/>
        <v>911587.5501546819</v>
      </c>
      <c r="AA27" s="70">
        <f t="shared" si="28"/>
        <v>2258500.9776988104</v>
      </c>
      <c r="AB27" s="70"/>
      <c r="AC27" s="90" t="s">
        <v>10</v>
      </c>
      <c r="AD27" s="70">
        <f t="shared" ref="AD27:AD34" si="30">P27/$P$25</f>
        <v>0.99999908415791805</v>
      </c>
      <c r="AE27" s="70">
        <f t="shared" ref="AE27:AE34" si="31">Q27/$Q$25</f>
        <v>0.99999725247569993</v>
      </c>
      <c r="AF27" s="70">
        <f t="shared" ref="AF27:AF34" si="32">R27/$R$25</f>
        <v>0.99999084160838092</v>
      </c>
      <c r="AG27" s="70">
        <f t="shared" ref="AG27:AG34" si="33">S27/$S$25</f>
        <v>0.99997252501980671</v>
      </c>
      <c r="AH27" s="70">
        <f t="shared" ref="AH27:AH34" si="34">T27/$T$25</f>
        <v>0.99990841900373006</v>
      </c>
      <c r="AI27" s="70">
        <f t="shared" ref="AI27:AI34" si="35">U27/$U$25</f>
        <v>0.99972527647595322</v>
      </c>
      <c r="AJ27" s="70">
        <f t="shared" ref="AJ27:AJ34" si="36">V27/$V$25</f>
        <v>0.99908448196079302</v>
      </c>
      <c r="AK27" s="70">
        <f t="shared" ref="AK27:AK34" si="37">W27/$W$25</f>
        <v>0.99725539071513991</v>
      </c>
      <c r="AL27" s="70">
        <f t="shared" ref="AL27:AL34" si="38">X27/$X$25</f>
        <v>0.99087394436450804</v>
      </c>
      <c r="AM27" s="70">
        <f t="shared" ref="AM27:AM34" si="39">Y27/$Y$25</f>
        <v>0.9728146951547133</v>
      </c>
      <c r="AN27" s="70">
        <f t="shared" ref="AN27:AN34" si="40">Z27/$Z$25</f>
        <v>0.91158755015468185</v>
      </c>
      <c r="AO27" s="70">
        <f t="shared" ref="AO27:AO34" si="41">AA27/$AA$25</f>
        <v>0.75283365923293677</v>
      </c>
    </row>
    <row r="28" spans="1:41" x14ac:dyDescent="0.35">
      <c r="A28" s="90" t="s">
        <v>11</v>
      </c>
      <c r="B28" s="70">
        <v>9.99999079041973E-5</v>
      </c>
      <c r="C28" s="70">
        <v>2.99999171138349E-4</v>
      </c>
      <c r="D28" s="70">
        <v>9.9999079044839497E-4</v>
      </c>
      <c r="E28" s="70">
        <v>2.9999171146086702E-3</v>
      </c>
      <c r="F28" s="70">
        <v>9.9990790734950704E-3</v>
      </c>
      <c r="G28" s="70">
        <v>2.9991712234524199E-2</v>
      </c>
      <c r="H28" s="70">
        <v>9.9907935997867001E-2</v>
      </c>
      <c r="I28" s="70">
        <v>0.299171996528169</v>
      </c>
      <c r="J28" s="70">
        <v>0.99082217663354499</v>
      </c>
      <c r="K28" s="70">
        <v>2.91796697509713</v>
      </c>
      <c r="L28" s="70">
        <v>9.1101035437617295</v>
      </c>
      <c r="M28" s="70">
        <v>22.516297925510699</v>
      </c>
      <c r="N28" s="70"/>
      <c r="O28" s="90" t="s">
        <v>11</v>
      </c>
      <c r="P28" s="70">
        <f t="shared" si="29"/>
        <v>9.99999079041973</v>
      </c>
      <c r="Q28" s="70">
        <f t="shared" si="28"/>
        <v>29.999917113834901</v>
      </c>
      <c r="R28" s="70">
        <f t="shared" si="28"/>
        <v>99.99907904483949</v>
      </c>
      <c r="S28" s="70">
        <f t="shared" si="28"/>
        <v>299.99171146086701</v>
      </c>
      <c r="T28" s="70">
        <f t="shared" si="28"/>
        <v>999.90790734950701</v>
      </c>
      <c r="U28" s="70">
        <f t="shared" si="28"/>
        <v>2999.1712234524198</v>
      </c>
      <c r="V28" s="70">
        <f t="shared" si="28"/>
        <v>9990.7935997867007</v>
      </c>
      <c r="W28" s="70">
        <f t="shared" si="28"/>
        <v>29917.1996528169</v>
      </c>
      <c r="X28" s="70">
        <f t="shared" si="28"/>
        <v>99082.217663354502</v>
      </c>
      <c r="Y28" s="70">
        <f t="shared" si="28"/>
        <v>291796.69750971301</v>
      </c>
      <c r="Z28" s="70">
        <f t="shared" si="28"/>
        <v>911010.354376173</v>
      </c>
      <c r="AA28" s="70">
        <f t="shared" si="28"/>
        <v>2251629.79255107</v>
      </c>
      <c r="AB28" s="70"/>
      <c r="AC28" s="90" t="s">
        <v>11</v>
      </c>
      <c r="AD28" s="70">
        <f t="shared" si="30"/>
        <v>0.99999907904197305</v>
      </c>
      <c r="AE28" s="70">
        <f t="shared" si="31"/>
        <v>0.99999723712783006</v>
      </c>
      <c r="AF28" s="70">
        <f t="shared" si="32"/>
        <v>0.9999907904483949</v>
      </c>
      <c r="AG28" s="70">
        <f t="shared" si="33"/>
        <v>0.99997237153622331</v>
      </c>
      <c r="AH28" s="70">
        <f t="shared" si="34"/>
        <v>0.99990790734950696</v>
      </c>
      <c r="AI28" s="70">
        <f t="shared" si="35"/>
        <v>0.99972374115080664</v>
      </c>
      <c r="AJ28" s="70">
        <f t="shared" si="36"/>
        <v>0.99907935997867003</v>
      </c>
      <c r="AK28" s="70">
        <f t="shared" si="37"/>
        <v>0.99723998842723005</v>
      </c>
      <c r="AL28" s="70">
        <f t="shared" si="38"/>
        <v>0.99082217663354499</v>
      </c>
      <c r="AM28" s="70">
        <f t="shared" si="39"/>
        <v>0.97265565836571</v>
      </c>
      <c r="AN28" s="70">
        <f t="shared" si="40"/>
        <v>0.91101035437617295</v>
      </c>
      <c r="AO28" s="70">
        <f t="shared" si="41"/>
        <v>0.75054326418369</v>
      </c>
    </row>
    <row r="29" spans="1:41" x14ac:dyDescent="0.35">
      <c r="A29" s="90" t="s">
        <v>16</v>
      </c>
      <c r="B29" s="70">
        <v>9.9999906947618002E-5</v>
      </c>
      <c r="C29" s="70">
        <v>2.99999162529127E-4</v>
      </c>
      <c r="D29" s="70">
        <v>9.9999069479005608E-4</v>
      </c>
      <c r="E29" s="70">
        <v>2.9999162536755702E-3</v>
      </c>
      <c r="F29" s="70">
        <v>9.9990695072583995E-3</v>
      </c>
      <c r="G29" s="70">
        <v>2.99916261303356E-2</v>
      </c>
      <c r="H29" s="70">
        <v>9.9906978970876498E-2</v>
      </c>
      <c r="I29" s="70">
        <v>0.299163375186279</v>
      </c>
      <c r="J29" s="70">
        <v>0.99072606500275495</v>
      </c>
      <c r="K29" s="70">
        <v>2.9170934476425501</v>
      </c>
      <c r="L29" s="70">
        <v>9.1000175552146203</v>
      </c>
      <c r="M29" s="70">
        <v>22.409501252035501</v>
      </c>
      <c r="N29" s="70"/>
      <c r="O29" s="90" t="s">
        <v>16</v>
      </c>
      <c r="P29" s="70">
        <f t="shared" si="29"/>
        <v>9.9999906947618005</v>
      </c>
      <c r="Q29" s="70">
        <f t="shared" si="29"/>
        <v>29.999916252912701</v>
      </c>
      <c r="R29" s="70">
        <f t="shared" si="29"/>
        <v>99.999069479005612</v>
      </c>
      <c r="S29" s="70">
        <f t="shared" si="29"/>
        <v>299.99162536755699</v>
      </c>
      <c r="T29" s="70">
        <f t="shared" si="29"/>
        <v>999.90695072583992</v>
      </c>
      <c r="U29" s="70">
        <f t="shared" si="29"/>
        <v>2999.1626130335599</v>
      </c>
      <c r="V29" s="70">
        <f t="shared" si="29"/>
        <v>9990.6978970876498</v>
      </c>
      <c r="W29" s="70">
        <f t="shared" si="29"/>
        <v>29916.337518627901</v>
      </c>
      <c r="X29" s="70">
        <f t="shared" si="29"/>
        <v>99072.606500275491</v>
      </c>
      <c r="Y29" s="70">
        <f t="shared" si="29"/>
        <v>291709.34476425499</v>
      </c>
      <c r="Z29" s="70">
        <f t="shared" si="29"/>
        <v>910001.75552146207</v>
      </c>
      <c r="AA29" s="70">
        <f t="shared" si="29"/>
        <v>2240950.1252035499</v>
      </c>
      <c r="AB29" s="70"/>
      <c r="AC29" s="90" t="s">
        <v>16</v>
      </c>
      <c r="AD29" s="70">
        <f t="shared" si="30"/>
        <v>0.99999906947618</v>
      </c>
      <c r="AE29" s="70">
        <f t="shared" si="31"/>
        <v>0.99999720843042339</v>
      </c>
      <c r="AF29" s="70">
        <f t="shared" si="32"/>
        <v>0.99999069479005609</v>
      </c>
      <c r="AG29" s="70">
        <f t="shared" si="33"/>
        <v>0.99997208455852327</v>
      </c>
      <c r="AH29" s="70">
        <f t="shared" si="34"/>
        <v>0.9999069507258399</v>
      </c>
      <c r="AI29" s="70">
        <f t="shared" si="35"/>
        <v>0.99972087101118667</v>
      </c>
      <c r="AJ29" s="70">
        <f t="shared" si="36"/>
        <v>0.99906978970876503</v>
      </c>
      <c r="AK29" s="70">
        <f t="shared" si="37"/>
        <v>0.99721125062093008</v>
      </c>
      <c r="AL29" s="70">
        <f t="shared" si="38"/>
        <v>0.99072606500275495</v>
      </c>
      <c r="AM29" s="70">
        <f t="shared" si="39"/>
        <v>0.97236448254751662</v>
      </c>
      <c r="AN29" s="70">
        <f t="shared" si="40"/>
        <v>0.91000175552146212</v>
      </c>
      <c r="AO29" s="70">
        <f t="shared" si="41"/>
        <v>0.74698337506784995</v>
      </c>
    </row>
    <row r="30" spans="1:41" x14ac:dyDescent="0.35">
      <c r="A30" s="90" t="s">
        <v>82</v>
      </c>
      <c r="B30" s="70">
        <v>9.9999914288563806E-5</v>
      </c>
      <c r="C30" s="70">
        <v>2.9999922859760998E-4</v>
      </c>
      <c r="D30" s="70">
        <v>9.9999142888318893E-4</v>
      </c>
      <c r="E30" s="70">
        <v>2.9999228604848599E-3</v>
      </c>
      <c r="F30" s="70">
        <v>9.9991429151264008E-3</v>
      </c>
      <c r="G30" s="70">
        <v>2.99922867722562E-2</v>
      </c>
      <c r="H30" s="70">
        <v>9.9914318314879499E-2</v>
      </c>
      <c r="I30" s="70">
        <v>0.29922940057318997</v>
      </c>
      <c r="J30" s="70">
        <v>0.99145858179386903</v>
      </c>
      <c r="K30" s="70">
        <v>2.9236592550422702</v>
      </c>
      <c r="L30" s="70">
        <v>9.1721237047144495</v>
      </c>
      <c r="M30" s="70">
        <v>23.055858447381699</v>
      </c>
      <c r="N30" s="70"/>
      <c r="O30" s="90" t="s">
        <v>82</v>
      </c>
      <c r="P30" s="70">
        <f t="shared" si="29"/>
        <v>9.9999914288563811</v>
      </c>
      <c r="Q30" s="70">
        <f t="shared" si="29"/>
        <v>29.999922859761</v>
      </c>
      <c r="R30" s="70">
        <f t="shared" si="29"/>
        <v>99.9991428883189</v>
      </c>
      <c r="S30" s="70">
        <f t="shared" si="29"/>
        <v>299.99228604848599</v>
      </c>
      <c r="T30" s="70">
        <f t="shared" si="29"/>
        <v>999.91429151264003</v>
      </c>
      <c r="U30" s="70">
        <f t="shared" si="29"/>
        <v>2999.2286772256198</v>
      </c>
      <c r="V30" s="70">
        <f t="shared" si="29"/>
        <v>9991.4318314879492</v>
      </c>
      <c r="W30" s="70">
        <f t="shared" si="29"/>
        <v>29922.940057318996</v>
      </c>
      <c r="X30" s="70">
        <f t="shared" si="29"/>
        <v>99145.858179386909</v>
      </c>
      <c r="Y30" s="70">
        <f t="shared" si="29"/>
        <v>292365.92550422699</v>
      </c>
      <c r="Z30" s="70">
        <f t="shared" si="29"/>
        <v>917212.37047144491</v>
      </c>
      <c r="AA30" s="70">
        <f t="shared" si="29"/>
        <v>2305585.84473817</v>
      </c>
      <c r="AB30" s="70"/>
      <c r="AC30" s="90" t="s">
        <v>82</v>
      </c>
      <c r="AD30" s="70">
        <f t="shared" si="30"/>
        <v>0.99999914288563807</v>
      </c>
      <c r="AE30" s="70">
        <f t="shared" si="31"/>
        <v>0.9999974286587</v>
      </c>
      <c r="AF30" s="70">
        <f t="shared" si="32"/>
        <v>0.99999142888318904</v>
      </c>
      <c r="AG30" s="70">
        <f t="shared" si="33"/>
        <v>0.9999742868282866</v>
      </c>
      <c r="AH30" s="70">
        <f t="shared" si="34"/>
        <v>0.99991429151264</v>
      </c>
      <c r="AI30" s="70">
        <f t="shared" si="35"/>
        <v>0.99974289240853997</v>
      </c>
      <c r="AJ30" s="70">
        <f t="shared" si="36"/>
        <v>0.99914318314879491</v>
      </c>
      <c r="AK30" s="70">
        <f t="shared" si="37"/>
        <v>0.99743133524396654</v>
      </c>
      <c r="AL30" s="70">
        <f t="shared" si="38"/>
        <v>0.99145858179386914</v>
      </c>
      <c r="AM30" s="70">
        <f t="shared" si="39"/>
        <v>0.97455308501408999</v>
      </c>
      <c r="AN30" s="70">
        <f t="shared" si="40"/>
        <v>0.91721237047144488</v>
      </c>
      <c r="AO30" s="70">
        <f t="shared" si="41"/>
        <v>0.7685286149127234</v>
      </c>
    </row>
    <row r="31" spans="1:41" x14ac:dyDescent="0.35">
      <c r="A31" s="90" t="s">
        <v>83</v>
      </c>
      <c r="B31" s="70">
        <v>9.9999909238421806E-5</v>
      </c>
      <c r="C31" s="70">
        <v>2.9999918314634202E-4</v>
      </c>
      <c r="D31" s="70">
        <v>9.9999092386947406E-4</v>
      </c>
      <c r="E31" s="70">
        <v>2.9999183153711201E-3</v>
      </c>
      <c r="F31" s="70">
        <v>9.9990924142397894E-3</v>
      </c>
      <c r="G31" s="70">
        <v>2.9991832273964701E-2</v>
      </c>
      <c r="H31" s="70">
        <v>9.9909268709334503E-2</v>
      </c>
      <c r="I31" s="70">
        <v>0.29918396367921801</v>
      </c>
      <c r="J31" s="70">
        <v>0.99095408608841495</v>
      </c>
      <c r="K31" s="70">
        <v>2.9191269923661398</v>
      </c>
      <c r="L31" s="70">
        <v>9.1219390070428297</v>
      </c>
      <c r="M31" s="70">
        <v>22.593945835115999</v>
      </c>
      <c r="N31" s="70"/>
      <c r="O31" s="90" t="s">
        <v>83</v>
      </c>
      <c r="P31" s="70">
        <f t="shared" si="29"/>
        <v>9.99999092384218</v>
      </c>
      <c r="Q31" s="70">
        <f t="shared" si="29"/>
        <v>29.999918314634201</v>
      </c>
      <c r="R31" s="70">
        <f t="shared" si="29"/>
        <v>99.99909238694741</v>
      </c>
      <c r="S31" s="70">
        <f t="shared" si="29"/>
        <v>299.99183153711203</v>
      </c>
      <c r="T31" s="70">
        <f t="shared" si="29"/>
        <v>999.90924142397898</v>
      </c>
      <c r="U31" s="70">
        <f t="shared" si="29"/>
        <v>2999.1832273964701</v>
      </c>
      <c r="V31" s="70">
        <f t="shared" si="29"/>
        <v>9990.9268709334501</v>
      </c>
      <c r="W31" s="70">
        <f t="shared" si="29"/>
        <v>29918.3963679218</v>
      </c>
      <c r="X31" s="70">
        <f t="shared" si="29"/>
        <v>99095.408608841492</v>
      </c>
      <c r="Y31" s="70">
        <f t="shared" si="29"/>
        <v>291912.69923661399</v>
      </c>
      <c r="Z31" s="70">
        <f t="shared" si="29"/>
        <v>912193.90070428292</v>
      </c>
      <c r="AA31" s="70">
        <f t="shared" si="29"/>
        <v>2259394.5835115998</v>
      </c>
      <c r="AB31" s="70"/>
      <c r="AC31" s="90" t="s">
        <v>83</v>
      </c>
      <c r="AD31" s="70">
        <f t="shared" si="30"/>
        <v>0.99999909238421802</v>
      </c>
      <c r="AE31" s="70">
        <f t="shared" si="31"/>
        <v>0.9999972771544734</v>
      </c>
      <c r="AF31" s="70">
        <f t="shared" si="32"/>
        <v>0.99999092386947408</v>
      </c>
      <c r="AG31" s="70">
        <f t="shared" si="33"/>
        <v>0.99997277179037347</v>
      </c>
      <c r="AH31" s="70">
        <f t="shared" si="34"/>
        <v>0.99990924142397897</v>
      </c>
      <c r="AI31" s="70">
        <f t="shared" si="35"/>
        <v>0.99972774246549001</v>
      </c>
      <c r="AJ31" s="70">
        <f t="shared" si="36"/>
        <v>0.99909268709334498</v>
      </c>
      <c r="AK31" s="70">
        <f t="shared" si="37"/>
        <v>0.99727987893072667</v>
      </c>
      <c r="AL31" s="70">
        <f t="shared" si="38"/>
        <v>0.99095408608841495</v>
      </c>
      <c r="AM31" s="70">
        <f t="shared" si="39"/>
        <v>0.97304233078871327</v>
      </c>
      <c r="AN31" s="70">
        <f t="shared" si="40"/>
        <v>0.91219390070428297</v>
      </c>
      <c r="AO31" s="70">
        <f t="shared" si="41"/>
        <v>0.75313152783719994</v>
      </c>
    </row>
    <row r="32" spans="1:41" x14ac:dyDescent="0.35">
      <c r="A32" s="90" t="s">
        <v>84</v>
      </c>
      <c r="B32" s="70">
        <v>9.9999914115019305E-5</v>
      </c>
      <c r="C32" s="70">
        <v>2.9999922703571701E-4</v>
      </c>
      <c r="D32" s="70">
        <v>9.9999141152911394E-4</v>
      </c>
      <c r="E32" s="70">
        <v>2.9999227043056402E-3</v>
      </c>
      <c r="F32" s="70">
        <v>9.99914118009196E-3</v>
      </c>
      <c r="G32" s="70">
        <v>2.9992271164407999E-2</v>
      </c>
      <c r="H32" s="70">
        <v>9.9914145184550301E-2</v>
      </c>
      <c r="I32" s="70">
        <v>0.29922784986482198</v>
      </c>
      <c r="J32" s="70">
        <v>0.99144164228282095</v>
      </c>
      <c r="K32" s="70">
        <v>2.9235142975629702</v>
      </c>
      <c r="L32" s="70">
        <v>9.1708097152721599</v>
      </c>
      <c r="M32" s="70">
        <v>23.052594045963001</v>
      </c>
      <c r="N32" s="70"/>
      <c r="O32" s="90" t="s">
        <v>84</v>
      </c>
      <c r="P32" s="70">
        <f t="shared" si="29"/>
        <v>9.9999914115019308</v>
      </c>
      <c r="Q32" s="70">
        <f t="shared" si="29"/>
        <v>29.999922703571702</v>
      </c>
      <c r="R32" s="70">
        <f t="shared" si="29"/>
        <v>99.999141152911392</v>
      </c>
      <c r="S32" s="70">
        <f t="shared" si="29"/>
        <v>299.99227043056402</v>
      </c>
      <c r="T32" s="70">
        <f t="shared" si="29"/>
        <v>999.91411800919605</v>
      </c>
      <c r="U32" s="70">
        <f t="shared" si="29"/>
        <v>2999.2271164407998</v>
      </c>
      <c r="V32" s="70">
        <f t="shared" si="29"/>
        <v>9991.4145184550307</v>
      </c>
      <c r="W32" s="70">
        <f t="shared" si="29"/>
        <v>29922.784986482198</v>
      </c>
      <c r="X32" s="70">
        <f t="shared" si="29"/>
        <v>99144.164228282098</v>
      </c>
      <c r="Y32" s="70">
        <f t="shared" si="29"/>
        <v>292351.42975629703</v>
      </c>
      <c r="Z32" s="70">
        <f t="shared" si="29"/>
        <v>917080.97152721602</v>
      </c>
      <c r="AA32" s="70">
        <f t="shared" si="29"/>
        <v>2305259.4045963003</v>
      </c>
      <c r="AB32" s="70"/>
      <c r="AC32" s="90" t="s">
        <v>84</v>
      </c>
      <c r="AD32" s="70">
        <f t="shared" si="30"/>
        <v>0.99999914115019306</v>
      </c>
      <c r="AE32" s="70">
        <f t="shared" si="31"/>
        <v>0.99999742345239007</v>
      </c>
      <c r="AF32" s="70">
        <f t="shared" si="32"/>
        <v>0.99999141152911397</v>
      </c>
      <c r="AG32" s="70">
        <f t="shared" si="33"/>
        <v>0.99997423476854674</v>
      </c>
      <c r="AH32" s="70">
        <f t="shared" si="34"/>
        <v>0.99991411800919605</v>
      </c>
      <c r="AI32" s="70">
        <f t="shared" si="35"/>
        <v>0.99974237214693329</v>
      </c>
      <c r="AJ32" s="70">
        <f t="shared" si="36"/>
        <v>0.99914145184550307</v>
      </c>
      <c r="AK32" s="70">
        <f t="shared" si="37"/>
        <v>0.99742616621607327</v>
      </c>
      <c r="AL32" s="70">
        <f t="shared" si="38"/>
        <v>0.99144164228282095</v>
      </c>
      <c r="AM32" s="70">
        <f t="shared" si="39"/>
        <v>0.97450476585432344</v>
      </c>
      <c r="AN32" s="70">
        <f t="shared" si="40"/>
        <v>0.91708097152721602</v>
      </c>
      <c r="AO32" s="70">
        <f t="shared" si="41"/>
        <v>0.7684198015321001</v>
      </c>
    </row>
    <row r="33" spans="1:41" x14ac:dyDescent="0.35">
      <c r="A33" s="90" t="s">
        <v>85</v>
      </c>
      <c r="B33" s="70">
        <v>9.9999910428400803E-5</v>
      </c>
      <c r="C33" s="70">
        <v>2.9999919385613699E-4</v>
      </c>
      <c r="D33" s="70">
        <v>9.9999104286659308E-4</v>
      </c>
      <c r="E33" s="70">
        <v>2.9999193863295198E-3</v>
      </c>
      <c r="F33" s="70">
        <v>9.9991043131681806E-3</v>
      </c>
      <c r="G33" s="70">
        <v>2.99919393486506E-2</v>
      </c>
      <c r="H33" s="70">
        <v>9.9910457818871701E-2</v>
      </c>
      <c r="I33" s="70">
        <v>0.29919465001366802</v>
      </c>
      <c r="J33" s="70">
        <v>0.991072216229123</v>
      </c>
      <c r="K33" s="70">
        <v>2.9201746905518502</v>
      </c>
      <c r="L33" s="70">
        <v>9.1329944303044606</v>
      </c>
      <c r="M33" s="70">
        <v>22.679042857942399</v>
      </c>
      <c r="N33" s="70"/>
      <c r="O33" s="90" t="s">
        <v>85</v>
      </c>
      <c r="P33" s="70">
        <f t="shared" si="29"/>
        <v>9.9999910428400796</v>
      </c>
      <c r="Q33" s="70">
        <f t="shared" si="29"/>
        <v>29.999919385613698</v>
      </c>
      <c r="R33" s="70">
        <f t="shared" si="29"/>
        <v>99.999104286659303</v>
      </c>
      <c r="S33" s="70">
        <f t="shared" si="29"/>
        <v>299.99193863295199</v>
      </c>
      <c r="T33" s="70">
        <f t="shared" si="29"/>
        <v>999.91043131681806</v>
      </c>
      <c r="U33" s="70">
        <f t="shared" si="29"/>
        <v>2999.1939348650599</v>
      </c>
      <c r="V33" s="70">
        <f t="shared" si="29"/>
        <v>9991.045781887171</v>
      </c>
      <c r="W33" s="70">
        <f t="shared" si="29"/>
        <v>29919.465001366803</v>
      </c>
      <c r="X33" s="70">
        <f t="shared" si="29"/>
        <v>99107.221622912301</v>
      </c>
      <c r="Y33" s="70">
        <f t="shared" si="29"/>
        <v>292017.46905518504</v>
      </c>
      <c r="Z33" s="70">
        <f t="shared" si="29"/>
        <v>913299.44303044607</v>
      </c>
      <c r="AA33" s="70">
        <f t="shared" si="29"/>
        <v>2267904.28579424</v>
      </c>
      <c r="AB33" s="70"/>
      <c r="AC33" s="90" t="s">
        <v>85</v>
      </c>
      <c r="AD33" s="70">
        <f t="shared" si="30"/>
        <v>0.99999910428400796</v>
      </c>
      <c r="AE33" s="70">
        <f t="shared" si="31"/>
        <v>0.9999973128537899</v>
      </c>
      <c r="AF33" s="70">
        <f t="shared" si="32"/>
        <v>0.99999104286659302</v>
      </c>
      <c r="AG33" s="70">
        <f t="shared" si="33"/>
        <v>0.99997312877650657</v>
      </c>
      <c r="AH33" s="70">
        <f t="shared" si="34"/>
        <v>0.99991043131681812</v>
      </c>
      <c r="AI33" s="70">
        <f t="shared" si="35"/>
        <v>0.9997313116216866</v>
      </c>
      <c r="AJ33" s="70">
        <f t="shared" si="36"/>
        <v>0.99910457818871712</v>
      </c>
      <c r="AK33" s="70">
        <f t="shared" si="37"/>
        <v>0.99731550004556013</v>
      </c>
      <c r="AL33" s="70">
        <f t="shared" si="38"/>
        <v>0.991072216229123</v>
      </c>
      <c r="AM33" s="70">
        <f t="shared" si="39"/>
        <v>0.97339156351728351</v>
      </c>
      <c r="AN33" s="70">
        <f t="shared" si="40"/>
        <v>0.91329944303044608</v>
      </c>
      <c r="AO33" s="70">
        <f t="shared" si="41"/>
        <v>0.75596809526474662</v>
      </c>
    </row>
    <row r="34" spans="1:41" x14ac:dyDescent="0.35">
      <c r="A34" s="90" t="s">
        <v>86</v>
      </c>
      <c r="B34" s="70">
        <v>9.9999913010751206E-5</v>
      </c>
      <c r="C34" s="70">
        <v>2.9999921709727398E-4</v>
      </c>
      <c r="D34" s="70">
        <v>9.999913011007589E-4</v>
      </c>
      <c r="E34" s="70">
        <v>2.9999217104194598E-3</v>
      </c>
      <c r="F34" s="70">
        <v>9.99913013570701E-3</v>
      </c>
      <c r="G34" s="70">
        <v>2.99921717339489E-2</v>
      </c>
      <c r="H34" s="70">
        <v>9.9913039195732495E-2</v>
      </c>
      <c r="I34" s="70">
        <v>0.29921786490955898</v>
      </c>
      <c r="J34" s="70">
        <v>0.99132948452918201</v>
      </c>
      <c r="K34" s="70">
        <v>2.9224731714821699</v>
      </c>
      <c r="L34" s="70">
        <v>9.1579322862756296</v>
      </c>
      <c r="M34" s="70">
        <v>22.893244864190802</v>
      </c>
      <c r="N34" s="70"/>
      <c r="O34" s="90" t="s">
        <v>86</v>
      </c>
      <c r="P34" s="70">
        <f t="shared" si="29"/>
        <v>9.99999130107512</v>
      </c>
      <c r="Q34" s="70">
        <f t="shared" si="28"/>
        <v>29.999921709727399</v>
      </c>
      <c r="R34" s="70">
        <f t="shared" si="28"/>
        <v>99.999130110075896</v>
      </c>
      <c r="S34" s="70">
        <f t="shared" si="28"/>
        <v>299.99217104194599</v>
      </c>
      <c r="T34" s="70">
        <f t="shared" si="28"/>
        <v>999.91301357070097</v>
      </c>
      <c r="U34" s="70">
        <f t="shared" si="28"/>
        <v>2999.2171733948899</v>
      </c>
      <c r="V34" s="70">
        <f t="shared" si="28"/>
        <v>9991.303919573249</v>
      </c>
      <c r="W34" s="70">
        <f t="shared" si="28"/>
        <v>29921.786490955899</v>
      </c>
      <c r="X34" s="70">
        <f t="shared" si="28"/>
        <v>99132.948452918208</v>
      </c>
      <c r="Y34" s="70">
        <f t="shared" si="28"/>
        <v>292247.317148217</v>
      </c>
      <c r="Z34" s="70">
        <f t="shared" si="28"/>
        <v>915793.22862756299</v>
      </c>
      <c r="AA34" s="70">
        <f t="shared" si="28"/>
        <v>2289324.4864190803</v>
      </c>
      <c r="AB34" s="70"/>
      <c r="AC34" s="90" t="s">
        <v>86</v>
      </c>
      <c r="AD34" s="70">
        <f t="shared" si="30"/>
        <v>0.99999913010751196</v>
      </c>
      <c r="AE34" s="70">
        <f t="shared" si="31"/>
        <v>0.99999739032424662</v>
      </c>
      <c r="AF34" s="70">
        <f t="shared" si="32"/>
        <v>0.99999130110075896</v>
      </c>
      <c r="AG34" s="70">
        <f t="shared" si="33"/>
        <v>0.99997390347315329</v>
      </c>
      <c r="AH34" s="70">
        <f t="shared" si="34"/>
        <v>0.99991301357070095</v>
      </c>
      <c r="AI34" s="70">
        <f t="shared" si="35"/>
        <v>0.99973905779829664</v>
      </c>
      <c r="AJ34" s="70">
        <f t="shared" si="36"/>
        <v>0.99913039195732489</v>
      </c>
      <c r="AK34" s="70">
        <f t="shared" si="37"/>
        <v>0.99739288303186335</v>
      </c>
      <c r="AL34" s="70">
        <f t="shared" si="38"/>
        <v>0.99132948452918213</v>
      </c>
      <c r="AM34" s="70">
        <f t="shared" si="39"/>
        <v>0.97415772382738997</v>
      </c>
      <c r="AN34" s="70">
        <f t="shared" si="40"/>
        <v>0.91579322862756296</v>
      </c>
      <c r="AO34" s="70">
        <f t="shared" si="41"/>
        <v>0.76310816213969346</v>
      </c>
    </row>
    <row r="35" spans="1:41" x14ac:dyDescent="0.35">
      <c r="A35" s="70"/>
      <c r="B35" s="103" t="s">
        <v>87</v>
      </c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70"/>
      <c r="O35" s="70"/>
      <c r="P35" s="103" t="s">
        <v>81</v>
      </c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70"/>
      <c r="AC35" s="70"/>
      <c r="AD35" s="103" t="s">
        <v>188</v>
      </c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</row>
    <row r="36" spans="1:41" x14ac:dyDescent="0.35">
      <c r="A36" s="89" t="s">
        <v>182</v>
      </c>
      <c r="B36" s="71">
        <v>10</v>
      </c>
      <c r="C36" s="71">
        <v>30</v>
      </c>
      <c r="D36" s="71">
        <v>100</v>
      </c>
      <c r="E36" s="71">
        <v>300</v>
      </c>
      <c r="F36" s="71">
        <v>1000</v>
      </c>
      <c r="G36" s="71">
        <v>3000</v>
      </c>
      <c r="H36" s="71">
        <v>10000</v>
      </c>
      <c r="I36" s="71">
        <v>30000</v>
      </c>
      <c r="J36" s="71">
        <v>100000</v>
      </c>
      <c r="K36" s="71">
        <v>300000</v>
      </c>
      <c r="L36" s="71">
        <v>1000000</v>
      </c>
      <c r="M36" s="71">
        <v>3000000</v>
      </c>
      <c r="N36" s="70"/>
      <c r="O36" s="89" t="s">
        <v>182</v>
      </c>
      <c r="P36" s="71">
        <v>10</v>
      </c>
      <c r="Q36" s="71">
        <v>30</v>
      </c>
      <c r="R36" s="71">
        <v>100</v>
      </c>
      <c r="S36" s="71">
        <v>300</v>
      </c>
      <c r="T36" s="71">
        <v>1000</v>
      </c>
      <c r="U36" s="71">
        <v>3000</v>
      </c>
      <c r="V36" s="71">
        <v>10000</v>
      </c>
      <c r="W36" s="71">
        <v>30000</v>
      </c>
      <c r="X36" s="71">
        <v>100000</v>
      </c>
      <c r="Y36" s="71">
        <v>300000</v>
      </c>
      <c r="Z36" s="71">
        <v>1000000</v>
      </c>
      <c r="AA36" s="71">
        <v>3000000</v>
      </c>
      <c r="AB36" s="70"/>
      <c r="AC36" s="89" t="s">
        <v>182</v>
      </c>
      <c r="AD36" s="71">
        <v>10</v>
      </c>
      <c r="AE36" s="71">
        <v>30</v>
      </c>
      <c r="AF36" s="71">
        <v>100</v>
      </c>
      <c r="AG36" s="71">
        <v>300</v>
      </c>
      <c r="AH36" s="71">
        <v>1000</v>
      </c>
      <c r="AI36" s="71">
        <v>3000</v>
      </c>
      <c r="AJ36" s="71">
        <v>10000</v>
      </c>
      <c r="AK36" s="71">
        <v>30000</v>
      </c>
      <c r="AL36" s="71">
        <v>100000</v>
      </c>
      <c r="AM36" s="71">
        <v>300000</v>
      </c>
      <c r="AN36" s="71">
        <v>1000000</v>
      </c>
      <c r="AO36" s="71">
        <v>3000000</v>
      </c>
    </row>
    <row r="37" spans="1:41" x14ac:dyDescent="0.35">
      <c r="A37" s="90" t="s">
        <v>9</v>
      </c>
      <c r="B37" s="70">
        <v>9.9999945320137194E-5</v>
      </c>
      <c r="C37" s="70">
        <v>2.9999950788158001E-4</v>
      </c>
      <c r="D37" s="70">
        <v>9.9999453203098408E-4</v>
      </c>
      <c r="E37" s="70">
        <v>2.9999507886241399E-3</v>
      </c>
      <c r="F37" s="70">
        <v>9.9994532203624906E-3</v>
      </c>
      <c r="G37" s="70">
        <v>2.9995079328540002E-2</v>
      </c>
      <c r="H37" s="70">
        <v>9.9945339299666702E-2</v>
      </c>
      <c r="I37" s="70">
        <v>0.29950839892720299</v>
      </c>
      <c r="J37" s="70">
        <v>0.99455118699075495</v>
      </c>
      <c r="K37" s="70">
        <v>2.9513054785258399</v>
      </c>
      <c r="L37" s="70">
        <v>9.4723289817532201</v>
      </c>
      <c r="M37" s="70">
        <v>25.595530552648299</v>
      </c>
      <c r="N37" s="70"/>
      <c r="O37" s="90" t="s">
        <v>9</v>
      </c>
      <c r="P37" s="70">
        <f>B37*100000</f>
        <v>9.9999945320137194</v>
      </c>
      <c r="Q37" s="70">
        <f t="shared" ref="Q37:AA45" si="42">C37*100000</f>
        <v>29.999950788157999</v>
      </c>
      <c r="R37" s="70">
        <f t="shared" si="42"/>
        <v>99.999453203098412</v>
      </c>
      <c r="S37" s="70">
        <f t="shared" si="42"/>
        <v>299.995078862414</v>
      </c>
      <c r="T37" s="70">
        <f t="shared" si="42"/>
        <v>999.94532203624908</v>
      </c>
      <c r="U37" s="70">
        <f t="shared" si="42"/>
        <v>2999.507932854</v>
      </c>
      <c r="V37" s="70">
        <f t="shared" si="42"/>
        <v>9994.5339299666703</v>
      </c>
      <c r="W37" s="70">
        <f t="shared" si="42"/>
        <v>29950.839892720298</v>
      </c>
      <c r="X37" s="70">
        <f t="shared" si="42"/>
        <v>99455.118699075494</v>
      </c>
      <c r="Y37" s="70">
        <f t="shared" si="42"/>
        <v>295130.54785258399</v>
      </c>
      <c r="Z37" s="70">
        <f t="shared" si="42"/>
        <v>947232.89817532199</v>
      </c>
      <c r="AA37" s="70">
        <f t="shared" si="42"/>
        <v>2559553.0552648297</v>
      </c>
      <c r="AB37" s="70"/>
      <c r="AC37" s="90" t="s">
        <v>9</v>
      </c>
      <c r="AD37" s="70">
        <f>P37/$P$36</f>
        <v>0.99999945320137196</v>
      </c>
      <c r="AE37" s="70">
        <f>Q37/$Q$36</f>
        <v>0.99999835960526662</v>
      </c>
      <c r="AF37" s="70">
        <f>R37/$R$36</f>
        <v>0.9999945320309841</v>
      </c>
      <c r="AG37" s="70">
        <f>S37/$S$36</f>
        <v>0.99998359620804667</v>
      </c>
      <c r="AH37" s="70">
        <f>T37/$T$36</f>
        <v>0.99994532203624908</v>
      </c>
      <c r="AI37" s="70">
        <f>U37/$U$36</f>
        <v>0.99983597761800003</v>
      </c>
      <c r="AJ37" s="70">
        <f>V37/$V$36</f>
        <v>0.99945339299666702</v>
      </c>
      <c r="AK37" s="70">
        <f>W37/$W$36</f>
        <v>0.99836132975734326</v>
      </c>
      <c r="AL37" s="70">
        <f>X37/$X$36</f>
        <v>0.99455118699075495</v>
      </c>
      <c r="AM37" s="70">
        <f>Y37/$Y$36</f>
        <v>0.98376849284194667</v>
      </c>
      <c r="AN37" s="70">
        <f>Z37/$Z$36</f>
        <v>0.94723289817532197</v>
      </c>
      <c r="AO37" s="70">
        <f>AA37/$AA$36</f>
        <v>0.85318435175494323</v>
      </c>
    </row>
    <row r="38" spans="1:41" x14ac:dyDescent="0.35">
      <c r="A38" s="90" t="s">
        <v>10</v>
      </c>
      <c r="B38" s="70">
        <v>9.9999948475335506E-5</v>
      </c>
      <c r="C38" s="70">
        <v>2.9999953627834401E-4</v>
      </c>
      <c r="D38" s="70">
        <v>9.9999484754978701E-4</v>
      </c>
      <c r="E38" s="70">
        <v>2.9999536282726601E-3</v>
      </c>
      <c r="F38" s="70">
        <v>9.9994847712074897E-3</v>
      </c>
      <c r="G38" s="70">
        <v>2.9995363265439799E-2</v>
      </c>
      <c r="H38" s="70">
        <v>9.9948493349007697E-2</v>
      </c>
      <c r="I38" s="70">
        <v>0.29953676467665202</v>
      </c>
      <c r="J38" s="70">
        <v>0.994865558206947</v>
      </c>
      <c r="K38" s="70">
        <v>2.95411422428276</v>
      </c>
      <c r="L38" s="70">
        <v>9.5027436199927298</v>
      </c>
      <c r="M38" s="70">
        <v>25.848782675047399</v>
      </c>
      <c r="N38" s="70"/>
      <c r="O38" s="90" t="s">
        <v>10</v>
      </c>
      <c r="P38" s="70">
        <f t="shared" ref="P38:AA45" si="43">B38*100000</f>
        <v>9.9999948475335501</v>
      </c>
      <c r="Q38" s="70">
        <f t="shared" si="42"/>
        <v>29.999953627834401</v>
      </c>
      <c r="R38" s="70">
        <f t="shared" si="42"/>
        <v>99.999484754978695</v>
      </c>
      <c r="S38" s="70">
        <f t="shared" si="42"/>
        <v>299.99536282726604</v>
      </c>
      <c r="T38" s="70">
        <f t="shared" si="42"/>
        <v>999.94847712074898</v>
      </c>
      <c r="U38" s="70">
        <f t="shared" si="42"/>
        <v>2999.5363265439801</v>
      </c>
      <c r="V38" s="70">
        <f t="shared" si="42"/>
        <v>9994.8493349007695</v>
      </c>
      <c r="W38" s="70">
        <f t="shared" si="42"/>
        <v>29953.676467665202</v>
      </c>
      <c r="X38" s="70">
        <f t="shared" si="42"/>
        <v>99486.555820694703</v>
      </c>
      <c r="Y38" s="70">
        <f t="shared" si="42"/>
        <v>295411.42242827598</v>
      </c>
      <c r="Z38" s="70">
        <f t="shared" si="42"/>
        <v>950274.36199927295</v>
      </c>
      <c r="AA38" s="70">
        <f t="shared" si="42"/>
        <v>2584878.26750474</v>
      </c>
      <c r="AB38" s="70"/>
      <c r="AC38" s="90" t="s">
        <v>10</v>
      </c>
      <c r="AD38" s="70">
        <f t="shared" ref="AD38:AD45" si="44">P38/$P$36</f>
        <v>0.99999948475335498</v>
      </c>
      <c r="AE38" s="70">
        <f t="shared" ref="AE38:AE45" si="45">Q38/$Q$36</f>
        <v>0.99999845426114675</v>
      </c>
      <c r="AF38" s="70">
        <f t="shared" ref="AF38:AF45" si="46">R38/$R$36</f>
        <v>0.99999484754978696</v>
      </c>
      <c r="AG38" s="70">
        <f t="shared" ref="AG38:AG45" si="47">S38/$S$36</f>
        <v>0.99998454275755344</v>
      </c>
      <c r="AH38" s="70">
        <f t="shared" ref="AH38:AH45" si="48">T38/$T$36</f>
        <v>0.99994847712074897</v>
      </c>
      <c r="AI38" s="70">
        <f t="shared" ref="AI38:AI45" si="49">U38/$U$36</f>
        <v>0.99984544218132665</v>
      </c>
      <c r="AJ38" s="70">
        <f t="shared" ref="AJ38:AJ45" si="50">V38/$V$36</f>
        <v>0.99948493349007694</v>
      </c>
      <c r="AK38" s="70">
        <f t="shared" ref="AK38:AK45" si="51">W38/$W$36</f>
        <v>0.99845588225550674</v>
      </c>
      <c r="AL38" s="70">
        <f t="shared" ref="AL38:AL45" si="52">X38/$X$36</f>
        <v>0.994865558206947</v>
      </c>
      <c r="AM38" s="70">
        <f t="shared" ref="AM38:AM45" si="53">Y38/$Y$36</f>
        <v>0.98470474142758657</v>
      </c>
      <c r="AN38" s="70">
        <f t="shared" ref="AN38:AN45" si="54">Z38/$Z$36</f>
        <v>0.95027436199927295</v>
      </c>
      <c r="AO38" s="70">
        <f t="shared" ref="AO38:AO45" si="55">AA38/$AA$36</f>
        <v>0.86162608916824668</v>
      </c>
    </row>
    <row r="39" spans="1:41" x14ac:dyDescent="0.35">
      <c r="A39" s="90" t="s">
        <v>11</v>
      </c>
      <c r="B39" s="70">
        <v>9.9999947826697597E-5</v>
      </c>
      <c r="C39" s="70">
        <v>2.99999530440597E-4</v>
      </c>
      <c r="D39" s="70">
        <v>9.9999478268572193E-4</v>
      </c>
      <c r="E39" s="70">
        <v>2.9999530444907098E-3</v>
      </c>
      <c r="F39" s="70">
        <v>9.9994782845329797E-3</v>
      </c>
      <c r="G39" s="70">
        <v>2.9995304880009399E-2</v>
      </c>
      <c r="H39" s="70">
        <v>9.9947844413533896E-2</v>
      </c>
      <c r="I39" s="70">
        <v>0.29953091889408601</v>
      </c>
      <c r="J39" s="70">
        <v>0.99480039615266203</v>
      </c>
      <c r="K39" s="70">
        <v>2.9535223677969098</v>
      </c>
      <c r="L39" s="70">
        <v>9.4959544454662694</v>
      </c>
      <c r="M39" s="70">
        <v>25.782115095876399</v>
      </c>
      <c r="N39" s="70"/>
      <c r="O39" s="90" t="s">
        <v>11</v>
      </c>
      <c r="P39" s="70">
        <f t="shared" si="43"/>
        <v>9.9999947826697593</v>
      </c>
      <c r="Q39" s="70">
        <f t="shared" si="42"/>
        <v>29.999953044059701</v>
      </c>
      <c r="R39" s="70">
        <f t="shared" si="42"/>
        <v>99.99947826857219</v>
      </c>
      <c r="S39" s="70">
        <f t="shared" si="42"/>
        <v>299.995304449071</v>
      </c>
      <c r="T39" s="70">
        <f t="shared" si="42"/>
        <v>999.94782845329792</v>
      </c>
      <c r="U39" s="70">
        <f t="shared" si="42"/>
        <v>2999.5304880009398</v>
      </c>
      <c r="V39" s="70">
        <f t="shared" si="42"/>
        <v>9994.7844413533894</v>
      </c>
      <c r="W39" s="70">
        <f t="shared" si="42"/>
        <v>29953.091889408599</v>
      </c>
      <c r="X39" s="70">
        <f t="shared" si="42"/>
        <v>99480.0396152662</v>
      </c>
      <c r="Y39" s="70">
        <f t="shared" si="42"/>
        <v>295352.23677969095</v>
      </c>
      <c r="Z39" s="70">
        <f t="shared" si="42"/>
        <v>949595.444546627</v>
      </c>
      <c r="AA39" s="70">
        <f t="shared" si="42"/>
        <v>2578211.5095876399</v>
      </c>
      <c r="AB39" s="70"/>
      <c r="AC39" s="90" t="s">
        <v>11</v>
      </c>
      <c r="AD39" s="70">
        <f t="shared" si="44"/>
        <v>0.99999947826697588</v>
      </c>
      <c r="AE39" s="70">
        <f t="shared" si="45"/>
        <v>0.99999843480199002</v>
      </c>
      <c r="AF39" s="70">
        <f t="shared" si="46"/>
        <v>0.99999478268572195</v>
      </c>
      <c r="AG39" s="70">
        <f t="shared" si="47"/>
        <v>0.99998434816356996</v>
      </c>
      <c r="AH39" s="70">
        <f t="shared" si="48"/>
        <v>0.99994782845329788</v>
      </c>
      <c r="AI39" s="70">
        <f t="shared" si="49"/>
        <v>0.9998434960003133</v>
      </c>
      <c r="AJ39" s="70">
        <f t="shared" si="50"/>
        <v>0.99947844413533893</v>
      </c>
      <c r="AK39" s="70">
        <f t="shared" si="51"/>
        <v>0.99843639631361991</v>
      </c>
      <c r="AL39" s="70">
        <f t="shared" si="52"/>
        <v>0.99480039615266203</v>
      </c>
      <c r="AM39" s="70">
        <f t="shared" si="53"/>
        <v>0.98450745593230315</v>
      </c>
      <c r="AN39" s="70">
        <f t="shared" si="54"/>
        <v>0.94959544454662703</v>
      </c>
      <c r="AO39" s="70">
        <f t="shared" si="55"/>
        <v>0.85940383652921326</v>
      </c>
    </row>
    <row r="40" spans="1:41" x14ac:dyDescent="0.35">
      <c r="A40" s="90" t="s">
        <v>16</v>
      </c>
      <c r="B40" s="70">
        <v>9.9999946752206E-5</v>
      </c>
      <c r="C40" s="70">
        <v>2.9999952077017E-4</v>
      </c>
      <c r="D40" s="70">
        <v>9.9999467523639797E-4</v>
      </c>
      <c r="E40" s="70">
        <v>2.9999520774435301E-3</v>
      </c>
      <c r="F40" s="70">
        <v>9.9994675394371492E-3</v>
      </c>
      <c r="G40" s="70">
        <v>2.99952081708772E-2</v>
      </c>
      <c r="H40" s="70">
        <v>9.9946769740406005E-2</v>
      </c>
      <c r="I40" s="70">
        <v>0.29952124356024801</v>
      </c>
      <c r="J40" s="70">
        <v>0.99469276448107302</v>
      </c>
      <c r="K40" s="70">
        <v>2.9525503487548299</v>
      </c>
      <c r="L40" s="70">
        <v>9.48501938061613</v>
      </c>
      <c r="M40" s="70">
        <v>25.680034238457502</v>
      </c>
      <c r="N40" s="70"/>
      <c r="O40" s="90" t="s">
        <v>16</v>
      </c>
      <c r="P40" s="70">
        <f t="shared" si="43"/>
        <v>9.9999946752206004</v>
      </c>
      <c r="Q40" s="70">
        <f t="shared" si="43"/>
        <v>29.999952077016999</v>
      </c>
      <c r="R40" s="70">
        <f t="shared" si="43"/>
        <v>99.999467523639794</v>
      </c>
      <c r="S40" s="70">
        <f t="shared" si="43"/>
        <v>299.99520774435302</v>
      </c>
      <c r="T40" s="70">
        <f t="shared" si="43"/>
        <v>999.94675394371495</v>
      </c>
      <c r="U40" s="70">
        <f t="shared" si="43"/>
        <v>2999.5208170877199</v>
      </c>
      <c r="V40" s="70">
        <f t="shared" si="43"/>
        <v>9994.6769740405998</v>
      </c>
      <c r="W40" s="70">
        <f t="shared" si="43"/>
        <v>29952.1243560248</v>
      </c>
      <c r="X40" s="70">
        <f t="shared" si="43"/>
        <v>99469.276448107295</v>
      </c>
      <c r="Y40" s="70">
        <f t="shared" si="43"/>
        <v>295255.03487548302</v>
      </c>
      <c r="Z40" s="70">
        <f t="shared" si="43"/>
        <v>948501.93806161301</v>
      </c>
      <c r="AA40" s="70">
        <f t="shared" si="43"/>
        <v>2568003.4238457503</v>
      </c>
      <c r="AB40" s="70"/>
      <c r="AC40" s="90" t="s">
        <v>16</v>
      </c>
      <c r="AD40" s="70">
        <f t="shared" si="44"/>
        <v>0.99999946752206004</v>
      </c>
      <c r="AE40" s="70">
        <f t="shared" si="45"/>
        <v>0.99999840256723327</v>
      </c>
      <c r="AF40" s="70">
        <f t="shared" si="46"/>
        <v>0.99999467523639796</v>
      </c>
      <c r="AG40" s="70">
        <f t="shared" si="47"/>
        <v>0.99998402581451007</v>
      </c>
      <c r="AH40" s="70">
        <f t="shared" si="48"/>
        <v>0.99994675394371491</v>
      </c>
      <c r="AI40" s="70">
        <f t="shared" si="49"/>
        <v>0.99984027236257333</v>
      </c>
      <c r="AJ40" s="70">
        <f t="shared" si="50"/>
        <v>0.99946769740405994</v>
      </c>
      <c r="AK40" s="70">
        <f t="shared" si="51"/>
        <v>0.99840414520082665</v>
      </c>
      <c r="AL40" s="70">
        <f t="shared" si="52"/>
        <v>0.99469276448107291</v>
      </c>
      <c r="AM40" s="70">
        <f t="shared" si="53"/>
        <v>0.98418344958494342</v>
      </c>
      <c r="AN40" s="70">
        <f t="shared" si="54"/>
        <v>0.94850193806161298</v>
      </c>
      <c r="AO40" s="70">
        <f t="shared" si="55"/>
        <v>0.85600114128191673</v>
      </c>
    </row>
    <row r="41" spans="1:41" x14ac:dyDescent="0.35">
      <c r="A41" s="90" t="s">
        <v>82</v>
      </c>
      <c r="B41" s="70">
        <v>9.9999951355250996E-5</v>
      </c>
      <c r="C41" s="70">
        <v>2.9999956219756E-4</v>
      </c>
      <c r="D41" s="70">
        <v>9.9999513554013711E-4</v>
      </c>
      <c r="E41" s="70">
        <v>2.99995622016184E-3</v>
      </c>
      <c r="F41" s="70">
        <v>9.99951356904402E-3</v>
      </c>
      <c r="G41" s="70">
        <v>2.9995622422000101E-2</v>
      </c>
      <c r="H41" s="70">
        <v>9.9951371934307406E-2</v>
      </c>
      <c r="I41" s="70">
        <v>0.29956264798295601</v>
      </c>
      <c r="J41" s="70">
        <v>0.99515221933356701</v>
      </c>
      <c r="K41" s="70">
        <v>2.9566702773725302</v>
      </c>
      <c r="L41" s="70">
        <v>9.5302190992231992</v>
      </c>
      <c r="M41" s="70">
        <v>26.072118547233099</v>
      </c>
      <c r="N41" s="70"/>
      <c r="O41" s="90" t="s">
        <v>82</v>
      </c>
      <c r="P41" s="70">
        <f t="shared" si="43"/>
        <v>9.9999951355250989</v>
      </c>
      <c r="Q41" s="70">
        <f t="shared" si="43"/>
        <v>29.999956219756001</v>
      </c>
      <c r="R41" s="70">
        <f t="shared" si="43"/>
        <v>99.999513554013717</v>
      </c>
      <c r="S41" s="70">
        <f t="shared" si="43"/>
        <v>299.99562201618397</v>
      </c>
      <c r="T41" s="70">
        <f t="shared" si="43"/>
        <v>999.95135690440202</v>
      </c>
      <c r="U41" s="70">
        <f t="shared" si="43"/>
        <v>2999.5622422000101</v>
      </c>
      <c r="V41" s="70">
        <f t="shared" si="43"/>
        <v>9995.1371934307408</v>
      </c>
      <c r="W41" s="70">
        <f t="shared" si="43"/>
        <v>29956.2647982956</v>
      </c>
      <c r="X41" s="70">
        <f t="shared" si="43"/>
        <v>99515.221933356705</v>
      </c>
      <c r="Y41" s="70">
        <f t="shared" si="43"/>
        <v>295667.027737253</v>
      </c>
      <c r="Z41" s="70">
        <f t="shared" si="43"/>
        <v>953021.90992231993</v>
      </c>
      <c r="AA41" s="70">
        <f t="shared" si="43"/>
        <v>2607211.8547233101</v>
      </c>
      <c r="AB41" s="70"/>
      <c r="AC41" s="90" t="s">
        <v>82</v>
      </c>
      <c r="AD41" s="70">
        <f t="shared" si="44"/>
        <v>0.99999951355250993</v>
      </c>
      <c r="AE41" s="70">
        <f t="shared" si="45"/>
        <v>0.99999854065853333</v>
      </c>
      <c r="AF41" s="70">
        <f t="shared" si="46"/>
        <v>0.99999513554013719</v>
      </c>
      <c r="AG41" s="70">
        <f t="shared" si="47"/>
        <v>0.9999854067206132</v>
      </c>
      <c r="AH41" s="70">
        <f t="shared" si="48"/>
        <v>0.99995135690440207</v>
      </c>
      <c r="AI41" s="70">
        <f t="shared" si="49"/>
        <v>0.9998540807333367</v>
      </c>
      <c r="AJ41" s="70">
        <f t="shared" si="50"/>
        <v>0.99951371934307409</v>
      </c>
      <c r="AK41" s="70">
        <f t="shared" si="51"/>
        <v>0.99854215994318674</v>
      </c>
      <c r="AL41" s="70">
        <f t="shared" si="52"/>
        <v>0.99515221933356701</v>
      </c>
      <c r="AM41" s="70">
        <f t="shared" si="53"/>
        <v>0.98555675912417662</v>
      </c>
      <c r="AN41" s="70">
        <f t="shared" si="54"/>
        <v>0.95302190992231994</v>
      </c>
      <c r="AO41" s="70">
        <f t="shared" si="55"/>
        <v>0.86907061824110332</v>
      </c>
    </row>
    <row r="42" spans="1:41" x14ac:dyDescent="0.35">
      <c r="A42" s="90" t="s">
        <v>83</v>
      </c>
      <c r="B42" s="70">
        <v>9.9999947913522702E-5</v>
      </c>
      <c r="C42" s="70">
        <v>2.9999953122201002E-4</v>
      </c>
      <c r="D42" s="70">
        <v>9.9999479136757405E-4</v>
      </c>
      <c r="E42" s="70">
        <v>2.99995312261425E-3</v>
      </c>
      <c r="F42" s="70">
        <v>9.9994791520614801E-3</v>
      </c>
      <c r="G42" s="70">
        <v>2.9995312674630299E-2</v>
      </c>
      <c r="H42" s="70">
        <v>9.9947930509583199E-2</v>
      </c>
      <c r="I42" s="70">
        <v>0.29953168062077701</v>
      </c>
      <c r="J42" s="70">
        <v>0.99480834865538403</v>
      </c>
      <c r="K42" s="70">
        <v>2.9535807795759199</v>
      </c>
      <c r="L42" s="70">
        <v>9.4960890563294598</v>
      </c>
      <c r="M42" s="70">
        <v>25.7698900311396</v>
      </c>
      <c r="N42" s="70"/>
      <c r="O42" s="90" t="s">
        <v>83</v>
      </c>
      <c r="P42" s="70">
        <f t="shared" si="43"/>
        <v>9.99999479135227</v>
      </c>
      <c r="Q42" s="70">
        <f t="shared" si="43"/>
        <v>29.999953122201003</v>
      </c>
      <c r="R42" s="70">
        <f t="shared" si="43"/>
        <v>99.999479136757401</v>
      </c>
      <c r="S42" s="70">
        <f t="shared" si="43"/>
        <v>299.995312261425</v>
      </c>
      <c r="T42" s="70">
        <f t="shared" si="43"/>
        <v>999.94791520614797</v>
      </c>
      <c r="U42" s="70">
        <f t="shared" si="43"/>
        <v>2999.53126746303</v>
      </c>
      <c r="V42" s="70">
        <f t="shared" si="43"/>
        <v>9994.7930509583202</v>
      </c>
      <c r="W42" s="70">
        <f t="shared" si="43"/>
        <v>29953.168062077701</v>
      </c>
      <c r="X42" s="70">
        <f t="shared" si="43"/>
        <v>99480.834865538403</v>
      </c>
      <c r="Y42" s="70">
        <f t="shared" si="43"/>
        <v>295358.07795759197</v>
      </c>
      <c r="Z42" s="70">
        <f t="shared" si="43"/>
        <v>949608.90563294594</v>
      </c>
      <c r="AA42" s="70">
        <f t="shared" si="43"/>
        <v>2576989.0031139599</v>
      </c>
      <c r="AB42" s="70"/>
      <c r="AC42" s="90" t="s">
        <v>83</v>
      </c>
      <c r="AD42" s="70">
        <f t="shared" si="44"/>
        <v>0.99999947913522702</v>
      </c>
      <c r="AE42" s="70">
        <f t="shared" si="45"/>
        <v>0.99999843740670014</v>
      </c>
      <c r="AF42" s="70">
        <f t="shared" si="46"/>
        <v>0.99999479136757397</v>
      </c>
      <c r="AG42" s="70">
        <f t="shared" si="47"/>
        <v>0.99998437420474995</v>
      </c>
      <c r="AH42" s="70">
        <f t="shared" si="48"/>
        <v>0.99994791520614801</v>
      </c>
      <c r="AI42" s="70">
        <f t="shared" si="49"/>
        <v>0.99984375582101004</v>
      </c>
      <c r="AJ42" s="70">
        <f t="shared" si="50"/>
        <v>0.99947930509583205</v>
      </c>
      <c r="AK42" s="70">
        <f t="shared" si="51"/>
        <v>0.99843893540258999</v>
      </c>
      <c r="AL42" s="70">
        <f t="shared" si="52"/>
        <v>0.99480834865538403</v>
      </c>
      <c r="AM42" s="70">
        <f t="shared" si="53"/>
        <v>0.9845269265253066</v>
      </c>
      <c r="AN42" s="70">
        <f t="shared" si="54"/>
        <v>0.94960890563294598</v>
      </c>
      <c r="AO42" s="70">
        <f t="shared" si="55"/>
        <v>0.85899633437131995</v>
      </c>
    </row>
    <row r="43" spans="1:41" x14ac:dyDescent="0.35">
      <c r="A43" s="90" t="s">
        <v>84</v>
      </c>
      <c r="B43" s="70">
        <v>9.9999951616203998E-5</v>
      </c>
      <c r="C43" s="70">
        <v>2.9999956454613902E-4</v>
      </c>
      <c r="D43" s="70">
        <v>9.9999516163558192E-4</v>
      </c>
      <c r="E43" s="70">
        <v>2.9999564550238699E-3</v>
      </c>
      <c r="F43" s="70">
        <v>9.9995161787401407E-3</v>
      </c>
      <c r="G43" s="70">
        <v>2.9995645912297499E-2</v>
      </c>
      <c r="H43" s="70">
        <v>9.9951633055547801E-2</v>
      </c>
      <c r="I43" s="70">
        <v>0.29956500110748602</v>
      </c>
      <c r="J43" s="70">
        <v>0.99517848322075098</v>
      </c>
      <c r="K43" s="70">
        <v>2.95690969522804</v>
      </c>
      <c r="L43" s="70">
        <v>9.5329984014367</v>
      </c>
      <c r="M43" s="70">
        <v>26.1001874346079</v>
      </c>
      <c r="N43" s="70"/>
      <c r="O43" s="90" t="s">
        <v>84</v>
      </c>
      <c r="P43" s="70">
        <f t="shared" si="43"/>
        <v>9.999995161620399</v>
      </c>
      <c r="Q43" s="70">
        <f t="shared" si="43"/>
        <v>29.999956454613901</v>
      </c>
      <c r="R43" s="70">
        <f t="shared" si="43"/>
        <v>99.999516163558198</v>
      </c>
      <c r="S43" s="70">
        <f t="shared" si="43"/>
        <v>299.99564550238699</v>
      </c>
      <c r="T43" s="70">
        <f t="shared" si="43"/>
        <v>999.95161787401412</v>
      </c>
      <c r="U43" s="70">
        <f t="shared" si="43"/>
        <v>2999.56459122975</v>
      </c>
      <c r="V43" s="70">
        <f t="shared" si="43"/>
        <v>9995.1633055547809</v>
      </c>
      <c r="W43" s="70">
        <f t="shared" si="43"/>
        <v>29956.500110748602</v>
      </c>
      <c r="X43" s="70">
        <f t="shared" si="43"/>
        <v>99517.848322075093</v>
      </c>
      <c r="Y43" s="70">
        <f t="shared" si="43"/>
        <v>295690.96952280402</v>
      </c>
      <c r="Z43" s="70">
        <f t="shared" si="43"/>
        <v>953299.84014366998</v>
      </c>
      <c r="AA43" s="70">
        <f t="shared" si="43"/>
        <v>2610018.7434607898</v>
      </c>
      <c r="AB43" s="70"/>
      <c r="AC43" s="90" t="s">
        <v>84</v>
      </c>
      <c r="AD43" s="70">
        <f t="shared" si="44"/>
        <v>0.99999951616203986</v>
      </c>
      <c r="AE43" s="70">
        <f t="shared" si="45"/>
        <v>0.99999854848712999</v>
      </c>
      <c r="AF43" s="70">
        <f t="shared" si="46"/>
        <v>0.999995161635582</v>
      </c>
      <c r="AG43" s="70">
        <f t="shared" si="47"/>
        <v>0.99998548500795659</v>
      </c>
      <c r="AH43" s="70">
        <f t="shared" si="48"/>
        <v>0.9999516178740141</v>
      </c>
      <c r="AI43" s="70">
        <f t="shared" si="49"/>
        <v>0.99985486374325006</v>
      </c>
      <c r="AJ43" s="70">
        <f t="shared" si="50"/>
        <v>0.99951633055547806</v>
      </c>
      <c r="AK43" s="70">
        <f t="shared" si="51"/>
        <v>0.99855000369162006</v>
      </c>
      <c r="AL43" s="70">
        <f t="shared" si="52"/>
        <v>0.99517848322075098</v>
      </c>
      <c r="AM43" s="70">
        <f t="shared" si="53"/>
        <v>0.98563656507601338</v>
      </c>
      <c r="AN43" s="70">
        <f t="shared" si="54"/>
        <v>0.95329984014366997</v>
      </c>
      <c r="AO43" s="70">
        <f t="shared" si="55"/>
        <v>0.87000624782026326</v>
      </c>
    </row>
    <row r="44" spans="1:41" x14ac:dyDescent="0.35">
      <c r="A44" s="90" t="s">
        <v>85</v>
      </c>
      <c r="B44" s="70">
        <v>9.9999948023240398E-5</v>
      </c>
      <c r="C44" s="70">
        <v>2.9999953220946298E-4</v>
      </c>
      <c r="D44" s="70">
        <v>9.9999480233901308E-4</v>
      </c>
      <c r="E44" s="70">
        <v>2.9999532213504398E-3</v>
      </c>
      <c r="F44" s="70">
        <v>9.9994802488674404E-3</v>
      </c>
      <c r="G44" s="70">
        <v>2.99953225391256E-2</v>
      </c>
      <c r="H44" s="70">
        <v>9.9948039852252396E-2</v>
      </c>
      <c r="I44" s="70">
        <v>0.29953265794550099</v>
      </c>
      <c r="J44" s="70">
        <v>0.99481894486235101</v>
      </c>
      <c r="K44" s="70">
        <v>2.9536693757812702</v>
      </c>
      <c r="L44" s="70">
        <v>9.4968089372007096</v>
      </c>
      <c r="M44" s="70">
        <v>25.769444397715599</v>
      </c>
      <c r="N44" s="70"/>
      <c r="O44" s="90" t="s">
        <v>85</v>
      </c>
      <c r="P44" s="70">
        <f t="shared" si="43"/>
        <v>9.9999948023240393</v>
      </c>
      <c r="Q44" s="70">
        <f t="shared" si="43"/>
        <v>29.999953220946299</v>
      </c>
      <c r="R44" s="70">
        <f t="shared" si="43"/>
        <v>99.999480233901309</v>
      </c>
      <c r="S44" s="70">
        <f t="shared" si="43"/>
        <v>299.99532213504398</v>
      </c>
      <c r="T44" s="70">
        <f t="shared" si="43"/>
        <v>999.94802488674407</v>
      </c>
      <c r="U44" s="70">
        <f t="shared" si="43"/>
        <v>2999.53225391256</v>
      </c>
      <c r="V44" s="70">
        <f t="shared" si="43"/>
        <v>9994.8039852252405</v>
      </c>
      <c r="W44" s="70">
        <f t="shared" si="43"/>
        <v>29953.265794550098</v>
      </c>
      <c r="X44" s="70">
        <f t="shared" si="43"/>
        <v>99481.894486235105</v>
      </c>
      <c r="Y44" s="70">
        <f t="shared" si="43"/>
        <v>295366.93757812702</v>
      </c>
      <c r="Z44" s="70">
        <f t="shared" si="43"/>
        <v>949680.89372007095</v>
      </c>
      <c r="AA44" s="70">
        <f t="shared" si="43"/>
        <v>2576944.43977156</v>
      </c>
      <c r="AB44" s="70"/>
      <c r="AC44" s="90" t="s">
        <v>85</v>
      </c>
      <c r="AD44" s="70">
        <f t="shared" si="44"/>
        <v>0.99999948023240393</v>
      </c>
      <c r="AE44" s="70">
        <f t="shared" si="45"/>
        <v>0.99999844069820998</v>
      </c>
      <c r="AF44" s="70">
        <f t="shared" si="46"/>
        <v>0.99999480233901306</v>
      </c>
      <c r="AG44" s="70">
        <f t="shared" si="47"/>
        <v>0.99998440711681325</v>
      </c>
      <c r="AH44" s="70">
        <f t="shared" si="48"/>
        <v>0.99994802488674406</v>
      </c>
      <c r="AI44" s="70">
        <f t="shared" si="49"/>
        <v>0.99984408463751995</v>
      </c>
      <c r="AJ44" s="70">
        <f t="shared" si="50"/>
        <v>0.99948039852252402</v>
      </c>
      <c r="AK44" s="70">
        <f t="shared" si="51"/>
        <v>0.99844219315166993</v>
      </c>
      <c r="AL44" s="70">
        <f t="shared" si="52"/>
        <v>0.99481894486235101</v>
      </c>
      <c r="AM44" s="70">
        <f t="shared" si="53"/>
        <v>0.98455645859375673</v>
      </c>
      <c r="AN44" s="70">
        <f t="shared" si="54"/>
        <v>0.94968089372007092</v>
      </c>
      <c r="AO44" s="70">
        <f t="shared" si="55"/>
        <v>0.85898147992385332</v>
      </c>
    </row>
    <row r="45" spans="1:41" x14ac:dyDescent="0.35">
      <c r="A45" s="90" t="s">
        <v>86</v>
      </c>
      <c r="B45" s="70">
        <v>9.9999949376577301E-5</v>
      </c>
      <c r="C45" s="70">
        <v>2.9999954438948598E-4</v>
      </c>
      <c r="D45" s="70">
        <v>9.9999493767224902E-4</v>
      </c>
      <c r="E45" s="70">
        <v>2.9999544393406602E-3</v>
      </c>
      <c r="F45" s="70">
        <v>9.9994937817455797E-3</v>
      </c>
      <c r="G45" s="70">
        <v>2.99954443261191E-2</v>
      </c>
      <c r="H45" s="70">
        <v>9.9949392694624106E-2</v>
      </c>
      <c r="I45" s="70">
        <v>0.29954482462177601</v>
      </c>
      <c r="J45" s="70">
        <v>0.994953784293787</v>
      </c>
      <c r="K45" s="70">
        <v>2.9548740699913401</v>
      </c>
      <c r="L45" s="70">
        <v>9.5098533291946001</v>
      </c>
      <c r="M45" s="70">
        <v>25.8781174111786</v>
      </c>
      <c r="N45" s="70"/>
      <c r="O45" s="90" t="s">
        <v>86</v>
      </c>
      <c r="P45" s="70">
        <f t="shared" si="43"/>
        <v>9.9999949376577302</v>
      </c>
      <c r="Q45" s="70">
        <f t="shared" si="42"/>
        <v>29.999954438948599</v>
      </c>
      <c r="R45" s="70">
        <f t="shared" si="42"/>
        <v>99.999493767224905</v>
      </c>
      <c r="S45" s="70">
        <f t="shared" si="42"/>
        <v>299.99544393406603</v>
      </c>
      <c r="T45" s="70">
        <f t="shared" si="42"/>
        <v>999.94937817455798</v>
      </c>
      <c r="U45" s="70">
        <f t="shared" si="42"/>
        <v>2999.54443261191</v>
      </c>
      <c r="V45" s="70">
        <f t="shared" si="42"/>
        <v>9994.9392694624112</v>
      </c>
      <c r="W45" s="70">
        <f t="shared" si="42"/>
        <v>29954.482462177602</v>
      </c>
      <c r="X45" s="70">
        <f t="shared" si="42"/>
        <v>99495.378429378703</v>
      </c>
      <c r="Y45" s="70">
        <f t="shared" si="42"/>
        <v>295487.40699913399</v>
      </c>
      <c r="Z45" s="70">
        <f t="shared" si="42"/>
        <v>950985.33291946002</v>
      </c>
      <c r="AA45" s="70">
        <f t="shared" si="42"/>
        <v>2587811.7411178602</v>
      </c>
      <c r="AB45" s="70"/>
      <c r="AC45" s="90" t="s">
        <v>86</v>
      </c>
      <c r="AD45" s="70">
        <f t="shared" si="44"/>
        <v>0.99999949376577302</v>
      </c>
      <c r="AE45" s="70">
        <f t="shared" si="45"/>
        <v>0.99999848129828661</v>
      </c>
      <c r="AF45" s="70">
        <f t="shared" si="46"/>
        <v>0.99999493767224901</v>
      </c>
      <c r="AG45" s="70">
        <f t="shared" si="47"/>
        <v>0.99998481311355347</v>
      </c>
      <c r="AH45" s="70">
        <f t="shared" si="48"/>
        <v>0.99994937817455798</v>
      </c>
      <c r="AI45" s="70">
        <f t="shared" si="49"/>
        <v>0.99984814420396995</v>
      </c>
      <c r="AJ45" s="70">
        <f t="shared" si="50"/>
        <v>0.99949392694624106</v>
      </c>
      <c r="AK45" s="70">
        <f t="shared" si="51"/>
        <v>0.99848274873925347</v>
      </c>
      <c r="AL45" s="70">
        <f t="shared" si="52"/>
        <v>0.994953784293787</v>
      </c>
      <c r="AM45" s="70">
        <f t="shared" si="53"/>
        <v>0.98495802333044669</v>
      </c>
      <c r="AN45" s="70">
        <f t="shared" si="54"/>
        <v>0.95098533291945997</v>
      </c>
      <c r="AO45" s="70">
        <f t="shared" si="55"/>
        <v>0.86260391370595335</v>
      </c>
    </row>
  </sheetData>
  <mergeCells count="13">
    <mergeCell ref="A1:Q1"/>
    <mergeCell ref="B35:M35"/>
    <mergeCell ref="P35:AA35"/>
    <mergeCell ref="AD2:AO2"/>
    <mergeCell ref="AD13:AO13"/>
    <mergeCell ref="AD24:AO24"/>
    <mergeCell ref="AD35:AO35"/>
    <mergeCell ref="B2:M2"/>
    <mergeCell ref="P2:AA2"/>
    <mergeCell ref="B13:M13"/>
    <mergeCell ref="P13:AA13"/>
    <mergeCell ref="B24:M24"/>
    <mergeCell ref="P24:AA24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C990B-07AE-4F70-A256-988E2B019ADA}">
  <dimension ref="A1:AS60"/>
  <sheetViews>
    <sheetView topLeftCell="AA10" workbookViewId="0">
      <selection activeCell="AS17" sqref="AS17"/>
    </sheetView>
  </sheetViews>
  <sheetFormatPr defaultRowHeight="15.5" x14ac:dyDescent="0.3"/>
  <cols>
    <col min="1" max="1" width="9" style="1" bestFit="1" customWidth="1"/>
    <col min="2" max="2" width="20.796875" style="1" bestFit="1" customWidth="1"/>
    <col min="3" max="3" width="10.296875" style="1" customWidth="1"/>
    <col min="4" max="6" width="8.8984375" style="1" bestFit="1" customWidth="1"/>
    <col min="7" max="7" width="10.59765625" style="1" bestFit="1" customWidth="1"/>
    <col min="8" max="18" width="9.8984375" style="1" bestFit="1" customWidth="1"/>
    <col min="19" max="19" width="9" style="1" bestFit="1" customWidth="1"/>
    <col min="20" max="31" width="9.8984375" style="1" bestFit="1" customWidth="1"/>
    <col min="32" max="32" width="9" style="1" bestFit="1" customWidth="1"/>
    <col min="33" max="44" width="9.8984375" style="1" bestFit="1" customWidth="1"/>
    <col min="45" max="16384" width="8.796875" style="1"/>
  </cols>
  <sheetData>
    <row r="1" spans="1:45" x14ac:dyDescent="0.3">
      <c r="A1" s="100" t="s">
        <v>184</v>
      </c>
      <c r="B1" s="100"/>
      <c r="C1" s="100"/>
      <c r="D1" s="100"/>
      <c r="E1" s="100"/>
      <c r="F1" s="100"/>
      <c r="G1" s="100"/>
      <c r="H1" s="100"/>
      <c r="I1" s="100"/>
      <c r="J1" s="100"/>
      <c r="K1" s="4"/>
      <c r="L1" s="4"/>
      <c r="M1" s="4"/>
      <c r="N1" s="4"/>
      <c r="O1" s="4"/>
      <c r="P1" s="4"/>
      <c r="Q1" s="4"/>
      <c r="R1" s="4"/>
    </row>
    <row r="2" spans="1:45" x14ac:dyDescent="0.35">
      <c r="B2" s="101" t="s">
        <v>88</v>
      </c>
      <c r="C2" s="101"/>
      <c r="D2" s="72"/>
      <c r="E2" s="72"/>
      <c r="F2" s="101" t="s">
        <v>64</v>
      </c>
      <c r="G2" s="101"/>
      <c r="H2" s="101"/>
      <c r="I2" s="101"/>
      <c r="J2" s="72"/>
      <c r="K2" s="72"/>
      <c r="L2" s="105" t="s">
        <v>189</v>
      </c>
      <c r="M2" s="105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</row>
    <row r="3" spans="1:45" x14ac:dyDescent="0.35">
      <c r="B3" s="84" t="s">
        <v>32</v>
      </c>
      <c r="C3" s="33" t="s">
        <v>33</v>
      </c>
      <c r="E3" s="72"/>
      <c r="F3" s="106">
        <v>8.3140000000000001</v>
      </c>
      <c r="G3" s="106"/>
      <c r="H3" s="106"/>
      <c r="I3" s="106"/>
      <c r="J3" s="72"/>
      <c r="K3" s="72"/>
      <c r="L3" s="107" t="s">
        <v>191</v>
      </c>
      <c r="M3" s="107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</row>
    <row r="4" spans="1:45" x14ac:dyDescent="0.35">
      <c r="B4" s="85">
        <v>711.18499999999995</v>
      </c>
      <c r="C4" s="86">
        <v>216.035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</row>
    <row r="5" spans="1:45" x14ac:dyDescent="0.35">
      <c r="A5" s="72"/>
      <c r="B5" s="72" t="s">
        <v>192</v>
      </c>
      <c r="C5" s="72" t="s">
        <v>159</v>
      </c>
      <c r="D5" s="72" t="s">
        <v>160</v>
      </c>
      <c r="E5" s="72" t="s">
        <v>34</v>
      </c>
      <c r="F5" s="72" t="s">
        <v>89</v>
      </c>
      <c r="G5" s="104" t="s">
        <v>90</v>
      </c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75"/>
      <c r="T5" s="104" t="s">
        <v>71</v>
      </c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75"/>
      <c r="AG5" s="104" t="s">
        <v>73</v>
      </c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72"/>
    </row>
    <row r="6" spans="1:45" x14ac:dyDescent="0.35">
      <c r="B6" s="91">
        <v>400</v>
      </c>
      <c r="C6" s="91">
        <v>0</v>
      </c>
      <c r="D6" s="91">
        <v>0</v>
      </c>
      <c r="E6" s="91">
        <v>400</v>
      </c>
      <c r="F6" s="91">
        <v>400</v>
      </c>
      <c r="G6" s="73">
        <v>10</v>
      </c>
      <c r="H6" s="73">
        <v>30</v>
      </c>
      <c r="I6" s="73">
        <v>100</v>
      </c>
      <c r="J6" s="73">
        <v>300</v>
      </c>
      <c r="K6" s="73">
        <v>1000</v>
      </c>
      <c r="L6" s="73">
        <v>3000</v>
      </c>
      <c r="M6" s="73">
        <v>10000</v>
      </c>
      <c r="N6" s="73">
        <v>30000</v>
      </c>
      <c r="O6" s="73">
        <v>100000</v>
      </c>
      <c r="P6" s="73">
        <v>300000</v>
      </c>
      <c r="Q6" s="73">
        <v>1000000</v>
      </c>
      <c r="R6" s="73">
        <v>3000000</v>
      </c>
      <c r="S6" s="70"/>
      <c r="T6" s="73">
        <v>10</v>
      </c>
      <c r="U6" s="73">
        <v>30</v>
      </c>
      <c r="V6" s="73">
        <v>100</v>
      </c>
      <c r="W6" s="73">
        <v>300</v>
      </c>
      <c r="X6" s="73">
        <v>1000</v>
      </c>
      <c r="Y6" s="73">
        <v>3000</v>
      </c>
      <c r="Z6" s="73">
        <v>10000</v>
      </c>
      <c r="AA6" s="73">
        <v>30000</v>
      </c>
      <c r="AB6" s="73">
        <v>100000</v>
      </c>
      <c r="AC6" s="73">
        <v>300000</v>
      </c>
      <c r="AD6" s="73">
        <v>1000000</v>
      </c>
      <c r="AE6" s="73">
        <v>3000000</v>
      </c>
      <c r="AF6" s="70"/>
      <c r="AG6" s="73">
        <v>10</v>
      </c>
      <c r="AH6" s="73">
        <v>30</v>
      </c>
      <c r="AI6" s="73">
        <v>100</v>
      </c>
      <c r="AJ6" s="73">
        <v>300</v>
      </c>
      <c r="AK6" s="73">
        <v>1000</v>
      </c>
      <c r="AL6" s="73">
        <v>3000</v>
      </c>
      <c r="AM6" s="73">
        <v>10000</v>
      </c>
      <c r="AN6" s="73">
        <v>30000</v>
      </c>
      <c r="AO6" s="73">
        <v>100000</v>
      </c>
      <c r="AP6" s="73">
        <v>300000</v>
      </c>
      <c r="AQ6" s="73">
        <v>1000000</v>
      </c>
      <c r="AR6" s="73">
        <v>3000000</v>
      </c>
      <c r="AS6" s="72"/>
    </row>
    <row r="7" spans="1:45" x14ac:dyDescent="0.35">
      <c r="A7" s="49" t="s">
        <v>9</v>
      </c>
      <c r="B7" s="72">
        <v>-140.76649600000002</v>
      </c>
      <c r="C7" s="72">
        <v>-145.72872000000001</v>
      </c>
      <c r="D7" s="72">
        <f>7*$B$4+16*$C$4-C7</f>
        <v>8580.5837199999987</v>
      </c>
      <c r="E7" s="72">
        <f>B7-D7</f>
        <v>-8721.3502159999989</v>
      </c>
      <c r="F7" s="72">
        <f>-E7*1000/$F$3/$F$6</f>
        <v>2622.48923983642</v>
      </c>
      <c r="G7" s="70">
        <f>LN(Fugacity_iC7!B4*100000)</f>
        <v>2.3025816372149777</v>
      </c>
      <c r="H7" s="70">
        <f>LN(Fugacity_iC7!C4*100000)</f>
        <v>3.4011870142983978</v>
      </c>
      <c r="I7" s="70">
        <f>LN(Fugacity_iC7!D4*100000)</f>
        <v>4.6051356277990978</v>
      </c>
      <c r="J7" s="70">
        <f>LN(Fugacity_iC7!E4*100000)</f>
        <v>5.7036787974334633</v>
      </c>
      <c r="K7" s="70">
        <f>LN(Fugacity_iC7!F4*100000)</f>
        <v>6.9074096572446759</v>
      </c>
      <c r="L7" s="70">
        <f>LN(Fugacity_iC7!G4*100000)</f>
        <v>8.0053304364780438</v>
      </c>
      <c r="M7" s="70">
        <f>LN(Fugacity_iC7!H4*100000)</f>
        <v>9.2068801539315643</v>
      </c>
      <c r="N7" s="70">
        <f>LN(Fugacity_iC7!I4*100000)</f>
        <v>10.298545019210724</v>
      </c>
      <c r="O7" s="70">
        <f>LN(Fugacity_iC7!J4*100000)</f>
        <v>11.477906342025737</v>
      </c>
      <c r="P7" s="70">
        <f>LN(Fugacity_iC7!K4*100000)</f>
        <v>12.503300405907426</v>
      </c>
      <c r="Q7" s="70">
        <f>LN(Fugacity_iC7!L4*100000)</f>
        <v>12.250913587738015</v>
      </c>
      <c r="R7" s="70">
        <f>LN(Fugacity_iC7!M4*100000)</f>
        <v>12.35342535574247</v>
      </c>
      <c r="S7" s="49" t="s">
        <v>9</v>
      </c>
      <c r="T7" s="70">
        <f>EXP(F7-$F$7+$G$7-G7)</f>
        <v>1</v>
      </c>
      <c r="U7" s="70">
        <f>EXP(F7-$F$7+$H$7-H7)</f>
        <v>1</v>
      </c>
      <c r="V7" s="70">
        <f>EXP(F7-$F$7+$I$7-I7)</f>
        <v>1</v>
      </c>
      <c r="W7" s="70">
        <f>EXP(F7-$F$7+$J$7-J7)</f>
        <v>1</v>
      </c>
      <c r="X7" s="70">
        <f>EXP(F7-$F$7+$K$7-K7)</f>
        <v>1</v>
      </c>
      <c r="Y7" s="70">
        <f>EXP(F7-$F$7+$L$7-L7)</f>
        <v>1</v>
      </c>
      <c r="Z7" s="70">
        <f>EXP(F7-$F$7+$M$7-M7)</f>
        <v>1</v>
      </c>
      <c r="AA7" s="70">
        <f>EXP(F7-$F$7+$N$7-N7)</f>
        <v>1</v>
      </c>
      <c r="AB7" s="70">
        <f>EXP(F7-$F$7+$O$7-O7)</f>
        <v>1</v>
      </c>
      <c r="AC7" s="70">
        <f>EXP(F7-$F$7+$P$7-P7)</f>
        <v>1</v>
      </c>
      <c r="AD7" s="70">
        <f>EXP(F7-$F$7+$Q$7-Q7)</f>
        <v>1</v>
      </c>
      <c r="AE7" s="70">
        <f>EXP(F7-$F$7+$R$7-R7)</f>
        <v>1</v>
      </c>
      <c r="AF7" s="49" t="s">
        <v>9</v>
      </c>
      <c r="AG7" s="70">
        <f>T7/$T$16</f>
        <v>6.8414303161823509E-2</v>
      </c>
      <c r="AH7" s="70">
        <f>U7/$U$16</f>
        <v>6.8414338551080936E-2</v>
      </c>
      <c r="AI7" s="70">
        <f>V7/$V$16</f>
        <v>6.8414462416569011E-2</v>
      </c>
      <c r="AJ7" s="70">
        <f>W7/$W$16</f>
        <v>6.8414816344427254E-2</v>
      </c>
      <c r="AK7" s="70">
        <f>X7/$X$16</f>
        <v>6.841605540084475E-2</v>
      </c>
      <c r="AL7" s="70">
        <f>Y7/$Y$16</f>
        <v>6.8419598214259303E-2</v>
      </c>
      <c r="AM7" s="70">
        <f>Z7/$Z$16</f>
        <v>6.8432029176160744E-2</v>
      </c>
      <c r="AN7" s="70">
        <f>AA7/$AA$16</f>
        <v>6.8467817422805916E-2</v>
      </c>
      <c r="AO7" s="70">
        <f>AB7/$AB$16</f>
        <v>6.8596430117514887E-2</v>
      </c>
      <c r="AP7" s="70">
        <f>AC7/$AC$16</f>
        <v>6.8998887441604442E-2</v>
      </c>
      <c r="AQ7" s="70">
        <f>AD7/$AD$16</f>
        <v>8.3190214170611773E-2</v>
      </c>
      <c r="AR7" s="70">
        <f>AE7/$AE$16</f>
        <v>8.2990451936433021E-2</v>
      </c>
    </row>
    <row r="8" spans="1:45" x14ac:dyDescent="0.35">
      <c r="A8" s="49" t="s">
        <v>10</v>
      </c>
      <c r="B8" s="72">
        <v>-140.06358400000002</v>
      </c>
      <c r="C8" s="72">
        <v>-150.24743999999998</v>
      </c>
      <c r="D8" s="72">
        <f t="shared" ref="D8:D15" si="0">7*$B$4+16*$C$4-C8</f>
        <v>8585.1024399999988</v>
      </c>
      <c r="E8" s="72">
        <f>B8-D8</f>
        <v>-8725.1660239999983</v>
      </c>
      <c r="F8" s="72">
        <f t="shared" ref="F8:F15" si="1">-E8*1000/$F$3/$F$6</f>
        <v>2623.6366442145772</v>
      </c>
      <c r="G8" s="70">
        <f>LN(Fugacity_iC7!B5*100000)</f>
        <v>2.3025818369781539</v>
      </c>
      <c r="H8" s="70">
        <f>LN(Fugacity_iC7!C5*100000)</f>
        <v>3.4011876135913046</v>
      </c>
      <c r="I8" s="70">
        <f>LN(Fugacity_iC7!D5*100000)</f>
        <v>4.6051376254815732</v>
      </c>
      <c r="J8" s="70">
        <f>LN(Fugacity_iC7!E5*100000)</f>
        <v>5.7036847908190769</v>
      </c>
      <c r="K8" s="70">
        <f>LN(Fugacity_iC7!F5*100000)</f>
        <v>6.9074296391443157</v>
      </c>
      <c r="L8" s="70">
        <f>LN(Fugacity_iC7!G5*100000)</f>
        <v>8.0053904160665983</v>
      </c>
      <c r="M8" s="70">
        <f>LN(Fugacity_iC7!H5*100000)</f>
        <v>9.2070804833527795</v>
      </c>
      <c r="N8" s="70">
        <f>LN(Fugacity_iC7!I5*100000)</f>
        <v>10.299149468916458</v>
      </c>
      <c r="O8" s="70">
        <f>LN(Fugacity_iC7!J5*100000)</f>
        <v>11.479963846267115</v>
      </c>
      <c r="P8" s="70">
        <f>LN(Fugacity_iC7!K5*100000)</f>
        <v>12.509914228198497</v>
      </c>
      <c r="Q8" s="70">
        <f>LN(Fugacity_iC7!L5*100000)</f>
        <v>12.447370004432672</v>
      </c>
      <c r="R8" s="70">
        <f>LN(Fugacity_iC7!M5*100000)</f>
        <v>12.549802539955502</v>
      </c>
      <c r="S8" s="49" t="s">
        <v>10</v>
      </c>
      <c r="T8" s="70">
        <f t="shared" ref="T8:T15" si="2">EXP(F8-$F$7+$G$7-G8)</f>
        <v>3.1500054355078029</v>
      </c>
      <c r="U8" s="70">
        <f t="shared" ref="U8:U15" si="3">EXP(F8-$F$7+$H$7-H8)</f>
        <v>3.1500041769872298</v>
      </c>
      <c r="V8" s="70">
        <f t="shared" ref="V8:V15" si="4">EXP(F8-$F$7+$I$7-I8)</f>
        <v>3.149999772057329</v>
      </c>
      <c r="W8" s="70">
        <f t="shared" ref="W8:W15" si="5">EXP(F8-$F$7+$J$7-J8)</f>
        <v>3.1499871856185004</v>
      </c>
      <c r="X8" s="70">
        <f t="shared" ref="X8:X15" si="6">EXP(F8-$F$7+$K$7-K8)</f>
        <v>3.1499431222867629</v>
      </c>
      <c r="Y8" s="70">
        <f t="shared" ref="Y8:Y15" si="7">EXP(F8-$F$7+$L$7-L8)</f>
        <v>3.1498171343612884</v>
      </c>
      <c r="Z8" s="70">
        <f t="shared" ref="Z8:Z15" si="8">EXP(F8-$F$7+$M$7-M8)</f>
        <v>3.1493750890747858</v>
      </c>
      <c r="AA8" s="70">
        <f t="shared" ref="AA8:AA15" si="9">EXP(F8-$F$7+$N$7-N8)</f>
        <v>3.148102619850365</v>
      </c>
      <c r="AB8" s="70">
        <f t="shared" ref="AB8:AB15" si="10">EXP(F8-$F$7+$O$7-O8)</f>
        <v>3.1435315768515593</v>
      </c>
      <c r="AC8" s="70">
        <f t="shared" ref="AC8:AC15" si="11">EXP(F8-$F$7+$P$7-P8)</f>
        <v>3.1292412275986279</v>
      </c>
      <c r="AD8" s="70">
        <f t="shared" ref="AD8:AD15" si="12">EXP(F8-$F$7+$Q$7-Q8)</f>
        <v>2.5881619745929072</v>
      </c>
      <c r="AE8" s="70">
        <f t="shared" ref="AE8:AE15" si="13">EXP(F8-$F$7+$R$7-R8)</f>
        <v>2.5883670492131787</v>
      </c>
      <c r="AF8" s="49" t="s">
        <v>10</v>
      </c>
      <c r="AG8" s="70">
        <f t="shared" ref="AG8:AG16" si="14">T8/$T$16</f>
        <v>0.21550542682622273</v>
      </c>
      <c r="AH8" s="70">
        <f t="shared" ref="AH8:AH16" si="15">U8/$U$16</f>
        <v>0.21550545220172343</v>
      </c>
      <c r="AI8" s="70">
        <f t="shared" ref="AI8:AI16" si="16">V8/$V$16</f>
        <v>0.21550554101761707</v>
      </c>
      <c r="AJ8" s="70">
        <f t="shared" ref="AJ8:AJ16" si="17">W8/$W$16</f>
        <v>0.21550579479138898</v>
      </c>
      <c r="AK8" s="70">
        <f t="shared" ref="AK8:AK16" si="18">X8/$X$16</f>
        <v>0.21550668316388108</v>
      </c>
      <c r="AL8" s="70">
        <f t="shared" ref="AL8:AL16" si="19">Y8/$Y$16</f>
        <v>0.21550922278138895</v>
      </c>
      <c r="AM8" s="70">
        <f t="shared" ref="AM8:AM16" si="20">Z8/$Z$16</f>
        <v>0.2155181279822396</v>
      </c>
      <c r="AN8" s="70">
        <f t="shared" ref="AN8:AN16" si="21">AA8/$AA$16</f>
        <v>0.21554371540417175</v>
      </c>
      <c r="AO8" s="70">
        <f t="shared" ref="AO8:AO16" si="22">AB8/$AB$16</f>
        <v>0.21563504413369938</v>
      </c>
      <c r="AP8" s="70">
        <f t="shared" ref="AP8:AP16" si="23">AC8/$AC$16</f>
        <v>0.21591416324070586</v>
      </c>
      <c r="AQ8" s="70">
        <f t="shared" ref="AQ8:AQ16" si="24">AD8/$AD$16</f>
        <v>0.21530974897461741</v>
      </c>
      <c r="AR8" s="70">
        <f t="shared" ref="AR8:AR16" si="25">AE8/$AE$16</f>
        <v>0.21480975119157328</v>
      </c>
    </row>
    <row r="9" spans="1:45" x14ac:dyDescent="0.35">
      <c r="A9" s="49" t="s">
        <v>11</v>
      </c>
      <c r="B9" s="72">
        <v>-142.791552</v>
      </c>
      <c r="C9" s="72">
        <v>-147.36048</v>
      </c>
      <c r="D9" s="72">
        <f t="shared" si="0"/>
        <v>8582.2154799999989</v>
      </c>
      <c r="E9" s="72">
        <f t="shared" ref="E9:E48" si="26">B9-D9</f>
        <v>-8725.0070319999995</v>
      </c>
      <c r="F9" s="72">
        <f t="shared" si="1"/>
        <v>2623.5888356988212</v>
      </c>
      <c r="G9" s="70">
        <f>LN(Fugacity_iC7!B6*100000)</f>
        <v>2.302581848369742</v>
      </c>
      <c r="H9" s="70">
        <f>LN(Fugacity_iC7!C6*100000)</f>
        <v>3.4011876477660947</v>
      </c>
      <c r="I9" s="70">
        <f>LN(Fugacity_iC7!D6*100000)</f>
        <v>4.6051377393978141</v>
      </c>
      <c r="J9" s="70">
        <f>LN(Fugacity_iC7!E6*100000)</f>
        <v>5.703685132570194</v>
      </c>
      <c r="K9" s="70">
        <f>LN(Fugacity_iC7!F6*100000)</f>
        <v>6.9074307783426008</v>
      </c>
      <c r="L9" s="70">
        <f>LN(Fugacity_iC7!G6*100000)</f>
        <v>8.0053938339010582</v>
      </c>
      <c r="M9" s="70">
        <f>LN(Fugacity_iC7!H6*100000)</f>
        <v>9.2070918789465583</v>
      </c>
      <c r="N9" s="70">
        <f>LN(Fugacity_iC7!I6*100000)</f>
        <v>10.299183680244596</v>
      </c>
      <c r="O9" s="70">
        <f>LN(Fugacity_iC7!J6*100000)</f>
        <v>11.480078188886049</v>
      </c>
      <c r="P9" s="70">
        <f>LN(Fugacity_iC7!K6*100000)</f>
        <v>12.510260475246167</v>
      </c>
      <c r="Q9" s="70">
        <f>LN(Fugacity_iC7!L6*100000)</f>
        <v>12.404024284190321</v>
      </c>
      <c r="R9" s="70">
        <f>LN(Fugacity_iC7!M6*100000)</f>
        <v>12.50408394713341</v>
      </c>
      <c r="S9" s="49" t="s">
        <v>11</v>
      </c>
      <c r="T9" s="70">
        <f t="shared" si="2"/>
        <v>3.0029515387134977</v>
      </c>
      <c r="U9" s="70">
        <f t="shared" si="3"/>
        <v>3.0029502705284936</v>
      </c>
      <c r="V9" s="70">
        <f t="shared" si="4"/>
        <v>3.002945831777831</v>
      </c>
      <c r="W9" s="70">
        <f t="shared" si="5"/>
        <v>3.0029331487487387</v>
      </c>
      <c r="X9" s="70">
        <f t="shared" si="6"/>
        <v>3.002888747823989</v>
      </c>
      <c r="Y9" s="70">
        <f t="shared" si="7"/>
        <v>3.0027617994065534</v>
      </c>
      <c r="Z9" s="70">
        <f t="shared" si="8"/>
        <v>3.0023164400099192</v>
      </c>
      <c r="AA9" s="70">
        <f t="shared" si="9"/>
        <v>3.0010349165653349</v>
      </c>
      <c r="AB9" s="70">
        <f t="shared" si="10"/>
        <v>2.9964372977692095</v>
      </c>
      <c r="AC9" s="70">
        <f t="shared" si="11"/>
        <v>2.9821239843561997</v>
      </c>
      <c r="AD9" s="70">
        <f t="shared" si="12"/>
        <v>2.5766372722665429</v>
      </c>
      <c r="AE9" s="70">
        <f t="shared" si="13"/>
        <v>2.5829632103258113</v>
      </c>
      <c r="AF9" s="49" t="s">
        <v>11</v>
      </c>
      <c r="AG9" s="70">
        <f t="shared" si="14"/>
        <v>0.20544483694980961</v>
      </c>
      <c r="AH9" s="70">
        <f t="shared" si="15"/>
        <v>0.20544485645999647</v>
      </c>
      <c r="AI9" s="70">
        <f t="shared" si="16"/>
        <v>0.20544492474715698</v>
      </c>
      <c r="AJ9" s="70">
        <f t="shared" si="17"/>
        <v>0.20544511986623762</v>
      </c>
      <c r="AK9" s="70">
        <f t="shared" si="18"/>
        <v>0.20544580293369938</v>
      </c>
      <c r="AL9" s="70">
        <f t="shared" si="19"/>
        <v>0.20544775584852268</v>
      </c>
      <c r="AM9" s="70">
        <f t="shared" si="20"/>
        <v>0.20545460621882586</v>
      </c>
      <c r="AN9" s="70">
        <f t="shared" si="21"/>
        <v>0.20547431074686093</v>
      </c>
      <c r="AO9" s="70">
        <f t="shared" si="22"/>
        <v>0.20554490169794074</v>
      </c>
      <c r="AP9" s="70">
        <f t="shared" si="23"/>
        <v>0.20576323713350242</v>
      </c>
      <c r="AQ9" s="70">
        <f t="shared" si="24"/>
        <v>0.2143510065198346</v>
      </c>
      <c r="AR9" s="70">
        <f t="shared" si="25"/>
        <v>0.21436128416011899</v>
      </c>
    </row>
    <row r="10" spans="1:45" x14ac:dyDescent="0.35">
      <c r="A10" s="49" t="s">
        <v>12</v>
      </c>
      <c r="B10" s="72">
        <v>-130.70815999999999</v>
      </c>
      <c r="C10" s="72">
        <v>-159.07568000000001</v>
      </c>
      <c r="D10" s="72">
        <f t="shared" si="0"/>
        <v>8593.9306799999995</v>
      </c>
      <c r="E10" s="72">
        <f t="shared" si="26"/>
        <v>-8724.6388399999996</v>
      </c>
      <c r="F10" s="72">
        <f t="shared" si="1"/>
        <v>2623.47812124128</v>
      </c>
      <c r="G10" s="70">
        <f>LN(Fugacity_iC7!B7*100000)</f>
        <v>2.3025818589798304</v>
      </c>
      <c r="H10" s="70">
        <f>LN(Fugacity_iC7!C7*100000)</f>
        <v>3.4011876795963838</v>
      </c>
      <c r="I10" s="70">
        <f>LN(Fugacity_iC7!D7*100000)</f>
        <v>4.6051378454990415</v>
      </c>
      <c r="J10" s="70">
        <f>LN(Fugacity_iC7!E7*100000)</f>
        <v>5.7036854508761232</v>
      </c>
      <c r="K10" s="70">
        <f>LN(Fugacity_iC7!F7*100000)</f>
        <v>6.9074318393886065</v>
      </c>
      <c r="L10" s="70">
        <f>LN(Fugacity_iC7!G7*100000)</f>
        <v>8.0053970172644053</v>
      </c>
      <c r="M10" s="70">
        <f>LN(Fugacity_iC7!H7*100000)</f>
        <v>9.2071024928023952</v>
      </c>
      <c r="N10" s="70">
        <f>LN(Fugacity_iC7!I7*100000)</f>
        <v>10.299215544896175</v>
      </c>
      <c r="O10" s="70">
        <f>LN(Fugacity_iC7!J7*100000)</f>
        <v>11.480184691074225</v>
      </c>
      <c r="P10" s="70">
        <f>LN(Fugacity_iC7!K7*100000)</f>
        <v>12.510583008811725</v>
      </c>
      <c r="Q10" s="70">
        <f>LN(Fugacity_iC7!L7*100000)</f>
        <v>12.361497149005944</v>
      </c>
      <c r="R10" s="70">
        <f>LN(Fugacity_iC7!M7*100000)</f>
        <v>12.459361030103713</v>
      </c>
      <c r="S10" s="49" t="s">
        <v>12</v>
      </c>
      <c r="T10" s="70">
        <f t="shared" si="2"/>
        <v>2.6882251574766722</v>
      </c>
      <c r="U10" s="70">
        <f t="shared" si="3"/>
        <v>2.6882239651600082</v>
      </c>
      <c r="V10" s="70">
        <f t="shared" si="4"/>
        <v>2.6882197919591024</v>
      </c>
      <c r="W10" s="70">
        <f t="shared" si="5"/>
        <v>2.688207867734187</v>
      </c>
      <c r="X10" s="70">
        <f t="shared" si="6"/>
        <v>2.6881661236813716</v>
      </c>
      <c r="Y10" s="70">
        <f t="shared" si="7"/>
        <v>2.6880467754043216</v>
      </c>
      <c r="Z10" s="70">
        <f t="shared" si="8"/>
        <v>2.6876281229927161</v>
      </c>
      <c r="AA10" s="70">
        <f t="shared" si="9"/>
        <v>2.6864238333989081</v>
      </c>
      <c r="AB10" s="70">
        <f t="shared" si="10"/>
        <v>2.6821080088680378</v>
      </c>
      <c r="AC10" s="70">
        <f t="shared" si="11"/>
        <v>2.6687195869938671</v>
      </c>
      <c r="AD10" s="70">
        <f t="shared" si="12"/>
        <v>2.4067994686459588</v>
      </c>
      <c r="AE10" s="70">
        <f t="shared" si="13"/>
        <v>2.4180120375741692</v>
      </c>
      <c r="AF10" s="49" t="s">
        <v>12</v>
      </c>
      <c r="AG10" s="70">
        <f t="shared" si="14"/>
        <v>0.18391305089084981</v>
      </c>
      <c r="AH10" s="70">
        <f t="shared" si="15"/>
        <v>0.18391306445358602</v>
      </c>
      <c r="AI10" s="70">
        <f t="shared" si="16"/>
        <v>0.18391311192446297</v>
      </c>
      <c r="AJ10" s="70">
        <f t="shared" si="17"/>
        <v>0.18391324756667879</v>
      </c>
      <c r="AK10" s="70">
        <f t="shared" si="18"/>
        <v>0.18391372244445883</v>
      </c>
      <c r="AL10" s="70">
        <f t="shared" si="19"/>
        <v>0.18391508035429899</v>
      </c>
      <c r="AM10" s="70">
        <f t="shared" si="20"/>
        <v>0.18391984612730772</v>
      </c>
      <c r="AN10" s="70">
        <f t="shared" si="21"/>
        <v>0.1839335765454308</v>
      </c>
      <c r="AO10" s="70">
        <f t="shared" si="22"/>
        <v>0.18398303459794338</v>
      </c>
      <c r="AP10" s="70">
        <f t="shared" si="23"/>
        <v>0.18413868239619494</v>
      </c>
      <c r="AQ10" s="70">
        <f t="shared" si="24"/>
        <v>0.20022216326237191</v>
      </c>
      <c r="AR10" s="70">
        <f t="shared" si="25"/>
        <v>0.20067191178601557</v>
      </c>
    </row>
    <row r="11" spans="1:45" x14ac:dyDescent="0.35">
      <c r="A11" s="49" t="s">
        <v>13</v>
      </c>
      <c r="B11" s="72">
        <v>-140.26441600000001</v>
      </c>
      <c r="C11" s="72">
        <v>-147.27680000000001</v>
      </c>
      <c r="D11" s="72">
        <f t="shared" si="0"/>
        <v>8582.1317999999992</v>
      </c>
      <c r="E11" s="72">
        <f t="shared" si="26"/>
        <v>-8722.3962159999992</v>
      </c>
      <c r="F11" s="72">
        <f t="shared" si="1"/>
        <v>2622.8037695453449</v>
      </c>
      <c r="G11" s="70">
        <f>LN(Fugacity_iC7!B8*100000)</f>
        <v>2.3025820872609724</v>
      </c>
      <c r="H11" s="70">
        <f>LN(Fugacity_iC7!C8*100000)</f>
        <v>3.4011883644436236</v>
      </c>
      <c r="I11" s="70">
        <f>LN(Fugacity_iC7!D8*100000)</f>
        <v>4.6051401283676965</v>
      </c>
      <c r="J11" s="70">
        <f>LN(Fugacity_iC7!E8*100000)</f>
        <v>5.7036922998637136</v>
      </c>
      <c r="K11" s="70">
        <f>LN(Fugacity_iC7!F8*100000)</f>
        <v>6.9074546738017188</v>
      </c>
      <c r="L11" s="70">
        <f>LN(Fugacity_iC7!G8*100000)</f>
        <v>8.0054655587402213</v>
      </c>
      <c r="M11" s="70">
        <f>LN(Fugacity_iC7!H8*100000)</f>
        <v>9.2073314126448125</v>
      </c>
      <c r="N11" s="70">
        <f>LN(Fugacity_iC7!I8*100000)</f>
        <v>10.299906203375746</v>
      </c>
      <c r="O11" s="70">
        <f>LN(Fugacity_iC7!J8*100000)</f>
        <v>11.482534736462254</v>
      </c>
      <c r="P11" s="70">
        <f>LN(Fugacity_iC7!K8*100000)</f>
        <v>12.518119565094134</v>
      </c>
      <c r="Q11" s="70">
        <f>LN(Fugacity_iC7!L8*100000)</f>
        <v>12.679345935160454</v>
      </c>
      <c r="R11" s="70">
        <f>LN(Fugacity_iC7!M8*100000)</f>
        <v>12.781086587803951</v>
      </c>
      <c r="S11" s="49" t="s">
        <v>13</v>
      </c>
      <c r="T11" s="70">
        <f t="shared" si="2"/>
        <v>1.3696144253518507</v>
      </c>
      <c r="U11" s="70">
        <f t="shared" si="3"/>
        <v>1.3696131925635144</v>
      </c>
      <c r="V11" s="70">
        <f t="shared" si="4"/>
        <v>1.3696088777088975</v>
      </c>
      <c r="W11" s="70">
        <f t="shared" si="5"/>
        <v>1.3695965487347554</v>
      </c>
      <c r="X11" s="70">
        <f t="shared" si="6"/>
        <v>1.3695533877755575</v>
      </c>
      <c r="Y11" s="70">
        <f t="shared" si="7"/>
        <v>1.3694299887613937</v>
      </c>
      <c r="Z11" s="70">
        <f t="shared" si="8"/>
        <v>1.3689971304495072</v>
      </c>
      <c r="AA11" s="70">
        <f t="shared" si="9"/>
        <v>1.3677520116856421</v>
      </c>
      <c r="AB11" s="70">
        <f t="shared" si="10"/>
        <v>1.3632905704661908</v>
      </c>
      <c r="AC11" s="70">
        <f t="shared" si="11"/>
        <v>1.3494681471319465</v>
      </c>
      <c r="AD11" s="70">
        <f t="shared" si="12"/>
        <v>0.8923448316867455</v>
      </c>
      <c r="AE11" s="70">
        <f t="shared" si="13"/>
        <v>0.89303319786448654</v>
      </c>
      <c r="AF11" s="49" t="s">
        <v>13</v>
      </c>
      <c r="AG11" s="70">
        <f t="shared" si="14"/>
        <v>9.3701216510828217E-2</v>
      </c>
      <c r="AH11" s="70">
        <f t="shared" si="15"/>
        <v>9.3701180640067092E-2</v>
      </c>
      <c r="AI11" s="70">
        <f t="shared" si="16"/>
        <v>9.3701055089414634E-2</v>
      </c>
      <c r="AJ11" s="70">
        <f t="shared" si="17"/>
        <v>9.3700696347649701E-2</v>
      </c>
      <c r="AK11" s="70">
        <f t="shared" si="18"/>
        <v>9.3699440452467156E-2</v>
      </c>
      <c r="AL11" s="70">
        <f t="shared" si="19"/>
        <v>9.3695849613612187E-2</v>
      </c>
      <c r="AM11" s="70">
        <f t="shared" si="20"/>
        <v>9.3683251573001017E-2</v>
      </c>
      <c r="AN11" s="70">
        <f t="shared" si="21"/>
        <v>9.3646995015768036E-2</v>
      </c>
      <c r="AO11" s="70">
        <f t="shared" si="22"/>
        <v>9.351686634685108E-2</v>
      </c>
      <c r="AP11" s="70">
        <f t="shared" si="23"/>
        <v>9.3111800789987695E-2</v>
      </c>
      <c r="AQ11" s="70">
        <f t="shared" si="24"/>
        <v>7.4234357662058867E-2</v>
      </c>
      <c r="AR11" s="70">
        <f t="shared" si="25"/>
        <v>7.4113228685011745E-2</v>
      </c>
    </row>
    <row r="12" spans="1:45" x14ac:dyDescent="0.35">
      <c r="A12" s="49" t="s">
        <v>14</v>
      </c>
      <c r="B12" s="72">
        <v>-132.39849599999999</v>
      </c>
      <c r="C12" s="72">
        <v>-155.68664000000001</v>
      </c>
      <c r="D12" s="72">
        <f t="shared" si="0"/>
        <v>8590.5416399999995</v>
      </c>
      <c r="E12" s="72">
        <f t="shared" si="26"/>
        <v>-8722.9401359999993</v>
      </c>
      <c r="F12" s="72">
        <f t="shared" si="1"/>
        <v>2622.967324993986</v>
      </c>
      <c r="G12" s="70">
        <f>LN(Fugacity_iC7!B9*100000)</f>
        <v>2.3025819529889509</v>
      </c>
      <c r="H12" s="70">
        <f>LN(Fugacity_iC7!C9*100000)</f>
        <v>3.401187961625217</v>
      </c>
      <c r="I12" s="70">
        <f>LN(Fugacity_iC7!D9*100000)</f>
        <v>4.6051387856123451</v>
      </c>
      <c r="J12" s="70">
        <f>LN(Fugacity_iC7!E9*100000)</f>
        <v>5.7036882713633803</v>
      </c>
      <c r="K12" s="70">
        <f>LN(Fugacity_iC7!F9*100000)</f>
        <v>6.9074412427327054</v>
      </c>
      <c r="L12" s="70">
        <f>LN(Fugacity_iC7!G9*100000)</f>
        <v>8.0054252420607703</v>
      </c>
      <c r="M12" s="70">
        <f>LN(Fugacity_iC7!H9*100000)</f>
        <v>9.2071967485648543</v>
      </c>
      <c r="N12" s="70">
        <f>LN(Fugacity_iC7!I9*100000)</f>
        <v>10.299499818543348</v>
      </c>
      <c r="O12" s="70">
        <f>LN(Fugacity_iC7!J9*100000)</f>
        <v>11.481150785799279</v>
      </c>
      <c r="P12" s="70">
        <f>LN(Fugacity_iC7!K9*100000)</f>
        <v>12.513670620653501</v>
      </c>
      <c r="Q12" s="70">
        <f>LN(Fugacity_iC7!L9*100000)</f>
        <v>12.445052291948569</v>
      </c>
      <c r="R12" s="70">
        <f>LN(Fugacity_iC7!M9*100000)</f>
        <v>12.542330542148127</v>
      </c>
      <c r="S12" s="49" t="s">
        <v>14</v>
      </c>
      <c r="T12" s="70">
        <f t="shared" si="2"/>
        <v>1.612982325889686</v>
      </c>
      <c r="U12" s="70">
        <f t="shared" si="3"/>
        <v>1.6129813072064292</v>
      </c>
      <c r="V12" s="70">
        <f t="shared" si="4"/>
        <v>1.6129777417370816</v>
      </c>
      <c r="W12" s="70">
        <f t="shared" si="5"/>
        <v>1.6129675540136525</v>
      </c>
      <c r="X12" s="70">
        <f t="shared" si="6"/>
        <v>1.6129318891821525</v>
      </c>
      <c r="Y12" s="70">
        <f t="shared" si="7"/>
        <v>1.6128299226985778</v>
      </c>
      <c r="Z12" s="70">
        <f t="shared" si="8"/>
        <v>1.6124722543462306</v>
      </c>
      <c r="AA12" s="70">
        <f t="shared" si="9"/>
        <v>1.6114434952903123</v>
      </c>
      <c r="AB12" s="70">
        <f t="shared" si="10"/>
        <v>1.6077580834009431</v>
      </c>
      <c r="AC12" s="70">
        <f t="shared" si="11"/>
        <v>1.5963422889921763</v>
      </c>
      <c r="AD12" s="70">
        <f t="shared" si="12"/>
        <v>1.3283617995313493</v>
      </c>
      <c r="AE12" s="70">
        <f t="shared" si="13"/>
        <v>1.335332028158984</v>
      </c>
      <c r="AF12" s="49" t="s">
        <v>14</v>
      </c>
      <c r="AG12" s="70">
        <f t="shared" si="14"/>
        <v>0.11035106183808019</v>
      </c>
      <c r="AH12" s="70">
        <f t="shared" si="15"/>
        <v>0.11035104922778574</v>
      </c>
      <c r="AI12" s="70">
        <f t="shared" si="16"/>
        <v>0.11035100509083393</v>
      </c>
      <c r="AJ12" s="70">
        <f t="shared" si="17"/>
        <v>0.11035087897736408</v>
      </c>
      <c r="AK12" s="70">
        <f t="shared" si="18"/>
        <v>0.11035043748807534</v>
      </c>
      <c r="AL12" s="70">
        <f t="shared" si="19"/>
        <v>0.11034917529897158</v>
      </c>
      <c r="AM12" s="70">
        <f t="shared" si="20"/>
        <v>0.11034474835517095</v>
      </c>
      <c r="AN12" s="70">
        <f t="shared" si="21"/>
        <v>0.1103320190227053</v>
      </c>
      <c r="AO12" s="70">
        <f t="shared" si="22"/>
        <v>0.11028646501388248</v>
      </c>
      <c r="AP12" s="70">
        <f t="shared" si="23"/>
        <v>0.11014584191644437</v>
      </c>
      <c r="AQ12" s="70">
        <f t="shared" si="24"/>
        <v>0.11050670259907219</v>
      </c>
      <c r="AR12" s="70">
        <f t="shared" si="25"/>
        <v>0.11081980850210779</v>
      </c>
    </row>
    <row r="13" spans="1:45" x14ac:dyDescent="0.35">
      <c r="A13" s="49" t="s">
        <v>15</v>
      </c>
      <c r="B13" s="72">
        <v>-133.06793600000003</v>
      </c>
      <c r="C13" s="72">
        <v>-153.30176</v>
      </c>
      <c r="D13" s="72">
        <f t="shared" si="0"/>
        <v>8588.1567599999998</v>
      </c>
      <c r="E13" s="72">
        <f t="shared" si="26"/>
        <v>-8721.2246959999993</v>
      </c>
      <c r="F13" s="72">
        <f t="shared" si="1"/>
        <v>2622.4514962713492</v>
      </c>
      <c r="G13" s="70">
        <f>LN(Fugacity_iC7!B10*100000)</f>
        <v>2.3025820501500891</v>
      </c>
      <c r="H13" s="70">
        <f>LN(Fugacity_iC7!C10*100000)</f>
        <v>3.4011882531104702</v>
      </c>
      <c r="I13" s="70">
        <f>LN(Fugacity_iC7!D10*100000)</f>
        <v>4.6051397572512887</v>
      </c>
      <c r="J13" s="70">
        <f>LN(Fugacity_iC7!E10*100000)</f>
        <v>5.7036911864639945</v>
      </c>
      <c r="K13" s="70">
        <f>LN(Fugacity_iC7!F10*100000)</f>
        <v>6.9074509618798903</v>
      </c>
      <c r="L13" s="70">
        <f>LN(Fugacity_iC7!G10*100000)</f>
        <v>8.0054544179154732</v>
      </c>
      <c r="M13" s="70">
        <f>LN(Fugacity_iC7!H10*100000)</f>
        <v>9.2072942172611807</v>
      </c>
      <c r="N13" s="70">
        <f>LN(Fugacity_iC7!I10*100000)</f>
        <v>10.299794101687159</v>
      </c>
      <c r="O13" s="70">
        <f>LN(Fugacity_iC7!J10*100000)</f>
        <v>11.482154748915189</v>
      </c>
      <c r="P13" s="70">
        <f>LN(Fugacity_iC7!K10*100000)</f>
        <v>12.516915868312786</v>
      </c>
      <c r="Q13" s="70">
        <f>LN(Fugacity_iC7!L10*100000)</f>
        <v>12.659561603414355</v>
      </c>
      <c r="R13" s="70">
        <f>LN(Fugacity_iC7!M10*100000)</f>
        <v>12.762129216893754</v>
      </c>
      <c r="S13" s="49" t="s">
        <v>15</v>
      </c>
      <c r="T13" s="70">
        <f t="shared" si="2"/>
        <v>0.96295944813240919</v>
      </c>
      <c r="U13" s="70">
        <f t="shared" si="3"/>
        <v>0.962958652846715</v>
      </c>
      <c r="V13" s="70">
        <f t="shared" si="4"/>
        <v>0.96295586928382393</v>
      </c>
      <c r="W13" s="70">
        <f t="shared" si="5"/>
        <v>0.96294791570722982</v>
      </c>
      <c r="X13" s="70">
        <f t="shared" si="6"/>
        <v>0.96292007188853124</v>
      </c>
      <c r="Y13" s="70">
        <f t="shared" si="7"/>
        <v>0.96284046402710577</v>
      </c>
      <c r="Z13" s="70">
        <f t="shared" si="8"/>
        <v>0.96256120194982087</v>
      </c>
      <c r="AA13" s="70">
        <f t="shared" si="9"/>
        <v>0.96175778039908033</v>
      </c>
      <c r="AB13" s="70">
        <f t="shared" si="10"/>
        <v>0.95887747844815152</v>
      </c>
      <c r="AC13" s="70">
        <f t="shared" si="11"/>
        <v>0.94993755561823046</v>
      </c>
      <c r="AD13" s="70">
        <f t="shared" si="12"/>
        <v>0.6399331374969518</v>
      </c>
      <c r="AE13" s="70">
        <f t="shared" si="13"/>
        <v>0.63989740112482196</v>
      </c>
      <c r="AF13" s="49" t="s">
        <v>15</v>
      </c>
      <c r="AG13" s="70">
        <f t="shared" si="14"/>
        <v>6.5880199617072907E-2</v>
      </c>
      <c r="AH13" s="70">
        <f t="shared" si="15"/>
        <v>6.5880179286547977E-2</v>
      </c>
      <c r="AI13" s="70">
        <f t="shared" si="16"/>
        <v>6.5880108127932713E-2</v>
      </c>
      <c r="AJ13" s="70">
        <f t="shared" si="17"/>
        <v>6.587990480235914E-2</v>
      </c>
      <c r="AK13" s="70">
        <f t="shared" si="18"/>
        <v>6.587919298491117E-2</v>
      </c>
      <c r="AL13" s="70">
        <f t="shared" si="19"/>
        <v>6.5877157693165558E-2</v>
      </c>
      <c r="AM13" s="70">
        <f t="shared" si="20"/>
        <v>6.5870016255670502E-2</v>
      </c>
      <c r="AN13" s="70">
        <f t="shared" si="21"/>
        <v>6.5849456113327293E-2</v>
      </c>
      <c r="AO13" s="70">
        <f t="shared" si="22"/>
        <v>6.5775571941627517E-2</v>
      </c>
      <c r="AP13" s="70">
        <f t="shared" si="23"/>
        <v>6.554463447665515E-2</v>
      </c>
      <c r="AQ13" s="70">
        <f t="shared" si="24"/>
        <v>5.3236174763242966E-2</v>
      </c>
      <c r="AR13" s="70">
        <f t="shared" si="25"/>
        <v>5.3105374512297937E-2</v>
      </c>
    </row>
    <row r="14" spans="1:45" x14ac:dyDescent="0.35">
      <c r="A14" s="49" t="s">
        <v>16</v>
      </c>
      <c r="B14" s="72">
        <v>-136.04694400000002</v>
      </c>
      <c r="C14" s="72">
        <v>-145.77056000000002</v>
      </c>
      <c r="D14" s="72">
        <f t="shared" si="0"/>
        <v>8580.6255600000004</v>
      </c>
      <c r="E14" s="72">
        <f t="shared" si="26"/>
        <v>-8716.6725040000001</v>
      </c>
      <c r="F14" s="72">
        <f t="shared" si="1"/>
        <v>2621.0826629781095</v>
      </c>
      <c r="G14" s="70">
        <f>LN(Fugacity_iC7!B11*100000)</f>
        <v>2.3025820441055926</v>
      </c>
      <c r="H14" s="70">
        <f>LN(Fugacity_iC7!C11*100000)</f>
        <v>3.4011882349765012</v>
      </c>
      <c r="I14" s="70">
        <f>LN(Fugacity_iC7!D11*100000)</f>
        <v>4.6051396967991653</v>
      </c>
      <c r="J14" s="70">
        <f>LN(Fugacity_iC7!E11*100000)</f>
        <v>5.7036910050599152</v>
      </c>
      <c r="K14" s="70">
        <f>LN(Fugacity_iC7!F11*100000)</f>
        <v>6.9074503566427703</v>
      </c>
      <c r="L14" s="70">
        <f>LN(Fugacity_iC7!G11*100000)</f>
        <v>8.0054525974244211</v>
      </c>
      <c r="M14" s="70">
        <f>LN(Fugacity_iC7!H11*100000)</f>
        <v>9.2072880929366612</v>
      </c>
      <c r="N14" s="70">
        <f>LN(Fugacity_iC7!I11*100000)</f>
        <v>10.299775241772702</v>
      </c>
      <c r="O14" s="70">
        <f>LN(Fugacity_iC7!J11*100000)</f>
        <v>11.482085920705636</v>
      </c>
      <c r="P14" s="70">
        <f>LN(Fugacity_iC7!K11*100000)</f>
        <v>12.516649287507187</v>
      </c>
      <c r="Q14" s="70">
        <f>LN(Fugacity_iC7!L11*100000)</f>
        <v>12.519361382301154</v>
      </c>
      <c r="R14" s="70">
        <f>LN(Fugacity_iC7!M11*100000)</f>
        <v>12.615761149050627</v>
      </c>
      <c r="S14" s="49" t="s">
        <v>16</v>
      </c>
      <c r="T14" s="70">
        <f t="shared" si="2"/>
        <v>0.24498035258073922</v>
      </c>
      <c r="U14" s="70">
        <f t="shared" si="3"/>
        <v>0.24498015321887448</v>
      </c>
      <c r="V14" s="70">
        <f t="shared" si="4"/>
        <v>0.24497945543751706</v>
      </c>
      <c r="W14" s="70">
        <f t="shared" si="5"/>
        <v>0.24497746164937076</v>
      </c>
      <c r="X14" s="70">
        <f t="shared" si="6"/>
        <v>0.24497048190690901</v>
      </c>
      <c r="Y14" s="70">
        <f t="shared" si="7"/>
        <v>0.24495052704495726</v>
      </c>
      <c r="Z14" s="70">
        <f t="shared" si="8"/>
        <v>0.24488053556034767</v>
      </c>
      <c r="AA14" s="70">
        <f t="shared" si="9"/>
        <v>0.24467925708788663</v>
      </c>
      <c r="AB14" s="70">
        <f t="shared" si="10"/>
        <v>0.24395867397451754</v>
      </c>
      <c r="AC14" s="70">
        <f t="shared" si="11"/>
        <v>0.24173196726811885</v>
      </c>
      <c r="AD14" s="70">
        <f t="shared" si="12"/>
        <v>0.18730356185400096</v>
      </c>
      <c r="AE14" s="70">
        <f t="shared" si="13"/>
        <v>0.18845186710596015</v>
      </c>
      <c r="AF14" s="49" t="s">
        <v>16</v>
      </c>
      <c r="AG14" s="70">
        <f t="shared" si="14"/>
        <v>1.6760160110149105E-2</v>
      </c>
      <c r="AH14" s="70">
        <f t="shared" si="15"/>
        <v>1.6760155140611761E-2</v>
      </c>
      <c r="AI14" s="70">
        <f t="shared" si="16"/>
        <v>1.6760137746861553E-2</v>
      </c>
      <c r="AJ14" s="70">
        <f t="shared" si="17"/>
        <v>1.676008804726567E-2</v>
      </c>
      <c r="AK14" s="70">
        <f t="shared" si="18"/>
        <v>1.6759914061714724E-2</v>
      </c>
      <c r="AL14" s="70">
        <f t="shared" si="19"/>
        <v>1.6759416642787031E-2</v>
      </c>
      <c r="AM14" s="70">
        <f t="shared" si="20"/>
        <v>1.6757671954139582E-2</v>
      </c>
      <c r="AN14" s="70">
        <f t="shared" si="21"/>
        <v>1.6752654701441213E-2</v>
      </c>
      <c r="AO14" s="70">
        <f t="shared" si="22"/>
        <v>1.6734694130854592E-2</v>
      </c>
      <c r="AP14" s="70">
        <f t="shared" si="23"/>
        <v>1.6679236800570544E-2</v>
      </c>
      <c r="AQ14" s="70">
        <f t="shared" si="24"/>
        <v>1.5581823425552768E-2</v>
      </c>
      <c r="AR14" s="70">
        <f t="shared" si="25"/>
        <v>1.5639705619388249E-2</v>
      </c>
    </row>
    <row r="15" spans="1:45" x14ac:dyDescent="0.35">
      <c r="A15" s="49" t="s">
        <v>17</v>
      </c>
      <c r="B15" s="72">
        <v>-128.14755199999999</v>
      </c>
      <c r="C15" s="72">
        <v>-156.56528</v>
      </c>
      <c r="D15" s="72">
        <f t="shared" si="0"/>
        <v>8591.4202800000003</v>
      </c>
      <c r="E15" s="72">
        <f t="shared" si="26"/>
        <v>-8719.5678320000006</v>
      </c>
      <c r="F15" s="72">
        <f t="shared" si="1"/>
        <v>2621.953281212413</v>
      </c>
      <c r="G15" s="70">
        <f>LN(Fugacity_iC7!B12*100000)</f>
        <v>2.3025821463711473</v>
      </c>
      <c r="H15" s="70">
        <f>LN(Fugacity_iC7!C12*100000)</f>
        <v>3.4011885417747036</v>
      </c>
      <c r="I15" s="70">
        <f>LN(Fugacity_iC7!D12*100000)</f>
        <v>4.6051407194777907</v>
      </c>
      <c r="J15" s="70">
        <f>LN(Fugacity_iC7!E12*100000)</f>
        <v>5.7036940732496717</v>
      </c>
      <c r="K15" s="70">
        <f>LN(Fugacity_iC7!F12*100000)</f>
        <v>6.9074605857380647</v>
      </c>
      <c r="L15" s="70">
        <f>LN(Fugacity_iC7!G12*100000)</f>
        <v>8.0054833001269632</v>
      </c>
      <c r="M15" s="70">
        <f>LN(Fugacity_iC7!H12*100000)</f>
        <v>9.2073906159779391</v>
      </c>
      <c r="N15" s="70">
        <f>LN(Fugacity_iC7!I12*100000)</f>
        <v>10.300084381719051</v>
      </c>
      <c r="O15" s="70">
        <f>LN(Fugacity_iC7!J12*100000)</f>
        <v>11.483135625393345</v>
      </c>
      <c r="P15" s="70">
        <f>LN(Fugacity_iC7!K12*100000)</f>
        <v>12.519992419257859</v>
      </c>
      <c r="Q15" s="70">
        <f>LN(Fugacity_iC7!L12*100000)</f>
        <v>12.628493064976865</v>
      </c>
      <c r="R15" s="70">
        <f>LN(Fugacity_iC7!M12*100000)</f>
        <v>12.724990689200604</v>
      </c>
      <c r="S15" s="49" t="s">
        <v>17</v>
      </c>
      <c r="T15" s="70">
        <f t="shared" si="2"/>
        <v>0.5851078246091278</v>
      </c>
      <c r="U15" s="70">
        <f t="shared" si="3"/>
        <v>0.58510722878235155</v>
      </c>
      <c r="V15" s="70">
        <f t="shared" si="4"/>
        <v>0.58510514334548647</v>
      </c>
      <c r="W15" s="70">
        <f t="shared" si="5"/>
        <v>0.58509918458458809</v>
      </c>
      <c r="X15" s="70">
        <f t="shared" si="6"/>
        <v>0.58507832460410092</v>
      </c>
      <c r="Y15" s="70">
        <f t="shared" si="7"/>
        <v>0.58501868759369036</v>
      </c>
      <c r="Z15" s="70">
        <f t="shared" si="8"/>
        <v>0.58480952324917157</v>
      </c>
      <c r="AA15" s="70">
        <f t="shared" si="9"/>
        <v>0.58420812190466265</v>
      </c>
      <c r="AB15" s="70">
        <f t="shared" si="10"/>
        <v>0.58205641242970785</v>
      </c>
      <c r="AC15" s="70">
        <f t="shared" si="11"/>
        <v>0.57542255065976999</v>
      </c>
      <c r="AD15" s="70">
        <f t="shared" si="12"/>
        <v>0.40110256903780345</v>
      </c>
      <c r="AE15" s="70">
        <f t="shared" si="13"/>
        <v>0.40352212604775434</v>
      </c>
      <c r="AF15" s="49" t="s">
        <v>17</v>
      </c>
      <c r="AG15" s="70">
        <f t="shared" si="14"/>
        <v>4.0029744095163924E-2</v>
      </c>
      <c r="AH15" s="70">
        <f t="shared" si="15"/>
        <v>4.002972403860057E-2</v>
      </c>
      <c r="AI15" s="70">
        <f t="shared" si="16"/>
        <v>4.0029653839151004E-2</v>
      </c>
      <c r="AJ15" s="70">
        <f t="shared" si="17"/>
        <v>4.0029453256628739E-2</v>
      </c>
      <c r="AK15" s="70">
        <f t="shared" si="18"/>
        <v>4.0028751069947598E-2</v>
      </c>
      <c r="AL15" s="70">
        <f t="shared" si="19"/>
        <v>4.0026743552993578E-2</v>
      </c>
      <c r="AM15" s="70">
        <f t="shared" si="20"/>
        <v>4.001970235748397E-2</v>
      </c>
      <c r="AN15" s="70">
        <f t="shared" si="21"/>
        <v>3.9999455027488785E-2</v>
      </c>
      <c r="AO15" s="70">
        <f t="shared" si="22"/>
        <v>3.9926992019685879E-2</v>
      </c>
      <c r="AP15" s="70">
        <f t="shared" si="23"/>
        <v>3.9703515804334406E-2</v>
      </c>
      <c r="AQ15" s="70">
        <f t="shared" si="24"/>
        <v>3.3367808622637461E-2</v>
      </c>
      <c r="AR15" s="70">
        <f t="shared" si="25"/>
        <v>3.3488483607053421E-2</v>
      </c>
    </row>
    <row r="16" spans="1:45" x14ac:dyDescent="0.35">
      <c r="A16" s="72"/>
      <c r="B16" s="72"/>
      <c r="C16" s="72"/>
      <c r="D16" s="72"/>
      <c r="E16" s="72"/>
      <c r="F16" s="72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2"/>
      <c r="T16" s="70">
        <f>SUM(T7:T15)</f>
        <v>14.616826508261786</v>
      </c>
      <c r="U16" s="70">
        <f t="shared" ref="U16:AE16" si="27">SUM(U7:U15)</f>
        <v>14.616818947293616</v>
      </c>
      <c r="V16" s="70">
        <f t="shared" si="27"/>
        <v>14.616792483307071</v>
      </c>
      <c r="W16" s="70">
        <f t="shared" si="27"/>
        <v>14.616716866791023</v>
      </c>
      <c r="X16" s="70">
        <f t="shared" si="27"/>
        <v>14.616452149149374</v>
      </c>
      <c r="Y16" s="70">
        <f t="shared" si="27"/>
        <v>14.61569529929789</v>
      </c>
      <c r="Z16" s="70">
        <f t="shared" si="27"/>
        <v>14.6130402976325</v>
      </c>
      <c r="AA16" s="70">
        <f t="shared" si="27"/>
        <v>14.605402036182191</v>
      </c>
      <c r="AB16" s="70">
        <f t="shared" si="27"/>
        <v>14.578018102208318</v>
      </c>
      <c r="AC16" s="70">
        <f t="shared" si="27"/>
        <v>14.49298730861894</v>
      </c>
      <c r="AD16" s="70">
        <f t="shared" si="27"/>
        <v>12.020644615112261</v>
      </c>
      <c r="AE16" s="70">
        <f t="shared" si="27"/>
        <v>12.049578917415166</v>
      </c>
      <c r="AF16" s="72"/>
      <c r="AG16" s="70">
        <f t="shared" si="14"/>
        <v>1</v>
      </c>
      <c r="AH16" s="70">
        <f t="shared" si="15"/>
        <v>1</v>
      </c>
      <c r="AI16" s="70">
        <f t="shared" si="16"/>
        <v>1</v>
      </c>
      <c r="AJ16" s="70">
        <f t="shared" si="17"/>
        <v>1</v>
      </c>
      <c r="AK16" s="70">
        <f t="shared" si="18"/>
        <v>1</v>
      </c>
      <c r="AL16" s="70">
        <f t="shared" si="19"/>
        <v>1</v>
      </c>
      <c r="AM16" s="70">
        <f t="shared" si="20"/>
        <v>1</v>
      </c>
      <c r="AN16" s="70">
        <f t="shared" si="21"/>
        <v>1</v>
      </c>
      <c r="AO16" s="70">
        <f t="shared" si="22"/>
        <v>1</v>
      </c>
      <c r="AP16" s="70">
        <f t="shared" si="23"/>
        <v>1</v>
      </c>
      <c r="AQ16" s="70">
        <f t="shared" si="24"/>
        <v>1</v>
      </c>
      <c r="AR16" s="70">
        <f t="shared" si="25"/>
        <v>1</v>
      </c>
      <c r="AS16" s="72"/>
    </row>
    <row r="17" spans="1:45" x14ac:dyDescent="0.35">
      <c r="A17" s="72"/>
      <c r="B17" s="91">
        <v>500</v>
      </c>
      <c r="C17" s="91">
        <v>0</v>
      </c>
      <c r="D17" s="91">
        <v>0</v>
      </c>
      <c r="E17" s="91">
        <v>500</v>
      </c>
      <c r="F17" s="91">
        <v>500</v>
      </c>
      <c r="G17" s="73">
        <v>10</v>
      </c>
      <c r="H17" s="73">
        <v>30</v>
      </c>
      <c r="I17" s="73">
        <v>100</v>
      </c>
      <c r="J17" s="73">
        <v>300</v>
      </c>
      <c r="K17" s="73">
        <v>1000</v>
      </c>
      <c r="L17" s="73">
        <v>3000</v>
      </c>
      <c r="M17" s="73">
        <v>10000</v>
      </c>
      <c r="N17" s="73">
        <v>30000</v>
      </c>
      <c r="O17" s="73">
        <v>100000</v>
      </c>
      <c r="P17" s="73">
        <v>300000</v>
      </c>
      <c r="Q17" s="73">
        <v>1000000</v>
      </c>
      <c r="R17" s="73">
        <v>3000000</v>
      </c>
      <c r="S17" s="72"/>
      <c r="T17" s="73">
        <v>10</v>
      </c>
      <c r="U17" s="73">
        <v>30</v>
      </c>
      <c r="V17" s="73">
        <v>100</v>
      </c>
      <c r="W17" s="73">
        <v>300</v>
      </c>
      <c r="X17" s="73">
        <v>1000</v>
      </c>
      <c r="Y17" s="73">
        <v>3000</v>
      </c>
      <c r="Z17" s="73">
        <v>10000</v>
      </c>
      <c r="AA17" s="73">
        <v>30000</v>
      </c>
      <c r="AB17" s="73">
        <v>100000</v>
      </c>
      <c r="AC17" s="73">
        <v>300000</v>
      </c>
      <c r="AD17" s="73">
        <v>1000000</v>
      </c>
      <c r="AE17" s="73">
        <v>3000000</v>
      </c>
      <c r="AF17" s="72"/>
      <c r="AG17" s="73">
        <v>10</v>
      </c>
      <c r="AH17" s="73">
        <v>30</v>
      </c>
      <c r="AI17" s="73">
        <v>100</v>
      </c>
      <c r="AJ17" s="73">
        <v>300</v>
      </c>
      <c r="AK17" s="73">
        <v>1000</v>
      </c>
      <c r="AL17" s="73">
        <v>3000</v>
      </c>
      <c r="AM17" s="73">
        <v>10000</v>
      </c>
      <c r="AN17" s="73">
        <v>30000</v>
      </c>
      <c r="AO17" s="73">
        <v>100000</v>
      </c>
      <c r="AP17" s="73">
        <v>300000</v>
      </c>
      <c r="AQ17" s="73">
        <v>1000000</v>
      </c>
      <c r="AR17" s="73">
        <v>3000000</v>
      </c>
      <c r="AS17" s="72"/>
    </row>
    <row r="18" spans="1:45" x14ac:dyDescent="0.35">
      <c r="A18" s="49" t="s">
        <v>9</v>
      </c>
      <c r="B18" s="72">
        <v>-191.64812000000001</v>
      </c>
      <c r="C18" s="72">
        <v>-145.72872000000001</v>
      </c>
      <c r="D18" s="72">
        <f t="shared" ref="D18:D26" si="28">7*$B$4+16*$C$4-C18</f>
        <v>8580.5837199999987</v>
      </c>
      <c r="E18" s="72">
        <f t="shared" si="26"/>
        <v>-8772.2318399999986</v>
      </c>
      <c r="F18" s="72">
        <f t="shared" ref="F18:F26" si="29">-E18*1000/$F$3/$F$17</f>
        <v>2110.2313783978825</v>
      </c>
      <c r="G18" s="70">
        <f>LN(Fugacity_iC7!B15*100000)</f>
        <v>2.3025833192767386</v>
      </c>
      <c r="H18" s="70">
        <f>LN(Fugacity_iC7!C15*100000)</f>
        <v>3.4011920605049082</v>
      </c>
      <c r="I18" s="70">
        <f>LN(Fugacity_iC7!D15*100000)</f>
        <v>4.6051524487351232</v>
      </c>
      <c r="J18" s="70">
        <f>LN(Fugacity_iC7!E15*100000)</f>
        <v>5.7037292623645852</v>
      </c>
      <c r="K18" s="70">
        <f>LN(Fugacity_iC7!F15*100000)</f>
        <v>6.9075778984607581</v>
      </c>
      <c r="L18" s="70">
        <f>LN(Fugacity_iC7!G15*100000)</f>
        <v>8.005835372780119</v>
      </c>
      <c r="M18" s="70">
        <f>LN(Fugacity_iC7!H15*100000)</f>
        <v>9.2085657661572089</v>
      </c>
      <c r="N18" s="70">
        <f>LN(Fugacity_iC7!I15*100000)</f>
        <v>10.303623477585008</v>
      </c>
      <c r="O18" s="70">
        <f>LN(Fugacity_iC7!J15*100000)</f>
        <v>11.495097874196807</v>
      </c>
      <c r="P18" s="70">
        <f>LN(Fugacity_iC7!K15*100000)</f>
        <v>12.557480293781888</v>
      </c>
      <c r="Q18" s="70">
        <f>LN(Fugacity_iC7!L15*100000)</f>
        <v>13.627066312881762</v>
      </c>
      <c r="R18" s="70">
        <f>LN(Fugacity_iC7!M15*100000)</f>
        <v>14.021684731510003</v>
      </c>
      <c r="S18" s="49" t="s">
        <v>9</v>
      </c>
      <c r="T18" s="70">
        <f>EXP(F18-$F$18+$G$18-G18)</f>
        <v>1</v>
      </c>
      <c r="U18" s="70">
        <f>EXP(F18-$F$18+$H$18-H18)</f>
        <v>1</v>
      </c>
      <c r="V18" s="70">
        <f>EXP(F18-$F$18+$I$18-I18)</f>
        <v>1</v>
      </c>
      <c r="W18" s="70">
        <f>EXP(F18-$F$18+$J$18-J18)</f>
        <v>1</v>
      </c>
      <c r="X18" s="70">
        <f>EXP(F18-$F$18+$K$18-K18)</f>
        <v>1</v>
      </c>
      <c r="Y18" s="70">
        <f>EXP(F18-$F$18+$L$18-L18)</f>
        <v>1</v>
      </c>
      <c r="Z18" s="70">
        <f>EXP(F18-$F$18+$M$18-M18)</f>
        <v>1</v>
      </c>
      <c r="AA18" s="70">
        <f>EXP(F18-$F$18+$N$18-N18)</f>
        <v>1</v>
      </c>
      <c r="AB18" s="70">
        <f>EXP(F18-$F$18+$O$18-O18)</f>
        <v>1</v>
      </c>
      <c r="AC18" s="70">
        <f>EXP(F18-$F$18+$P$18-P18)</f>
        <v>1</v>
      </c>
      <c r="AD18" s="70">
        <f>EXP(F18-$F$18+$Q$18-Q18)</f>
        <v>1</v>
      </c>
      <c r="AE18" s="70">
        <f>EXP(F18-$F$18+$R$18-R18)</f>
        <v>1</v>
      </c>
      <c r="AF18" s="49" t="s">
        <v>9</v>
      </c>
      <c r="AG18" s="70">
        <f>T18/$T$27</f>
        <v>0.11104674655754414</v>
      </c>
      <c r="AH18" s="70">
        <f>U18/$U$27</f>
        <v>0.11104677225975697</v>
      </c>
      <c r="AI18" s="70">
        <f>V18/$V$27</f>
        <v>0.11104686221847442</v>
      </c>
      <c r="AJ18" s="70">
        <f>W18/$W$27</f>
        <v>0.11104711925171143</v>
      </c>
      <c r="AK18" s="70">
        <f>X18/$X$27</f>
        <v>0.11104801896525557</v>
      </c>
      <c r="AL18" s="70">
        <f>Y18/$Y$27</f>
        <v>0.11105059040926694</v>
      </c>
      <c r="AM18" s="70">
        <f>Z18/$Z$27</f>
        <v>0.11105960021633891</v>
      </c>
      <c r="AN18" s="70">
        <f>AA18/$AA$27</f>
        <v>0.11108542675007475</v>
      </c>
      <c r="AO18" s="70">
        <f>AB18/$AB$27</f>
        <v>0.11117682768487558</v>
      </c>
      <c r="AP18" s="70">
        <f>AC18/$AC$27</f>
        <v>0.11144733466247798</v>
      </c>
      <c r="AQ18" s="70">
        <f>AD18/$AD$27</f>
        <v>0.1125459620776439</v>
      </c>
      <c r="AR18" s="70">
        <f>AE18/$AE$27</f>
        <v>0.12244028400612857</v>
      </c>
    </row>
    <row r="19" spans="1:45" x14ac:dyDescent="0.35">
      <c r="A19" s="49" t="s">
        <v>10</v>
      </c>
      <c r="B19" s="72">
        <v>-190.22556</v>
      </c>
      <c r="C19" s="72">
        <v>-150.24743999999998</v>
      </c>
      <c r="D19" s="72">
        <f t="shared" si="28"/>
        <v>8585.1024399999988</v>
      </c>
      <c r="E19" s="72">
        <f t="shared" si="26"/>
        <v>-8775.3279999999995</v>
      </c>
      <c r="F19" s="72">
        <f t="shared" si="29"/>
        <v>2110.976184748617</v>
      </c>
      <c r="G19" s="70">
        <f>LN(Fugacity_iC7!B16*100000)</f>
        <v>2.3025834209167115</v>
      </c>
      <c r="H19" s="70">
        <f>LN(Fugacity_iC7!C16*100000)</f>
        <v>3.401192365425604</v>
      </c>
      <c r="I19" s="70">
        <f>LN(Fugacity_iC7!D16*100000)</f>
        <v>4.6051534651465289</v>
      </c>
      <c r="J19" s="70">
        <f>LN(Fugacity_iC7!E16*100000)</f>
        <v>5.7037323116766299</v>
      </c>
      <c r="K19" s="70">
        <f>LN(Fugacity_iC7!F16*100000)</f>
        <v>6.9075880637424767</v>
      </c>
      <c r="L19" s="70">
        <f>LN(Fugacity_iC7!G16*100000)</f>
        <v>8.005865876415605</v>
      </c>
      <c r="M19" s="70">
        <f>LN(Fugacity_iC7!H16*100000)</f>
        <v>9.2086675360443397</v>
      </c>
      <c r="N19" s="70">
        <f>LN(Fugacity_iC7!I16*100000)</f>
        <v>10.3039295737036</v>
      </c>
      <c r="O19" s="70">
        <f>LN(Fugacity_iC7!J16*100000)</f>
        <v>11.496127594077393</v>
      </c>
      <c r="P19" s="70">
        <f>LN(Fugacity_iC7!K16*100000)</f>
        <v>12.560656396770206</v>
      </c>
      <c r="Q19" s="70">
        <f>LN(Fugacity_iC7!L16*100000)</f>
        <v>13.639043591587138</v>
      </c>
      <c r="R19" s="70">
        <f>LN(Fugacity_iC7!M16*100000)</f>
        <v>14.126246101610432</v>
      </c>
      <c r="S19" s="49" t="s">
        <v>10</v>
      </c>
      <c r="T19" s="70">
        <f t="shared" ref="T19:T26" si="30">EXP(F19-$F$18+$G$18-G19)</f>
        <v>2.1060333495801231</v>
      </c>
      <c r="U19" s="70">
        <f t="shared" ref="U19:U26" si="31">EXP(F19-$F$18+$H$18-H19)</f>
        <v>2.1060329214641835</v>
      </c>
      <c r="V19" s="70">
        <f t="shared" ref="V19:V26" si="32">EXP(F19-$F$18+$I$18-I19)</f>
        <v>2.1060314230418595</v>
      </c>
      <c r="W19" s="70">
        <f t="shared" ref="W19:W26" si="33">EXP(F19-$F$18+$J$18-J19)</f>
        <v>2.1060271416935854</v>
      </c>
      <c r="X19" s="70">
        <f t="shared" ref="X19:X26" si="34">EXP(F19-$F$18+$K$18-K19)</f>
        <v>2.106012155321634</v>
      </c>
      <c r="Y19" s="70">
        <f t="shared" ref="Y19:Y26" si="35">EXP(F19-$F$18+$L$18-L19)</f>
        <v>2.1059693229369523</v>
      </c>
      <c r="Z19" s="70">
        <f t="shared" ref="Z19:Z26" si="36">EXP(F19-$F$18+$M$18-M19)</f>
        <v>2.1058192437450818</v>
      </c>
      <c r="AA19" s="70">
        <f t="shared" ref="AA19:AA26" si="37">EXP(F19-$F$18+$N$18-N19)</f>
        <v>2.1053890135900182</v>
      </c>
      <c r="AB19" s="70">
        <f t="shared" ref="AB19:AB26" si="38">EXP(F19-$F$18+$O$18-O19)</f>
        <v>2.1038660551624528</v>
      </c>
      <c r="AC19" s="70">
        <f t="shared" ref="AC19:AC26" si="39">EXP(F19-$F$18+$P$18-P19)</f>
        <v>2.0993551953491529</v>
      </c>
      <c r="AD19" s="70">
        <f t="shared" ref="AD19:AD26" si="40">EXP(F19-$F$18+$Q$18-Q19)</f>
        <v>2.0809594721239462</v>
      </c>
      <c r="AE19" s="70">
        <f t="shared" ref="AE19:AE26" si="41">EXP(F19-$F$18+$R$18-R19)</f>
        <v>1.8969455373070623</v>
      </c>
      <c r="AF19" s="49" t="s">
        <v>10</v>
      </c>
      <c r="AG19" s="70">
        <f t="shared" ref="AG19:AG27" si="42">T19/$T$27</f>
        <v>0.23386815161255969</v>
      </c>
      <c r="AH19" s="70">
        <f t="shared" ref="AH19:AH27" si="43">U19/$U$27</f>
        <v>0.23386815820138382</v>
      </c>
      <c r="AI19" s="70">
        <f t="shared" ref="AI19:AI27" si="44">V19/$V$27</f>
        <v>0.23386818126230696</v>
      </c>
      <c r="AJ19" s="70">
        <f t="shared" ref="AJ19:AJ27" si="45">W19/$W$27</f>
        <v>0.23386824715098856</v>
      </c>
      <c r="AK19" s="70">
        <f t="shared" ref="AK19:AK27" si="46">X19/$X$27</f>
        <v>0.23386847776521558</v>
      </c>
      <c r="AL19" s="70">
        <f t="shared" ref="AL19:AL27" si="47">Y19/$Y$27</f>
        <v>0.23386913669595272</v>
      </c>
      <c r="AM19" s="70">
        <f t="shared" ref="AM19:AM27" si="48">Z19/$Z$27</f>
        <v>0.23387144333820192</v>
      </c>
      <c r="AN19" s="70">
        <f t="shared" ref="AN19:AN27" si="49">AA19/$AA$27</f>
        <v>0.23387803704956608</v>
      </c>
      <c r="AO19" s="70">
        <f t="shared" ref="AO19:AO27" si="50">AB19/$AB$27</f>
        <v>0.23390115388685498</v>
      </c>
      <c r="AP19" s="70">
        <f t="shared" ref="AP19:AP27" si="51">AC19/$AC$27</f>
        <v>0.2339675410314889</v>
      </c>
      <c r="AQ19" s="70">
        <f t="shared" ref="AQ19:AQ27" si="52">AD19/$AD$27</f>
        <v>0.23420358583477552</v>
      </c>
      <c r="AR19" s="70">
        <f t="shared" ref="AR19:AR27" si="53">AE19/$AE$27</f>
        <v>0.23226255033203486</v>
      </c>
    </row>
    <row r="20" spans="1:45" x14ac:dyDescent="0.35">
      <c r="A20" s="49" t="s">
        <v>11</v>
      </c>
      <c r="B20" s="72">
        <v>-193.48908</v>
      </c>
      <c r="C20" s="72">
        <v>-147.36048</v>
      </c>
      <c r="D20" s="72">
        <f t="shared" si="28"/>
        <v>8582.2154799999989</v>
      </c>
      <c r="E20" s="72">
        <f t="shared" si="26"/>
        <v>-8775.7045599999983</v>
      </c>
      <c r="F20" s="72">
        <f t="shared" si="29"/>
        <v>2111.0667693047867</v>
      </c>
      <c r="G20" s="70">
        <f>LN(Fugacity_iC7!B17*100000)</f>
        <v>2.3025834200904423</v>
      </c>
      <c r="H20" s="70">
        <f>LN(Fugacity_iC7!C17*100000)</f>
        <v>3.4011923629467051</v>
      </c>
      <c r="I20" s="70">
        <f>LN(Fugacity_iC7!D17*100000)</f>
        <v>4.6051534568825057</v>
      </c>
      <c r="J20" s="70">
        <f>LN(Fugacity_iC7!E17*100000)</f>
        <v>5.7037322868757592</v>
      </c>
      <c r="K20" s="70">
        <f>LN(Fugacity_iC7!F17*100000)</f>
        <v>6.9075879809701615</v>
      </c>
      <c r="L20" s="70">
        <f>LN(Fugacity_iC7!G17*100000)</f>
        <v>8.0058656272174478</v>
      </c>
      <c r="M20" s="70">
        <f>LN(Fugacity_iC7!H17*100000)</f>
        <v>9.2086666950793283</v>
      </c>
      <c r="N20" s="70">
        <f>LN(Fugacity_iC7!I17*100000)</f>
        <v>10.303926961868541</v>
      </c>
      <c r="O20" s="70">
        <f>LN(Fugacity_iC7!J17*100000)</f>
        <v>11.496117825606225</v>
      </c>
      <c r="P20" s="70">
        <f>LN(Fugacity_iC7!K17*100000)</f>
        <v>12.560617283671972</v>
      </c>
      <c r="Q20" s="70">
        <f>LN(Fugacity_iC7!L17*100000)</f>
        <v>13.638757926093811</v>
      </c>
      <c r="R20" s="70">
        <f>LN(Fugacity_iC7!M17*100000)</f>
        <v>14.102216815521402</v>
      </c>
      <c r="S20" s="49" t="s">
        <v>11</v>
      </c>
      <c r="T20" s="70">
        <f>EXP(F20-$F$18+$G$18-G20)</f>
        <v>2.3057149596838968</v>
      </c>
      <c r="U20" s="70">
        <f t="shared" si="31"/>
        <v>2.3057144947870314</v>
      </c>
      <c r="V20" s="70">
        <f t="shared" si="32"/>
        <v>2.3057128676320091</v>
      </c>
      <c r="W20" s="70">
        <f t="shared" si="33"/>
        <v>2.3057082184807562</v>
      </c>
      <c r="X20" s="70">
        <f t="shared" si="34"/>
        <v>2.3056919448536624</v>
      </c>
      <c r="Y20" s="70">
        <f t="shared" si="35"/>
        <v>2.3056454350710305</v>
      </c>
      <c r="Z20" s="70">
        <f t="shared" si="36"/>
        <v>2.3054824905258755</v>
      </c>
      <c r="AA20" s="70">
        <f t="shared" si="37"/>
        <v>2.3050155499790264</v>
      </c>
      <c r="AB20" s="70">
        <f t="shared" si="38"/>
        <v>2.3033646735827653</v>
      </c>
      <c r="AC20" s="70">
        <f t="shared" si="39"/>
        <v>2.2984935199629288</v>
      </c>
      <c r="AD20" s="70">
        <f t="shared" si="40"/>
        <v>2.2789146380724685</v>
      </c>
      <c r="AE20" s="70">
        <f t="shared" si="41"/>
        <v>2.127311174516866</v>
      </c>
      <c r="AF20" s="49" t="s">
        <v>11</v>
      </c>
      <c r="AG20" s="70">
        <f>T20/$T$27</f>
        <v>0.2560421447619558</v>
      </c>
      <c r="AH20" s="70">
        <f t="shared" si="43"/>
        <v>0.25604215239863604</v>
      </c>
      <c r="AI20" s="70">
        <f t="shared" si="44"/>
        <v>0.25604217912729527</v>
      </c>
      <c r="AJ20" s="70">
        <f t="shared" si="45"/>
        <v>0.25604225549728366</v>
      </c>
      <c r="AK20" s="70">
        <f t="shared" si="46"/>
        <v>0.2560425228201465</v>
      </c>
      <c r="AL20" s="70">
        <f t="shared" si="47"/>
        <v>0.25604328683906907</v>
      </c>
      <c r="AM20" s="70">
        <f t="shared" si="48"/>
        <v>0.25604596370357308</v>
      </c>
      <c r="AN20" s="70">
        <f t="shared" si="49"/>
        <v>0.25605363603497838</v>
      </c>
      <c r="AO20" s="70">
        <f t="shared" si="50"/>
        <v>0.2560807774103408</v>
      </c>
      <c r="AP20" s="70">
        <f t="shared" si="51"/>
        <v>0.25616097653884556</v>
      </c>
      <c r="AQ20" s="70">
        <f t="shared" si="52"/>
        <v>0.2564826404346916</v>
      </c>
      <c r="AR20" s="70">
        <f t="shared" si="53"/>
        <v>0.26046858437725601</v>
      </c>
    </row>
    <row r="21" spans="1:45" x14ac:dyDescent="0.35">
      <c r="A21" s="49" t="s">
        <v>12</v>
      </c>
      <c r="B21" s="72">
        <v>-178.23840000000001</v>
      </c>
      <c r="C21" s="72">
        <v>-159.07568000000001</v>
      </c>
      <c r="D21" s="72">
        <f t="shared" si="28"/>
        <v>8593.9306799999995</v>
      </c>
      <c r="E21" s="72">
        <f t="shared" si="26"/>
        <v>-8772.1690799999997</v>
      </c>
      <c r="F21" s="72">
        <f t="shared" si="29"/>
        <v>2110.2162809718548</v>
      </c>
      <c r="G21" s="70">
        <f>LN(Fugacity_iC7!B18*100000)</f>
        <v>2.3025834154067506</v>
      </c>
      <c r="H21" s="70">
        <f>LN(Fugacity_iC7!C18*100000)</f>
        <v>3.4011923488955178</v>
      </c>
      <c r="I21" s="70">
        <f>LN(Fugacity_iC7!D18*100000)</f>
        <v>4.6051534100438776</v>
      </c>
      <c r="J21" s="70">
        <f>LN(Fugacity_iC7!E18*100000)</f>
        <v>5.7037321463484334</v>
      </c>
      <c r="K21" s="70">
        <f>LN(Fugacity_iC7!F18*100000)</f>
        <v>6.9075875124122446</v>
      </c>
      <c r="L21" s="70">
        <f>LN(Fugacity_iC7!G18*100000)</f>
        <v>8.0058642203986281</v>
      </c>
      <c r="M21" s="70">
        <f>LN(Fugacity_iC7!H18*100000)</f>
        <v>9.2086619922930808</v>
      </c>
      <c r="N21" s="70">
        <f>LN(Fugacity_iC7!I18*100000)</f>
        <v>10.303912737932626</v>
      </c>
      <c r="O21" s="70">
        <f>LN(Fugacity_iC7!J18*100000)</f>
        <v>11.496069031803938</v>
      </c>
      <c r="P21" s="70">
        <f>LN(Fugacity_iC7!K18*100000)</f>
        <v>12.56045815090029</v>
      </c>
      <c r="Q21" s="70">
        <f>LN(Fugacity_iC7!L18*100000)</f>
        <v>13.638025143973849</v>
      </c>
      <c r="R21" s="70">
        <f>LN(Fugacity_iC7!M18*100000)</f>
        <v>14.072930736884983</v>
      </c>
      <c r="S21" s="49" t="s">
        <v>12</v>
      </c>
      <c r="T21" s="70">
        <f t="shared" si="30"/>
        <v>0.98501587404541113</v>
      </c>
      <c r="U21" s="70">
        <f t="shared" si="31"/>
        <v>0.98501568466568867</v>
      </c>
      <c r="V21" s="70">
        <f t="shared" si="32"/>
        <v>0.98501502183098455</v>
      </c>
      <c r="W21" s="70">
        <f t="shared" si="33"/>
        <v>0.98501312796895579</v>
      </c>
      <c r="X21" s="70">
        <f t="shared" si="34"/>
        <v>0.98500649888478797</v>
      </c>
      <c r="Y21" s="70">
        <f t="shared" si="35"/>
        <v>0.98498755377996583</v>
      </c>
      <c r="Z21" s="70">
        <f t="shared" si="36"/>
        <v>0.98492118901477621</v>
      </c>
      <c r="AA21" s="70">
        <f t="shared" si="37"/>
        <v>0.98473108387841091</v>
      </c>
      <c r="AB21" s="70">
        <f t="shared" si="38"/>
        <v>0.98405982734096387</v>
      </c>
      <c r="AC21" s="70">
        <f t="shared" si="39"/>
        <v>0.98208709496891022</v>
      </c>
      <c r="AD21" s="70">
        <f t="shared" si="40"/>
        <v>0.97428027786464166</v>
      </c>
      <c r="AE21" s="70">
        <f t="shared" si="41"/>
        <v>0.9358094227554743</v>
      </c>
      <c r="AF21" s="49" t="s">
        <v>12</v>
      </c>
      <c r="AG21" s="70">
        <f t="shared" si="42"/>
        <v>0.10938280812027859</v>
      </c>
      <c r="AH21" s="70">
        <f t="shared" si="43"/>
        <v>0.10938281240735931</v>
      </c>
      <c r="AI21" s="70">
        <f t="shared" si="44"/>
        <v>0.10938282741239291</v>
      </c>
      <c r="AJ21" s="70">
        <f t="shared" si="45"/>
        <v>0.10938287028606992</v>
      </c>
      <c r="AK21" s="70">
        <f t="shared" si="46"/>
        <v>0.10938302036905793</v>
      </c>
      <c r="AL21" s="70">
        <f t="shared" si="47"/>
        <v>0.10938344939304478</v>
      </c>
      <c r="AM21" s="70">
        <f t="shared" si="48"/>
        <v>0.10938495349658221</v>
      </c>
      <c r="AN21" s="70">
        <f t="shared" si="49"/>
        <v>0.10938927268669693</v>
      </c>
      <c r="AO21" s="70">
        <f t="shared" si="50"/>
        <v>0.10940464985589476</v>
      </c>
      <c r="AP21" s="70">
        <f t="shared" si="51"/>
        <v>0.10945098914070094</v>
      </c>
      <c r="AQ21" s="70">
        <f t="shared" si="52"/>
        <v>0.10965131120555033</v>
      </c>
      <c r="AR21" s="70">
        <f t="shared" si="53"/>
        <v>0.11458077149779151</v>
      </c>
    </row>
    <row r="22" spans="1:45" x14ac:dyDescent="0.35">
      <c r="A22" s="49" t="s">
        <v>13</v>
      </c>
      <c r="B22" s="72">
        <v>-189.74440000000001</v>
      </c>
      <c r="C22" s="72">
        <v>-147.27680000000001</v>
      </c>
      <c r="D22" s="72">
        <f t="shared" si="28"/>
        <v>8582.1317999999992</v>
      </c>
      <c r="E22" s="72">
        <f t="shared" si="26"/>
        <v>-8771.8761999999988</v>
      </c>
      <c r="F22" s="72">
        <f t="shared" si="29"/>
        <v>2110.1458263170553</v>
      </c>
      <c r="G22" s="70">
        <f>LN(Fugacity_iC7!B19*100000)</f>
        <v>2.3025835394411001</v>
      </c>
      <c r="H22" s="70">
        <f>LN(Fugacity_iC7!C19*100000)</f>
        <v>3.4011927209995712</v>
      </c>
      <c r="I22" s="70">
        <f>LN(Fugacity_iC7!D19*100000)</f>
        <v>4.6051546504024499</v>
      </c>
      <c r="J22" s="70">
        <f>LN(Fugacity_iC7!E19*100000)</f>
        <v>5.7037358675246521</v>
      </c>
      <c r="K22" s="70">
        <f>LN(Fugacity_iC7!F19*100000)</f>
        <v>6.9075999175057632</v>
      </c>
      <c r="L22" s="70">
        <f>LN(Fugacity_iC7!G19*100000)</f>
        <v>8.0059014457382425</v>
      </c>
      <c r="M22" s="70">
        <f>LN(Fugacity_iC7!H19*100000)</f>
        <v>9.2087861943723226</v>
      </c>
      <c r="N22" s="70">
        <f>LN(Fugacity_iC7!I19*100000)</f>
        <v>10.304286358985484</v>
      </c>
      <c r="O22" s="70">
        <f>LN(Fugacity_iC7!J19*100000)</f>
        <v>11.497326543139108</v>
      </c>
      <c r="P22" s="70">
        <f>LN(Fugacity_iC7!K19*100000)</f>
        <v>12.564342041615363</v>
      </c>
      <c r="Q22" s="70">
        <f>LN(Fugacity_iC7!L19*100000)</f>
        <v>13.652700281196845</v>
      </c>
      <c r="R22" s="70">
        <f>LN(Fugacity_iC7!M19*100000)</f>
        <v>14.237764883975201</v>
      </c>
      <c r="S22" s="49" t="s">
        <v>13</v>
      </c>
      <c r="T22" s="70">
        <f t="shared" si="30"/>
        <v>0.91800512922001631</v>
      </c>
      <c r="U22" s="70">
        <f t="shared" si="31"/>
        <v>0.91800472499462993</v>
      </c>
      <c r="V22" s="70">
        <f t="shared" si="32"/>
        <v>0.91800331019193282</v>
      </c>
      <c r="W22" s="70">
        <f t="shared" si="33"/>
        <v>0.91799926777992136</v>
      </c>
      <c r="X22" s="70">
        <f t="shared" si="34"/>
        <v>0.9179851179538866</v>
      </c>
      <c r="Y22" s="70">
        <f t="shared" si="35"/>
        <v>0.91794467800803181</v>
      </c>
      <c r="Z22" s="70">
        <f t="shared" si="36"/>
        <v>0.91780299935605869</v>
      </c>
      <c r="AA22" s="70">
        <f t="shared" si="37"/>
        <v>0.91739700431898019</v>
      </c>
      <c r="AB22" s="70">
        <f t="shared" si="38"/>
        <v>0.91596167951880303</v>
      </c>
      <c r="AC22" s="70">
        <f t="shared" si="39"/>
        <v>0.91172777238273617</v>
      </c>
      <c r="AD22" s="70">
        <f t="shared" si="40"/>
        <v>0.89477226183021874</v>
      </c>
      <c r="AE22" s="70">
        <f t="shared" si="41"/>
        <v>0.73961001882015576</v>
      </c>
      <c r="AF22" s="49" t="s">
        <v>13</v>
      </c>
      <c r="AG22" s="70">
        <f t="shared" si="42"/>
        <v>0.10194148292302072</v>
      </c>
      <c r="AH22" s="70">
        <f t="shared" si="43"/>
        <v>0.10194146162985949</v>
      </c>
      <c r="AI22" s="70">
        <f t="shared" si="44"/>
        <v>0.10194138710298699</v>
      </c>
      <c r="AJ22" s="70">
        <f t="shared" si="45"/>
        <v>0.1019411741621407</v>
      </c>
      <c r="AK22" s="70">
        <f t="shared" si="46"/>
        <v>0.10194042878836558</v>
      </c>
      <c r="AL22" s="70">
        <f t="shared" si="47"/>
        <v>0.10193829845583637</v>
      </c>
      <c r="AM22" s="70">
        <f t="shared" si="48"/>
        <v>0.10193083418584063</v>
      </c>
      <c r="AN22" s="70">
        <f t="shared" si="49"/>
        <v>0.10190943772401408</v>
      </c>
      <c r="AO22" s="70">
        <f t="shared" si="50"/>
        <v>0.1018337138098112</v>
      </c>
      <c r="AP22" s="70">
        <f t="shared" si="51"/>
        <v>0.10160963016981435</v>
      </c>
      <c r="AQ22" s="70">
        <f t="shared" si="52"/>
        <v>0.10070300504807146</v>
      </c>
      <c r="AR22" s="70">
        <f t="shared" si="53"/>
        <v>9.0558060758117967E-2</v>
      </c>
    </row>
    <row r="23" spans="1:45" x14ac:dyDescent="0.35">
      <c r="A23" s="49" t="s">
        <v>14</v>
      </c>
      <c r="B23" s="72">
        <v>-180.51868000000002</v>
      </c>
      <c r="C23" s="72">
        <v>-155.68664000000001</v>
      </c>
      <c r="D23" s="72">
        <f t="shared" si="28"/>
        <v>8590.5416399999995</v>
      </c>
      <c r="E23" s="72">
        <f t="shared" si="26"/>
        <v>-8771.0603199999987</v>
      </c>
      <c r="F23" s="72">
        <f t="shared" si="29"/>
        <v>2109.9495597786863</v>
      </c>
      <c r="G23" s="70">
        <f>LN(Fugacity_iC7!B20*100000)</f>
        <v>2.3025834606464195</v>
      </c>
      <c r="H23" s="70">
        <f>LN(Fugacity_iC7!C20*100000)</f>
        <v>3.401192484614838</v>
      </c>
      <c r="I23" s="70">
        <f>LN(Fugacity_iC7!D20*100000)</f>
        <v>4.6051538624452721</v>
      </c>
      <c r="J23" s="70">
        <f>LN(Fugacity_iC7!E20*100000)</f>
        <v>5.7037335035839947</v>
      </c>
      <c r="K23" s="70">
        <f>LN(Fugacity_iC7!F20*100000)</f>
        <v>6.9075920368969435</v>
      </c>
      <c r="L23" s="70">
        <f>LN(Fugacity_iC7!G20*100000)</f>
        <v>8.0058777969933974</v>
      </c>
      <c r="M23" s="70">
        <f>LN(Fugacity_iC7!H20*100000)</f>
        <v>9.2087072843337321</v>
      </c>
      <c r="N23" s="70">
        <f>LN(Fugacity_iC7!I20*100000)</f>
        <v>10.304048931005861</v>
      </c>
      <c r="O23" s="70">
        <f>LN(Fugacity_iC7!J20*100000)</f>
        <v>11.496526793431116</v>
      </c>
      <c r="P23" s="70">
        <f>LN(Fugacity_iC7!K20*100000)</f>
        <v>12.561866339863153</v>
      </c>
      <c r="Q23" s="70">
        <f>LN(Fugacity_iC7!L20*100000)</f>
        <v>13.643268616023382</v>
      </c>
      <c r="R23" s="70">
        <f>LN(Fugacity_iC7!M20*100000)</f>
        <v>14.115714962678847</v>
      </c>
      <c r="S23" s="49" t="s">
        <v>14</v>
      </c>
      <c r="T23" s="70">
        <f t="shared" si="30"/>
        <v>0.7544104010576822</v>
      </c>
      <c r="U23" s="70">
        <f t="shared" si="31"/>
        <v>0.75441018775552771</v>
      </c>
      <c r="V23" s="70">
        <f t="shared" si="32"/>
        <v>0.75440944119141007</v>
      </c>
      <c r="W23" s="70">
        <f t="shared" si="33"/>
        <v>0.75440730809474454</v>
      </c>
      <c r="X23" s="70">
        <f t="shared" si="34"/>
        <v>0.75439984159902784</v>
      </c>
      <c r="Y23" s="70">
        <f t="shared" si="35"/>
        <v>0.75437850311505861</v>
      </c>
      <c r="Z23" s="70">
        <f t="shared" si="36"/>
        <v>0.75430375246312853</v>
      </c>
      <c r="AA23" s="70">
        <f t="shared" si="37"/>
        <v>0.75408960944568793</v>
      </c>
      <c r="AB23" s="70">
        <f t="shared" si="38"/>
        <v>0.75333328583823322</v>
      </c>
      <c r="AC23" s="70">
        <f t="shared" si="39"/>
        <v>0.75110887430846718</v>
      </c>
      <c r="AD23" s="70">
        <f t="shared" si="40"/>
        <v>0.74228580923084686</v>
      </c>
      <c r="AE23" s="70">
        <f t="shared" si="41"/>
        <v>0.68670612057782576</v>
      </c>
      <c r="AF23" s="49" t="s">
        <v>14</v>
      </c>
      <c r="AG23" s="70">
        <f t="shared" si="42"/>
        <v>8.3774820606627665E-2</v>
      </c>
      <c r="AH23" s="70">
        <f t="shared" si="43"/>
        <v>8.3774816310128578E-2</v>
      </c>
      <c r="AI23" s="70">
        <f t="shared" si="44"/>
        <v>8.3774801272298791E-2</v>
      </c>
      <c r="AJ23" s="70">
        <f t="shared" si="45"/>
        <v>8.3774758306359706E-2</v>
      </c>
      <c r="AK23" s="70">
        <f t="shared" si="46"/>
        <v>8.3774607917274646E-2</v>
      </c>
      <c r="AL23" s="70">
        <f t="shared" si="47"/>
        <v>8.3774178162986282E-2</v>
      </c>
      <c r="AM23" s="70">
        <f t="shared" si="48"/>
        <v>8.3772673190239316E-2</v>
      </c>
      <c r="AN23" s="70">
        <f t="shared" si="49"/>
        <v>8.3768366073071449E-2</v>
      </c>
      <c r="AO23" s="70">
        <f t="shared" si="50"/>
        <v>8.3753204908918383E-2</v>
      </c>
      <c r="AP23" s="70">
        <f t="shared" si="51"/>
        <v>8.3709082083012851E-2</v>
      </c>
      <c r="AQ23" s="70">
        <f t="shared" si="52"/>
        <v>8.3541270536468107E-2</v>
      </c>
      <c r="AR23" s="70">
        <f t="shared" si="53"/>
        <v>8.4080492432295761E-2</v>
      </c>
    </row>
    <row r="24" spans="1:45" x14ac:dyDescent="0.35">
      <c r="A24" s="49" t="s">
        <v>15</v>
      </c>
      <c r="B24" s="72">
        <v>-181.12536</v>
      </c>
      <c r="C24" s="72">
        <v>-153.30176</v>
      </c>
      <c r="D24" s="72">
        <f t="shared" si="28"/>
        <v>8588.1567599999998</v>
      </c>
      <c r="E24" s="72">
        <f t="shared" si="26"/>
        <v>-8769.2821199999998</v>
      </c>
      <c r="F24" s="72">
        <f t="shared" si="29"/>
        <v>2109.5217993745487</v>
      </c>
      <c r="G24" s="70">
        <f>LN(Fugacity_iC7!B21*100000)</f>
        <v>2.3025835275135722</v>
      </c>
      <c r="H24" s="70">
        <f>LN(Fugacity_iC7!C21*100000)</f>
        <v>3.4011926852169405</v>
      </c>
      <c r="I24" s="70">
        <f>LN(Fugacity_iC7!D21*100000)</f>
        <v>4.605154531126427</v>
      </c>
      <c r="J24" s="70">
        <f>LN(Fugacity_iC7!E21*100000)</f>
        <v>5.7037355096916276</v>
      </c>
      <c r="K24" s="70">
        <f>LN(Fugacity_iC7!F21*100000)</f>
        <v>6.9075987246712227</v>
      </c>
      <c r="L24" s="70">
        <f>LN(Fugacity_iC7!G21*100000)</f>
        <v>8.0058978667389251</v>
      </c>
      <c r="M24" s="70">
        <f>LN(Fugacity_iC7!H21*100000)</f>
        <v>9.2087742585796502</v>
      </c>
      <c r="N24" s="70">
        <f>LN(Fugacity_iC7!I21*100000)</f>
        <v>10.304250501630012</v>
      </c>
      <c r="O24" s="70">
        <f>LN(Fugacity_iC7!J21*100000)</f>
        <v>11.497206423299403</v>
      </c>
      <c r="P24" s="70">
        <f>LN(Fugacity_iC7!K21*100000)</f>
        <v>12.56397623611837</v>
      </c>
      <c r="Q24" s="70">
        <f>LN(Fugacity_iC7!L21*100000)</f>
        <v>13.651398637072049</v>
      </c>
      <c r="R24" s="70">
        <f>LN(Fugacity_iC7!M21*100000)</f>
        <v>14.23351601809364</v>
      </c>
      <c r="S24" s="49" t="s">
        <v>15</v>
      </c>
      <c r="T24" s="70">
        <f t="shared" si="30"/>
        <v>0.49185110934565746</v>
      </c>
      <c r="U24" s="70">
        <f t="shared" si="31"/>
        <v>0.4918509045019116</v>
      </c>
      <c r="V24" s="70">
        <f t="shared" si="32"/>
        <v>0.49185018754156595</v>
      </c>
      <c r="W24" s="70">
        <f t="shared" si="33"/>
        <v>0.49184813902140789</v>
      </c>
      <c r="X24" s="70">
        <f t="shared" si="34"/>
        <v>0.49184096847699699</v>
      </c>
      <c r="Y24" s="70">
        <f t="shared" si="35"/>
        <v>0.49182047499825998</v>
      </c>
      <c r="Z24" s="70">
        <f t="shared" si="36"/>
        <v>0.49174867520598314</v>
      </c>
      <c r="AA24" s="70">
        <f t="shared" si="37"/>
        <v>0.49154290589854094</v>
      </c>
      <c r="AB24" s="70">
        <f t="shared" si="38"/>
        <v>0.49081521194808381</v>
      </c>
      <c r="AC24" s="70">
        <f t="shared" si="39"/>
        <v>0.48866652961196982</v>
      </c>
      <c r="AD24" s="70">
        <f t="shared" si="40"/>
        <v>0.48002775802949499</v>
      </c>
      <c r="AE24" s="70">
        <f t="shared" si="41"/>
        <v>0.39795740186433898</v>
      </c>
      <c r="AF24" s="49" t="s">
        <v>15</v>
      </c>
      <c r="AG24" s="70">
        <f t="shared" si="42"/>
        <v>5.4618465483554153E-2</v>
      </c>
      <c r="AH24" s="70">
        <f t="shared" si="43"/>
        <v>5.4618455377979248E-2</v>
      </c>
      <c r="AI24" s="70">
        <f t="shared" si="44"/>
        <v>5.4618420008059075E-2</v>
      </c>
      <c r="AJ24" s="70">
        <f t="shared" si="45"/>
        <v>5.4618318947642623E-2</v>
      </c>
      <c r="AK24" s="70">
        <f t="shared" si="46"/>
        <v>5.4617965195323227E-2</v>
      </c>
      <c r="AL24" s="70">
        <f t="shared" si="47"/>
        <v>5.4616954123922881E-2</v>
      </c>
      <c r="AM24" s="70">
        <f t="shared" si="48"/>
        <v>5.4613411275290777E-2</v>
      </c>
      <c r="AN24" s="70">
        <f t="shared" si="49"/>
        <v>5.4603253467711256E-2</v>
      </c>
      <c r="AO24" s="70">
        <f t="shared" si="50"/>
        <v>5.4567278243867798E-2</v>
      </c>
      <c r="AP24" s="70">
        <f t="shared" si="51"/>
        <v>5.4460582264016906E-2</v>
      </c>
      <c r="AQ24" s="70">
        <f t="shared" si="52"/>
        <v>5.4025185851403965E-2</v>
      </c>
      <c r="AR24" s="70">
        <f t="shared" si="53"/>
        <v>4.8726017306610706E-2</v>
      </c>
    </row>
    <row r="25" spans="1:45" x14ac:dyDescent="0.35">
      <c r="A25" s="49" t="s">
        <v>16</v>
      </c>
      <c r="B25" s="72">
        <v>-185.30936</v>
      </c>
      <c r="C25" s="72">
        <v>-145.77056000000002</v>
      </c>
      <c r="D25" s="72">
        <f t="shared" si="28"/>
        <v>8580.6255600000004</v>
      </c>
      <c r="E25" s="72">
        <f t="shared" si="26"/>
        <v>-8765.9349199999997</v>
      </c>
      <c r="F25" s="72">
        <f t="shared" si="29"/>
        <v>2108.7166033197018</v>
      </c>
      <c r="G25" s="70">
        <f>LN(Fugacity_iC7!B22*100000)</f>
        <v>2.3025834961437135</v>
      </c>
      <c r="H25" s="70">
        <f>LN(Fugacity_iC7!C22*100000)</f>
        <v>3.4011925911069407</v>
      </c>
      <c r="I25" s="70">
        <f>LN(Fugacity_iC7!D22*100000)</f>
        <v>4.6051542174214912</v>
      </c>
      <c r="J25" s="70">
        <f>LN(Fugacity_iC7!E22*100000)</f>
        <v>5.703734568534494</v>
      </c>
      <c r="K25" s="70">
        <f>LN(Fugacity_iC7!F22*100000)</f>
        <v>6.9075955869868313</v>
      </c>
      <c r="L25" s="70">
        <f>LN(Fugacity_iC7!G22*100000)</f>
        <v>8.0058884494492002</v>
      </c>
      <c r="M25" s="70">
        <f>LN(Fugacity_iC7!H22*100000)</f>
        <v>9.2087428180811077</v>
      </c>
      <c r="N25" s="70">
        <f>LN(Fugacity_iC7!I22*100000)</f>
        <v>10.304155752808555</v>
      </c>
      <c r="O25" s="70">
        <f>LN(Fugacity_iC7!J22*100000)</f>
        <v>11.496885497946391</v>
      </c>
      <c r="P25" s="70">
        <f>LN(Fugacity_iC7!K22*100000)</f>
        <v>12.562966667938273</v>
      </c>
      <c r="Q25" s="70">
        <f>LN(Fugacity_iC7!L22*100000)</f>
        <v>13.647312969459842</v>
      </c>
      <c r="R25" s="70">
        <f>LN(Fugacity_iC7!M22*100000)</f>
        <v>14.143074087426895</v>
      </c>
      <c r="S25" s="49" t="s">
        <v>16</v>
      </c>
      <c r="T25" s="70">
        <f t="shared" si="30"/>
        <v>0.2198575911794857</v>
      </c>
      <c r="U25" s="70">
        <f t="shared" si="31"/>
        <v>0.21985751340816176</v>
      </c>
      <c r="V25" s="70">
        <f t="shared" si="32"/>
        <v>0.21985724120618685</v>
      </c>
      <c r="W25" s="70">
        <f t="shared" si="33"/>
        <v>0.21985646346619039</v>
      </c>
      <c r="X25" s="70">
        <f t="shared" si="34"/>
        <v>0.21985374114200915</v>
      </c>
      <c r="Y25" s="70">
        <f t="shared" si="35"/>
        <v>0.21984596106403884</v>
      </c>
      <c r="Z25" s="70">
        <f t="shared" si="36"/>
        <v>0.21981870729442671</v>
      </c>
      <c r="AA25" s="70">
        <f t="shared" si="37"/>
        <v>0.21974063643501232</v>
      </c>
      <c r="AB25" s="70">
        <f t="shared" si="38"/>
        <v>0.21946495842314956</v>
      </c>
      <c r="AC25" s="70">
        <f t="shared" si="39"/>
        <v>0.21865471169284689</v>
      </c>
      <c r="AD25" s="70">
        <f t="shared" si="40"/>
        <v>0.21545100834315301</v>
      </c>
      <c r="AE25" s="70">
        <f t="shared" si="41"/>
        <v>0.19472549422796595</v>
      </c>
      <c r="AF25" s="49" t="s">
        <v>16</v>
      </c>
      <c r="AG25" s="70">
        <f t="shared" si="42"/>
        <v>2.4414470206460499E-2</v>
      </c>
      <c r="AH25" s="70">
        <f t="shared" si="43"/>
        <v>2.4414467221032601E-2</v>
      </c>
      <c r="AI25" s="70">
        <f t="shared" si="44"/>
        <v>2.4414456771957325E-2</v>
      </c>
      <c r="AJ25" s="70">
        <f t="shared" si="45"/>
        <v>2.4414426916789581E-2</v>
      </c>
      <c r="AK25" s="70">
        <f t="shared" si="46"/>
        <v>2.4414322415920221E-2</v>
      </c>
      <c r="AL25" s="70">
        <f t="shared" si="47"/>
        <v>2.4414023775254225E-2</v>
      </c>
      <c r="AM25" s="70">
        <f t="shared" si="48"/>
        <v>2.441297775219145E-2</v>
      </c>
      <c r="AN25" s="70">
        <f t="shared" si="49"/>
        <v>2.4409982372716368E-2</v>
      </c>
      <c r="AO25" s="70">
        <f t="shared" si="50"/>
        <v>2.4399417865478883E-2</v>
      </c>
      <c r="AP25" s="70">
        <f t="shared" si="51"/>
        <v>2.4368484829560343E-2</v>
      </c>
      <c r="AQ25" s="70">
        <f t="shared" si="52"/>
        <v>2.4248141014578638E-2</v>
      </c>
      <c r="AR25" s="70">
        <f t="shared" si="53"/>
        <v>2.38422448165059E-2</v>
      </c>
    </row>
    <row r="26" spans="1:45" x14ac:dyDescent="0.35">
      <c r="A26" s="49" t="s">
        <v>17</v>
      </c>
      <c r="B26" s="72">
        <v>-174.59832</v>
      </c>
      <c r="C26" s="72">
        <v>-156.56528</v>
      </c>
      <c r="D26" s="72">
        <f t="shared" si="28"/>
        <v>8591.4202800000003</v>
      </c>
      <c r="E26" s="72">
        <f t="shared" si="26"/>
        <v>-8766.0185999999994</v>
      </c>
      <c r="F26" s="72">
        <f t="shared" si="29"/>
        <v>2108.7367332210729</v>
      </c>
      <c r="G26" s="70">
        <f>LN(Fugacity_iC7!B23*100000)</f>
        <v>2.3025835460815482</v>
      </c>
      <c r="H26" s="70">
        <f>LN(Fugacity_iC7!C23*100000)</f>
        <v>3.4011927409207905</v>
      </c>
      <c r="I26" s="70">
        <f>LN(Fugacity_iC7!D23*100000)</f>
        <v>4.6051547168050293</v>
      </c>
      <c r="J26" s="70">
        <f>LN(Fugacity_iC7!E23*100000)</f>
        <v>5.7037360667197197</v>
      </c>
      <c r="K26" s="70">
        <f>LN(Fugacity_iC7!F23*100000)</f>
        <v>6.9076005813414865</v>
      </c>
      <c r="L26" s="70">
        <f>LN(Fugacity_iC7!G23*100000)</f>
        <v>8.0059034359774408</v>
      </c>
      <c r="M26" s="70">
        <f>LN(Fugacity_iC7!H23*100000)</f>
        <v>9.2087928136783521</v>
      </c>
      <c r="N26" s="70">
        <f>LN(Fugacity_iC7!I23*100000)</f>
        <v>10.304306089015892</v>
      </c>
      <c r="O26" s="70">
        <f>LN(Fugacity_iC7!J23*100000)</f>
        <v>11.497390785073037</v>
      </c>
      <c r="P26" s="70">
        <f>LN(Fugacity_iC7!K23*100000)</f>
        <v>12.564520773456653</v>
      </c>
      <c r="Q26" s="70">
        <f>LN(Fugacity_iC7!L23*100000)</f>
        <v>13.653081181025806</v>
      </c>
      <c r="R26" s="70">
        <f>LN(Fugacity_iC7!M23*100000)</f>
        <v>14.197387990530338</v>
      </c>
      <c r="S26" s="49" t="s">
        <v>17</v>
      </c>
      <c r="T26" s="70">
        <f t="shared" si="30"/>
        <v>0.22432813657525946</v>
      </c>
      <c r="U26" s="70">
        <f t="shared" si="31"/>
        <v>0.22432803481755587</v>
      </c>
      <c r="V26" s="70">
        <f t="shared" si="32"/>
        <v>0.22432767866253148</v>
      </c>
      <c r="W26" s="70">
        <f t="shared" si="33"/>
        <v>0.22432666105050453</v>
      </c>
      <c r="X26" s="70">
        <f t="shared" si="34"/>
        <v>0.22432309910215498</v>
      </c>
      <c r="Y26" s="70">
        <f t="shared" si="35"/>
        <v>0.2243129194798775</v>
      </c>
      <c r="Z26" s="70">
        <f t="shared" si="36"/>
        <v>0.22427726007676771</v>
      </c>
      <c r="AA26" s="70">
        <f t="shared" si="37"/>
        <v>0.22417511072084784</v>
      </c>
      <c r="AB26" s="70">
        <f t="shared" si="38"/>
        <v>0.22381441215868381</v>
      </c>
      <c r="AC26" s="70">
        <f t="shared" si="39"/>
        <v>0.22275435617430034</v>
      </c>
      <c r="AD26" s="70">
        <f t="shared" si="40"/>
        <v>0.21856757490638226</v>
      </c>
      <c r="AE26" s="70">
        <f t="shared" si="41"/>
        <v>0.18818148504217147</v>
      </c>
      <c r="AF26" s="49" t="s">
        <v>17</v>
      </c>
      <c r="AG26" s="70">
        <f t="shared" si="42"/>
        <v>2.4910909727998986E-2</v>
      </c>
      <c r="AH26" s="70">
        <f t="shared" si="43"/>
        <v>2.4910904193863957E-2</v>
      </c>
      <c r="AI26" s="70">
        <f t="shared" si="44"/>
        <v>2.4910884824228336E-2</v>
      </c>
      <c r="AJ26" s="70">
        <f t="shared" si="45"/>
        <v>2.4910829481013627E-2</v>
      </c>
      <c r="AK26" s="70">
        <f t="shared" si="46"/>
        <v>2.4910635763441012E-2</v>
      </c>
      <c r="AL26" s="70">
        <f t="shared" si="47"/>
        <v>2.4910082144666751E-2</v>
      </c>
      <c r="AM26" s="70">
        <f t="shared" si="48"/>
        <v>2.4908142841741688E-2</v>
      </c>
      <c r="AN26" s="70">
        <f t="shared" si="49"/>
        <v>2.490258784117064E-2</v>
      </c>
      <c r="AO26" s="70">
        <f t="shared" si="50"/>
        <v>2.4882976333957713E-2</v>
      </c>
      <c r="AP26" s="70">
        <f t="shared" si="51"/>
        <v>2.4825379280082067E-2</v>
      </c>
      <c r="AQ26" s="70">
        <f t="shared" si="52"/>
        <v>2.4598897996816291E-2</v>
      </c>
      <c r="AR26" s="70">
        <f t="shared" si="53"/>
        <v>2.3040994473258511E-2</v>
      </c>
    </row>
    <row r="27" spans="1:45" x14ac:dyDescent="0.35">
      <c r="A27" s="72"/>
      <c r="B27" s="72"/>
      <c r="C27" s="72"/>
      <c r="D27" s="72"/>
      <c r="E27" s="72"/>
      <c r="F27" s="72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2"/>
      <c r="T27" s="70">
        <f>SUM(T18:T26)</f>
        <v>9.0052165506875301</v>
      </c>
      <c r="U27" s="70">
        <f t="shared" ref="U27:AE27" si="54">SUM(U18:U26)</f>
        <v>9.0052144663946905</v>
      </c>
      <c r="V27" s="70">
        <f t="shared" si="54"/>
        <v>9.0052071712984798</v>
      </c>
      <c r="W27" s="70">
        <f t="shared" si="54"/>
        <v>9.0051863275560677</v>
      </c>
      <c r="X27" s="70">
        <f t="shared" si="54"/>
        <v>9.0051133673341575</v>
      </c>
      <c r="Y27" s="70">
        <f t="shared" si="54"/>
        <v>9.004904848453215</v>
      </c>
      <c r="Z27" s="70">
        <f t="shared" si="54"/>
        <v>9.0041743176820983</v>
      </c>
      <c r="AA27" s="70">
        <f t="shared" si="54"/>
        <v>9.002080914266525</v>
      </c>
      <c r="AB27" s="70">
        <f t="shared" si="54"/>
        <v>8.9946801039731348</v>
      </c>
      <c r="AC27" s="70">
        <f t="shared" si="54"/>
        <v>8.9728480544513136</v>
      </c>
      <c r="AD27" s="70">
        <f t="shared" si="54"/>
        <v>8.8852588004011537</v>
      </c>
      <c r="AE27" s="70">
        <f t="shared" si="54"/>
        <v>8.1672466551118621</v>
      </c>
      <c r="AF27" s="72"/>
      <c r="AG27" s="70">
        <f t="shared" si="42"/>
        <v>1</v>
      </c>
      <c r="AH27" s="70">
        <f t="shared" si="43"/>
        <v>1</v>
      </c>
      <c r="AI27" s="70">
        <f t="shared" si="44"/>
        <v>1</v>
      </c>
      <c r="AJ27" s="70">
        <f t="shared" si="45"/>
        <v>1</v>
      </c>
      <c r="AK27" s="70">
        <f t="shared" si="46"/>
        <v>1</v>
      </c>
      <c r="AL27" s="70">
        <f t="shared" si="47"/>
        <v>1</v>
      </c>
      <c r="AM27" s="70">
        <f t="shared" si="48"/>
        <v>1</v>
      </c>
      <c r="AN27" s="70">
        <f t="shared" si="49"/>
        <v>1</v>
      </c>
      <c r="AO27" s="70">
        <f t="shared" si="50"/>
        <v>1</v>
      </c>
      <c r="AP27" s="70">
        <f t="shared" si="51"/>
        <v>1</v>
      </c>
      <c r="AQ27" s="70">
        <f t="shared" si="52"/>
        <v>1</v>
      </c>
      <c r="AR27" s="70">
        <f t="shared" si="53"/>
        <v>1</v>
      </c>
      <c r="AS27" s="72"/>
    </row>
    <row r="28" spans="1:45" x14ac:dyDescent="0.35">
      <c r="A28" s="72"/>
      <c r="B28" s="91">
        <v>600</v>
      </c>
      <c r="C28" s="91">
        <v>0</v>
      </c>
      <c r="D28" s="91">
        <v>0</v>
      </c>
      <c r="E28" s="91">
        <v>600</v>
      </c>
      <c r="F28" s="91">
        <v>600</v>
      </c>
      <c r="G28" s="73">
        <v>10</v>
      </c>
      <c r="H28" s="73">
        <v>30</v>
      </c>
      <c r="I28" s="73">
        <v>100</v>
      </c>
      <c r="J28" s="73">
        <v>300</v>
      </c>
      <c r="K28" s="73">
        <v>1000</v>
      </c>
      <c r="L28" s="73">
        <v>3000</v>
      </c>
      <c r="M28" s="73">
        <v>10000</v>
      </c>
      <c r="N28" s="73">
        <v>30000</v>
      </c>
      <c r="O28" s="73">
        <v>100000</v>
      </c>
      <c r="P28" s="73">
        <v>300000</v>
      </c>
      <c r="Q28" s="73">
        <v>1000000</v>
      </c>
      <c r="R28" s="73">
        <v>3000000</v>
      </c>
      <c r="S28" s="72"/>
      <c r="T28" s="73">
        <v>10</v>
      </c>
      <c r="U28" s="73">
        <v>30</v>
      </c>
      <c r="V28" s="73">
        <v>100</v>
      </c>
      <c r="W28" s="73">
        <v>300</v>
      </c>
      <c r="X28" s="73">
        <v>1000</v>
      </c>
      <c r="Y28" s="73">
        <v>3000</v>
      </c>
      <c r="Z28" s="73">
        <v>10000</v>
      </c>
      <c r="AA28" s="73">
        <v>30000</v>
      </c>
      <c r="AB28" s="73">
        <v>100000</v>
      </c>
      <c r="AC28" s="73">
        <v>300000</v>
      </c>
      <c r="AD28" s="73">
        <v>1000000</v>
      </c>
      <c r="AE28" s="73">
        <v>3000000</v>
      </c>
      <c r="AF28" s="72"/>
      <c r="AG28" s="73">
        <v>10</v>
      </c>
      <c r="AH28" s="73">
        <v>30</v>
      </c>
      <c r="AI28" s="73">
        <v>100</v>
      </c>
      <c r="AJ28" s="73">
        <v>300</v>
      </c>
      <c r="AK28" s="73">
        <v>1000</v>
      </c>
      <c r="AL28" s="73">
        <v>3000</v>
      </c>
      <c r="AM28" s="73">
        <v>10000</v>
      </c>
      <c r="AN28" s="73">
        <v>30000</v>
      </c>
      <c r="AO28" s="73">
        <v>100000</v>
      </c>
      <c r="AP28" s="73">
        <v>300000</v>
      </c>
      <c r="AQ28" s="73">
        <v>1000000</v>
      </c>
      <c r="AR28" s="73">
        <v>3000000</v>
      </c>
      <c r="AS28" s="72"/>
    </row>
    <row r="29" spans="1:45" x14ac:dyDescent="0.35">
      <c r="A29" s="49" t="s">
        <v>9</v>
      </c>
      <c r="B29" s="72">
        <v>-247.52544</v>
      </c>
      <c r="C29" s="72">
        <v>-145.72872000000001</v>
      </c>
      <c r="D29" s="72">
        <f t="shared" ref="D29:D37" si="55">7*$B$4+16*$C$4-C29</f>
        <v>8580.5837199999987</v>
      </c>
      <c r="E29" s="72">
        <f t="shared" si="26"/>
        <v>-8828.1091599999982</v>
      </c>
      <c r="F29" s="72">
        <f t="shared" ref="F29:F37" si="56">-E29*1000/$F$3/$F$28</f>
        <v>1769.7276000320742</v>
      </c>
      <c r="G29" s="70">
        <f>LN(Fugacity_iC7!B26*100000)</f>
        <v>2.302584121590908</v>
      </c>
      <c r="H29" s="70">
        <f>LN(Fugacity_iC7!C26*100000)</f>
        <v>3.4011944674519889</v>
      </c>
      <c r="I29" s="70">
        <f>LN(Fugacity_iC7!D26*100000)</f>
        <v>4.6051604719454238</v>
      </c>
      <c r="J29" s="70">
        <f>LN(Fugacity_iC7!E26*100000)</f>
        <v>5.7037533324529148</v>
      </c>
      <c r="K29" s="70">
        <f>LN(Fugacity_iC7!F26*100000)</f>
        <v>6.9076581374261421</v>
      </c>
      <c r="L29" s="70">
        <f>LN(Fugacity_iC7!G26*100000)</f>
        <v>8.0060761354522683</v>
      </c>
      <c r="M29" s="70">
        <f>LN(Fugacity_iC7!H26*100000)</f>
        <v>9.2093688434245475</v>
      </c>
      <c r="N29" s="70">
        <f>LN(Fugacity_iC7!I26*100000)</f>
        <v>10.306037320555873</v>
      </c>
      <c r="O29" s="70">
        <f>LN(Fugacity_iC7!J26*100000)</f>
        <v>11.503198820928013</v>
      </c>
      <c r="P29" s="70">
        <f>LN(Fugacity_iC7!K26*100000)</f>
        <v>12.582280923888073</v>
      </c>
      <c r="Q29" s="70">
        <f>LN(Fugacity_iC7!L26*100000)</f>
        <v>13.717046554819229</v>
      </c>
      <c r="R29" s="70">
        <f>LN(Fugacity_iC7!M26*100000)</f>
        <v>14.609597083184905</v>
      </c>
      <c r="S29" s="49" t="s">
        <v>9</v>
      </c>
      <c r="T29" s="70">
        <f>EXP(F29-$F$29+$G$29-G29)</f>
        <v>1</v>
      </c>
      <c r="U29" s="70">
        <f>EXP(F29-$F$29+$H$29-H29)</f>
        <v>1</v>
      </c>
      <c r="V29" s="70">
        <f>EXP(F29-$F$29+$I$29-I29)</f>
        <v>1</v>
      </c>
      <c r="W29" s="70">
        <f>EXP(F29-$F$29+$J$29-J29)</f>
        <v>1</v>
      </c>
      <c r="X29" s="70">
        <f>EXP(F29-$F$29+$K$29-K29)</f>
        <v>1</v>
      </c>
      <c r="Y29" s="70">
        <f>EXP(F29-$F$29+$L$29-L29)</f>
        <v>1</v>
      </c>
      <c r="Z29" s="70">
        <f>EXP(F29-$F$29+$M$29-M29)</f>
        <v>1</v>
      </c>
      <c r="AA29" s="70">
        <f>EXP(F29-$F$29+$N$29-N29)</f>
        <v>1</v>
      </c>
      <c r="AB29" s="70">
        <f>EXP(F29-$F$29+$O$29-O29)</f>
        <v>1</v>
      </c>
      <c r="AC29" s="70">
        <f>EXP(F29-$F$29+$P$29-P29)</f>
        <v>1</v>
      </c>
      <c r="AD29" s="70">
        <f>EXP(F29-$F$29+$Q$29-Q29)</f>
        <v>1</v>
      </c>
      <c r="AE29" s="70">
        <f>EXP(F29-$F$29+$R$29-R29)</f>
        <v>1</v>
      </c>
      <c r="AF29" s="49" t="s">
        <v>9</v>
      </c>
      <c r="AG29" s="70">
        <f>T29/$T$38</f>
        <v>0.14292401084881942</v>
      </c>
      <c r="AH29" s="70">
        <f>U29/$U$38</f>
        <v>0.14292402673942339</v>
      </c>
      <c r="AI29" s="70">
        <f>V29/$V$38</f>
        <v>0.14292408235676204</v>
      </c>
      <c r="AJ29" s="70">
        <f>W29/$W$38</f>
        <v>0.14292424126536937</v>
      </c>
      <c r="AK29" s="70">
        <f>X29/$X$38</f>
        <v>0.14292479746796777</v>
      </c>
      <c r="AL29" s="70">
        <f>Y29/$Y$38</f>
        <v>0.14292638681091141</v>
      </c>
      <c r="AM29" s="70">
        <f>Z29/$Z$38</f>
        <v>0.14293195176100448</v>
      </c>
      <c r="AN29" s="70">
        <f>AA29/$AA$38</f>
        <v>0.14294787095503417</v>
      </c>
      <c r="AO29" s="70">
        <f>AB29/$AB$38</f>
        <v>0.1430038158050779</v>
      </c>
      <c r="AP29" s="70">
        <f>AC29/$AC$38</f>
        <v>0.14316566451587093</v>
      </c>
      <c r="AQ29" s="70">
        <f>AD29/$AD$38</f>
        <v>0.14375790361768528</v>
      </c>
      <c r="AR29" s="70">
        <f>AE29/$AE$38</f>
        <v>0.14574812364180889</v>
      </c>
    </row>
    <row r="30" spans="1:45" x14ac:dyDescent="0.35">
      <c r="A30" s="49" t="s">
        <v>10</v>
      </c>
      <c r="B30" s="72">
        <v>-245.51712000000001</v>
      </c>
      <c r="C30" s="72">
        <v>-150.24743999999998</v>
      </c>
      <c r="D30" s="72">
        <f t="shared" si="55"/>
        <v>8585.1024399999988</v>
      </c>
      <c r="E30" s="72">
        <f t="shared" si="26"/>
        <v>-8830.6195599999992</v>
      </c>
      <c r="F30" s="72">
        <f t="shared" si="56"/>
        <v>1770.2308475663535</v>
      </c>
      <c r="G30" s="70">
        <f>LN(Fugacity_iC7!B27*100000)</f>
        <v>2.3025841771515445</v>
      </c>
      <c r="H30" s="70">
        <f>LN(Fugacity_iC7!C27*100000)</f>
        <v>3.4011946341340811</v>
      </c>
      <c r="I30" s="70">
        <f>LN(Fugacity_iC7!D27*100000)</f>
        <v>4.6051610275545336</v>
      </c>
      <c r="J30" s="70">
        <f>LN(Fugacity_iC7!E27*100000)</f>
        <v>5.7037549992985639</v>
      </c>
      <c r="K30" s="70">
        <f>LN(Fugacity_iC7!F27*100000)</f>
        <v>6.9076636937920712</v>
      </c>
      <c r="L30" s="70">
        <f>LN(Fugacity_iC7!G27*100000)</f>
        <v>8.0060928063827799</v>
      </c>
      <c r="M30" s="70">
        <f>LN(Fugacity_iC7!H27*100000)</f>
        <v>9.2094244345943714</v>
      </c>
      <c r="N30" s="70">
        <f>LN(Fugacity_iC7!I27*100000)</f>
        <v>10.306204278013547</v>
      </c>
      <c r="O30" s="70">
        <f>LN(Fugacity_iC7!J27*100000)</f>
        <v>11.50375751178797</v>
      </c>
      <c r="P30" s="70">
        <f>LN(Fugacity_iC7!K27*100000)</f>
        <v>12.583976091792982</v>
      </c>
      <c r="Q30" s="70">
        <f>LN(Fugacity_iC7!L27*100000)</f>
        <v>13.722942919124252</v>
      </c>
      <c r="R30" s="70">
        <f>LN(Fugacity_iC7!M27*100000)</f>
        <v>14.630211866974117</v>
      </c>
      <c r="S30" s="49" t="s">
        <v>10</v>
      </c>
      <c r="T30" s="70">
        <f t="shared" ref="T30:T37" si="57">EXP(F30-$F$29+$G$29-G30)</f>
        <v>1.6540841611630079</v>
      </c>
      <c r="U30" s="70">
        <f t="shared" ref="U30:U37" si="58">EXP(F30-$F$29+$H$29-H30)</f>
        <v>1.6540839773587785</v>
      </c>
      <c r="V30" s="70">
        <f t="shared" ref="V30:V37" si="59">EXP(F30-$F$29+$I$29-I30)</f>
        <v>1.6540833340409553</v>
      </c>
      <c r="W30" s="70">
        <f t="shared" ref="W30:W37" si="60">EXP(F30-$F$29+$J$29-J30)</f>
        <v>1.6540814959641368</v>
      </c>
      <c r="X30" s="70">
        <f t="shared" ref="X30:X37" si="61">EXP(F30-$F$29+$K$29-K30)</f>
        <v>1.6540750623931251</v>
      </c>
      <c r="Y30" s="70">
        <f t="shared" ref="Y30:Y37" si="62">EXP(F30-$F$29+$L$29-L30)</f>
        <v>1.6540566781711865</v>
      </c>
      <c r="Z30" s="70">
        <f t="shared" ref="Z30:Z37" si="63">EXP(F30-$F$29+$M$29-M30)</f>
        <v>1.6539923031421899</v>
      </c>
      <c r="AA30" s="70">
        <f t="shared" ref="AA30:AA37" si="64">EXP(F30-$F$29+$N$29-N30)</f>
        <v>1.6538081144156538</v>
      </c>
      <c r="AB30" s="70">
        <f t="shared" ref="AB30:AB37" si="65">EXP(F30-$F$29+$O$29-O30)</f>
        <v>1.6531603894123126</v>
      </c>
      <c r="AC30" s="70">
        <f t="shared" ref="AC30:AC37" si="66">EXP(F30-$F$29+$P$29-P30)</f>
        <v>1.6512826777683134</v>
      </c>
      <c r="AD30" s="70">
        <f t="shared" ref="AD30:AD37" si="67">EXP(F30-$F$29+$Q$29-Q30)</f>
        <v>1.644359867152748</v>
      </c>
      <c r="AE30" s="70">
        <f t="shared" ref="AE30:AE37" si="68">EXP(F30-$F$29+$R$29-R30)</f>
        <v>1.6203347285947571</v>
      </c>
      <c r="AF30" s="49" t="s">
        <v>10</v>
      </c>
      <c r="AG30" s="70">
        <f t="shared" ref="AG30:AG38" si="69">T30/$T$38</f>
        <v>0.23640834259492211</v>
      </c>
      <c r="AH30" s="70">
        <f t="shared" ref="AH30:AH38" si="70">U30/$U$38</f>
        <v>0.23640834260927784</v>
      </c>
      <c r="AI30" s="70">
        <f t="shared" ref="AI30:AI38" si="71">V30/$V$38</f>
        <v>0.23640834265941701</v>
      </c>
      <c r="AJ30" s="70">
        <f t="shared" ref="AJ30:AJ38" si="72">W30/$W$38</f>
        <v>0.2364083428017614</v>
      </c>
      <c r="AK30" s="70">
        <f t="shared" ref="AK30:AK38" si="73">X30/$X$38</f>
        <v>0.23640834328935356</v>
      </c>
      <c r="AL30" s="70">
        <f t="shared" ref="AL30:AL38" si="74">Y30/$Y$38</f>
        <v>0.2364083445914662</v>
      </c>
      <c r="AM30" s="70">
        <f t="shared" ref="AM30:AM38" si="75">Z30/$Z$38</f>
        <v>0.2364083480857922</v>
      </c>
      <c r="AN30" s="70">
        <f t="shared" ref="AN30:AN38" si="76">AA30/$AA$38</f>
        <v>0.23640834892387727</v>
      </c>
      <c r="AO30" s="70">
        <f t="shared" ref="AO30:AO38" si="77">AB30/$AB$38</f>
        <v>0.23640824382376921</v>
      </c>
      <c r="AP30" s="70">
        <f t="shared" ref="AP30:AP38" si="78">AC30/$AC$38</f>
        <v>0.23640698186624734</v>
      </c>
      <c r="AQ30" s="70">
        <f t="shared" ref="AQ30:AQ38" si="79">AD30/$AD$38</f>
        <v>0.23638972729493452</v>
      </c>
      <c r="AR30" s="70">
        <f t="shared" ref="AR30:AR38" si="80">AE30/$AE$38</f>
        <v>0.23616074636434553</v>
      </c>
    </row>
    <row r="31" spans="1:45" x14ac:dyDescent="0.35">
      <c r="A31" s="49" t="s">
        <v>11</v>
      </c>
      <c r="B31" s="72">
        <v>-249.28272000000001</v>
      </c>
      <c r="C31" s="72">
        <v>-147.36048</v>
      </c>
      <c r="D31" s="72">
        <f t="shared" si="55"/>
        <v>8582.2154799999989</v>
      </c>
      <c r="E31" s="72">
        <f t="shared" si="26"/>
        <v>-8831.4981999999982</v>
      </c>
      <c r="F31" s="72">
        <f t="shared" si="56"/>
        <v>1770.4069842033512</v>
      </c>
      <c r="G31" s="70">
        <f>LN(Fugacity_iC7!B28*100000)</f>
        <v>2.3025841720355946</v>
      </c>
      <c r="H31" s="70">
        <f>LN(Fugacity_iC7!C28*100000)</f>
        <v>3.4011946187861688</v>
      </c>
      <c r="I31" s="70">
        <f>LN(Fugacity_iC7!D28*100000)</f>
        <v>4.6051609763940782</v>
      </c>
      <c r="J31" s="70">
        <f>LN(Fugacity_iC7!E28*100000)</f>
        <v>5.7037548458107512</v>
      </c>
      <c r="K31" s="70">
        <f>LN(Fugacity_iC7!F28*100000)</f>
        <v>6.9076631820908556</v>
      </c>
      <c r="L31" s="70">
        <f>LN(Fugacity_iC7!G28*100000)</f>
        <v>8.0060912706345473</v>
      </c>
      <c r="M31" s="70">
        <f>LN(Fugacity_iC7!H28*100000)</f>
        <v>9.2094193079055433</v>
      </c>
      <c r="N31" s="70">
        <f>LN(Fugacity_iC7!I28*100000)</f>
        <v>10.306188833216762</v>
      </c>
      <c r="O31" s="70">
        <f>LN(Fugacity_iC7!J28*100000)</f>
        <v>11.503705265905843</v>
      </c>
      <c r="P31" s="70">
        <f>LN(Fugacity_iC7!K28*100000)</f>
        <v>12.583812597356719</v>
      </c>
      <c r="Q31" s="70">
        <f>LN(Fugacity_iC7!L28*100000)</f>
        <v>13.722309542122808</v>
      </c>
      <c r="R31" s="70">
        <f>LN(Fugacity_iC7!M28*100000)</f>
        <v>14.627164864209053</v>
      </c>
      <c r="S31" s="49" t="s">
        <v>11</v>
      </c>
      <c r="T31" s="70">
        <f t="shared" si="57"/>
        <v>1.9726624363316925</v>
      </c>
      <c r="U31" s="70">
        <f t="shared" si="58"/>
        <v>1.972662237310788</v>
      </c>
      <c r="V31" s="70">
        <f t="shared" si="59"/>
        <v>1.9726615407353225</v>
      </c>
      <c r="W31" s="70">
        <f t="shared" si="60"/>
        <v>1.9726595504999851</v>
      </c>
      <c r="X31" s="70">
        <f t="shared" si="61"/>
        <v>1.9726525844460479</v>
      </c>
      <c r="Y31" s="70">
        <f t="shared" si="62"/>
        <v>1.9726326794609199</v>
      </c>
      <c r="Z31" s="70">
        <f t="shared" si="63"/>
        <v>1.9725629889627943</v>
      </c>
      <c r="AA31" s="70">
        <f t="shared" si="64"/>
        <v>1.9723636751333549</v>
      </c>
      <c r="AB31" s="70">
        <f t="shared" si="65"/>
        <v>1.9716637437457709</v>
      </c>
      <c r="AC31" s="70">
        <f t="shared" si="66"/>
        <v>1.969643373748782</v>
      </c>
      <c r="AD31" s="70">
        <f t="shared" si="67"/>
        <v>1.9623077105202946</v>
      </c>
      <c r="AE31" s="70">
        <f t="shared" si="68"/>
        <v>1.9383098659774169</v>
      </c>
      <c r="AF31" s="49" t="s">
        <v>11</v>
      </c>
      <c r="AG31" s="70">
        <f t="shared" si="69"/>
        <v>0.28194082745132937</v>
      </c>
      <c r="AH31" s="70">
        <f t="shared" si="70"/>
        <v>0.28194083035325784</v>
      </c>
      <c r="AI31" s="70">
        <f t="shared" si="71"/>
        <v>0.28194084051007229</v>
      </c>
      <c r="AJ31" s="70">
        <f t="shared" si="72"/>
        <v>0.28194086953009501</v>
      </c>
      <c r="AK31" s="70">
        <f t="shared" si="73"/>
        <v>0.28194097110661459</v>
      </c>
      <c r="AL31" s="70">
        <f t="shared" si="74"/>
        <v>0.28194126138047604</v>
      </c>
      <c r="AM31" s="70">
        <f t="shared" si="75"/>
        <v>0.28194227798397292</v>
      </c>
      <c r="AN31" s="70">
        <f t="shared" si="76"/>
        <v>0.28194518810935976</v>
      </c>
      <c r="AO31" s="70">
        <f t="shared" si="77"/>
        <v>0.28195543884017055</v>
      </c>
      <c r="AP31" s="70">
        <f t="shared" si="78"/>
        <v>0.2819853024620263</v>
      </c>
      <c r="AQ31" s="70">
        <f t="shared" si="79"/>
        <v>0.2820972427172172</v>
      </c>
      <c r="AR31" s="70">
        <f t="shared" si="80"/>
        <v>0.28250502600261462</v>
      </c>
    </row>
    <row r="32" spans="1:45" x14ac:dyDescent="0.35">
      <c r="A32" s="49" t="s">
        <v>12</v>
      </c>
      <c r="B32" s="72">
        <v>-230.95680000000002</v>
      </c>
      <c r="C32" s="72">
        <v>-159.07568000000001</v>
      </c>
      <c r="D32" s="72">
        <f t="shared" si="55"/>
        <v>8593.9306799999995</v>
      </c>
      <c r="E32" s="72">
        <f t="shared" si="26"/>
        <v>-8824.8874799999994</v>
      </c>
      <c r="F32" s="72">
        <f t="shared" si="56"/>
        <v>1769.0817656964152</v>
      </c>
      <c r="G32" s="70">
        <f>LN(Fugacity_iC7!B29*100000)</f>
        <v>2.3025841624697927</v>
      </c>
      <c r="H32" s="70">
        <f>LN(Fugacity_iC7!C29*100000)</f>
        <v>3.4011945900886822</v>
      </c>
      <c r="I32" s="70">
        <f>LN(Fugacity_iC7!D29*100000)</f>
        <v>4.6051608807348536</v>
      </c>
      <c r="J32" s="70">
        <f>LN(Fugacity_iC7!E29*100000)</f>
        <v>5.7037545588250813</v>
      </c>
      <c r="K32" s="70">
        <f>LN(Fugacity_iC7!F29*100000)</f>
        <v>6.9076622253786244</v>
      </c>
      <c r="L32" s="70">
        <f>LN(Fugacity_iC7!G29*100000)</f>
        <v>8.0060883996976866</v>
      </c>
      <c r="M32" s="70">
        <f>LN(Fugacity_iC7!H29*100000)</f>
        <v>9.2094097287708667</v>
      </c>
      <c r="N32" s="70">
        <f>LN(Fugacity_iC7!I29*100000)</f>
        <v>10.306160015459035</v>
      </c>
      <c r="O32" s="70">
        <f>LN(Fugacity_iC7!J29*100000)</f>
        <v>11.503608259303787</v>
      </c>
      <c r="P32" s="70">
        <f>LN(Fugacity_iC7!K29*100000)</f>
        <v>12.583513190873214</v>
      </c>
      <c r="Q32" s="70">
        <f>LN(Fugacity_iC7!L29*100000)</f>
        <v>13.721201807635635</v>
      </c>
      <c r="R32" s="70">
        <f>LN(Fugacity_iC7!M29*100000)</f>
        <v>14.62241049693681</v>
      </c>
      <c r="S32" s="49" t="s">
        <v>12</v>
      </c>
      <c r="T32" s="70">
        <f t="shared" si="57"/>
        <v>0.52422495857128437</v>
      </c>
      <c r="U32" s="70">
        <f t="shared" si="58"/>
        <v>0.5242249157118023</v>
      </c>
      <c r="V32" s="70">
        <f t="shared" si="59"/>
        <v>0.52422476570342957</v>
      </c>
      <c r="W32" s="70">
        <f t="shared" si="60"/>
        <v>0.52422433710648619</v>
      </c>
      <c r="X32" s="70">
        <f t="shared" si="61"/>
        <v>0.5242228369985884</v>
      </c>
      <c r="Y32" s="70">
        <f t="shared" si="62"/>
        <v>0.52421855081663193</v>
      </c>
      <c r="Z32" s="70">
        <f t="shared" si="63"/>
        <v>0.52420354731930419</v>
      </c>
      <c r="AA32" s="70">
        <f t="shared" si="64"/>
        <v>0.52416066421355045</v>
      </c>
      <c r="AB32" s="70">
        <f t="shared" si="65"/>
        <v>0.52401038611114925</v>
      </c>
      <c r="AC32" s="70">
        <f t="shared" si="66"/>
        <v>0.52357939271501674</v>
      </c>
      <c r="AD32" s="70">
        <f t="shared" si="67"/>
        <v>0.52205121208178229</v>
      </c>
      <c r="AE32" s="70">
        <f t="shared" si="68"/>
        <v>0.51755071977877731</v>
      </c>
      <c r="AF32" s="49" t="s">
        <v>12</v>
      </c>
      <c r="AG32" s="70">
        <f t="shared" si="69"/>
        <v>7.4924333666064158E-2</v>
      </c>
      <c r="AH32" s="70">
        <f t="shared" si="70"/>
        <v>7.4924335870665604E-2</v>
      </c>
      <c r="AI32" s="70">
        <f t="shared" si="71"/>
        <v>7.4924343586851253E-2</v>
      </c>
      <c r="AJ32" s="70">
        <f t="shared" si="72"/>
        <v>7.4924365633785767E-2</v>
      </c>
      <c r="AK32" s="70">
        <f t="shared" si="73"/>
        <v>7.4924442806106731E-2</v>
      </c>
      <c r="AL32" s="70">
        <f t="shared" si="74"/>
        <v>7.492466336747336E-2</v>
      </c>
      <c r="AM32" s="70">
        <f t="shared" si="75"/>
        <v>7.4925436138390214E-2</v>
      </c>
      <c r="AN32" s="70">
        <f t="shared" si="76"/>
        <v>7.4927650987703612E-2</v>
      </c>
      <c r="AO32" s="70">
        <f t="shared" si="77"/>
        <v>7.493548473538654E-2</v>
      </c>
      <c r="AP32" s="70">
        <f t="shared" si="78"/>
        <v>7.495859168486152E-2</v>
      </c>
      <c r="AQ32" s="70">
        <f t="shared" si="79"/>
        <v>7.5048987829948635E-2</v>
      </c>
      <c r="AR32" s="70">
        <f t="shared" si="80"/>
        <v>7.5432046297224428E-2</v>
      </c>
    </row>
    <row r="33" spans="1:45" x14ac:dyDescent="0.35">
      <c r="A33" s="49" t="s">
        <v>13</v>
      </c>
      <c r="B33" s="72">
        <v>-244.26192</v>
      </c>
      <c r="C33" s="72">
        <v>-147.27680000000001</v>
      </c>
      <c r="D33" s="72">
        <f t="shared" si="55"/>
        <v>8582.1317999999992</v>
      </c>
      <c r="E33" s="72">
        <f t="shared" si="26"/>
        <v>-8826.39372</v>
      </c>
      <c r="F33" s="72">
        <f t="shared" si="56"/>
        <v>1769.3837142169837</v>
      </c>
      <c r="G33" s="70">
        <f>LN(Fugacity_iC7!B30*100000)</f>
        <v>2.3025842358793165</v>
      </c>
      <c r="H33" s="70">
        <f>LN(Fugacity_iC7!C30*100000)</f>
        <v>3.4011948103175493</v>
      </c>
      <c r="I33" s="70">
        <f>LN(Fugacity_iC7!D30*100000)</f>
        <v>4.6051616148345484</v>
      </c>
      <c r="J33" s="70">
        <f>LN(Fugacity_iC7!E30*100000)</f>
        <v>5.7037567611538984</v>
      </c>
      <c r="K33" s="70">
        <f>LN(Fugacity_iC7!F30*100000)</f>
        <v>6.9076695668215944</v>
      </c>
      <c r="L33" s="70">
        <f>LN(Fugacity_iC7!G30*100000)</f>
        <v>8.006110427000964</v>
      </c>
      <c r="M33" s="70">
        <f>LN(Fugacity_iC7!H30*100000)</f>
        <v>9.2094831878476118</v>
      </c>
      <c r="N33" s="70">
        <f>LN(Fugacity_iC7!I30*100000)</f>
        <v>10.306380691208656</v>
      </c>
      <c r="O33" s="70">
        <f>LN(Fugacity_iC7!J30*100000)</f>
        <v>11.504347359796412</v>
      </c>
      <c r="P33" s="70">
        <f>LN(Fugacity_iC7!K30*100000)</f>
        <v>12.585761466223891</v>
      </c>
      <c r="Q33" s="70">
        <f>LN(Fugacity_iC7!L30*100000)</f>
        <v>13.729094317087588</v>
      </c>
      <c r="R33" s="70">
        <f>LN(Fugacity_iC7!M30*100000)</f>
        <v>14.650845364695263</v>
      </c>
      <c r="S33" s="49" t="s">
        <v>13</v>
      </c>
      <c r="T33" s="70">
        <f t="shared" si="57"/>
        <v>0.70900980062513641</v>
      </c>
      <c r="U33" s="70">
        <f t="shared" si="58"/>
        <v>0.70900963856171406</v>
      </c>
      <c r="V33" s="70">
        <f t="shared" si="59"/>
        <v>0.70900907133752278</v>
      </c>
      <c r="W33" s="70">
        <f t="shared" si="60"/>
        <v>0.70900745067803173</v>
      </c>
      <c r="X33" s="70">
        <f t="shared" si="61"/>
        <v>0.70900177814873488</v>
      </c>
      <c r="Y33" s="70">
        <f t="shared" si="62"/>
        <v>0.70898556902672139</v>
      </c>
      <c r="Z33" s="70">
        <f t="shared" si="63"/>
        <v>0.70892881496572824</v>
      </c>
      <c r="AA33" s="70">
        <f t="shared" si="64"/>
        <v>0.70876647026340533</v>
      </c>
      <c r="AB33" s="70">
        <f t="shared" si="65"/>
        <v>0.70819602371278789</v>
      </c>
      <c r="AC33" s="70">
        <f t="shared" si="66"/>
        <v>0.70654643230389258</v>
      </c>
      <c r="AD33" s="70">
        <f t="shared" si="67"/>
        <v>0.70051914902198908</v>
      </c>
      <c r="AE33" s="70">
        <f t="shared" si="68"/>
        <v>0.68035939620483377</v>
      </c>
      <c r="AF33" s="49" t="s">
        <v>13</v>
      </c>
      <c r="AG33" s="70">
        <f t="shared" si="69"/>
        <v>0.10133452443646629</v>
      </c>
      <c r="AH33" s="70">
        <f t="shared" si="70"/>
        <v>0.10133451254030333</v>
      </c>
      <c r="AI33" s="70">
        <f t="shared" si="71"/>
        <v>0.10133447090353548</v>
      </c>
      <c r="AJ33" s="70">
        <f t="shared" si="72"/>
        <v>0.10133435193965148</v>
      </c>
      <c r="AK33" s="70">
        <f t="shared" si="73"/>
        <v>0.10133393554633695</v>
      </c>
      <c r="AL33" s="70">
        <f t="shared" si="74"/>
        <v>0.10133274568206731</v>
      </c>
      <c r="AM33" s="70">
        <f t="shared" si="75"/>
        <v>0.10132857918266754</v>
      </c>
      <c r="AN33" s="70">
        <f t="shared" si="76"/>
        <v>0.10131665792846833</v>
      </c>
      <c r="AO33" s="70">
        <f t="shared" si="77"/>
        <v>0.1012747337289121</v>
      </c>
      <c r="AP33" s="70">
        <f t="shared" si="78"/>
        <v>0.1011531894921046</v>
      </c>
      <c r="AQ33" s="70">
        <f t="shared" si="79"/>
        <v>0.10070516430744601</v>
      </c>
      <c r="AR33" s="70">
        <f t="shared" si="80"/>
        <v>9.9161105398928556E-2</v>
      </c>
    </row>
    <row r="34" spans="1:45" x14ac:dyDescent="0.35">
      <c r="A34" s="49" t="s">
        <v>14</v>
      </c>
      <c r="B34" s="72">
        <v>-233.96928000000003</v>
      </c>
      <c r="C34" s="72">
        <v>-155.68664000000001</v>
      </c>
      <c r="D34" s="72">
        <f t="shared" si="55"/>
        <v>8590.5416399999995</v>
      </c>
      <c r="E34" s="72">
        <f t="shared" si="26"/>
        <v>-8824.5109199999988</v>
      </c>
      <c r="F34" s="72">
        <f t="shared" si="56"/>
        <v>1769.0062785662733</v>
      </c>
      <c r="G34" s="70">
        <f>LN(Fugacity_iC7!B31*100000)</f>
        <v>2.3025841853778517</v>
      </c>
      <c r="H34" s="70">
        <f>LN(Fugacity_iC7!C31*100000)</f>
        <v>3.4011946588129218</v>
      </c>
      <c r="I34" s="70">
        <f>LN(Fugacity_iC7!D31*100000)</f>
        <v>4.6051611098163772</v>
      </c>
      <c r="J34" s="70">
        <f>LN(Fugacity_iC7!E31*100000)</f>
        <v>5.7037552460758798</v>
      </c>
      <c r="K34" s="70">
        <f>LN(Fugacity_iC7!F31*100000)</f>
        <v>6.9076645162873076</v>
      </c>
      <c r="L34" s="70">
        <f>LN(Fugacity_iC7!G31*100000)</f>
        <v>8.0060952730469257</v>
      </c>
      <c r="M34" s="70">
        <f>LN(Fugacity_iC7!H31*100000)</f>
        <v>9.2094326472120311</v>
      </c>
      <c r="N34" s="70">
        <f>LN(Fugacity_iC7!I31*100000)</f>
        <v>10.306228833323209</v>
      </c>
      <c r="O34" s="70">
        <f>LN(Fugacity_iC7!J31*100000)</f>
        <v>11.503838388355179</v>
      </c>
      <c r="P34" s="70">
        <f>LN(Fugacity_iC7!K31*100000)</f>
        <v>12.584210061331342</v>
      </c>
      <c r="Q34" s="70">
        <f>LN(Fugacity_iC7!L31*100000)</f>
        <v>13.723607856879438</v>
      </c>
      <c r="R34" s="70">
        <f>LN(Fugacity_iC7!M31*100000)</f>
        <v>14.630607451959355</v>
      </c>
      <c r="S34" s="49" t="s">
        <v>14</v>
      </c>
      <c r="T34" s="70">
        <f t="shared" si="57"/>
        <v>0.48610942330652029</v>
      </c>
      <c r="U34" s="70">
        <f t="shared" si="58"/>
        <v>0.48610936129160598</v>
      </c>
      <c r="V34" s="70">
        <f t="shared" si="59"/>
        <v>0.48610914423895352</v>
      </c>
      <c r="W34" s="70">
        <f t="shared" si="60"/>
        <v>0.48610852408463051</v>
      </c>
      <c r="X34" s="70">
        <f t="shared" si="61"/>
        <v>0.48610635349912523</v>
      </c>
      <c r="Y34" s="70">
        <f t="shared" si="62"/>
        <v>0.48610015143727753</v>
      </c>
      <c r="Z34" s="70">
        <f t="shared" si="63"/>
        <v>0.48607843967907499</v>
      </c>
      <c r="AA34" s="70">
        <f t="shared" si="64"/>
        <v>0.4860163670611154</v>
      </c>
      <c r="AB34" s="70">
        <f t="shared" si="65"/>
        <v>0.48579865394043092</v>
      </c>
      <c r="AC34" s="70">
        <f t="shared" si="66"/>
        <v>0.4851725863282183</v>
      </c>
      <c r="AD34" s="70">
        <f t="shared" si="67"/>
        <v>0.48293038417469281</v>
      </c>
      <c r="AE34" s="70">
        <f t="shared" si="68"/>
        <v>0.47600266093092014</v>
      </c>
      <c r="AF34" s="49" t="s">
        <v>14</v>
      </c>
      <c r="AG34" s="70">
        <f t="shared" si="69"/>
        <v>6.9476708490374461E-2</v>
      </c>
      <c r="AH34" s="70">
        <f t="shared" si="70"/>
        <v>6.9476707351525516E-2</v>
      </c>
      <c r="AI34" s="70">
        <f t="shared" si="71"/>
        <v>6.9476703365583301E-2</v>
      </c>
      <c r="AJ34" s="70">
        <f t="shared" si="72"/>
        <v>6.9476691977424357E-2</v>
      </c>
      <c r="AK34" s="70">
        <f t="shared" si="73"/>
        <v>6.9476652121754814E-2</v>
      </c>
      <c r="AL34" s="70">
        <f t="shared" si="74"/>
        <v>6.9476538273166938E-2</v>
      </c>
      <c r="AM34" s="70">
        <f t="shared" si="75"/>
        <v>6.9476140092273875E-2</v>
      </c>
      <c r="AN34" s="70">
        <f t="shared" si="76"/>
        <v>6.9475004920686853E-2</v>
      </c>
      <c r="AO34" s="70">
        <f t="shared" si="77"/>
        <v>6.9471061226452177E-2</v>
      </c>
      <c r="AP34" s="70">
        <f t="shared" si="78"/>
        <v>6.9460055726563122E-2</v>
      </c>
      <c r="AQ34" s="70">
        <f t="shared" si="79"/>
        <v>6.9425059622237217E-2</v>
      </c>
      <c r="AR34" s="70">
        <f t="shared" si="80"/>
        <v>6.9376494679189785E-2</v>
      </c>
    </row>
    <row r="35" spans="1:45" x14ac:dyDescent="0.35">
      <c r="A35" s="49" t="s">
        <v>15</v>
      </c>
      <c r="B35" s="72">
        <v>-234.22032000000002</v>
      </c>
      <c r="C35" s="72">
        <v>-153.30176</v>
      </c>
      <c r="D35" s="72">
        <f t="shared" si="55"/>
        <v>8588.1567599999998</v>
      </c>
      <c r="E35" s="72">
        <f t="shared" si="26"/>
        <v>-8822.3770800000002</v>
      </c>
      <c r="F35" s="72">
        <f t="shared" si="56"/>
        <v>1768.5785181621361</v>
      </c>
      <c r="G35" s="70">
        <f>LN(Fugacity_iC7!B32*100000)</f>
        <v>2.30258423414387</v>
      </c>
      <c r="H35" s="70">
        <f>LN(Fugacity_iC7!C32*100000)</f>
        <v>3.401194805111226</v>
      </c>
      <c r="I35" s="70">
        <f>LN(Fugacity_iC7!D32*100000)</f>
        <v>4.6051615974803237</v>
      </c>
      <c r="J35" s="70">
        <f>LN(Fugacity_iC7!E32*100000)</f>
        <v>5.7037567090928185</v>
      </c>
      <c r="K35" s="70">
        <f>LN(Fugacity_iC7!F32*100000)</f>
        <v>6.907669393303264</v>
      </c>
      <c r="L35" s="70">
        <f>LN(Fugacity_iC7!G32*100000)</f>
        <v>8.006109906605424</v>
      </c>
      <c r="M35" s="70">
        <f>LN(Fugacity_iC7!H32*100000)</f>
        <v>9.2094814550581372</v>
      </c>
      <c r="N35" s="70">
        <f>LN(Fugacity_iC7!I32*100000)</f>
        <v>10.306375508855641</v>
      </c>
      <c r="O35" s="70">
        <f>LN(Fugacity_iC7!J32*100000)</f>
        <v>11.504330274205476</v>
      </c>
      <c r="P35" s="70">
        <f>LN(Fugacity_iC7!K32*100000)</f>
        <v>12.585711884155556</v>
      </c>
      <c r="Q35" s="70">
        <f>LN(Fugacity_iC7!L32*100000)</f>
        <v>13.72895104780623</v>
      </c>
      <c r="R35" s="70">
        <f>LN(Fugacity_iC7!M32*100000)</f>
        <v>14.650703768035751</v>
      </c>
      <c r="S35" s="49" t="s">
        <v>15</v>
      </c>
      <c r="T35" s="70">
        <f t="shared" si="57"/>
        <v>0.31692758094195511</v>
      </c>
      <c r="U35" s="70">
        <f t="shared" si="58"/>
        <v>0.316927509599576</v>
      </c>
      <c r="V35" s="70">
        <f t="shared" si="59"/>
        <v>0.3169272599002026</v>
      </c>
      <c r="W35" s="70">
        <f t="shared" si="60"/>
        <v>0.31692654646446505</v>
      </c>
      <c r="X35" s="70">
        <f t="shared" si="61"/>
        <v>0.31692404933486246</v>
      </c>
      <c r="Y35" s="70">
        <f t="shared" si="62"/>
        <v>0.31691691378273967</v>
      </c>
      <c r="Z35" s="70">
        <f t="shared" si="63"/>
        <v>0.31689192888592299</v>
      </c>
      <c r="AA35" s="70">
        <f t="shared" si="64"/>
        <v>0.31682045352295624</v>
      </c>
      <c r="AB35" s="70">
        <f t="shared" si="65"/>
        <v>0.31656923060930253</v>
      </c>
      <c r="AC35" s="70">
        <f t="shared" si="66"/>
        <v>0.31584211377621108</v>
      </c>
      <c r="AD35" s="70">
        <f t="shared" si="67"/>
        <v>0.3131771221833381</v>
      </c>
      <c r="AE35" s="70">
        <f t="shared" si="68"/>
        <v>0.30416390709810909</v>
      </c>
      <c r="AF35" s="49" t="s">
        <v>15</v>
      </c>
      <c r="AG35" s="70">
        <f t="shared" si="69"/>
        <v>4.5296561016838086E-2</v>
      </c>
      <c r="AH35" s="70">
        <f t="shared" si="70"/>
        <v>4.5296555856468662E-2</v>
      </c>
      <c r="AI35" s="70">
        <f t="shared" si="71"/>
        <v>4.5296537795079479E-2</v>
      </c>
      <c r="AJ35" s="70">
        <f t="shared" si="72"/>
        <v>4.5296486190287505E-2</v>
      </c>
      <c r="AK35" s="70">
        <f t="shared" si="73"/>
        <v>4.5296305563913439E-2</v>
      </c>
      <c r="AL35" s="70">
        <f t="shared" si="74"/>
        <v>4.5295789406232113E-2</v>
      </c>
      <c r="AM35" s="70">
        <f t="shared" si="75"/>
        <v>4.5293981892974407E-2</v>
      </c>
      <c r="AN35" s="70">
        <f t="shared" si="76"/>
        <v>4.5288809306114952E-2</v>
      </c>
      <c r="AO35" s="70">
        <f t="shared" si="77"/>
        <v>4.5270607943607932E-2</v>
      </c>
      <c r="AP35" s="70">
        <f t="shared" si="78"/>
        <v>4.5217746100868567E-2</v>
      </c>
      <c r="AQ35" s="70">
        <f t="shared" si="79"/>
        <v>4.5021686546096368E-2</v>
      </c>
      <c r="AR35" s="70">
        <f t="shared" si="80"/>
        <v>4.4331318739110878E-2</v>
      </c>
    </row>
    <row r="36" spans="1:45" x14ac:dyDescent="0.35">
      <c r="A36" s="49" t="s">
        <v>16</v>
      </c>
      <c r="B36" s="72">
        <v>-239.7432</v>
      </c>
      <c r="C36" s="72">
        <v>-145.77056000000002</v>
      </c>
      <c r="D36" s="72">
        <f t="shared" si="55"/>
        <v>8580.6255600000004</v>
      </c>
      <c r="E36" s="72">
        <f t="shared" si="26"/>
        <v>-8820.3687600000012</v>
      </c>
      <c r="F36" s="72">
        <f t="shared" si="56"/>
        <v>1768.1759201347129</v>
      </c>
      <c r="G36" s="70">
        <f>LN(Fugacity_iC7!B33*100000)</f>
        <v>2.3025841972776524</v>
      </c>
      <c r="H36" s="70">
        <f>LN(Fugacity_iC7!C33*100000)</f>
        <v>3.401194694512335</v>
      </c>
      <c r="I36" s="70">
        <f>LN(Fugacity_iC7!D33*100000)</f>
        <v>4.6051612288145689</v>
      </c>
      <c r="J36" s="70">
        <f>LN(Fugacity_iC7!E33*100000)</f>
        <v>5.7037556030716701</v>
      </c>
      <c r="K36" s="70">
        <f>LN(Fugacity_iC7!F33*100000)</f>
        <v>6.9076657062874407</v>
      </c>
      <c r="L36" s="70">
        <f>LN(Fugacity_iC7!G33*100000)</f>
        <v>8.0060988431687434</v>
      </c>
      <c r="M36" s="70">
        <f>LN(Fugacity_iC7!H33*100000)</f>
        <v>9.2094445490353181</v>
      </c>
      <c r="N36" s="70">
        <f>LN(Fugacity_iC7!I33*100000)</f>
        <v>10.306264550958186</v>
      </c>
      <c r="O36" s="70">
        <f>LN(Fugacity_iC7!J33*100000)</f>
        <v>11.503957589740862</v>
      </c>
      <c r="P36" s="70">
        <f>LN(Fugacity_iC7!K33*100000)</f>
        <v>12.584568904992398</v>
      </c>
      <c r="Q36" s="70">
        <f>LN(Fugacity_iC7!L33*100000)</f>
        <v>13.724819082836648</v>
      </c>
      <c r="R36" s="70">
        <f>LN(Fugacity_iC7!M33*100000)</f>
        <v>14.63436674090849</v>
      </c>
      <c r="S36" s="49" t="s">
        <v>16</v>
      </c>
      <c r="T36" s="70">
        <f t="shared" si="57"/>
        <v>0.21189170229829102</v>
      </c>
      <c r="U36" s="70">
        <f t="shared" si="58"/>
        <v>0.21189167022348332</v>
      </c>
      <c r="V36" s="70">
        <f t="shared" si="59"/>
        <v>0.21189155796144174</v>
      </c>
      <c r="W36" s="70">
        <f t="shared" si="60"/>
        <v>0.21189123721092123</v>
      </c>
      <c r="X36" s="70">
        <f t="shared" si="61"/>
        <v>0.21189011456272772</v>
      </c>
      <c r="Y36" s="70">
        <f t="shared" si="62"/>
        <v>0.2118869068132509</v>
      </c>
      <c r="Z36" s="70">
        <f t="shared" si="63"/>
        <v>0.21187567755092729</v>
      </c>
      <c r="AA36" s="70">
        <f t="shared" si="64"/>
        <v>0.21184357556523825</v>
      </c>
      <c r="AB36" s="70">
        <f t="shared" si="65"/>
        <v>0.2117310024889075</v>
      </c>
      <c r="AC36" s="70">
        <f t="shared" si="66"/>
        <v>0.21140746827671028</v>
      </c>
      <c r="AD36" s="70">
        <f t="shared" si="67"/>
        <v>0.21025116788951068</v>
      </c>
      <c r="AE36" s="70">
        <f t="shared" si="68"/>
        <v>0.20670770120867532</v>
      </c>
      <c r="AF36" s="49" t="s">
        <v>16</v>
      </c>
      <c r="AG36" s="70">
        <f t="shared" si="69"/>
        <v>3.028441195805576E-2</v>
      </c>
      <c r="AH36" s="70">
        <f t="shared" si="70"/>
        <v>3.0284410740882214E-2</v>
      </c>
      <c r="AI36" s="70">
        <f t="shared" si="71"/>
        <v>3.0284406480783715E-2</v>
      </c>
      <c r="AJ36" s="70">
        <f t="shared" si="72"/>
        <v>3.0284394309151322E-2</v>
      </c>
      <c r="AK36" s="70">
        <f t="shared" si="73"/>
        <v>3.0284351709342346E-2</v>
      </c>
      <c r="AL36" s="70">
        <f t="shared" si="74"/>
        <v>3.0284230003358236E-2</v>
      </c>
      <c r="AM36" s="70">
        <f t="shared" si="75"/>
        <v>3.0283804123039278E-2</v>
      </c>
      <c r="AN36" s="70">
        <f t="shared" si="76"/>
        <v>3.0282588102552709E-2</v>
      </c>
      <c r="AO36" s="70">
        <f t="shared" si="77"/>
        <v>3.0278341280148221E-2</v>
      </c>
      <c r="AP36" s="70">
        <f t="shared" si="78"/>
        <v>3.026629067945313E-2</v>
      </c>
      <c r="AQ36" s="70">
        <f t="shared" si="79"/>
        <v>3.0225267128966043E-2</v>
      </c>
      <c r="AR36" s="70">
        <f t="shared" si="80"/>
        <v>3.0127259593476102E-2</v>
      </c>
    </row>
    <row r="37" spans="1:45" x14ac:dyDescent="0.35">
      <c r="A37" s="49" t="s">
        <v>17</v>
      </c>
      <c r="B37" s="72">
        <v>-226.18704000000002</v>
      </c>
      <c r="C37" s="72">
        <v>-156.56528</v>
      </c>
      <c r="D37" s="72">
        <f t="shared" si="55"/>
        <v>8591.4202800000003</v>
      </c>
      <c r="E37" s="72">
        <f t="shared" si="26"/>
        <v>-8817.607320000001</v>
      </c>
      <c r="F37" s="72">
        <f t="shared" si="56"/>
        <v>1767.6223478470051</v>
      </c>
      <c r="G37" s="70">
        <f>LN(Fugacity_iC7!B34*100000)</f>
        <v>2.3025842231011793</v>
      </c>
      <c r="H37" s="70">
        <f>LN(Fugacity_iC7!C34*100000)</f>
        <v>3.4011947719829969</v>
      </c>
      <c r="I37" s="70">
        <f>LN(Fugacity_iC7!D34*100000)</f>
        <v>4.6051614870510145</v>
      </c>
      <c r="J37" s="70">
        <f>LN(Fugacity_iC7!E34*100000)</f>
        <v>5.7037563777888343</v>
      </c>
      <c r="K37" s="70">
        <f>LN(Fugacity_iC7!F34*100000)</f>
        <v>6.9076682887692993</v>
      </c>
      <c r="L37" s="70">
        <f>LN(Fugacity_iC7!G34*100000)</f>
        <v>8.006106591397204</v>
      </c>
      <c r="M37" s="70">
        <f>LN(Fugacity_iC7!H34*100000)</f>
        <v>9.209470385605087</v>
      </c>
      <c r="N37" s="70">
        <f>LN(Fugacity_iC7!I34*100000)</f>
        <v>10.30634213922823</v>
      </c>
      <c r="O37" s="70">
        <f>LN(Fugacity_iC7!J34*100000)</f>
        <v>11.504217141880476</v>
      </c>
      <c r="P37" s="70">
        <f>LN(Fugacity_iC7!K34*100000)</f>
        <v>12.585355699303186</v>
      </c>
      <c r="Q37" s="70">
        <f>LN(Fugacity_iC7!L34*100000)</f>
        <v>13.727545885235411</v>
      </c>
      <c r="R37" s="70">
        <f>LN(Fugacity_iC7!M34*100000)</f>
        <v>14.643767347917585</v>
      </c>
      <c r="S37" s="49" t="s">
        <v>17</v>
      </c>
      <c r="T37" s="70">
        <f t="shared" si="57"/>
        <v>0.12181493811803636</v>
      </c>
      <c r="U37" s="70">
        <f t="shared" si="58"/>
        <v>0.12181491338708039</v>
      </c>
      <c r="V37" s="70">
        <f t="shared" si="59"/>
        <v>0.1218148268285299</v>
      </c>
      <c r="W37" s="70">
        <f t="shared" si="60"/>
        <v>0.12181457951662504</v>
      </c>
      <c r="X37" s="70">
        <f t="shared" si="61"/>
        <v>0.12181371390441685</v>
      </c>
      <c r="Y37" s="70">
        <f t="shared" si="62"/>
        <v>0.12181124055057517</v>
      </c>
      <c r="Z37" s="70">
        <f t="shared" si="63"/>
        <v>0.12180258175579442</v>
      </c>
      <c r="AA37" s="70">
        <f t="shared" si="64"/>
        <v>0.12177782467063282</v>
      </c>
      <c r="AB37" s="70">
        <f t="shared" si="65"/>
        <v>0.12169096690535552</v>
      </c>
      <c r="AC37" s="70">
        <f t="shared" si="66"/>
        <v>0.12144097211295445</v>
      </c>
      <c r="AD37" s="70">
        <f t="shared" si="67"/>
        <v>0.1205426658248575</v>
      </c>
      <c r="AE37" s="70">
        <f t="shared" si="68"/>
        <v>0.11772281422619597</v>
      </c>
      <c r="AF37" s="49" t="s">
        <v>17</v>
      </c>
      <c r="AG37" s="70">
        <f t="shared" si="69"/>
        <v>1.7410279537130494E-2</v>
      </c>
      <c r="AH37" s="70">
        <f t="shared" si="70"/>
        <v>1.7410277938195624E-2</v>
      </c>
      <c r="AI37" s="70">
        <f t="shared" si="71"/>
        <v>1.7410272341915511E-2</v>
      </c>
      <c r="AJ37" s="70">
        <f t="shared" si="72"/>
        <v>1.741025635247364E-2</v>
      </c>
      <c r="AK37" s="70">
        <f t="shared" si="73"/>
        <v>1.7410200388609749E-2</v>
      </c>
      <c r="AL37" s="70">
        <f t="shared" si="74"/>
        <v>1.7410040484848482E-2</v>
      </c>
      <c r="AM37" s="70">
        <f t="shared" si="75"/>
        <v>1.7409480739885012E-2</v>
      </c>
      <c r="AN37" s="70">
        <f t="shared" si="76"/>
        <v>1.7407880766202397E-2</v>
      </c>
      <c r="AO37" s="70">
        <f t="shared" si="77"/>
        <v>1.7402272616475294E-2</v>
      </c>
      <c r="AP37" s="70">
        <f t="shared" si="78"/>
        <v>1.7386177472004473E-2</v>
      </c>
      <c r="AQ37" s="70">
        <f t="shared" si="79"/>
        <v>1.732896093546871E-2</v>
      </c>
      <c r="AR37" s="70">
        <f t="shared" si="80"/>
        <v>1.715787928330131E-2</v>
      </c>
    </row>
    <row r="38" spans="1:45" x14ac:dyDescent="0.35">
      <c r="A38" s="72"/>
      <c r="B38" s="72"/>
      <c r="C38" s="72"/>
      <c r="D38" s="72"/>
      <c r="E38" s="72"/>
      <c r="F38" s="72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2"/>
      <c r="T38" s="70">
        <f>SUM(T29:T37)</f>
        <v>6.996725001355923</v>
      </c>
      <c r="U38" s="70">
        <f t="shared" ref="U38:AE38" si="81">SUM(U29:U37)</f>
        <v>6.9967242234448284</v>
      </c>
      <c r="V38" s="70">
        <f t="shared" si="81"/>
        <v>6.9967215007463572</v>
      </c>
      <c r="W38" s="70">
        <f t="shared" si="81"/>
        <v>6.9967137215252828</v>
      </c>
      <c r="X38" s="70">
        <f t="shared" si="81"/>
        <v>6.9966864932876289</v>
      </c>
      <c r="Y38" s="70">
        <f t="shared" si="81"/>
        <v>6.9966086900593023</v>
      </c>
      <c r="Z38" s="70">
        <f t="shared" si="81"/>
        <v>6.996336282261737</v>
      </c>
      <c r="AA38" s="70">
        <f t="shared" si="81"/>
        <v>6.9955571448459066</v>
      </c>
      <c r="AB38" s="70">
        <f t="shared" si="81"/>
        <v>6.9928203969260174</v>
      </c>
      <c r="AC38" s="70">
        <f t="shared" si="81"/>
        <v>6.9849150170300991</v>
      </c>
      <c r="AD38" s="70">
        <f t="shared" si="81"/>
        <v>6.9561392788492133</v>
      </c>
      <c r="AE38" s="70">
        <f t="shared" si="81"/>
        <v>6.8611517940196851</v>
      </c>
      <c r="AF38" s="72"/>
      <c r="AG38" s="70">
        <f t="shared" si="69"/>
        <v>1</v>
      </c>
      <c r="AH38" s="70">
        <f t="shared" si="70"/>
        <v>1</v>
      </c>
      <c r="AI38" s="70">
        <f t="shared" si="71"/>
        <v>1</v>
      </c>
      <c r="AJ38" s="70">
        <f t="shared" si="72"/>
        <v>1</v>
      </c>
      <c r="AK38" s="70">
        <f t="shared" si="73"/>
        <v>1</v>
      </c>
      <c r="AL38" s="70">
        <f t="shared" si="74"/>
        <v>1</v>
      </c>
      <c r="AM38" s="70">
        <f t="shared" si="75"/>
        <v>1</v>
      </c>
      <c r="AN38" s="70">
        <f t="shared" si="76"/>
        <v>1</v>
      </c>
      <c r="AO38" s="70">
        <f t="shared" si="77"/>
        <v>1</v>
      </c>
      <c r="AP38" s="70">
        <f t="shared" si="78"/>
        <v>1</v>
      </c>
      <c r="AQ38" s="70">
        <f t="shared" si="79"/>
        <v>1</v>
      </c>
      <c r="AR38" s="70">
        <f t="shared" si="80"/>
        <v>1</v>
      </c>
      <c r="AS38" s="72"/>
    </row>
    <row r="39" spans="1:45" x14ac:dyDescent="0.35">
      <c r="A39" s="72"/>
      <c r="B39" s="91">
        <v>700</v>
      </c>
      <c r="C39" s="91">
        <v>0</v>
      </c>
      <c r="D39" s="91">
        <v>0</v>
      </c>
      <c r="E39" s="91">
        <v>700</v>
      </c>
      <c r="F39" s="91">
        <v>700</v>
      </c>
      <c r="G39" s="73">
        <v>10</v>
      </c>
      <c r="H39" s="73">
        <v>30</v>
      </c>
      <c r="I39" s="73">
        <v>100</v>
      </c>
      <c r="J39" s="73">
        <v>300</v>
      </c>
      <c r="K39" s="73">
        <v>1000</v>
      </c>
      <c r="L39" s="73">
        <v>3000</v>
      </c>
      <c r="M39" s="73">
        <v>10000</v>
      </c>
      <c r="N39" s="73">
        <v>30000</v>
      </c>
      <c r="O39" s="73">
        <v>100000</v>
      </c>
      <c r="P39" s="73">
        <v>300000</v>
      </c>
      <c r="Q39" s="73">
        <v>1000000</v>
      </c>
      <c r="R39" s="73">
        <v>3000000</v>
      </c>
      <c r="S39" s="72"/>
      <c r="T39" s="73">
        <v>10</v>
      </c>
      <c r="U39" s="73">
        <v>30</v>
      </c>
      <c r="V39" s="73">
        <v>100</v>
      </c>
      <c r="W39" s="73">
        <v>300</v>
      </c>
      <c r="X39" s="73">
        <v>1000</v>
      </c>
      <c r="Y39" s="73">
        <v>3000</v>
      </c>
      <c r="Z39" s="73">
        <v>10000</v>
      </c>
      <c r="AA39" s="73">
        <v>30000</v>
      </c>
      <c r="AB39" s="73">
        <v>100000</v>
      </c>
      <c r="AC39" s="73">
        <v>300000</v>
      </c>
      <c r="AD39" s="73">
        <v>1000000</v>
      </c>
      <c r="AE39" s="73">
        <v>3000000</v>
      </c>
      <c r="AF39" s="72"/>
      <c r="AG39" s="73">
        <v>10</v>
      </c>
      <c r="AH39" s="73">
        <v>30</v>
      </c>
      <c r="AI39" s="73">
        <v>100</v>
      </c>
      <c r="AJ39" s="73">
        <v>300</v>
      </c>
      <c r="AK39" s="73">
        <v>1000</v>
      </c>
      <c r="AL39" s="73">
        <v>3000</v>
      </c>
      <c r="AM39" s="73">
        <v>10000</v>
      </c>
      <c r="AN39" s="73">
        <v>30000</v>
      </c>
      <c r="AO39" s="73">
        <v>100000</v>
      </c>
      <c r="AP39" s="73">
        <v>300000</v>
      </c>
      <c r="AQ39" s="73">
        <v>1000000</v>
      </c>
      <c r="AR39" s="73">
        <v>3000000</v>
      </c>
      <c r="AS39" s="72"/>
    </row>
    <row r="40" spans="1:45" x14ac:dyDescent="0.35">
      <c r="A40" s="49" t="s">
        <v>9</v>
      </c>
      <c r="B40" s="72">
        <v>-308.10975999999999</v>
      </c>
      <c r="C40" s="72">
        <v>-145.72872000000001</v>
      </c>
      <c r="D40" s="72">
        <f t="shared" ref="D40:D48" si="82">7*$B$4+16*$C$4-C40</f>
        <v>8580.5837199999987</v>
      </c>
      <c r="E40" s="72">
        <f t="shared" si="26"/>
        <v>-8888.6934799999981</v>
      </c>
      <c r="F40" s="72">
        <f t="shared" ref="F40:F48" si="83">-E40*1000/$F$3/$F$39</f>
        <v>1527.31940616516</v>
      </c>
      <c r="G40" s="70">
        <f>LN(Fugacity_iC7!B37*100000)</f>
        <v>2.3025845461952681</v>
      </c>
      <c r="H40" s="70">
        <f>LN(Fugacity_iC7!C37*100000)</f>
        <v>3.4011957412660765</v>
      </c>
      <c r="I40" s="70">
        <f>LN(Fugacity_iC7!D37*100000)</f>
        <v>4.6051647180041257</v>
      </c>
      <c r="J40" s="70">
        <f>LN(Fugacity_iC7!E37*100000)</f>
        <v>5.7037660707297038</v>
      </c>
      <c r="K40" s="70">
        <f>LN(Fugacity_iC7!F37*100000)</f>
        <v>6.9077005995234915</v>
      </c>
      <c r="L40" s="70">
        <f>LN(Fugacity_iC7!G37*100000)</f>
        <v>8.006203531815105</v>
      </c>
      <c r="M40" s="70">
        <f>LN(Fugacity_iC7!H37*100000)</f>
        <v>9.2097936155287812</v>
      </c>
      <c r="N40" s="70">
        <f>LN(Fugacity_iC7!I37*100000)</f>
        <v>10.307312646313008</v>
      </c>
      <c r="O40" s="70">
        <f>LN(Fugacity_iC7!J37*100000)</f>
        <v>11.507461753033754</v>
      </c>
      <c r="P40" s="70">
        <f>LN(Fugacity_iC7!K37*100000)</f>
        <v>12.595173072525686</v>
      </c>
      <c r="Q40" s="70">
        <f>LN(Fugacity_iC7!L37*100000)</f>
        <v>13.761300274535047</v>
      </c>
      <c r="R40" s="70">
        <f>LN(Fugacity_iC7!M37*100000)</f>
        <v>14.755343213426347</v>
      </c>
      <c r="S40" s="49" t="s">
        <v>9</v>
      </c>
      <c r="T40" s="70">
        <f>EXP(F40-$F$40+$G$40-G40)</f>
        <v>1</v>
      </c>
      <c r="U40" s="70">
        <f>EXP(F40-$F$40+$H$40-H40)</f>
        <v>1</v>
      </c>
      <c r="V40" s="70">
        <f>EXP(F40-$F$40+$I$40-I40)</f>
        <v>1</v>
      </c>
      <c r="W40" s="70">
        <f>EXP(F40-$F$40+$J$40-J40)</f>
        <v>1</v>
      </c>
      <c r="X40" s="70">
        <f>EXP(F40-$F$40+$K$40-K40)</f>
        <v>1</v>
      </c>
      <c r="Y40" s="70">
        <f>EXP(F40-$F$40+$L$40-L40)</f>
        <v>1</v>
      </c>
      <c r="Z40" s="70">
        <f>EXP(F40-$F$40+$M$40-M40)</f>
        <v>1</v>
      </c>
      <c r="AA40" s="70">
        <f>EXP(F40-$F$40+$N$40-N40)</f>
        <v>1</v>
      </c>
      <c r="AB40" s="70">
        <f>EXP(F40-$F$40+$O$40-O40)</f>
        <v>1</v>
      </c>
      <c r="AC40" s="70">
        <f>EXP(F40-$F$40+$P$40-P40)</f>
        <v>1</v>
      </c>
      <c r="AD40" s="70">
        <f>EXP(F40-$F$40+$Q$40-Q40)</f>
        <v>1</v>
      </c>
      <c r="AE40" s="70">
        <f>EXP(F40-$F$40+$R$40-R40)</f>
        <v>1</v>
      </c>
      <c r="AF40" s="49" t="s">
        <v>9</v>
      </c>
      <c r="AG40" s="70">
        <f>T40/$T$49</f>
        <v>0.16574603850517111</v>
      </c>
      <c r="AH40" s="70">
        <f>U40/$U$49</f>
        <v>0.16574604752051283</v>
      </c>
      <c r="AI40" s="70">
        <f>V40/$V$49</f>
        <v>0.16574607907421646</v>
      </c>
      <c r="AJ40" s="70">
        <f>W40/$W$49</f>
        <v>0.1657461692277116</v>
      </c>
      <c r="AK40" s="70">
        <f>X40/$X$49</f>
        <v>0.16574648476560924</v>
      </c>
      <c r="AL40" s="70">
        <f>Y40/$Y$49</f>
        <v>0.16574738630814345</v>
      </c>
      <c r="AM40" s="70">
        <f>Z40/$Z$49</f>
        <v>0.1657505417729635</v>
      </c>
      <c r="AN40" s="70">
        <f>AA40/$AA$49</f>
        <v>0.16575955794261765</v>
      </c>
      <c r="AO40" s="70">
        <f>AB40/$AB$49</f>
        <v>0.16579112064958468</v>
      </c>
      <c r="AP40" s="70">
        <f>AC40/$AC$49</f>
        <v>0.16588134227589366</v>
      </c>
      <c r="AQ40" s="70">
        <f>AD40/$AD$49</f>
        <v>0.1661971694229207</v>
      </c>
      <c r="AR40" s="70">
        <f>AE40/$AE$49</f>
        <v>0.16708329140789618</v>
      </c>
    </row>
    <row r="41" spans="1:45" x14ac:dyDescent="0.35">
      <c r="A41" s="49" t="s">
        <v>10</v>
      </c>
      <c r="B41" s="72">
        <v>-305.47384</v>
      </c>
      <c r="C41" s="72">
        <v>-150.24743999999998</v>
      </c>
      <c r="D41" s="72">
        <f t="shared" si="82"/>
        <v>8585.1024399999988</v>
      </c>
      <c r="E41" s="72">
        <f t="shared" si="26"/>
        <v>-8890.5762799999993</v>
      </c>
      <c r="F41" s="72">
        <f t="shared" si="83"/>
        <v>1527.6429224371971</v>
      </c>
      <c r="G41" s="70">
        <f>LN(Fugacity_iC7!B38*100000)</f>
        <v>2.3025845777472678</v>
      </c>
      <c r="H41" s="70">
        <f>LN(Fugacity_iC7!C38*100000)</f>
        <v>3.4011958359221075</v>
      </c>
      <c r="I41" s="70">
        <f>LN(Fugacity_iC7!D38*100000)</f>
        <v>4.6051650335246048</v>
      </c>
      <c r="J41" s="70">
        <f>LN(Fugacity_iC7!E38*100000)</f>
        <v>5.7037670172942905</v>
      </c>
      <c r="K41" s="70">
        <f>LN(Fugacity_iC7!F38*100000)</f>
        <v>6.9077037547755369</v>
      </c>
      <c r="L41" s="70">
        <f>LN(Fugacity_iC7!G38*100000)</f>
        <v>8.0062129978862835</v>
      </c>
      <c r="M41" s="70">
        <f>LN(Fugacity_iC7!H38*100000)</f>
        <v>9.2098251727739395</v>
      </c>
      <c r="N41" s="70">
        <f>LN(Fugacity_iC7!I38*100000)</f>
        <v>10.307407349521359</v>
      </c>
      <c r="O41" s="70">
        <f>LN(Fugacity_iC7!J38*100000)</f>
        <v>11.507777796637557</v>
      </c>
      <c r="P41" s="70">
        <f>LN(Fugacity_iC7!K38*100000)</f>
        <v>12.59612431599696</v>
      </c>
      <c r="Q41" s="70">
        <f>LN(Fugacity_iC7!L38*100000)</f>
        <v>13.764506023985922</v>
      </c>
      <c r="R41" s="70">
        <f>LN(Fugacity_iC7!M38*100000)</f>
        <v>14.765188972941434</v>
      </c>
      <c r="S41" s="49" t="s">
        <v>10</v>
      </c>
      <c r="T41" s="70">
        <f t="shared" ref="T41:T48" si="84">EXP(F41-$F$40+$G$40-G41)</f>
        <v>1.3819786000886016</v>
      </c>
      <c r="U41" s="70">
        <f t="shared" ref="U41:U48" si="85">EXP(F41-$F$40+$H$40-H41)</f>
        <v>1.3819785128801834</v>
      </c>
      <c r="V41" s="70">
        <f t="shared" ref="V41:V48" si="86">EXP(F41-$F$40+$I$40-I41)</f>
        <v>1.3819782076502956</v>
      </c>
      <c r="W41" s="70">
        <f t="shared" ref="W41:W48" si="87">EXP(F41-$F$40+$J$40-J41)</f>
        <v>1.381977335561366</v>
      </c>
      <c r="X41" s="70">
        <f t="shared" ref="X41:X48" si="88">EXP(F41-$F$40+$K$40-K41)</f>
        <v>1.3819742832087276</v>
      </c>
      <c r="Y41" s="70">
        <f t="shared" ref="Y41:Y48" si="89">EXP(F41-$F$40+$L$40-L41)</f>
        <v>1.3819655618464992</v>
      </c>
      <c r="Z41" s="70">
        <f t="shared" ref="Z41:Z48" si="90">EXP(F41-$F$40+$M$40-M41)</f>
        <v>1.3819350329420492</v>
      </c>
      <c r="AA41" s="70">
        <f t="shared" ref="AA41:AA48" si="91">EXP(F41-$F$40+$N$40-N41)</f>
        <v>1.381847772078439</v>
      </c>
      <c r="AB41" s="70">
        <f t="shared" ref="AB41:AB48" si="92">EXP(F41-$F$40+$O$40-O41)</f>
        <v>1.3815419471930619</v>
      </c>
      <c r="AC41" s="70">
        <f t="shared" ref="AC41:AC48" si="93">EXP(F41-$F$40+$P$40-P41)</f>
        <v>1.3806646705837891</v>
      </c>
      <c r="AD41" s="70">
        <f t="shared" ref="AD41:AD48" si="94">EXP(F41-$F$40+$Q$40-Q41)</f>
        <v>1.3775554600120052</v>
      </c>
      <c r="AE41" s="70">
        <f t="shared" ref="AE41:AE48" si="95">EXP(F41-$F$40+$R$40-R41)</f>
        <v>1.3684387788169363</v>
      </c>
      <c r="AF41" s="49" t="s">
        <v>10</v>
      </c>
      <c r="AG41" s="70">
        <f t="shared" ref="AG41:AG49" si="96">T41/$T$49</f>
        <v>0.22905747826360781</v>
      </c>
      <c r="AH41" s="70">
        <f t="shared" ref="AH41:AH49" si="97">U41/$U$49</f>
        <v>0.22905747626816653</v>
      </c>
      <c r="AI41" s="70">
        <f t="shared" ref="AI41:AI49" si="98">V41/$V$49</f>
        <v>0.22905746928404982</v>
      </c>
      <c r="AJ41" s="70">
        <f t="shared" ref="AJ41:AJ49" si="99">W41/$W$49</f>
        <v>0.22905744932881614</v>
      </c>
      <c r="AK41" s="70">
        <f t="shared" ref="AK41:AK49" si="100">X41/$X$49</f>
        <v>0.22905737947831911</v>
      </c>
      <c r="AL41" s="70">
        <f t="shared" ref="AL41:AL49" si="101">Y41/$Y$49</f>
        <v>0.22905717984392221</v>
      </c>
      <c r="AM41" s="70">
        <f t="shared" ref="AM41:AM49" si="102">Z41/$Z$49</f>
        <v>0.22905648040518281</v>
      </c>
      <c r="AN41" s="70">
        <f t="shared" ref="AN41:AN49" si="103">AA41/$AA$49</f>
        <v>0.22905447584371311</v>
      </c>
      <c r="AO41" s="70">
        <f t="shared" ref="AO41:AO49" si="104">AB41/$AB$49</f>
        <v>0.22904738764954705</v>
      </c>
      <c r="AP41" s="70">
        <f t="shared" ref="AP41:AP49" si="105">AC41/$AC$49</f>
        <v>0.22902650878934347</v>
      </c>
      <c r="AQ41" s="70">
        <f t="shared" ref="AQ41:AQ49" si="106">AD41/$AD$49</f>
        <v>0.2289458181770847</v>
      </c>
      <c r="AR41" s="70">
        <f t="shared" ref="AR41:AR49" si="107">AE41/$AE$49</f>
        <v>0.22864325525493576</v>
      </c>
    </row>
    <row r="42" spans="1:45" x14ac:dyDescent="0.35">
      <c r="A42" s="49" t="s">
        <v>11</v>
      </c>
      <c r="B42" s="72">
        <v>-309.86704000000003</v>
      </c>
      <c r="C42" s="72">
        <v>-147.36048</v>
      </c>
      <c r="D42" s="72">
        <f t="shared" si="82"/>
        <v>8582.2154799999989</v>
      </c>
      <c r="E42" s="72">
        <f t="shared" si="26"/>
        <v>-8892.0825199999981</v>
      </c>
      <c r="F42" s="72">
        <f t="shared" si="83"/>
        <v>1527.9017354548264</v>
      </c>
      <c r="G42" s="70">
        <f>LN(Fugacity_iC7!B39*100000)</f>
        <v>2.3025845712608857</v>
      </c>
      <c r="H42" s="70">
        <f>LN(Fugacity_iC7!C39*100000)</f>
        <v>3.4011958164629204</v>
      </c>
      <c r="I42" s="70">
        <f>LN(Fugacity_iC7!D39*100000)</f>
        <v>4.605164968660203</v>
      </c>
      <c r="J42" s="70">
        <f>LN(Fugacity_iC7!E39*100000)</f>
        <v>5.70376682269728</v>
      </c>
      <c r="K42" s="70">
        <f>LN(Fugacity_iC7!F39*100000)</f>
        <v>6.9077031060744529</v>
      </c>
      <c r="L42" s="70">
        <f>LN(Fugacity_iC7!G39*100000)</f>
        <v>8.0062110514025306</v>
      </c>
      <c r="M42" s="70">
        <f>LN(Fugacity_iC7!H39*100000)</f>
        <v>9.2098186800539512</v>
      </c>
      <c r="N42" s="70">
        <f>LN(Fugacity_iC7!I39*100000)</f>
        <v>10.307387833253911</v>
      </c>
      <c r="O42" s="70">
        <f>LN(Fugacity_iC7!J39*100000)</f>
        <v>11.507712296140685</v>
      </c>
      <c r="P42" s="70">
        <f>LN(Fugacity_iC7!K39*100000)</f>
        <v>12.595923946025447</v>
      </c>
      <c r="Q42" s="70">
        <f>LN(Fugacity_iC7!L39*100000)</f>
        <v>13.763791325032123</v>
      </c>
      <c r="R42" s="70">
        <f>LN(Fugacity_iC7!M39*100000)</f>
        <v>14.762606503176212</v>
      </c>
      <c r="S42" s="49" t="s">
        <v>11</v>
      </c>
      <c r="T42" s="70">
        <f t="shared" si="84"/>
        <v>1.7902034356586185</v>
      </c>
      <c r="U42" s="70">
        <f t="shared" si="85"/>
        <v>1.7902033459135271</v>
      </c>
      <c r="V42" s="70">
        <f t="shared" si="86"/>
        <v>1.7902030318058482</v>
      </c>
      <c r="W42" s="70">
        <f t="shared" si="87"/>
        <v>1.7902021343567076</v>
      </c>
      <c r="X42" s="70">
        <f t="shared" si="88"/>
        <v>1.7901989933005422</v>
      </c>
      <c r="Y42" s="70">
        <f t="shared" si="89"/>
        <v>1.7901900189902049</v>
      </c>
      <c r="Z42" s="70">
        <f t="shared" si="90"/>
        <v>1.7901586104933018</v>
      </c>
      <c r="AA42" s="70">
        <f t="shared" si="91"/>
        <v>1.7900688856678308</v>
      </c>
      <c r="AB42" s="70">
        <f t="shared" si="92"/>
        <v>1.7897550135716209</v>
      </c>
      <c r="AC42" s="70">
        <f t="shared" si="93"/>
        <v>1.7888597687203904</v>
      </c>
      <c r="AD42" s="70">
        <f t="shared" si="94"/>
        <v>1.7857495430558905</v>
      </c>
      <c r="AE42" s="70">
        <f t="shared" si="95"/>
        <v>1.7772478212511598</v>
      </c>
      <c r="AF42" s="49" t="s">
        <v>11</v>
      </c>
      <c r="AG42" s="70">
        <f t="shared" si="96"/>
        <v>0.29671912757876295</v>
      </c>
      <c r="AH42" s="70">
        <f t="shared" si="97"/>
        <v>0.29671912884316454</v>
      </c>
      <c r="AI42" s="70">
        <f t="shared" si="98"/>
        <v>0.29671913326859417</v>
      </c>
      <c r="AJ42" s="70">
        <f t="shared" si="99"/>
        <v>0.29671914591289733</v>
      </c>
      <c r="AK42" s="70">
        <f t="shared" si="100"/>
        <v>0.2967191901704973</v>
      </c>
      <c r="AL42" s="70">
        <f t="shared" si="101"/>
        <v>0.29671931664255213</v>
      </c>
      <c r="AM42" s="70">
        <f t="shared" si="102"/>
        <v>0.29671975954880031</v>
      </c>
      <c r="AN42" s="70">
        <f t="shared" si="103"/>
        <v>0.29672102717513382</v>
      </c>
      <c r="AO42" s="70">
        <f t="shared" si="104"/>
        <v>0.29672548938825166</v>
      </c>
      <c r="AP42" s="70">
        <f t="shared" si="105"/>
        <v>0.29673845957868306</v>
      </c>
      <c r="AQ42" s="70">
        <f t="shared" si="106"/>
        <v>0.29678651935416306</v>
      </c>
      <c r="AR42" s="70">
        <f t="shared" si="107"/>
        <v>0.29694841562215607</v>
      </c>
    </row>
    <row r="43" spans="1:45" x14ac:dyDescent="0.35">
      <c r="A43" s="49" t="s">
        <v>12</v>
      </c>
      <c r="B43" s="72">
        <v>-288.77968000000004</v>
      </c>
      <c r="C43" s="72">
        <v>-159.07568000000001</v>
      </c>
      <c r="D43" s="72">
        <f t="shared" si="82"/>
        <v>8593.9306799999995</v>
      </c>
      <c r="E43" s="72">
        <f t="shared" si="26"/>
        <v>-8882.7103599999991</v>
      </c>
      <c r="F43" s="72">
        <f t="shared" si="83"/>
        <v>1526.291343345132</v>
      </c>
      <c r="G43" s="70">
        <f>LN(Fugacity_iC7!B40*100000)</f>
        <v>2.3025845605159638</v>
      </c>
      <c r="H43" s="70">
        <f>LN(Fugacity_iC7!C40*100000)</f>
        <v>3.4011957842281126</v>
      </c>
      <c r="I43" s="70">
        <f>LN(Fugacity_iC7!D40*100000)</f>
        <v>4.6051648612103131</v>
      </c>
      <c r="J43" s="70">
        <f>LN(Fugacity_iC7!E40*100000)</f>
        <v>5.7037665003431224</v>
      </c>
      <c r="K43" s="70">
        <f>LN(Fugacity_iC7!F40*100000)</f>
        <v>6.9077020315082303</v>
      </c>
      <c r="L43" s="70">
        <f>LN(Fugacity_iC7!G40*100000)</f>
        <v>8.0062078272550021</v>
      </c>
      <c r="M43" s="70">
        <f>LN(Fugacity_iC7!H40*100000)</f>
        <v>9.2098079276569198</v>
      </c>
      <c r="N43" s="70">
        <f>LN(Fugacity_iC7!I40*100000)</f>
        <v>10.307355531112476</v>
      </c>
      <c r="O43" s="70">
        <f>LN(Fugacity_iC7!J40*100000)</f>
        <v>11.507604096048498</v>
      </c>
      <c r="P43" s="70">
        <f>LN(Fugacity_iC7!K40*100000)</f>
        <v>12.595594786837099</v>
      </c>
      <c r="Q43" s="70">
        <f>LN(Fugacity_iC7!L40*100000)</f>
        <v>13.762639111646223</v>
      </c>
      <c r="R43" s="70">
        <f>LN(Fugacity_iC7!M40*100000)</f>
        <v>14.758639277064367</v>
      </c>
      <c r="S43" s="49" t="s">
        <v>12</v>
      </c>
      <c r="T43" s="70">
        <f t="shared" si="84"/>
        <v>0.357699212477259</v>
      </c>
      <c r="U43" s="70">
        <f t="shared" si="85"/>
        <v>0.35769920223227425</v>
      </c>
      <c r="V43" s="70">
        <f t="shared" si="86"/>
        <v>0.35769916637502314</v>
      </c>
      <c r="W43" s="70">
        <f t="shared" si="87"/>
        <v>0.35769906392740991</v>
      </c>
      <c r="X43" s="70">
        <f t="shared" si="88"/>
        <v>0.35769870538030668</v>
      </c>
      <c r="Y43" s="70">
        <f t="shared" si="89"/>
        <v>0.35769768112757011</v>
      </c>
      <c r="Z43" s="70">
        <f t="shared" si="90"/>
        <v>0.3576940981993581</v>
      </c>
      <c r="AA43" s="70">
        <f t="shared" si="91"/>
        <v>0.35768387806946267</v>
      </c>
      <c r="AB43" s="70">
        <f t="shared" si="92"/>
        <v>0.35764830523835139</v>
      </c>
      <c r="AC43" s="70">
        <f t="shared" si="93"/>
        <v>0.35754840252319081</v>
      </c>
      <c r="AD43" s="70">
        <f t="shared" si="94"/>
        <v>0.35722063705478413</v>
      </c>
      <c r="AE43" s="70">
        <f t="shared" si="95"/>
        <v>0.35652215911075819</v>
      </c>
      <c r="AF43" s="49" t="s">
        <v>12</v>
      </c>
      <c r="AG43" s="70">
        <f t="shared" si="96"/>
        <v>5.9287227444525151E-2</v>
      </c>
      <c r="AH43" s="70">
        <f t="shared" si="97"/>
        <v>5.9287228971240058E-2</v>
      </c>
      <c r="AI43" s="70">
        <f t="shared" si="98"/>
        <v>5.9287234314775894E-2</v>
      </c>
      <c r="AJ43" s="70">
        <f t="shared" si="99"/>
        <v>5.9287249582306509E-2</v>
      </c>
      <c r="AK43" s="70">
        <f t="shared" si="100"/>
        <v>5.9287303021995148E-2</v>
      </c>
      <c r="AL43" s="70">
        <f t="shared" si="101"/>
        <v>5.9287455735378476E-2</v>
      </c>
      <c r="AM43" s="70">
        <f t="shared" si="102"/>
        <v>5.9287990565535215E-2</v>
      </c>
      <c r="AN43" s="70">
        <f t="shared" si="103"/>
        <v>5.9289521511995284E-2</v>
      </c>
      <c r="AO43" s="70">
        <f t="shared" si="104"/>
        <v>5.9294913323891002E-2</v>
      </c>
      <c r="AP43" s="70">
        <f t="shared" si="105"/>
        <v>5.9310608939148413E-2</v>
      </c>
      <c r="AQ43" s="70">
        <f t="shared" si="106"/>
        <v>5.9369058737957628E-2</v>
      </c>
      <c r="AR43" s="70">
        <f t="shared" si="107"/>
        <v>5.9568895804075137E-2</v>
      </c>
    </row>
    <row r="44" spans="1:45" x14ac:dyDescent="0.35">
      <c r="A44" s="49" t="s">
        <v>13</v>
      </c>
      <c r="B44" s="72">
        <v>-303.71656000000002</v>
      </c>
      <c r="C44" s="72">
        <v>-147.27680000000001</v>
      </c>
      <c r="D44" s="72">
        <f t="shared" si="82"/>
        <v>8582.1317999999992</v>
      </c>
      <c r="E44" s="72">
        <f t="shared" si="26"/>
        <v>-8885.84836</v>
      </c>
      <c r="F44" s="72">
        <f t="shared" si="83"/>
        <v>1526.8305371318602</v>
      </c>
      <c r="G44" s="70">
        <f>LN(Fugacity_iC7!B41*100000)</f>
        <v>2.302584606546437</v>
      </c>
      <c r="H44" s="70">
        <f>LN(Fugacity_iC7!C41*100000)</f>
        <v>3.4011959223196238</v>
      </c>
      <c r="I44" s="70">
        <f>LN(Fugacity_iC7!D41*100000)</f>
        <v>4.605165321516397</v>
      </c>
      <c r="J44" s="70">
        <f>LN(Fugacity_iC7!E41*100000)</f>
        <v>5.7037678812703314</v>
      </c>
      <c r="K44" s="70">
        <f>LN(Fugacity_iC7!F41*100000)</f>
        <v>6.9077066347034251</v>
      </c>
      <c r="L44" s="70">
        <f>LN(Fugacity_iC7!G41*100000)</f>
        <v>8.0062216377363313</v>
      </c>
      <c r="M44" s="70">
        <f>LN(Fugacity_iC7!H41*100000)</f>
        <v>9.2098539730464744</v>
      </c>
      <c r="N44" s="70">
        <f>LN(Fugacity_iC7!I41*100000)</f>
        <v>10.307493756904751</v>
      </c>
      <c r="O44" s="70">
        <f>LN(Fugacity_iC7!J41*100000)</f>
        <v>11.508065895700627</v>
      </c>
      <c r="P44" s="70">
        <f>LN(Fugacity_iC7!K41*100000)</f>
        <v>12.596989193831158</v>
      </c>
      <c r="Q44" s="70">
        <f>LN(Fugacity_iC7!L41*100000)</f>
        <v>13.76739317284669</v>
      </c>
      <c r="R44" s="70">
        <f>LN(Fugacity_iC7!M41*100000)</f>
        <v>14.773791953412653</v>
      </c>
      <c r="S44" s="49" t="s">
        <v>13</v>
      </c>
      <c r="T44" s="70">
        <f t="shared" si="84"/>
        <v>0.61331960916991102</v>
      </c>
      <c r="U44" s="70">
        <f t="shared" si="85"/>
        <v>0.61331953514078008</v>
      </c>
      <c r="V44" s="70">
        <f t="shared" si="86"/>
        <v>0.61331927603864655</v>
      </c>
      <c r="W44" s="70">
        <f t="shared" si="87"/>
        <v>0.61331853574533568</v>
      </c>
      <c r="X44" s="70">
        <f t="shared" si="88"/>
        <v>0.61331594470121553</v>
      </c>
      <c r="Y44" s="70">
        <f t="shared" si="89"/>
        <v>0.61330854156779713</v>
      </c>
      <c r="Z44" s="70">
        <f t="shared" si="90"/>
        <v>0.61328262885021978</v>
      </c>
      <c r="AA44" s="70">
        <f t="shared" si="91"/>
        <v>0.61320857755857516</v>
      </c>
      <c r="AB44" s="70">
        <f t="shared" si="92"/>
        <v>0.61294922552250597</v>
      </c>
      <c r="AC44" s="70">
        <f t="shared" si="93"/>
        <v>0.61220679415098755</v>
      </c>
      <c r="AD44" s="70">
        <f t="shared" si="94"/>
        <v>0.60959411312015876</v>
      </c>
      <c r="AE44" s="70">
        <f t="shared" si="95"/>
        <v>0.60210840611262662</v>
      </c>
      <c r="AF44" s="49" t="s">
        <v>13</v>
      </c>
      <c r="AG44" s="70">
        <f t="shared" si="96"/>
        <v>0.10165529555745256</v>
      </c>
      <c r="AH44" s="70">
        <f t="shared" si="97"/>
        <v>0.10165528881670258</v>
      </c>
      <c r="AI44" s="70">
        <f t="shared" si="98"/>
        <v>0.1016552652240427</v>
      </c>
      <c r="AJ44" s="70">
        <f t="shared" si="99"/>
        <v>0.10165519781613869</v>
      </c>
      <c r="AK44" s="70">
        <f t="shared" si="100"/>
        <v>0.10165496188492526</v>
      </c>
      <c r="AL44" s="70">
        <f t="shared" si="101"/>
        <v>0.10165428776532172</v>
      </c>
      <c r="AM44" s="70">
        <f t="shared" si="102"/>
        <v>0.10165192799187123</v>
      </c>
      <c r="AN44" s="70">
        <f t="shared" si="103"/>
        <v>0.10164518274273079</v>
      </c>
      <c r="AO44" s="70">
        <f t="shared" si="104"/>
        <v>0.10162153900067127</v>
      </c>
      <c r="AP44" s="70">
        <f t="shared" si="105"/>
        <v>0.10155368476418754</v>
      </c>
      <c r="AQ44" s="70">
        <f t="shared" si="106"/>
        <v>0.10131281609744612</v>
      </c>
      <c r="AR44" s="70">
        <f t="shared" si="107"/>
        <v>0.10060225427765988</v>
      </c>
    </row>
    <row r="45" spans="1:45" x14ac:dyDescent="0.35">
      <c r="A45" s="49" t="s">
        <v>14</v>
      </c>
      <c r="B45" s="72">
        <v>-292.29424</v>
      </c>
      <c r="C45" s="72">
        <v>-155.68664000000001</v>
      </c>
      <c r="D45" s="72">
        <f t="shared" si="82"/>
        <v>8590.5416399999995</v>
      </c>
      <c r="E45" s="72">
        <f t="shared" si="26"/>
        <v>-8882.8358799999987</v>
      </c>
      <c r="F45" s="72">
        <f t="shared" si="83"/>
        <v>1526.3129110966011</v>
      </c>
      <c r="G45" s="70">
        <f>LN(Fugacity_iC7!B42*100000)</f>
        <v>2.3025845721291369</v>
      </c>
      <c r="H45" s="70">
        <f>LN(Fugacity_iC7!C42*100000)</f>
        <v>3.4011958190676346</v>
      </c>
      <c r="I45" s="70">
        <f>LN(Fugacity_iC7!D42*100000)</f>
        <v>4.6051649773421008</v>
      </c>
      <c r="J45" s="70">
        <f>LN(Fugacity_iC7!E42*100000)</f>
        <v>5.7037668487388666</v>
      </c>
      <c r="K45" s="70">
        <f>LN(Fugacity_iC7!F42*100000)</f>
        <v>6.9077031928318249</v>
      </c>
      <c r="L45" s="70">
        <f>LN(Fugacity_iC7!G42*100000)</f>
        <v>8.0062113112638631</v>
      </c>
      <c r="M45" s="70">
        <f>LN(Fugacity_iC7!H42*100000)</f>
        <v>9.2098195414633466</v>
      </c>
      <c r="N45" s="70">
        <f>LN(Fugacity_iC7!I42*100000)</f>
        <v>10.307390376315993</v>
      </c>
      <c r="O45" s="70">
        <f>LN(Fugacity_iC7!J42*100000)</f>
        <v>11.507720290177446</v>
      </c>
      <c r="P45" s="70">
        <f>LN(Fugacity_iC7!K42*100000)</f>
        <v>12.595943722818761</v>
      </c>
      <c r="Q45" s="70">
        <f>LN(Fugacity_iC7!L42*100000)</f>
        <v>13.763805500532847</v>
      </c>
      <c r="R45" s="70">
        <f>LN(Fugacity_iC7!M42*100000)</f>
        <v>14.762132222304466</v>
      </c>
      <c r="S45" s="49" t="s">
        <v>14</v>
      </c>
      <c r="T45" s="70">
        <f t="shared" si="84"/>
        <v>0.36549777239375603</v>
      </c>
      <c r="U45" s="70">
        <f t="shared" si="85"/>
        <v>0.36549775343623164</v>
      </c>
      <c r="V45" s="70">
        <f t="shared" si="86"/>
        <v>0.36549768708508507</v>
      </c>
      <c r="W45" s="70">
        <f t="shared" si="87"/>
        <v>0.36549749751201471</v>
      </c>
      <c r="X45" s="70">
        <f t="shared" si="88"/>
        <v>0.36549683402531286</v>
      </c>
      <c r="Y45" s="70">
        <f t="shared" si="89"/>
        <v>0.36549493851232207</v>
      </c>
      <c r="Z45" s="70">
        <f t="shared" si="90"/>
        <v>0.36548830612378513</v>
      </c>
      <c r="AA45" s="70">
        <f t="shared" si="91"/>
        <v>0.36546937283298303</v>
      </c>
      <c r="AB45" s="70">
        <f t="shared" si="92"/>
        <v>0.36540329933412546</v>
      </c>
      <c r="AC45" s="70">
        <f t="shared" si="93"/>
        <v>0.36521621940684229</v>
      </c>
      <c r="AD45" s="70">
        <f t="shared" si="94"/>
        <v>0.36458327333082924</v>
      </c>
      <c r="AE45" s="70">
        <f t="shared" si="95"/>
        <v>0.3630248181710905</v>
      </c>
      <c r="AF45" s="49" t="s">
        <v>14</v>
      </c>
      <c r="AG45" s="70">
        <f t="shared" si="96"/>
        <v>6.0579807856729749E-2</v>
      </c>
      <c r="AH45" s="70">
        <f t="shared" si="97"/>
        <v>6.0579808009682337E-2</v>
      </c>
      <c r="AI45" s="70">
        <f t="shared" si="98"/>
        <v>6.0579808545047735E-2</v>
      </c>
      <c r="AJ45" s="70">
        <f t="shared" si="99"/>
        <v>6.0579810074931489E-2</v>
      </c>
      <c r="AK45" s="70">
        <f t="shared" si="100"/>
        <v>6.0579815432654921E-2</v>
      </c>
      <c r="AL45" s="70">
        <f t="shared" si="101"/>
        <v>6.0579830767272982E-2</v>
      </c>
      <c r="AM45" s="70">
        <f t="shared" si="102"/>
        <v>6.0579884751700119E-2</v>
      </c>
      <c r="AN45" s="70">
        <f t="shared" si="103"/>
        <v>6.0580041682360981E-2</v>
      </c>
      <c r="AO45" s="70">
        <f t="shared" si="104"/>
        <v>6.0580622485660297E-2</v>
      </c>
      <c r="AP45" s="70">
        <f t="shared" si="105"/>
        <v>6.0582556696134285E-2</v>
      </c>
      <c r="AQ45" s="70">
        <f t="shared" si="106"/>
        <v>6.059270804652684E-2</v>
      </c>
      <c r="AR45" s="70">
        <f t="shared" si="107"/>
        <v>6.0655381482778839E-2</v>
      </c>
    </row>
    <row r="46" spans="1:45" x14ac:dyDescent="0.35">
      <c r="A46" s="49" t="s">
        <v>15</v>
      </c>
      <c r="B46" s="72">
        <v>-292.29424</v>
      </c>
      <c r="C46" s="72">
        <v>-153.30176</v>
      </c>
      <c r="D46" s="72">
        <f t="shared" si="82"/>
        <v>8588.1567599999998</v>
      </c>
      <c r="E46" s="72">
        <f t="shared" si="26"/>
        <v>-8880.4509999999991</v>
      </c>
      <c r="F46" s="72">
        <f t="shared" si="83"/>
        <v>1525.9031238186878</v>
      </c>
      <c r="G46" s="70">
        <f>LN(Fugacity_iC7!B43*100000)</f>
        <v>2.3025846091559687</v>
      </c>
      <c r="H46" s="70">
        <f>LN(Fugacity_iC7!C43*100000)</f>
        <v>3.4011959301482322</v>
      </c>
      <c r="I46" s="70">
        <f>LN(Fugacity_iC7!D43*100000)</f>
        <v>4.6051653476119681</v>
      </c>
      <c r="J46" s="70">
        <f>LN(Fugacity_iC7!E43*100000)</f>
        <v>5.7037679595588138</v>
      </c>
      <c r="K46" s="70">
        <f>LN(Fugacity_iC7!F43*100000)</f>
        <v>6.9077068956856982</v>
      </c>
      <c r="L46" s="70">
        <f>LN(Fugacity_iC7!G43*100000)</f>
        <v>8.0062224208602117</v>
      </c>
      <c r="M46" s="70">
        <f>LN(Fugacity_iC7!H43*100000)</f>
        <v>9.2098565855258663</v>
      </c>
      <c r="N46" s="70">
        <f>LN(Fugacity_iC7!I43*100000)</f>
        <v>10.307501612073958</v>
      </c>
      <c r="O46" s="70">
        <f>LN(Fugacity_iC7!J43*100000)</f>
        <v>11.508092287181352</v>
      </c>
      <c r="P46" s="70">
        <f>LN(Fugacity_iC7!K43*100000)</f>
        <v>12.597070166053314</v>
      </c>
      <c r="Q46" s="70">
        <f>LN(Fugacity_iC7!L43*100000)</f>
        <v>13.767684760794328</v>
      </c>
      <c r="R46" s="70">
        <f>LN(Fugacity_iC7!M43*100000)</f>
        <v>14.774867960675692</v>
      </c>
      <c r="S46" s="49" t="s">
        <v>15</v>
      </c>
      <c r="T46" s="70">
        <f t="shared" si="84"/>
        <v>0.24261428301978277</v>
      </c>
      <c r="U46" s="70">
        <f t="shared" si="85"/>
        <v>0.24261425246944116</v>
      </c>
      <c r="V46" s="70">
        <f t="shared" si="86"/>
        <v>0.24261414554313171</v>
      </c>
      <c r="W46" s="70">
        <f t="shared" si="87"/>
        <v>0.24261384003843214</v>
      </c>
      <c r="X46" s="70">
        <f t="shared" si="88"/>
        <v>0.24261277076078155</v>
      </c>
      <c r="Y46" s="70">
        <f t="shared" si="89"/>
        <v>0.2426097155858061</v>
      </c>
      <c r="Z46" s="70">
        <f t="shared" si="90"/>
        <v>0.24259902135429157</v>
      </c>
      <c r="AA46" s="70">
        <f t="shared" si="91"/>
        <v>0.24256845683082384</v>
      </c>
      <c r="AB46" s="70">
        <f t="shared" si="92"/>
        <v>0.24246136991352793</v>
      </c>
      <c r="AC46" s="70">
        <f t="shared" si="93"/>
        <v>0.24215447258404116</v>
      </c>
      <c r="AD46" s="70">
        <f t="shared" si="94"/>
        <v>0.24107026481622149</v>
      </c>
      <c r="AE46" s="70">
        <f t="shared" si="95"/>
        <v>0.23792326013274706</v>
      </c>
      <c r="AF46" s="49" t="s">
        <v>15</v>
      </c>
      <c r="AG46" s="70">
        <f t="shared" si="96"/>
        <v>4.0212356295301392E-2</v>
      </c>
      <c r="AH46" s="70">
        <f t="shared" si="97"/>
        <v>4.021235341895369E-2</v>
      </c>
      <c r="AI46" s="70">
        <f t="shared" si="98"/>
        <v>4.021234335171537E-2</v>
      </c>
      <c r="AJ46" s="70">
        <f t="shared" si="99"/>
        <v>4.0212314587994923E-2</v>
      </c>
      <c r="AK46" s="70">
        <f t="shared" si="100"/>
        <v>4.0212213912844123E-2</v>
      </c>
      <c r="AL46" s="70">
        <f t="shared" si="101"/>
        <v>4.0211926251309413E-2</v>
      </c>
      <c r="AM46" s="70">
        <f t="shared" si="102"/>
        <v>4.0210919223064572E-2</v>
      </c>
      <c r="AN46" s="70">
        <f t="shared" si="103"/>
        <v>4.0208040175100296E-2</v>
      </c>
      <c r="AO46" s="70">
        <f t="shared" si="104"/>
        <v>4.019794223219729E-2</v>
      </c>
      <c r="AP46" s="70">
        <f t="shared" si="105"/>
        <v>4.0168908950351835E-2</v>
      </c>
      <c r="AQ46" s="70">
        <f t="shared" si="106"/>
        <v>4.0065195644489925E-2</v>
      </c>
      <c r="AR46" s="70">
        <f t="shared" si="107"/>
        <v>3.9753001405476461E-2</v>
      </c>
    </row>
    <row r="47" spans="1:45" x14ac:dyDescent="0.35">
      <c r="A47" s="49" t="s">
        <v>16</v>
      </c>
      <c r="B47" s="72">
        <v>-298.73760000000004</v>
      </c>
      <c r="C47" s="72">
        <v>-145.77056000000002</v>
      </c>
      <c r="D47" s="72">
        <f t="shared" si="82"/>
        <v>8580.6255600000004</v>
      </c>
      <c r="E47" s="72">
        <f t="shared" si="26"/>
        <v>-8879.3631600000008</v>
      </c>
      <c r="F47" s="72">
        <f t="shared" si="83"/>
        <v>1525.7162033059553</v>
      </c>
      <c r="G47" s="70">
        <f>LN(Fugacity_iC7!B44*100000)</f>
        <v>2.3025845732263144</v>
      </c>
      <c r="H47" s="70">
        <f>LN(Fugacity_iC7!C44*100000)</f>
        <v>3.4011958223591496</v>
      </c>
      <c r="I47" s="70">
        <f>LN(Fugacity_iC7!D44*100000)</f>
        <v>4.6051649883135966</v>
      </c>
      <c r="J47" s="70">
        <f>LN(Fugacity_iC7!E44*100000)</f>
        <v>5.7037668816514442</v>
      </c>
      <c r="K47" s="70">
        <f>LN(Fugacity_iC7!F44*100000)</f>
        <v>6.9077033025181285</v>
      </c>
      <c r="L47" s="70">
        <f>LN(Fugacity_iC7!G44*100000)</f>
        <v>8.0062116401317027</v>
      </c>
      <c r="M47" s="70">
        <f>LN(Fugacity_iC7!H44*100000)</f>
        <v>9.2098206354590797</v>
      </c>
      <c r="N47" s="70">
        <f>LN(Fugacity_iC7!I44*100000)</f>
        <v>10.307393639153258</v>
      </c>
      <c r="O47" s="70">
        <f>LN(Fugacity_iC7!J44*100000)</f>
        <v>11.50773094162659</v>
      </c>
      <c r="P47" s="70">
        <f>LN(Fugacity_iC7!K44*100000)</f>
        <v>12.59597371857077</v>
      </c>
      <c r="Q47" s="70">
        <f>LN(Fugacity_iC7!L44*100000)</f>
        <v>13.763881305801936</v>
      </c>
      <c r="R47" s="70">
        <f>LN(Fugacity_iC7!M44*100000)</f>
        <v>14.762114929360001</v>
      </c>
      <c r="S47" s="49" t="s">
        <v>16</v>
      </c>
      <c r="T47" s="70">
        <f t="shared" si="84"/>
        <v>0.20125090088712824</v>
      </c>
      <c r="U47" s="70">
        <f t="shared" si="85"/>
        <v>0.20125089000709692</v>
      </c>
      <c r="V47" s="70">
        <f t="shared" si="86"/>
        <v>0.2012508519271321</v>
      </c>
      <c r="W47" s="70">
        <f t="shared" si="87"/>
        <v>0.20125074312848168</v>
      </c>
      <c r="X47" s="70">
        <f t="shared" si="88"/>
        <v>0.20125036234776542</v>
      </c>
      <c r="Y47" s="70">
        <f t="shared" si="89"/>
        <v>0.20124927452770225</v>
      </c>
      <c r="Z47" s="70">
        <f t="shared" si="90"/>
        <v>0.20124546861515288</v>
      </c>
      <c r="AA47" s="70">
        <f t="shared" si="91"/>
        <v>0.20123460710471355</v>
      </c>
      <c r="AB47" s="70">
        <f t="shared" si="92"/>
        <v>0.20119673916978695</v>
      </c>
      <c r="AC47" s="70">
        <f t="shared" si="93"/>
        <v>0.20108984007206449</v>
      </c>
      <c r="AD47" s="70">
        <f t="shared" si="94"/>
        <v>0.20073214120791619</v>
      </c>
      <c r="AE47" s="70">
        <f t="shared" si="95"/>
        <v>0.19989269625469219</v>
      </c>
      <c r="AF47" s="49" t="s">
        <v>16</v>
      </c>
      <c r="AG47" s="70">
        <f t="shared" si="96"/>
        <v>3.335653956763833E-2</v>
      </c>
      <c r="AH47" s="70">
        <f t="shared" si="97"/>
        <v>3.335653957866179E-2</v>
      </c>
      <c r="AI47" s="70">
        <f t="shared" si="98"/>
        <v>3.3356539617267866E-2</v>
      </c>
      <c r="AJ47" s="70">
        <f t="shared" si="99"/>
        <v>3.3356539727776038E-2</v>
      </c>
      <c r="AK47" s="70">
        <f t="shared" si="100"/>
        <v>3.3356540116947241E-2</v>
      </c>
      <c r="AL47" s="70">
        <f t="shared" si="101"/>
        <v>3.3356541249376676E-2</v>
      </c>
      <c r="AM47" s="70">
        <f t="shared" si="102"/>
        <v>3.3356545452315513E-2</v>
      </c>
      <c r="AN47" s="70">
        <f t="shared" si="103"/>
        <v>3.3356559516433661E-2</v>
      </c>
      <c r="AO47" s="70">
        <f t="shared" si="104"/>
        <v>3.3356632858001167E-2</v>
      </c>
      <c r="AP47" s="70">
        <f t="shared" si="105"/>
        <v>3.3357052589198848E-2</v>
      </c>
      <c r="AQ47" s="70">
        <f t="shared" si="106"/>
        <v>3.3361113680957691E-2</v>
      </c>
      <c r="AR47" s="70">
        <f t="shared" si="107"/>
        <v>3.3398729618632814E-2</v>
      </c>
    </row>
    <row r="48" spans="1:45" x14ac:dyDescent="0.35">
      <c r="A48" s="49" t="s">
        <v>17</v>
      </c>
      <c r="B48" s="72">
        <v>-282.62920000000003</v>
      </c>
      <c r="C48" s="72">
        <v>-156.56528</v>
      </c>
      <c r="D48" s="72">
        <f t="shared" si="82"/>
        <v>8591.4202800000003</v>
      </c>
      <c r="E48" s="72">
        <f t="shared" si="26"/>
        <v>-8874.0494799999997</v>
      </c>
      <c r="F48" s="72">
        <f t="shared" si="83"/>
        <v>1524.8031684937628</v>
      </c>
      <c r="G48" s="70">
        <f>LN(Fugacity_iC7!B45*100000)</f>
        <v>2.3025845867596906</v>
      </c>
      <c r="H48" s="70">
        <f>LN(Fugacity_iC7!C45*100000)</f>
        <v>3.4011958629592889</v>
      </c>
      <c r="I48" s="70">
        <f>LN(Fugacity_iC7!D45*100000)</f>
        <v>4.6051651236475264</v>
      </c>
      <c r="J48" s="70">
        <f>LN(Fugacity_iC7!E45*100000)</f>
        <v>5.7037672876544327</v>
      </c>
      <c r="K48" s="70">
        <f>LN(Fugacity_iC7!F45*100000)</f>
        <v>6.9077046558753672</v>
      </c>
      <c r="L48" s="70">
        <f>LN(Fugacity_iC7!G45*100000)</f>
        <v>8.0062157003229579</v>
      </c>
      <c r="M48" s="70">
        <f>LN(Fugacity_iC7!H45*100000)</f>
        <v>9.2098341708242355</v>
      </c>
      <c r="N48" s="70">
        <f>LN(Fugacity_iC7!I45*100000)</f>
        <v>10.307434257192261</v>
      </c>
      <c r="O48" s="70">
        <f>LN(Fugacity_iC7!J45*100000)</f>
        <v>11.507866474122002</v>
      </c>
      <c r="P48" s="70">
        <f>LN(Fugacity_iC7!K45*100000)</f>
        <v>12.596381499012031</v>
      </c>
      <c r="Q48" s="70">
        <f>LN(Fugacity_iC7!L45*100000)</f>
        <v>13.765253918610972</v>
      </c>
      <c r="R48" s="70">
        <f>LN(Fugacity_iC7!M45*100000)</f>
        <v>14.766323188957747</v>
      </c>
      <c r="S48" s="49" t="s">
        <v>17</v>
      </c>
      <c r="T48" s="70">
        <f t="shared" si="84"/>
        <v>8.0762889125663082E-2</v>
      </c>
      <c r="U48" s="70">
        <f t="shared" si="85"/>
        <v>8.0762882573467892E-2</v>
      </c>
      <c r="V48" s="70">
        <f t="shared" si="86"/>
        <v>8.0762859640835433E-2</v>
      </c>
      <c r="W48" s="70">
        <f t="shared" si="87"/>
        <v>8.0762794119461967E-2</v>
      </c>
      <c r="X48" s="70">
        <f t="shared" si="88"/>
        <v>8.0762564799717454E-2</v>
      </c>
      <c r="Y48" s="70">
        <f t="shared" si="89"/>
        <v>8.0761909643852048E-2</v>
      </c>
      <c r="Z48" s="70">
        <f t="shared" si="90"/>
        <v>8.0759617105215772E-2</v>
      </c>
      <c r="AA48" s="70">
        <f t="shared" si="91"/>
        <v>8.0753071352592437E-2</v>
      </c>
      <c r="AB48" s="70">
        <f t="shared" si="92"/>
        <v>8.0730212569614879E-2</v>
      </c>
      <c r="AC48" s="70">
        <f t="shared" si="93"/>
        <v>8.0665355328531738E-2</v>
      </c>
      <c r="AD48" s="70">
        <f t="shared" si="94"/>
        <v>8.0444215054179771E-2</v>
      </c>
      <c r="AE48" s="70">
        <f t="shared" si="95"/>
        <v>7.9880968431521787E-2</v>
      </c>
      <c r="AF48" s="49" t="s">
        <v>17</v>
      </c>
      <c r="AG48" s="70">
        <f t="shared" si="96"/>
        <v>1.3386128930811017E-2</v>
      </c>
      <c r="AH48" s="70">
        <f t="shared" si="97"/>
        <v>1.3386128572915608E-2</v>
      </c>
      <c r="AI48" s="70">
        <f t="shared" si="98"/>
        <v>1.3386127320289754E-2</v>
      </c>
      <c r="AJ48" s="70">
        <f t="shared" si="99"/>
        <v>1.3386123741427175E-2</v>
      </c>
      <c r="AK48" s="70">
        <f t="shared" si="100"/>
        <v>1.3386111216207898E-2</v>
      </c>
      <c r="AL48" s="70">
        <f t="shared" si="101"/>
        <v>1.3386075436722921E-2</v>
      </c>
      <c r="AM48" s="70">
        <f t="shared" si="102"/>
        <v>1.3385950288566605E-2</v>
      </c>
      <c r="AN48" s="70">
        <f t="shared" si="103"/>
        <v>1.3385593409914383E-2</v>
      </c>
      <c r="AO48" s="70">
        <f t="shared" si="104"/>
        <v>1.3384352412195637E-2</v>
      </c>
      <c r="AP48" s="70">
        <f t="shared" si="105"/>
        <v>1.3380877417058755E-2</v>
      </c>
      <c r="AQ48" s="70">
        <f t="shared" si="106"/>
        <v>1.3369600838453384E-2</v>
      </c>
      <c r="AR48" s="70">
        <f t="shared" si="107"/>
        <v>1.334677512638891E-2</v>
      </c>
    </row>
    <row r="49" spans="1:45" x14ac:dyDescent="0.3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0">
        <f>SUM(T40:T48)</f>
        <v>6.0333267028207196</v>
      </c>
      <c r="U49" s="70">
        <f t="shared" ref="U49:AE49" si="108">SUM(U40:U48)</f>
        <v>6.0333263746530026</v>
      </c>
      <c r="V49" s="70">
        <f t="shared" si="108"/>
        <v>6.0333252260659993</v>
      </c>
      <c r="W49" s="70">
        <f t="shared" si="108"/>
        <v>6.0333219443892103</v>
      </c>
      <c r="X49" s="70">
        <f t="shared" si="108"/>
        <v>6.033310458524368</v>
      </c>
      <c r="Y49" s="70">
        <f t="shared" si="108"/>
        <v>6.033277641801754</v>
      </c>
      <c r="Z49" s="70">
        <f t="shared" si="108"/>
        <v>6.033162783683375</v>
      </c>
      <c r="AA49" s="70">
        <f t="shared" si="108"/>
        <v>6.0328346214954207</v>
      </c>
      <c r="AB49" s="70">
        <f t="shared" si="108"/>
        <v>6.0316861125125953</v>
      </c>
      <c r="AC49" s="70">
        <f t="shared" si="108"/>
        <v>6.0284055233698384</v>
      </c>
      <c r="AD49" s="70">
        <f t="shared" si="108"/>
        <v>6.0169496476519848</v>
      </c>
      <c r="AE49" s="70">
        <f t="shared" si="108"/>
        <v>5.9850389082815321</v>
      </c>
      <c r="AF49" s="70"/>
      <c r="AG49" s="70">
        <f t="shared" si="96"/>
        <v>1</v>
      </c>
      <c r="AH49" s="70">
        <f t="shared" si="97"/>
        <v>1</v>
      </c>
      <c r="AI49" s="70">
        <f t="shared" si="98"/>
        <v>1</v>
      </c>
      <c r="AJ49" s="70">
        <f t="shared" si="99"/>
        <v>1</v>
      </c>
      <c r="AK49" s="70">
        <f t="shared" si="100"/>
        <v>1</v>
      </c>
      <c r="AL49" s="70">
        <f t="shared" si="101"/>
        <v>1</v>
      </c>
      <c r="AM49" s="70">
        <f t="shared" si="102"/>
        <v>1</v>
      </c>
      <c r="AN49" s="70">
        <f t="shared" si="103"/>
        <v>1</v>
      </c>
      <c r="AO49" s="70">
        <f t="shared" si="104"/>
        <v>1</v>
      </c>
      <c r="AP49" s="70">
        <f t="shared" si="105"/>
        <v>1</v>
      </c>
      <c r="AQ49" s="70">
        <f t="shared" si="106"/>
        <v>1</v>
      </c>
      <c r="AR49" s="70">
        <f t="shared" si="107"/>
        <v>1</v>
      </c>
      <c r="AS49" s="72"/>
    </row>
    <row r="52" spans="1:45" x14ac:dyDescent="0.3">
      <c r="B52" s="4" t="s">
        <v>34</v>
      </c>
      <c r="C52" s="4" t="s">
        <v>164</v>
      </c>
      <c r="D52" s="4"/>
      <c r="E52" s="4"/>
      <c r="L52" s="35" t="s">
        <v>165</v>
      </c>
      <c r="V52" s="4"/>
      <c r="W52" s="4"/>
      <c r="X52" s="4"/>
      <c r="Y52" s="4"/>
      <c r="Z52" s="4"/>
      <c r="AA52" s="4"/>
      <c r="AB52" s="4"/>
      <c r="AC52" s="4"/>
      <c r="AD52" s="4"/>
    </row>
    <row r="53" spans="1:45" x14ac:dyDescent="0.3">
      <c r="B53" s="1" t="s">
        <v>158</v>
      </c>
      <c r="C53" s="1" t="s">
        <v>168</v>
      </c>
    </row>
    <row r="54" spans="1:45" x14ac:dyDescent="0.3">
      <c r="B54" s="1" t="s">
        <v>67</v>
      </c>
      <c r="C54" s="1" t="s">
        <v>68</v>
      </c>
      <c r="G54" s="35"/>
      <c r="H54" s="35"/>
      <c r="I54" s="35"/>
      <c r="J54" s="35"/>
      <c r="K54" s="35"/>
      <c r="L54" s="37"/>
      <c r="M54" s="35"/>
      <c r="N54" s="35"/>
      <c r="O54" s="35"/>
    </row>
    <row r="55" spans="1:45" x14ac:dyDescent="0.3">
      <c r="B55" s="1" t="s">
        <v>66</v>
      </c>
      <c r="C55" s="1" t="s">
        <v>69</v>
      </c>
      <c r="G55" s="35"/>
      <c r="H55" s="35"/>
      <c r="I55" s="35"/>
      <c r="J55" s="35"/>
      <c r="K55" s="35"/>
      <c r="L55" s="37"/>
      <c r="M55" s="35"/>
      <c r="N55" s="35"/>
      <c r="O55" s="35"/>
    </row>
    <row r="56" spans="1:45" x14ac:dyDescent="0.3">
      <c r="B56" s="1" t="s">
        <v>89</v>
      </c>
      <c r="C56" s="1" t="s">
        <v>70</v>
      </c>
      <c r="G56" s="35"/>
      <c r="H56" s="35"/>
      <c r="I56" s="35"/>
      <c r="J56" s="35"/>
      <c r="K56" s="35"/>
      <c r="L56" s="37"/>
      <c r="M56" s="35"/>
      <c r="N56" s="35"/>
      <c r="O56" s="35"/>
    </row>
    <row r="57" spans="1:45" x14ac:dyDescent="0.3">
      <c r="B57" s="1" t="s">
        <v>90</v>
      </c>
      <c r="C57" s="1" t="s">
        <v>193</v>
      </c>
      <c r="G57" s="35"/>
      <c r="H57" s="35"/>
      <c r="I57" s="35"/>
      <c r="J57" s="35"/>
      <c r="K57" s="35"/>
      <c r="L57" s="37"/>
      <c r="M57" s="35"/>
      <c r="N57" s="35"/>
      <c r="O57" s="35"/>
    </row>
    <row r="58" spans="1:45" x14ac:dyDescent="0.3">
      <c r="B58" s="1" t="s">
        <v>71</v>
      </c>
      <c r="C58" s="1" t="s">
        <v>72</v>
      </c>
      <c r="G58" s="35"/>
      <c r="H58" s="35"/>
      <c r="I58" s="35"/>
      <c r="J58" s="35"/>
      <c r="K58" s="35"/>
      <c r="L58" s="37"/>
      <c r="M58" s="35"/>
      <c r="N58" s="35"/>
      <c r="O58" s="35"/>
    </row>
    <row r="59" spans="1:45" x14ac:dyDescent="0.3">
      <c r="B59" s="1" t="s">
        <v>73</v>
      </c>
      <c r="C59" s="1" t="s">
        <v>76</v>
      </c>
      <c r="L59" s="37"/>
      <c r="M59" s="35"/>
      <c r="N59" s="35"/>
      <c r="O59" s="35"/>
    </row>
    <row r="60" spans="1:45" x14ac:dyDescent="0.3">
      <c r="L60" s="37"/>
      <c r="M60" s="35"/>
      <c r="N60" s="35"/>
      <c r="O60" s="35"/>
    </row>
  </sheetData>
  <mergeCells count="9">
    <mergeCell ref="G5:R5"/>
    <mergeCell ref="T5:AE5"/>
    <mergeCell ref="AG5:AR5"/>
    <mergeCell ref="A1:J1"/>
    <mergeCell ref="B2:C2"/>
    <mergeCell ref="F2:I2"/>
    <mergeCell ref="L2:M2"/>
    <mergeCell ref="F3:I3"/>
    <mergeCell ref="L3:M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BA3FF-6F12-42EB-9FBC-799D6652E528}">
  <dimension ref="A1:AS60"/>
  <sheetViews>
    <sheetView topLeftCell="X13" workbookViewId="0">
      <selection activeCell="Q2" sqref="Q2"/>
    </sheetView>
  </sheetViews>
  <sheetFormatPr defaultRowHeight="15.5" x14ac:dyDescent="0.3"/>
  <cols>
    <col min="1" max="1" width="9" style="1" bestFit="1" customWidth="1"/>
    <col min="2" max="2" width="20.796875" style="1" bestFit="1" customWidth="1"/>
    <col min="3" max="3" width="10.296875" style="1" customWidth="1"/>
    <col min="4" max="6" width="8.8984375" style="1" bestFit="1" customWidth="1"/>
    <col min="7" max="7" width="10.59765625" style="1" bestFit="1" customWidth="1"/>
    <col min="8" max="18" width="9.8984375" style="1" bestFit="1" customWidth="1"/>
    <col min="19" max="19" width="9" style="1" bestFit="1" customWidth="1"/>
    <col min="20" max="31" width="9.8984375" style="1" bestFit="1" customWidth="1"/>
    <col min="32" max="32" width="9" style="1" bestFit="1" customWidth="1"/>
    <col min="33" max="44" width="9.8984375" style="1" bestFit="1" customWidth="1"/>
    <col min="45" max="16384" width="8.796875" style="1"/>
  </cols>
  <sheetData>
    <row r="1" spans="1:45" x14ac:dyDescent="0.3">
      <c r="A1" s="100" t="s">
        <v>184</v>
      </c>
      <c r="B1" s="100"/>
      <c r="C1" s="100"/>
      <c r="D1" s="100"/>
      <c r="E1" s="100"/>
      <c r="F1" s="100"/>
      <c r="G1" s="100"/>
      <c r="H1" s="100"/>
      <c r="I1" s="100"/>
      <c r="J1" s="100"/>
      <c r="K1" s="4"/>
      <c r="L1" s="4"/>
      <c r="M1" s="4"/>
      <c r="N1" s="4"/>
      <c r="O1" s="4"/>
      <c r="P1" s="4"/>
      <c r="Q1" s="4"/>
      <c r="R1" s="4"/>
    </row>
    <row r="2" spans="1:45" x14ac:dyDescent="0.35">
      <c r="B2" s="101" t="s">
        <v>88</v>
      </c>
      <c r="C2" s="101"/>
      <c r="D2" s="72"/>
      <c r="E2" s="72"/>
      <c r="F2" s="101" t="s">
        <v>64</v>
      </c>
      <c r="G2" s="101"/>
      <c r="H2" s="101"/>
      <c r="I2" s="101"/>
      <c r="J2" s="72"/>
      <c r="K2" s="72"/>
      <c r="L2" s="105" t="s">
        <v>189</v>
      </c>
      <c r="M2" s="105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</row>
    <row r="3" spans="1:45" x14ac:dyDescent="0.35">
      <c r="B3" s="84" t="s">
        <v>32</v>
      </c>
      <c r="C3" s="33" t="s">
        <v>33</v>
      </c>
      <c r="E3" s="72"/>
      <c r="F3" s="106">
        <v>8.3140000000000001</v>
      </c>
      <c r="G3" s="106"/>
      <c r="H3" s="106"/>
      <c r="I3" s="106"/>
      <c r="J3" s="72"/>
      <c r="K3" s="72"/>
      <c r="L3" s="107" t="s">
        <v>191</v>
      </c>
      <c r="M3" s="107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</row>
    <row r="4" spans="1:45" x14ac:dyDescent="0.35">
      <c r="B4" s="85">
        <v>711.18499999999995</v>
      </c>
      <c r="C4" s="86">
        <v>216.035</v>
      </c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</row>
    <row r="5" spans="1:45" x14ac:dyDescent="0.35">
      <c r="A5" s="72"/>
      <c r="B5" s="72" t="s">
        <v>192</v>
      </c>
      <c r="C5" s="72" t="s">
        <v>159</v>
      </c>
      <c r="D5" s="72" t="s">
        <v>160</v>
      </c>
      <c r="E5" s="72" t="s">
        <v>34</v>
      </c>
      <c r="F5" s="72" t="s">
        <v>89</v>
      </c>
      <c r="G5" s="104" t="s">
        <v>90</v>
      </c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75"/>
      <c r="T5" s="104" t="s">
        <v>71</v>
      </c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75"/>
      <c r="AG5" s="104" t="s">
        <v>73</v>
      </c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72"/>
    </row>
    <row r="6" spans="1:45" x14ac:dyDescent="0.35">
      <c r="B6" s="91">
        <v>400</v>
      </c>
      <c r="C6" s="91">
        <v>0</v>
      </c>
      <c r="D6" s="91">
        <v>0</v>
      </c>
      <c r="E6" s="91">
        <v>400</v>
      </c>
      <c r="F6" s="91">
        <v>400</v>
      </c>
      <c r="G6" s="73">
        <v>10</v>
      </c>
      <c r="H6" s="73">
        <v>30</v>
      </c>
      <c r="I6" s="73">
        <v>100</v>
      </c>
      <c r="J6" s="73">
        <v>300</v>
      </c>
      <c r="K6" s="73">
        <v>1000</v>
      </c>
      <c r="L6" s="73">
        <v>3000</v>
      </c>
      <c r="M6" s="73">
        <v>10000</v>
      </c>
      <c r="N6" s="73">
        <v>30000</v>
      </c>
      <c r="O6" s="73">
        <v>100000</v>
      </c>
      <c r="P6" s="73">
        <v>300000</v>
      </c>
      <c r="Q6" s="73">
        <v>1000000</v>
      </c>
      <c r="R6" s="73">
        <v>3000000</v>
      </c>
      <c r="S6" s="70"/>
      <c r="T6" s="73">
        <v>10</v>
      </c>
      <c r="U6" s="73">
        <v>30</v>
      </c>
      <c r="V6" s="73">
        <v>100</v>
      </c>
      <c r="W6" s="73">
        <v>300</v>
      </c>
      <c r="X6" s="73">
        <v>1000</v>
      </c>
      <c r="Y6" s="73">
        <v>3000</v>
      </c>
      <c r="Z6" s="73">
        <v>10000</v>
      </c>
      <c r="AA6" s="73">
        <v>30000</v>
      </c>
      <c r="AB6" s="73">
        <v>100000</v>
      </c>
      <c r="AC6" s="73">
        <v>300000</v>
      </c>
      <c r="AD6" s="73">
        <v>1000000</v>
      </c>
      <c r="AE6" s="73">
        <v>3000000</v>
      </c>
      <c r="AF6" s="70"/>
      <c r="AG6" s="73">
        <v>10</v>
      </c>
      <c r="AH6" s="73">
        <v>30</v>
      </c>
      <c r="AI6" s="73">
        <v>100</v>
      </c>
      <c r="AJ6" s="73">
        <v>300</v>
      </c>
      <c r="AK6" s="73">
        <v>1000</v>
      </c>
      <c r="AL6" s="73">
        <v>3000</v>
      </c>
      <c r="AM6" s="73">
        <v>10000</v>
      </c>
      <c r="AN6" s="73">
        <v>30000</v>
      </c>
      <c r="AO6" s="73">
        <v>100000</v>
      </c>
      <c r="AP6" s="73">
        <v>300000</v>
      </c>
      <c r="AQ6" s="73">
        <v>1000000</v>
      </c>
      <c r="AR6" s="73">
        <v>3000000</v>
      </c>
      <c r="AS6" s="72"/>
    </row>
    <row r="7" spans="1:45" x14ac:dyDescent="0.35">
      <c r="A7" s="49" t="s">
        <v>9</v>
      </c>
      <c r="B7" s="72">
        <v>-140.76649600000002</v>
      </c>
      <c r="C7" s="72">
        <v>-145.72872000000001</v>
      </c>
      <c r="D7" s="72">
        <f t="shared" ref="D7:D15" si="0">7*$B$4+16*$C$4-C7</f>
        <v>8580.5837199999987</v>
      </c>
      <c r="E7" s="72">
        <f>B7-D7</f>
        <v>-8721.3502159999989</v>
      </c>
      <c r="F7" s="72">
        <f>-E7*1000/$F$3/$F$6</f>
        <v>2622.48923983642</v>
      </c>
      <c r="G7" s="70">
        <f>LN(Fugacity_iC7!B4*100000)</f>
        <v>2.3025816372149777</v>
      </c>
      <c r="H7" s="70">
        <f>LN(Fugacity_iC7!C4*100000)</f>
        <v>3.4011870142983978</v>
      </c>
      <c r="I7" s="70">
        <f>LN(Fugacity_iC7!D4*100000)</f>
        <v>4.6051356277990978</v>
      </c>
      <c r="J7" s="70">
        <f>LN(Fugacity_iC7!E4*100000)</f>
        <v>5.7036787974334633</v>
      </c>
      <c r="K7" s="70">
        <f>LN(Fugacity_iC7!F4*100000)</f>
        <v>6.9074096572446759</v>
      </c>
      <c r="L7" s="70">
        <f>LN(Fugacity_iC7!G4*100000)</f>
        <v>8.0053304364780438</v>
      </c>
      <c r="M7" s="70">
        <f>LN(Fugacity_iC7!H4*100000)</f>
        <v>9.2068801539315643</v>
      </c>
      <c r="N7" s="70">
        <f>LN(Fugacity_iC7!I4*100000)</f>
        <v>10.298545019210724</v>
      </c>
      <c r="O7" s="70">
        <f>LN(Fugacity_iC7!J4*100000)</f>
        <v>11.477906342025737</v>
      </c>
      <c r="P7" s="70">
        <f>LN(Fugacity_iC7!K4*100000)</f>
        <v>12.503300405907426</v>
      </c>
      <c r="Q7" s="70">
        <f>LN(Fugacity_iC7!L4*100000)</f>
        <v>12.250913587738015</v>
      </c>
      <c r="R7" s="70">
        <f>LN(Fugacity_iC7!M4*100000)</f>
        <v>12.35342535574247</v>
      </c>
      <c r="S7" s="49" t="s">
        <v>9</v>
      </c>
      <c r="T7" s="70">
        <f>EXP(F7-$F$7+$G$7-G7)</f>
        <v>1</v>
      </c>
      <c r="U7" s="70">
        <f>EXP(F7-$F$7+$H$7-H7)</f>
        <v>1</v>
      </c>
      <c r="V7" s="70">
        <f>EXP(F7-$F$7+$I$7-I7)</f>
        <v>1</v>
      </c>
      <c r="W7" s="70">
        <f>EXP(F7-$F$7+$J$7-J7)</f>
        <v>1</v>
      </c>
      <c r="X7" s="70">
        <f>EXP(F7-$F$7+$K$7-K7)</f>
        <v>1</v>
      </c>
      <c r="Y7" s="70">
        <f>EXP(F7-$F$7+$L$7-L7)</f>
        <v>1</v>
      </c>
      <c r="Z7" s="70">
        <f>EXP(F7-$F$7+$M$7-M7)</f>
        <v>1</v>
      </c>
      <c r="AA7" s="70">
        <f>EXP(F7-$F$7+$N$7-N7)</f>
        <v>1</v>
      </c>
      <c r="AB7" s="70">
        <f>EXP(F7-$F$7+$O$7-O7)</f>
        <v>1</v>
      </c>
      <c r="AC7" s="70">
        <f>EXP(F7-$F$7+$P$7-P7)</f>
        <v>1</v>
      </c>
      <c r="AD7" s="70">
        <f>EXP(F7-$F$7+$Q$7-Q7)</f>
        <v>1</v>
      </c>
      <c r="AE7" s="70">
        <f>EXP(F7-$F$7+$R$7-R7)</f>
        <v>1</v>
      </c>
      <c r="AF7" s="49" t="s">
        <v>9</v>
      </c>
      <c r="AG7" s="70">
        <f>T7/$T$16</f>
        <v>6.8414303161823509E-2</v>
      </c>
      <c r="AH7" s="70">
        <f>U7/$U$16</f>
        <v>6.8414338551080936E-2</v>
      </c>
      <c r="AI7" s="70">
        <f>V7/$V$16</f>
        <v>6.8414462416569011E-2</v>
      </c>
      <c r="AJ7" s="70">
        <f>W7/$W$16</f>
        <v>6.8414816344427254E-2</v>
      </c>
      <c r="AK7" s="70">
        <f>X7/$X$16</f>
        <v>6.841605540084475E-2</v>
      </c>
      <c r="AL7" s="70">
        <f>Y7/$Y$16</f>
        <v>6.8419598214259303E-2</v>
      </c>
      <c r="AM7" s="70">
        <f>Z7/$Z$16</f>
        <v>6.8432029176160744E-2</v>
      </c>
      <c r="AN7" s="70">
        <f>AA7/$AA$16</f>
        <v>6.8467817422805916E-2</v>
      </c>
      <c r="AO7" s="70">
        <f>AB7/$AB$16</f>
        <v>6.8596430117514887E-2</v>
      </c>
      <c r="AP7" s="70">
        <f>AC7/$AC$16</f>
        <v>6.8998887441604442E-2</v>
      </c>
      <c r="AQ7" s="70">
        <f>AD7/$AD$16</f>
        <v>8.3190214170611773E-2</v>
      </c>
      <c r="AR7" s="70">
        <f>AE7/$AE$16</f>
        <v>8.2990451936433021E-2</v>
      </c>
    </row>
    <row r="8" spans="1:45" x14ac:dyDescent="0.35">
      <c r="A8" s="49" t="s">
        <v>10</v>
      </c>
      <c r="B8" s="72">
        <v>-140.06358400000002</v>
      </c>
      <c r="C8" s="72">
        <v>-150.24743999999998</v>
      </c>
      <c r="D8" s="72">
        <f t="shared" si="0"/>
        <v>8585.1024399999988</v>
      </c>
      <c r="E8" s="72">
        <f>B8-D8</f>
        <v>-8725.1660239999983</v>
      </c>
      <c r="F8" s="72">
        <f t="shared" ref="F8:F15" si="1">-E8*1000/$F$3/$F$6</f>
        <v>2623.6366442145772</v>
      </c>
      <c r="G8" s="70">
        <f>LN(Fugacity_iC7!B5*100000)</f>
        <v>2.3025818369781539</v>
      </c>
      <c r="H8" s="70">
        <f>LN(Fugacity_iC7!C5*100000)</f>
        <v>3.4011876135913046</v>
      </c>
      <c r="I8" s="70">
        <f>LN(Fugacity_iC7!D5*100000)</f>
        <v>4.6051376254815732</v>
      </c>
      <c r="J8" s="70">
        <f>LN(Fugacity_iC7!E5*100000)</f>
        <v>5.7036847908190769</v>
      </c>
      <c r="K8" s="70">
        <f>LN(Fugacity_iC7!F5*100000)</f>
        <v>6.9074296391443157</v>
      </c>
      <c r="L8" s="70">
        <f>LN(Fugacity_iC7!G5*100000)</f>
        <v>8.0053904160665983</v>
      </c>
      <c r="M8" s="70">
        <f>LN(Fugacity_iC7!H5*100000)</f>
        <v>9.2070804833527795</v>
      </c>
      <c r="N8" s="70">
        <f>LN(Fugacity_iC7!I5*100000)</f>
        <v>10.299149468916458</v>
      </c>
      <c r="O8" s="70">
        <f>LN(Fugacity_iC7!J5*100000)</f>
        <v>11.479963846267115</v>
      </c>
      <c r="P8" s="70">
        <f>LN(Fugacity_iC7!K5*100000)</f>
        <v>12.509914228198497</v>
      </c>
      <c r="Q8" s="70">
        <f>LN(Fugacity_iC7!L5*100000)</f>
        <v>12.447370004432672</v>
      </c>
      <c r="R8" s="70">
        <f>LN(Fugacity_iC7!M5*100000)</f>
        <v>12.549802539955502</v>
      </c>
      <c r="S8" s="49" t="s">
        <v>10</v>
      </c>
      <c r="T8" s="70">
        <f t="shared" ref="T8:T15" si="2">EXP(F8-$F$7+$G$7-G8)</f>
        <v>3.1500054355078029</v>
      </c>
      <c r="U8" s="70">
        <f t="shared" ref="U8:U15" si="3">EXP(F8-$F$7+$H$7-H8)</f>
        <v>3.1500041769872298</v>
      </c>
      <c r="V8" s="70">
        <f t="shared" ref="V8:V15" si="4">EXP(F8-$F$7+$I$7-I8)</f>
        <v>3.149999772057329</v>
      </c>
      <c r="W8" s="70">
        <f t="shared" ref="W8:W15" si="5">EXP(F8-$F$7+$J$7-J8)</f>
        <v>3.1499871856185004</v>
      </c>
      <c r="X8" s="70">
        <f t="shared" ref="X8:X15" si="6">EXP(F8-$F$7+$K$7-K8)</f>
        <v>3.1499431222867629</v>
      </c>
      <c r="Y8" s="70">
        <f t="shared" ref="Y8:Y15" si="7">EXP(F8-$F$7+$L$7-L8)</f>
        <v>3.1498171343612884</v>
      </c>
      <c r="Z8" s="70">
        <f t="shared" ref="Z8:Z15" si="8">EXP(F8-$F$7+$M$7-M8)</f>
        <v>3.1493750890747858</v>
      </c>
      <c r="AA8" s="70">
        <f t="shared" ref="AA8:AA15" si="9">EXP(F8-$F$7+$N$7-N8)</f>
        <v>3.148102619850365</v>
      </c>
      <c r="AB8" s="70">
        <f t="shared" ref="AB8:AB15" si="10">EXP(F8-$F$7+$O$7-O8)</f>
        <v>3.1435315768515593</v>
      </c>
      <c r="AC8" s="70">
        <f t="shared" ref="AC8:AC15" si="11">EXP(F8-$F$7+$P$7-P8)</f>
        <v>3.1292412275986279</v>
      </c>
      <c r="AD8" s="70">
        <f t="shared" ref="AD8:AD15" si="12">EXP(F8-$F$7+$Q$7-Q8)</f>
        <v>2.5881619745929072</v>
      </c>
      <c r="AE8" s="70">
        <f t="shared" ref="AE8:AE15" si="13">EXP(F8-$F$7+$R$7-R8)</f>
        <v>2.5883670492131787</v>
      </c>
      <c r="AF8" s="49" t="s">
        <v>10</v>
      </c>
      <c r="AG8" s="70">
        <f t="shared" ref="AG8:AG16" si="14">T8/$T$16</f>
        <v>0.21550542682622273</v>
      </c>
      <c r="AH8" s="70">
        <f t="shared" ref="AH8:AH16" si="15">U8/$U$16</f>
        <v>0.21550545220172343</v>
      </c>
      <c r="AI8" s="70">
        <f t="shared" ref="AI8:AI16" si="16">V8/$V$16</f>
        <v>0.21550554101761707</v>
      </c>
      <c r="AJ8" s="70">
        <f t="shared" ref="AJ8:AJ16" si="17">W8/$W$16</f>
        <v>0.21550579479138898</v>
      </c>
      <c r="AK8" s="70">
        <f t="shared" ref="AK8:AK16" si="18">X8/$X$16</f>
        <v>0.21550668316388108</v>
      </c>
      <c r="AL8" s="70">
        <f t="shared" ref="AL8:AL16" si="19">Y8/$Y$16</f>
        <v>0.21550922278138895</v>
      </c>
      <c r="AM8" s="70">
        <f t="shared" ref="AM8:AM16" si="20">Z8/$Z$16</f>
        <v>0.2155181279822396</v>
      </c>
      <c r="AN8" s="70">
        <f t="shared" ref="AN8:AN16" si="21">AA8/$AA$16</f>
        <v>0.21554371540417175</v>
      </c>
      <c r="AO8" s="70">
        <f t="shared" ref="AO8:AO16" si="22">AB8/$AB$16</f>
        <v>0.21563504413369938</v>
      </c>
      <c r="AP8" s="70">
        <f t="shared" ref="AP8:AP16" si="23">AC8/$AC$16</f>
        <v>0.21591416324070586</v>
      </c>
      <c r="AQ8" s="70">
        <f t="shared" ref="AQ8:AQ16" si="24">AD8/$AD$16</f>
        <v>0.21530974897461741</v>
      </c>
      <c r="AR8" s="70">
        <f t="shared" ref="AR8:AR16" si="25">AE8/$AE$16</f>
        <v>0.21480975119157328</v>
      </c>
    </row>
    <row r="9" spans="1:45" x14ac:dyDescent="0.35">
      <c r="A9" s="49" t="s">
        <v>11</v>
      </c>
      <c r="B9" s="72">
        <v>-142.791552</v>
      </c>
      <c r="C9" s="72">
        <v>-147.36048</v>
      </c>
      <c r="D9" s="72">
        <f t="shared" si="0"/>
        <v>8582.2154799999989</v>
      </c>
      <c r="E9" s="72">
        <f t="shared" ref="E9:E48" si="26">B9-D9</f>
        <v>-8725.0070319999995</v>
      </c>
      <c r="F9" s="72">
        <f t="shared" si="1"/>
        <v>2623.5888356988212</v>
      </c>
      <c r="G9" s="70">
        <f>LN(Fugacity_iC7!B6*100000)</f>
        <v>2.302581848369742</v>
      </c>
      <c r="H9" s="70">
        <f>LN(Fugacity_iC7!C6*100000)</f>
        <v>3.4011876477660947</v>
      </c>
      <c r="I9" s="70">
        <f>LN(Fugacity_iC7!D6*100000)</f>
        <v>4.6051377393978141</v>
      </c>
      <c r="J9" s="70">
        <f>LN(Fugacity_iC7!E6*100000)</f>
        <v>5.703685132570194</v>
      </c>
      <c r="K9" s="70">
        <f>LN(Fugacity_iC7!F6*100000)</f>
        <v>6.9074307783426008</v>
      </c>
      <c r="L9" s="70">
        <f>LN(Fugacity_iC7!G6*100000)</f>
        <v>8.0053938339010582</v>
      </c>
      <c r="M9" s="70">
        <f>LN(Fugacity_iC7!H6*100000)</f>
        <v>9.2070918789465583</v>
      </c>
      <c r="N9" s="70">
        <f>LN(Fugacity_iC7!I6*100000)</f>
        <v>10.299183680244596</v>
      </c>
      <c r="O9" s="70">
        <f>LN(Fugacity_iC7!J6*100000)</f>
        <v>11.480078188886049</v>
      </c>
      <c r="P9" s="70">
        <f>LN(Fugacity_iC7!K6*100000)</f>
        <v>12.510260475246167</v>
      </c>
      <c r="Q9" s="70">
        <f>LN(Fugacity_iC7!L6*100000)</f>
        <v>12.404024284190321</v>
      </c>
      <c r="R9" s="70">
        <f>LN(Fugacity_iC7!M6*100000)</f>
        <v>12.50408394713341</v>
      </c>
      <c r="S9" s="49" t="s">
        <v>11</v>
      </c>
      <c r="T9" s="70">
        <f t="shared" si="2"/>
        <v>3.0029515387134977</v>
      </c>
      <c r="U9" s="70">
        <f t="shared" si="3"/>
        <v>3.0029502705284936</v>
      </c>
      <c r="V9" s="70">
        <f t="shared" si="4"/>
        <v>3.002945831777831</v>
      </c>
      <c r="W9" s="70">
        <f t="shared" si="5"/>
        <v>3.0029331487487387</v>
      </c>
      <c r="X9" s="70">
        <f t="shared" si="6"/>
        <v>3.002888747823989</v>
      </c>
      <c r="Y9" s="70">
        <f t="shared" si="7"/>
        <v>3.0027617994065534</v>
      </c>
      <c r="Z9" s="70">
        <f t="shared" si="8"/>
        <v>3.0023164400099192</v>
      </c>
      <c r="AA9" s="70">
        <f t="shared" si="9"/>
        <v>3.0010349165653349</v>
      </c>
      <c r="AB9" s="70">
        <f t="shared" si="10"/>
        <v>2.9964372977692095</v>
      </c>
      <c r="AC9" s="70">
        <f t="shared" si="11"/>
        <v>2.9821239843561997</v>
      </c>
      <c r="AD9" s="70">
        <f t="shared" si="12"/>
        <v>2.5766372722665429</v>
      </c>
      <c r="AE9" s="70">
        <f t="shared" si="13"/>
        <v>2.5829632103258113</v>
      </c>
      <c r="AF9" s="49" t="s">
        <v>11</v>
      </c>
      <c r="AG9" s="70">
        <f t="shared" si="14"/>
        <v>0.20544483694980961</v>
      </c>
      <c r="AH9" s="70">
        <f t="shared" si="15"/>
        <v>0.20544485645999647</v>
      </c>
      <c r="AI9" s="70">
        <f t="shared" si="16"/>
        <v>0.20544492474715698</v>
      </c>
      <c r="AJ9" s="70">
        <f t="shared" si="17"/>
        <v>0.20544511986623762</v>
      </c>
      <c r="AK9" s="70">
        <f t="shared" si="18"/>
        <v>0.20544580293369938</v>
      </c>
      <c r="AL9" s="70">
        <f t="shared" si="19"/>
        <v>0.20544775584852268</v>
      </c>
      <c r="AM9" s="70">
        <f t="shared" si="20"/>
        <v>0.20545460621882586</v>
      </c>
      <c r="AN9" s="70">
        <f t="shared" si="21"/>
        <v>0.20547431074686093</v>
      </c>
      <c r="AO9" s="70">
        <f t="shared" si="22"/>
        <v>0.20554490169794074</v>
      </c>
      <c r="AP9" s="70">
        <f t="shared" si="23"/>
        <v>0.20576323713350242</v>
      </c>
      <c r="AQ9" s="70">
        <f t="shared" si="24"/>
        <v>0.2143510065198346</v>
      </c>
      <c r="AR9" s="70">
        <f t="shared" si="25"/>
        <v>0.21436128416011899</v>
      </c>
    </row>
    <row r="10" spans="1:45" x14ac:dyDescent="0.35">
      <c r="A10" s="49" t="s">
        <v>12</v>
      </c>
      <c r="B10" s="72">
        <v>-130.70815999999999</v>
      </c>
      <c r="C10" s="72">
        <v>-159.07568000000001</v>
      </c>
      <c r="D10" s="72">
        <f t="shared" si="0"/>
        <v>8593.9306799999995</v>
      </c>
      <c r="E10" s="72">
        <f t="shared" si="26"/>
        <v>-8724.6388399999996</v>
      </c>
      <c r="F10" s="72">
        <f t="shared" si="1"/>
        <v>2623.47812124128</v>
      </c>
      <c r="G10" s="70">
        <f>LN(Fugacity_iC7!B7*100000)</f>
        <v>2.3025818589798304</v>
      </c>
      <c r="H10" s="70">
        <f>LN(Fugacity_iC7!C7*100000)</f>
        <v>3.4011876795963838</v>
      </c>
      <c r="I10" s="70">
        <f>LN(Fugacity_iC7!D7*100000)</f>
        <v>4.6051378454990415</v>
      </c>
      <c r="J10" s="70">
        <f>LN(Fugacity_iC7!E7*100000)</f>
        <v>5.7036854508761232</v>
      </c>
      <c r="K10" s="70">
        <f>LN(Fugacity_iC7!F7*100000)</f>
        <v>6.9074318393886065</v>
      </c>
      <c r="L10" s="70">
        <f>LN(Fugacity_iC7!G7*100000)</f>
        <v>8.0053970172644053</v>
      </c>
      <c r="M10" s="70">
        <f>LN(Fugacity_iC7!H7*100000)</f>
        <v>9.2071024928023952</v>
      </c>
      <c r="N10" s="70">
        <f>LN(Fugacity_iC7!I7*100000)</f>
        <v>10.299215544896175</v>
      </c>
      <c r="O10" s="70">
        <f>LN(Fugacity_iC7!J7*100000)</f>
        <v>11.480184691074225</v>
      </c>
      <c r="P10" s="70">
        <f>LN(Fugacity_iC7!K7*100000)</f>
        <v>12.510583008811725</v>
      </c>
      <c r="Q10" s="70">
        <f>LN(Fugacity_iC7!L7*100000)</f>
        <v>12.361497149005944</v>
      </c>
      <c r="R10" s="70">
        <f>LN(Fugacity_iC7!M7*100000)</f>
        <v>12.459361030103713</v>
      </c>
      <c r="S10" s="49" t="s">
        <v>12</v>
      </c>
      <c r="T10" s="70">
        <f t="shared" si="2"/>
        <v>2.6882251574766722</v>
      </c>
      <c r="U10" s="70">
        <f t="shared" si="3"/>
        <v>2.6882239651600082</v>
      </c>
      <c r="V10" s="70">
        <f t="shared" si="4"/>
        <v>2.6882197919591024</v>
      </c>
      <c r="W10" s="70">
        <f t="shared" si="5"/>
        <v>2.688207867734187</v>
      </c>
      <c r="X10" s="70">
        <f t="shared" si="6"/>
        <v>2.6881661236813716</v>
      </c>
      <c r="Y10" s="70">
        <f t="shared" si="7"/>
        <v>2.6880467754043216</v>
      </c>
      <c r="Z10" s="70">
        <f t="shared" si="8"/>
        <v>2.6876281229927161</v>
      </c>
      <c r="AA10" s="70">
        <f t="shared" si="9"/>
        <v>2.6864238333989081</v>
      </c>
      <c r="AB10" s="70">
        <f t="shared" si="10"/>
        <v>2.6821080088680378</v>
      </c>
      <c r="AC10" s="70">
        <f t="shared" si="11"/>
        <v>2.6687195869938671</v>
      </c>
      <c r="AD10" s="70">
        <f t="shared" si="12"/>
        <v>2.4067994686459588</v>
      </c>
      <c r="AE10" s="70">
        <f t="shared" si="13"/>
        <v>2.4180120375741692</v>
      </c>
      <c r="AF10" s="49" t="s">
        <v>12</v>
      </c>
      <c r="AG10" s="70">
        <f t="shared" si="14"/>
        <v>0.18391305089084981</v>
      </c>
      <c r="AH10" s="70">
        <f t="shared" si="15"/>
        <v>0.18391306445358602</v>
      </c>
      <c r="AI10" s="70">
        <f t="shared" si="16"/>
        <v>0.18391311192446297</v>
      </c>
      <c r="AJ10" s="70">
        <f t="shared" si="17"/>
        <v>0.18391324756667879</v>
      </c>
      <c r="AK10" s="70">
        <f t="shared" si="18"/>
        <v>0.18391372244445883</v>
      </c>
      <c r="AL10" s="70">
        <f t="shared" si="19"/>
        <v>0.18391508035429899</v>
      </c>
      <c r="AM10" s="70">
        <f t="shared" si="20"/>
        <v>0.18391984612730772</v>
      </c>
      <c r="AN10" s="70">
        <f t="shared" si="21"/>
        <v>0.1839335765454308</v>
      </c>
      <c r="AO10" s="70">
        <f t="shared" si="22"/>
        <v>0.18398303459794338</v>
      </c>
      <c r="AP10" s="70">
        <f t="shared" si="23"/>
        <v>0.18413868239619494</v>
      </c>
      <c r="AQ10" s="70">
        <f t="shared" si="24"/>
        <v>0.20022216326237191</v>
      </c>
      <c r="AR10" s="70">
        <f t="shared" si="25"/>
        <v>0.20067191178601557</v>
      </c>
    </row>
    <row r="11" spans="1:45" x14ac:dyDescent="0.35">
      <c r="A11" s="49" t="s">
        <v>13</v>
      </c>
      <c r="B11" s="72">
        <v>-140.26441600000001</v>
      </c>
      <c r="C11" s="72">
        <v>-147.27680000000001</v>
      </c>
      <c r="D11" s="72">
        <f t="shared" si="0"/>
        <v>8582.1317999999992</v>
      </c>
      <c r="E11" s="72">
        <f t="shared" si="26"/>
        <v>-8722.3962159999992</v>
      </c>
      <c r="F11" s="72">
        <f t="shared" si="1"/>
        <v>2622.8037695453449</v>
      </c>
      <c r="G11" s="70">
        <f>LN(Fugacity_iC7!B8*100000)</f>
        <v>2.3025820872609724</v>
      </c>
      <c r="H11" s="70">
        <f>LN(Fugacity_iC7!C8*100000)</f>
        <v>3.4011883644436236</v>
      </c>
      <c r="I11" s="70">
        <f>LN(Fugacity_iC7!D8*100000)</f>
        <v>4.6051401283676965</v>
      </c>
      <c r="J11" s="70">
        <f>LN(Fugacity_iC7!E8*100000)</f>
        <v>5.7036922998637136</v>
      </c>
      <c r="K11" s="70">
        <f>LN(Fugacity_iC7!F8*100000)</f>
        <v>6.9074546738017188</v>
      </c>
      <c r="L11" s="70">
        <f>LN(Fugacity_iC7!G8*100000)</f>
        <v>8.0054655587402213</v>
      </c>
      <c r="M11" s="70">
        <f>LN(Fugacity_iC7!H8*100000)</f>
        <v>9.2073314126448125</v>
      </c>
      <c r="N11" s="70">
        <f>LN(Fugacity_iC7!I8*100000)</f>
        <v>10.299906203375746</v>
      </c>
      <c r="O11" s="70">
        <f>LN(Fugacity_iC7!J8*100000)</f>
        <v>11.482534736462254</v>
      </c>
      <c r="P11" s="70">
        <f>LN(Fugacity_iC7!K8*100000)</f>
        <v>12.518119565094134</v>
      </c>
      <c r="Q11" s="70">
        <f>LN(Fugacity_iC7!L8*100000)</f>
        <v>12.679345935160454</v>
      </c>
      <c r="R11" s="70">
        <f>LN(Fugacity_iC7!M8*100000)</f>
        <v>12.781086587803951</v>
      </c>
      <c r="S11" s="49" t="s">
        <v>13</v>
      </c>
      <c r="T11" s="70">
        <f t="shared" si="2"/>
        <v>1.3696144253518507</v>
      </c>
      <c r="U11" s="70">
        <f t="shared" si="3"/>
        <v>1.3696131925635144</v>
      </c>
      <c r="V11" s="70">
        <f t="shared" si="4"/>
        <v>1.3696088777088975</v>
      </c>
      <c r="W11" s="70">
        <f t="shared" si="5"/>
        <v>1.3695965487347554</v>
      </c>
      <c r="X11" s="70">
        <f t="shared" si="6"/>
        <v>1.3695533877755575</v>
      </c>
      <c r="Y11" s="70">
        <f t="shared" si="7"/>
        <v>1.3694299887613937</v>
      </c>
      <c r="Z11" s="70">
        <f t="shared" si="8"/>
        <v>1.3689971304495072</v>
      </c>
      <c r="AA11" s="70">
        <f t="shared" si="9"/>
        <v>1.3677520116856421</v>
      </c>
      <c r="AB11" s="70">
        <f t="shared" si="10"/>
        <v>1.3632905704661908</v>
      </c>
      <c r="AC11" s="70">
        <f t="shared" si="11"/>
        <v>1.3494681471319465</v>
      </c>
      <c r="AD11" s="70">
        <f t="shared" si="12"/>
        <v>0.8923448316867455</v>
      </c>
      <c r="AE11" s="70">
        <f t="shared" si="13"/>
        <v>0.89303319786448654</v>
      </c>
      <c r="AF11" s="49" t="s">
        <v>13</v>
      </c>
      <c r="AG11" s="70">
        <f t="shared" si="14"/>
        <v>9.3701216510828217E-2</v>
      </c>
      <c r="AH11" s="70">
        <f t="shared" si="15"/>
        <v>9.3701180640067092E-2</v>
      </c>
      <c r="AI11" s="70">
        <f t="shared" si="16"/>
        <v>9.3701055089414634E-2</v>
      </c>
      <c r="AJ11" s="70">
        <f t="shared" si="17"/>
        <v>9.3700696347649701E-2</v>
      </c>
      <c r="AK11" s="70">
        <f t="shared" si="18"/>
        <v>9.3699440452467156E-2</v>
      </c>
      <c r="AL11" s="70">
        <f t="shared" si="19"/>
        <v>9.3695849613612187E-2</v>
      </c>
      <c r="AM11" s="70">
        <f t="shared" si="20"/>
        <v>9.3683251573001017E-2</v>
      </c>
      <c r="AN11" s="70">
        <f t="shared" si="21"/>
        <v>9.3646995015768036E-2</v>
      </c>
      <c r="AO11" s="70">
        <f t="shared" si="22"/>
        <v>9.351686634685108E-2</v>
      </c>
      <c r="AP11" s="70">
        <f t="shared" si="23"/>
        <v>9.3111800789987695E-2</v>
      </c>
      <c r="AQ11" s="70">
        <f t="shared" si="24"/>
        <v>7.4234357662058867E-2</v>
      </c>
      <c r="AR11" s="70">
        <f t="shared" si="25"/>
        <v>7.4113228685011745E-2</v>
      </c>
    </row>
    <row r="12" spans="1:45" x14ac:dyDescent="0.35">
      <c r="A12" s="49" t="s">
        <v>14</v>
      </c>
      <c r="B12" s="72">
        <v>-132.39849599999999</v>
      </c>
      <c r="C12" s="72">
        <v>-155.68664000000001</v>
      </c>
      <c r="D12" s="72">
        <f t="shared" si="0"/>
        <v>8590.5416399999995</v>
      </c>
      <c r="E12" s="72">
        <f t="shared" si="26"/>
        <v>-8722.9401359999993</v>
      </c>
      <c r="F12" s="72">
        <f t="shared" si="1"/>
        <v>2622.967324993986</v>
      </c>
      <c r="G12" s="70">
        <f>LN(Fugacity_iC7!B9*100000)</f>
        <v>2.3025819529889509</v>
      </c>
      <c r="H12" s="70">
        <f>LN(Fugacity_iC7!C9*100000)</f>
        <v>3.401187961625217</v>
      </c>
      <c r="I12" s="70">
        <f>LN(Fugacity_iC7!D9*100000)</f>
        <v>4.6051387856123451</v>
      </c>
      <c r="J12" s="70">
        <f>LN(Fugacity_iC7!E9*100000)</f>
        <v>5.7036882713633803</v>
      </c>
      <c r="K12" s="70">
        <f>LN(Fugacity_iC7!F9*100000)</f>
        <v>6.9074412427327054</v>
      </c>
      <c r="L12" s="70">
        <f>LN(Fugacity_iC7!G9*100000)</f>
        <v>8.0054252420607703</v>
      </c>
      <c r="M12" s="70">
        <f>LN(Fugacity_iC7!H9*100000)</f>
        <v>9.2071967485648543</v>
      </c>
      <c r="N12" s="70">
        <f>LN(Fugacity_iC7!I9*100000)</f>
        <v>10.299499818543348</v>
      </c>
      <c r="O12" s="70">
        <f>LN(Fugacity_iC7!J9*100000)</f>
        <v>11.481150785799279</v>
      </c>
      <c r="P12" s="70">
        <f>LN(Fugacity_iC7!K9*100000)</f>
        <v>12.513670620653501</v>
      </c>
      <c r="Q12" s="70">
        <f>LN(Fugacity_iC7!L9*100000)</f>
        <v>12.445052291948569</v>
      </c>
      <c r="R12" s="70">
        <f>LN(Fugacity_iC7!M9*100000)</f>
        <v>12.542330542148127</v>
      </c>
      <c r="S12" s="49" t="s">
        <v>14</v>
      </c>
      <c r="T12" s="70">
        <f t="shared" si="2"/>
        <v>1.612982325889686</v>
      </c>
      <c r="U12" s="70">
        <f t="shared" si="3"/>
        <v>1.6129813072064292</v>
      </c>
      <c r="V12" s="70">
        <f t="shared" si="4"/>
        <v>1.6129777417370816</v>
      </c>
      <c r="W12" s="70">
        <f t="shared" si="5"/>
        <v>1.6129675540136525</v>
      </c>
      <c r="X12" s="70">
        <f t="shared" si="6"/>
        <v>1.6129318891821525</v>
      </c>
      <c r="Y12" s="70">
        <f t="shared" si="7"/>
        <v>1.6128299226985778</v>
      </c>
      <c r="Z12" s="70">
        <f t="shared" si="8"/>
        <v>1.6124722543462306</v>
      </c>
      <c r="AA12" s="70">
        <f t="shared" si="9"/>
        <v>1.6114434952903123</v>
      </c>
      <c r="AB12" s="70">
        <f t="shared" si="10"/>
        <v>1.6077580834009431</v>
      </c>
      <c r="AC12" s="70">
        <f t="shared" si="11"/>
        <v>1.5963422889921763</v>
      </c>
      <c r="AD12" s="70">
        <f t="shared" si="12"/>
        <v>1.3283617995313493</v>
      </c>
      <c r="AE12" s="70">
        <f t="shared" si="13"/>
        <v>1.335332028158984</v>
      </c>
      <c r="AF12" s="49" t="s">
        <v>14</v>
      </c>
      <c r="AG12" s="70">
        <f t="shared" si="14"/>
        <v>0.11035106183808019</v>
      </c>
      <c r="AH12" s="70">
        <f t="shared" si="15"/>
        <v>0.11035104922778574</v>
      </c>
      <c r="AI12" s="70">
        <f t="shared" si="16"/>
        <v>0.11035100509083393</v>
      </c>
      <c r="AJ12" s="70">
        <f t="shared" si="17"/>
        <v>0.11035087897736408</v>
      </c>
      <c r="AK12" s="70">
        <f t="shared" si="18"/>
        <v>0.11035043748807534</v>
      </c>
      <c r="AL12" s="70">
        <f t="shared" si="19"/>
        <v>0.11034917529897158</v>
      </c>
      <c r="AM12" s="70">
        <f t="shared" si="20"/>
        <v>0.11034474835517095</v>
      </c>
      <c r="AN12" s="70">
        <f t="shared" si="21"/>
        <v>0.1103320190227053</v>
      </c>
      <c r="AO12" s="70">
        <f t="shared" si="22"/>
        <v>0.11028646501388248</v>
      </c>
      <c r="AP12" s="70">
        <f t="shared" si="23"/>
        <v>0.11014584191644437</v>
      </c>
      <c r="AQ12" s="70">
        <f t="shared" si="24"/>
        <v>0.11050670259907219</v>
      </c>
      <c r="AR12" s="70">
        <f t="shared" si="25"/>
        <v>0.11081980850210779</v>
      </c>
    </row>
    <row r="13" spans="1:45" x14ac:dyDescent="0.35">
      <c r="A13" s="49" t="s">
        <v>15</v>
      </c>
      <c r="B13" s="72">
        <v>-133.06793600000003</v>
      </c>
      <c r="C13" s="72">
        <v>-153.30176</v>
      </c>
      <c r="D13" s="72">
        <f t="shared" si="0"/>
        <v>8588.1567599999998</v>
      </c>
      <c r="E13" s="72">
        <f t="shared" si="26"/>
        <v>-8721.2246959999993</v>
      </c>
      <c r="F13" s="72">
        <f t="shared" si="1"/>
        <v>2622.4514962713492</v>
      </c>
      <c r="G13" s="70">
        <f>LN(Fugacity_iC7!B10*100000)</f>
        <v>2.3025820501500891</v>
      </c>
      <c r="H13" s="70">
        <f>LN(Fugacity_iC7!C10*100000)</f>
        <v>3.4011882531104702</v>
      </c>
      <c r="I13" s="70">
        <f>LN(Fugacity_iC7!D10*100000)</f>
        <v>4.6051397572512887</v>
      </c>
      <c r="J13" s="70">
        <f>LN(Fugacity_iC7!E10*100000)</f>
        <v>5.7036911864639945</v>
      </c>
      <c r="K13" s="70">
        <f>LN(Fugacity_iC7!F10*100000)</f>
        <v>6.9074509618798903</v>
      </c>
      <c r="L13" s="70">
        <f>LN(Fugacity_iC7!G10*100000)</f>
        <v>8.0054544179154732</v>
      </c>
      <c r="M13" s="70">
        <f>LN(Fugacity_iC7!H10*100000)</f>
        <v>9.2072942172611807</v>
      </c>
      <c r="N13" s="70">
        <f>LN(Fugacity_iC7!I10*100000)</f>
        <v>10.299794101687159</v>
      </c>
      <c r="O13" s="70">
        <f>LN(Fugacity_iC7!J10*100000)</f>
        <v>11.482154748915189</v>
      </c>
      <c r="P13" s="70">
        <f>LN(Fugacity_iC7!K10*100000)</f>
        <v>12.516915868312786</v>
      </c>
      <c r="Q13" s="70">
        <f>LN(Fugacity_iC7!L10*100000)</f>
        <v>12.659561603414355</v>
      </c>
      <c r="R13" s="70">
        <f>LN(Fugacity_iC7!M10*100000)</f>
        <v>12.762129216893754</v>
      </c>
      <c r="S13" s="49" t="s">
        <v>15</v>
      </c>
      <c r="T13" s="70">
        <f t="shared" si="2"/>
        <v>0.96295944813240919</v>
      </c>
      <c r="U13" s="70">
        <f t="shared" si="3"/>
        <v>0.962958652846715</v>
      </c>
      <c r="V13" s="70">
        <f t="shared" si="4"/>
        <v>0.96295586928382393</v>
      </c>
      <c r="W13" s="70">
        <f t="shared" si="5"/>
        <v>0.96294791570722982</v>
      </c>
      <c r="X13" s="70">
        <f t="shared" si="6"/>
        <v>0.96292007188853124</v>
      </c>
      <c r="Y13" s="70">
        <f t="shared" si="7"/>
        <v>0.96284046402710577</v>
      </c>
      <c r="Z13" s="70">
        <f t="shared" si="8"/>
        <v>0.96256120194982087</v>
      </c>
      <c r="AA13" s="70">
        <f t="shared" si="9"/>
        <v>0.96175778039908033</v>
      </c>
      <c r="AB13" s="70">
        <f t="shared" si="10"/>
        <v>0.95887747844815152</v>
      </c>
      <c r="AC13" s="70">
        <f t="shared" si="11"/>
        <v>0.94993755561823046</v>
      </c>
      <c r="AD13" s="70">
        <f t="shared" si="12"/>
        <v>0.6399331374969518</v>
      </c>
      <c r="AE13" s="70">
        <f t="shared" si="13"/>
        <v>0.63989740112482196</v>
      </c>
      <c r="AF13" s="49" t="s">
        <v>15</v>
      </c>
      <c r="AG13" s="70">
        <f t="shared" si="14"/>
        <v>6.5880199617072907E-2</v>
      </c>
      <c r="AH13" s="70">
        <f t="shared" si="15"/>
        <v>6.5880179286547977E-2</v>
      </c>
      <c r="AI13" s="70">
        <f t="shared" si="16"/>
        <v>6.5880108127932713E-2</v>
      </c>
      <c r="AJ13" s="70">
        <f t="shared" si="17"/>
        <v>6.587990480235914E-2</v>
      </c>
      <c r="AK13" s="70">
        <f t="shared" si="18"/>
        <v>6.587919298491117E-2</v>
      </c>
      <c r="AL13" s="70">
        <f t="shared" si="19"/>
        <v>6.5877157693165558E-2</v>
      </c>
      <c r="AM13" s="70">
        <f t="shared" si="20"/>
        <v>6.5870016255670502E-2</v>
      </c>
      <c r="AN13" s="70">
        <f t="shared" si="21"/>
        <v>6.5849456113327293E-2</v>
      </c>
      <c r="AO13" s="70">
        <f t="shared" si="22"/>
        <v>6.5775571941627517E-2</v>
      </c>
      <c r="AP13" s="70">
        <f t="shared" si="23"/>
        <v>6.554463447665515E-2</v>
      </c>
      <c r="AQ13" s="70">
        <f t="shared" si="24"/>
        <v>5.3236174763242966E-2</v>
      </c>
      <c r="AR13" s="70">
        <f t="shared" si="25"/>
        <v>5.3105374512297937E-2</v>
      </c>
    </row>
    <row r="14" spans="1:45" x14ac:dyDescent="0.35">
      <c r="A14" s="49" t="s">
        <v>16</v>
      </c>
      <c r="B14" s="72">
        <v>-136.04694400000002</v>
      </c>
      <c r="C14" s="72">
        <v>-145.77056000000002</v>
      </c>
      <c r="D14" s="72">
        <f t="shared" si="0"/>
        <v>8580.6255600000004</v>
      </c>
      <c r="E14" s="72">
        <f t="shared" si="26"/>
        <v>-8716.6725040000001</v>
      </c>
      <c r="F14" s="72">
        <f t="shared" si="1"/>
        <v>2621.0826629781095</v>
      </c>
      <c r="G14" s="70">
        <f>LN(Fugacity_iC7!B11*100000)</f>
        <v>2.3025820441055926</v>
      </c>
      <c r="H14" s="70">
        <f>LN(Fugacity_iC7!C11*100000)</f>
        <v>3.4011882349765012</v>
      </c>
      <c r="I14" s="70">
        <f>LN(Fugacity_iC7!D11*100000)</f>
        <v>4.6051396967991653</v>
      </c>
      <c r="J14" s="70">
        <f>LN(Fugacity_iC7!E11*100000)</f>
        <v>5.7036910050599152</v>
      </c>
      <c r="K14" s="70">
        <f>LN(Fugacity_iC7!F11*100000)</f>
        <v>6.9074503566427703</v>
      </c>
      <c r="L14" s="70">
        <f>LN(Fugacity_iC7!G11*100000)</f>
        <v>8.0054525974244211</v>
      </c>
      <c r="M14" s="70">
        <f>LN(Fugacity_iC7!H11*100000)</f>
        <v>9.2072880929366612</v>
      </c>
      <c r="N14" s="70">
        <f>LN(Fugacity_iC7!I11*100000)</f>
        <v>10.299775241772702</v>
      </c>
      <c r="O14" s="70">
        <f>LN(Fugacity_iC7!J11*100000)</f>
        <v>11.482085920705636</v>
      </c>
      <c r="P14" s="70">
        <f>LN(Fugacity_iC7!K11*100000)</f>
        <v>12.516649287507187</v>
      </c>
      <c r="Q14" s="70">
        <f>LN(Fugacity_iC7!L11*100000)</f>
        <v>12.519361382301154</v>
      </c>
      <c r="R14" s="70">
        <f>LN(Fugacity_iC7!M11*100000)</f>
        <v>12.615761149050627</v>
      </c>
      <c r="S14" s="49" t="s">
        <v>16</v>
      </c>
      <c r="T14" s="70">
        <f t="shared" si="2"/>
        <v>0.24498035258073922</v>
      </c>
      <c r="U14" s="70">
        <f t="shared" si="3"/>
        <v>0.24498015321887448</v>
      </c>
      <c r="V14" s="70">
        <f t="shared" si="4"/>
        <v>0.24497945543751706</v>
      </c>
      <c r="W14" s="70">
        <f t="shared" si="5"/>
        <v>0.24497746164937076</v>
      </c>
      <c r="X14" s="70">
        <f t="shared" si="6"/>
        <v>0.24497048190690901</v>
      </c>
      <c r="Y14" s="70">
        <f t="shared" si="7"/>
        <v>0.24495052704495726</v>
      </c>
      <c r="Z14" s="70">
        <f t="shared" si="8"/>
        <v>0.24488053556034767</v>
      </c>
      <c r="AA14" s="70">
        <f t="shared" si="9"/>
        <v>0.24467925708788663</v>
      </c>
      <c r="AB14" s="70">
        <f t="shared" si="10"/>
        <v>0.24395867397451754</v>
      </c>
      <c r="AC14" s="70">
        <f t="shared" si="11"/>
        <v>0.24173196726811885</v>
      </c>
      <c r="AD14" s="70">
        <f t="shared" si="12"/>
        <v>0.18730356185400096</v>
      </c>
      <c r="AE14" s="70">
        <f t="shared" si="13"/>
        <v>0.18845186710596015</v>
      </c>
      <c r="AF14" s="49" t="s">
        <v>16</v>
      </c>
      <c r="AG14" s="70">
        <f t="shared" si="14"/>
        <v>1.6760160110149105E-2</v>
      </c>
      <c r="AH14" s="70">
        <f t="shared" si="15"/>
        <v>1.6760155140611761E-2</v>
      </c>
      <c r="AI14" s="70">
        <f t="shared" si="16"/>
        <v>1.6760137746861553E-2</v>
      </c>
      <c r="AJ14" s="70">
        <f t="shared" si="17"/>
        <v>1.676008804726567E-2</v>
      </c>
      <c r="AK14" s="70">
        <f t="shared" si="18"/>
        <v>1.6759914061714724E-2</v>
      </c>
      <c r="AL14" s="70">
        <f t="shared" si="19"/>
        <v>1.6759416642787031E-2</v>
      </c>
      <c r="AM14" s="70">
        <f t="shared" si="20"/>
        <v>1.6757671954139582E-2</v>
      </c>
      <c r="AN14" s="70">
        <f t="shared" si="21"/>
        <v>1.6752654701441213E-2</v>
      </c>
      <c r="AO14" s="70">
        <f t="shared" si="22"/>
        <v>1.6734694130854592E-2</v>
      </c>
      <c r="AP14" s="70">
        <f t="shared" si="23"/>
        <v>1.6679236800570544E-2</v>
      </c>
      <c r="AQ14" s="70">
        <f t="shared" si="24"/>
        <v>1.5581823425552768E-2</v>
      </c>
      <c r="AR14" s="70">
        <f t="shared" si="25"/>
        <v>1.5639705619388249E-2</v>
      </c>
    </row>
    <row r="15" spans="1:45" x14ac:dyDescent="0.35">
      <c r="A15" s="49" t="s">
        <v>17</v>
      </c>
      <c r="B15" s="72">
        <v>-128.14755199999999</v>
      </c>
      <c r="C15" s="72">
        <v>-156.56528</v>
      </c>
      <c r="D15" s="72">
        <f t="shared" si="0"/>
        <v>8591.4202800000003</v>
      </c>
      <c r="E15" s="72">
        <f t="shared" si="26"/>
        <v>-8719.5678320000006</v>
      </c>
      <c r="F15" s="72">
        <f t="shared" si="1"/>
        <v>2621.953281212413</v>
      </c>
      <c r="G15" s="70">
        <f>LN(Fugacity_iC7!B12*100000)</f>
        <v>2.3025821463711473</v>
      </c>
      <c r="H15" s="70">
        <f>LN(Fugacity_iC7!C12*100000)</f>
        <v>3.4011885417747036</v>
      </c>
      <c r="I15" s="70">
        <f>LN(Fugacity_iC7!D12*100000)</f>
        <v>4.6051407194777907</v>
      </c>
      <c r="J15" s="70">
        <f>LN(Fugacity_iC7!E12*100000)</f>
        <v>5.7036940732496717</v>
      </c>
      <c r="K15" s="70">
        <f>LN(Fugacity_iC7!F12*100000)</f>
        <v>6.9074605857380647</v>
      </c>
      <c r="L15" s="70">
        <f>LN(Fugacity_iC7!G12*100000)</f>
        <v>8.0054833001269632</v>
      </c>
      <c r="M15" s="70">
        <f>LN(Fugacity_iC7!H12*100000)</f>
        <v>9.2073906159779391</v>
      </c>
      <c r="N15" s="70">
        <f>LN(Fugacity_iC7!I12*100000)</f>
        <v>10.300084381719051</v>
      </c>
      <c r="O15" s="70">
        <f>LN(Fugacity_iC7!J12*100000)</f>
        <v>11.483135625393345</v>
      </c>
      <c r="P15" s="70">
        <f>LN(Fugacity_iC7!K12*100000)</f>
        <v>12.519992419257859</v>
      </c>
      <c r="Q15" s="70">
        <f>LN(Fugacity_iC7!L12*100000)</f>
        <v>12.628493064976865</v>
      </c>
      <c r="R15" s="70">
        <f>LN(Fugacity_iC7!M12*100000)</f>
        <v>12.724990689200604</v>
      </c>
      <c r="S15" s="49" t="s">
        <v>17</v>
      </c>
      <c r="T15" s="70">
        <f t="shared" si="2"/>
        <v>0.5851078246091278</v>
      </c>
      <c r="U15" s="70">
        <f t="shared" si="3"/>
        <v>0.58510722878235155</v>
      </c>
      <c r="V15" s="70">
        <f t="shared" si="4"/>
        <v>0.58510514334548647</v>
      </c>
      <c r="W15" s="70">
        <f t="shared" si="5"/>
        <v>0.58509918458458809</v>
      </c>
      <c r="X15" s="70">
        <f t="shared" si="6"/>
        <v>0.58507832460410092</v>
      </c>
      <c r="Y15" s="70">
        <f t="shared" si="7"/>
        <v>0.58501868759369036</v>
      </c>
      <c r="Z15" s="70">
        <f t="shared" si="8"/>
        <v>0.58480952324917157</v>
      </c>
      <c r="AA15" s="70">
        <f t="shared" si="9"/>
        <v>0.58420812190466265</v>
      </c>
      <c r="AB15" s="70">
        <f t="shared" si="10"/>
        <v>0.58205641242970785</v>
      </c>
      <c r="AC15" s="70">
        <f t="shared" si="11"/>
        <v>0.57542255065976999</v>
      </c>
      <c r="AD15" s="70">
        <f t="shared" si="12"/>
        <v>0.40110256903780345</v>
      </c>
      <c r="AE15" s="70">
        <f t="shared" si="13"/>
        <v>0.40352212604775434</v>
      </c>
      <c r="AF15" s="49" t="s">
        <v>17</v>
      </c>
      <c r="AG15" s="70">
        <f t="shared" si="14"/>
        <v>4.0029744095163924E-2</v>
      </c>
      <c r="AH15" s="70">
        <f t="shared" si="15"/>
        <v>4.002972403860057E-2</v>
      </c>
      <c r="AI15" s="70">
        <f t="shared" si="16"/>
        <v>4.0029653839151004E-2</v>
      </c>
      <c r="AJ15" s="70">
        <f t="shared" si="17"/>
        <v>4.0029453256628739E-2</v>
      </c>
      <c r="AK15" s="70">
        <f t="shared" si="18"/>
        <v>4.0028751069947598E-2</v>
      </c>
      <c r="AL15" s="70">
        <f t="shared" si="19"/>
        <v>4.0026743552993578E-2</v>
      </c>
      <c r="AM15" s="70">
        <f t="shared" si="20"/>
        <v>4.001970235748397E-2</v>
      </c>
      <c r="AN15" s="70">
        <f t="shared" si="21"/>
        <v>3.9999455027488785E-2</v>
      </c>
      <c r="AO15" s="70">
        <f t="shared" si="22"/>
        <v>3.9926992019685879E-2</v>
      </c>
      <c r="AP15" s="70">
        <f t="shared" si="23"/>
        <v>3.9703515804334406E-2</v>
      </c>
      <c r="AQ15" s="70">
        <f t="shared" si="24"/>
        <v>3.3367808622637461E-2</v>
      </c>
      <c r="AR15" s="70">
        <f t="shared" si="25"/>
        <v>3.3488483607053421E-2</v>
      </c>
    </row>
    <row r="16" spans="1:45" x14ac:dyDescent="0.35">
      <c r="A16" s="72"/>
      <c r="B16" s="72"/>
      <c r="C16" s="72"/>
      <c r="D16" s="72"/>
      <c r="E16" s="72"/>
      <c r="F16" s="72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2"/>
      <c r="T16" s="70">
        <f>SUM(T7:T15)</f>
        <v>14.616826508261786</v>
      </c>
      <c r="U16" s="70">
        <f t="shared" ref="U16:AE16" si="27">SUM(U7:U15)</f>
        <v>14.616818947293616</v>
      </c>
      <c r="V16" s="70">
        <f t="shared" si="27"/>
        <v>14.616792483307071</v>
      </c>
      <c r="W16" s="70">
        <f t="shared" si="27"/>
        <v>14.616716866791023</v>
      </c>
      <c r="X16" s="70">
        <f t="shared" si="27"/>
        <v>14.616452149149374</v>
      </c>
      <c r="Y16" s="70">
        <f t="shared" si="27"/>
        <v>14.61569529929789</v>
      </c>
      <c r="Z16" s="70">
        <f t="shared" si="27"/>
        <v>14.6130402976325</v>
      </c>
      <c r="AA16" s="70">
        <f t="shared" si="27"/>
        <v>14.605402036182191</v>
      </c>
      <c r="AB16" s="70">
        <f t="shared" si="27"/>
        <v>14.578018102208318</v>
      </c>
      <c r="AC16" s="70">
        <f t="shared" si="27"/>
        <v>14.49298730861894</v>
      </c>
      <c r="AD16" s="70">
        <f t="shared" si="27"/>
        <v>12.020644615112261</v>
      </c>
      <c r="AE16" s="70">
        <f t="shared" si="27"/>
        <v>12.049578917415166</v>
      </c>
      <c r="AF16" s="72"/>
      <c r="AG16" s="70">
        <f t="shared" si="14"/>
        <v>1</v>
      </c>
      <c r="AH16" s="70">
        <f t="shared" si="15"/>
        <v>1</v>
      </c>
      <c r="AI16" s="70">
        <f t="shared" si="16"/>
        <v>1</v>
      </c>
      <c r="AJ16" s="70">
        <f t="shared" si="17"/>
        <v>1</v>
      </c>
      <c r="AK16" s="70">
        <f t="shared" si="18"/>
        <v>1</v>
      </c>
      <c r="AL16" s="70">
        <f t="shared" si="19"/>
        <v>1</v>
      </c>
      <c r="AM16" s="70">
        <f t="shared" si="20"/>
        <v>1</v>
      </c>
      <c r="AN16" s="70">
        <f t="shared" si="21"/>
        <v>1</v>
      </c>
      <c r="AO16" s="70">
        <f t="shared" si="22"/>
        <v>1</v>
      </c>
      <c r="AP16" s="70">
        <f t="shared" si="23"/>
        <v>1</v>
      </c>
      <c r="AQ16" s="70">
        <f t="shared" si="24"/>
        <v>1</v>
      </c>
      <c r="AR16" s="70">
        <f t="shared" si="25"/>
        <v>1</v>
      </c>
      <c r="AS16" s="72"/>
    </row>
    <row r="17" spans="1:45" x14ac:dyDescent="0.35">
      <c r="A17" s="72"/>
      <c r="B17" s="91">
        <v>500</v>
      </c>
      <c r="C17" s="91">
        <v>0</v>
      </c>
      <c r="D17" s="91">
        <v>0</v>
      </c>
      <c r="E17" s="91">
        <v>500</v>
      </c>
      <c r="F17" s="91">
        <v>500</v>
      </c>
      <c r="G17" s="73">
        <v>10</v>
      </c>
      <c r="H17" s="73">
        <v>30</v>
      </c>
      <c r="I17" s="73">
        <v>100</v>
      </c>
      <c r="J17" s="73">
        <v>300</v>
      </c>
      <c r="K17" s="73">
        <v>1000</v>
      </c>
      <c r="L17" s="73">
        <v>3000</v>
      </c>
      <c r="M17" s="73">
        <v>10000</v>
      </c>
      <c r="N17" s="73">
        <v>30000</v>
      </c>
      <c r="O17" s="73">
        <v>100000</v>
      </c>
      <c r="P17" s="73">
        <v>300000</v>
      </c>
      <c r="Q17" s="73">
        <v>1000000</v>
      </c>
      <c r="R17" s="73">
        <v>3000000</v>
      </c>
      <c r="S17" s="72"/>
      <c r="T17" s="73">
        <v>10</v>
      </c>
      <c r="U17" s="73">
        <v>30</v>
      </c>
      <c r="V17" s="73">
        <v>100</v>
      </c>
      <c r="W17" s="73">
        <v>300</v>
      </c>
      <c r="X17" s="73">
        <v>1000</v>
      </c>
      <c r="Y17" s="73">
        <v>3000</v>
      </c>
      <c r="Z17" s="73">
        <v>10000</v>
      </c>
      <c r="AA17" s="73">
        <v>30000</v>
      </c>
      <c r="AB17" s="73">
        <v>100000</v>
      </c>
      <c r="AC17" s="73">
        <v>300000</v>
      </c>
      <c r="AD17" s="73">
        <v>1000000</v>
      </c>
      <c r="AE17" s="73">
        <v>3000000</v>
      </c>
      <c r="AF17" s="72"/>
      <c r="AG17" s="73">
        <v>10</v>
      </c>
      <c r="AH17" s="73">
        <v>30</v>
      </c>
      <c r="AI17" s="73">
        <v>100</v>
      </c>
      <c r="AJ17" s="73">
        <v>300</v>
      </c>
      <c r="AK17" s="73">
        <v>1000</v>
      </c>
      <c r="AL17" s="73">
        <v>3000</v>
      </c>
      <c r="AM17" s="73">
        <v>10000</v>
      </c>
      <c r="AN17" s="73">
        <v>30000</v>
      </c>
      <c r="AO17" s="73">
        <v>100000</v>
      </c>
      <c r="AP17" s="73">
        <v>300000</v>
      </c>
      <c r="AQ17" s="73">
        <v>1000000</v>
      </c>
      <c r="AR17" s="73">
        <v>3000000</v>
      </c>
      <c r="AS17" s="72"/>
    </row>
    <row r="18" spans="1:45" x14ac:dyDescent="0.35">
      <c r="A18" s="49" t="s">
        <v>9</v>
      </c>
      <c r="B18" s="72">
        <v>-191.64812000000001</v>
      </c>
      <c r="C18" s="72">
        <v>-145.72872000000001</v>
      </c>
      <c r="D18" s="72">
        <f t="shared" ref="D18:D26" si="28">7*$B$4+16*$C$4-C18</f>
        <v>8580.5837199999987</v>
      </c>
      <c r="E18" s="72">
        <f t="shared" si="26"/>
        <v>-8772.2318399999986</v>
      </c>
      <c r="F18" s="72">
        <f t="shared" ref="F18:F26" si="29">-E18*1000/$F$3/$F$17</f>
        <v>2110.2313783978825</v>
      </c>
      <c r="G18" s="70">
        <f>LN(Fugacity_iC7!B15*100000)</f>
        <v>2.3025833192767386</v>
      </c>
      <c r="H18" s="70">
        <f>LN(Fugacity_iC7!C15*100000)</f>
        <v>3.4011920605049082</v>
      </c>
      <c r="I18" s="70">
        <f>LN(Fugacity_iC7!D15*100000)</f>
        <v>4.6051524487351232</v>
      </c>
      <c r="J18" s="70">
        <f>LN(Fugacity_iC7!E15*100000)</f>
        <v>5.7037292623645852</v>
      </c>
      <c r="K18" s="70">
        <f>LN(Fugacity_iC7!F15*100000)</f>
        <v>6.9075778984607581</v>
      </c>
      <c r="L18" s="70">
        <f>LN(Fugacity_iC7!G15*100000)</f>
        <v>8.005835372780119</v>
      </c>
      <c r="M18" s="70">
        <f>LN(Fugacity_iC7!H15*100000)</f>
        <v>9.2085657661572089</v>
      </c>
      <c r="N18" s="70">
        <f>LN(Fugacity_iC7!I15*100000)</f>
        <v>10.303623477585008</v>
      </c>
      <c r="O18" s="70">
        <f>LN(Fugacity_iC7!J15*100000)</f>
        <v>11.495097874196807</v>
      </c>
      <c r="P18" s="70">
        <f>LN(Fugacity_iC7!K15*100000)</f>
        <v>12.557480293781888</v>
      </c>
      <c r="Q18" s="70">
        <f>LN(Fugacity_iC7!L15*100000)</f>
        <v>13.627066312881762</v>
      </c>
      <c r="R18" s="70">
        <f>LN(Fugacity_iC7!M15*100000)</f>
        <v>14.021684731510003</v>
      </c>
      <c r="S18" s="49" t="s">
        <v>9</v>
      </c>
      <c r="T18" s="70">
        <f>EXP(F18-$F$18+$G$18-G18)</f>
        <v>1</v>
      </c>
      <c r="U18" s="70">
        <f>EXP(F18-$F$18+$H$18-H18)</f>
        <v>1</v>
      </c>
      <c r="V18" s="70">
        <f>EXP(F18-$F$18+$I$18-I18)</f>
        <v>1</v>
      </c>
      <c r="W18" s="70">
        <f>EXP(F18-$F$18+$J$18-J18)</f>
        <v>1</v>
      </c>
      <c r="X18" s="70">
        <f>EXP(F18-$F$18+$K$18-K18)</f>
        <v>1</v>
      </c>
      <c r="Y18" s="70">
        <f>EXP(F18-$F$18+$L$18-L18)</f>
        <v>1</v>
      </c>
      <c r="Z18" s="70">
        <f>EXP(F18-$F$18+$M$18-M18)</f>
        <v>1</v>
      </c>
      <c r="AA18" s="70">
        <f>EXP(F18-$F$18+$N$18-N18)</f>
        <v>1</v>
      </c>
      <c r="AB18" s="70">
        <f>EXP(F18-$F$18+$O$18-O18)</f>
        <v>1</v>
      </c>
      <c r="AC18" s="70">
        <f>EXP(F18-$F$18+$P$18-P18)</f>
        <v>1</v>
      </c>
      <c r="AD18" s="70">
        <f>EXP(F18-$F$18+$Q$18-Q18)</f>
        <v>1</v>
      </c>
      <c r="AE18" s="70">
        <f>EXP(F18-$F$18+$R$18-R18)</f>
        <v>1</v>
      </c>
      <c r="AF18" s="49" t="s">
        <v>9</v>
      </c>
      <c r="AG18" s="70">
        <f>T18/$T$27</f>
        <v>0.11104674655754414</v>
      </c>
      <c r="AH18" s="70">
        <f>U18/$U$27</f>
        <v>0.11104677225975697</v>
      </c>
      <c r="AI18" s="70">
        <f>V18/$V$27</f>
        <v>0.11104686221847442</v>
      </c>
      <c r="AJ18" s="70">
        <f>W18/$W$27</f>
        <v>0.11104711925171143</v>
      </c>
      <c r="AK18" s="70">
        <f>X18/$X$27</f>
        <v>0.11104801896525557</v>
      </c>
      <c r="AL18" s="70">
        <f>Y18/$Y$27</f>
        <v>0.11105059040926694</v>
      </c>
      <c r="AM18" s="70">
        <f>Z18/$Z$27</f>
        <v>0.11105960021633891</v>
      </c>
      <c r="AN18" s="70">
        <f>AA18/$AA$27</f>
        <v>0.11108542675007475</v>
      </c>
      <c r="AO18" s="70">
        <f>AB18/$AB$27</f>
        <v>0.11117682768487558</v>
      </c>
      <c r="AP18" s="70">
        <f>AC18/$AC$27</f>
        <v>0.11144733466247798</v>
      </c>
      <c r="AQ18" s="70">
        <f>AD18/$AD$27</f>
        <v>0.1125459620776439</v>
      </c>
      <c r="AR18" s="70">
        <f>AE18/$AE$27</f>
        <v>0.12244028400612857</v>
      </c>
    </row>
    <row r="19" spans="1:45" x14ac:dyDescent="0.35">
      <c r="A19" s="49" t="s">
        <v>10</v>
      </c>
      <c r="B19" s="72">
        <v>-190.22556</v>
      </c>
      <c r="C19" s="72">
        <v>-150.24743999999998</v>
      </c>
      <c r="D19" s="72">
        <f t="shared" si="28"/>
        <v>8585.1024399999988</v>
      </c>
      <c r="E19" s="72">
        <f t="shared" si="26"/>
        <v>-8775.3279999999995</v>
      </c>
      <c r="F19" s="72">
        <f t="shared" si="29"/>
        <v>2110.976184748617</v>
      </c>
      <c r="G19" s="70">
        <f>LN(Fugacity_iC7!B16*100000)</f>
        <v>2.3025834209167115</v>
      </c>
      <c r="H19" s="70">
        <f>LN(Fugacity_iC7!C16*100000)</f>
        <v>3.401192365425604</v>
      </c>
      <c r="I19" s="70">
        <f>LN(Fugacity_iC7!D16*100000)</f>
        <v>4.6051534651465289</v>
      </c>
      <c r="J19" s="70">
        <f>LN(Fugacity_iC7!E16*100000)</f>
        <v>5.7037323116766299</v>
      </c>
      <c r="K19" s="70">
        <f>LN(Fugacity_iC7!F16*100000)</f>
        <v>6.9075880637424767</v>
      </c>
      <c r="L19" s="70">
        <f>LN(Fugacity_iC7!G16*100000)</f>
        <v>8.005865876415605</v>
      </c>
      <c r="M19" s="70">
        <f>LN(Fugacity_iC7!H16*100000)</f>
        <v>9.2086675360443397</v>
      </c>
      <c r="N19" s="70">
        <f>LN(Fugacity_iC7!I16*100000)</f>
        <v>10.3039295737036</v>
      </c>
      <c r="O19" s="70">
        <f>LN(Fugacity_iC7!J16*100000)</f>
        <v>11.496127594077393</v>
      </c>
      <c r="P19" s="70">
        <f>LN(Fugacity_iC7!K16*100000)</f>
        <v>12.560656396770206</v>
      </c>
      <c r="Q19" s="70">
        <f>LN(Fugacity_iC7!L16*100000)</f>
        <v>13.639043591587138</v>
      </c>
      <c r="R19" s="70">
        <f>LN(Fugacity_iC7!M16*100000)</f>
        <v>14.126246101610432</v>
      </c>
      <c r="S19" s="49" t="s">
        <v>10</v>
      </c>
      <c r="T19" s="70">
        <f t="shared" ref="T19:T26" si="30">EXP(F19-$F$18+$G$18-G19)</f>
        <v>2.1060333495801231</v>
      </c>
      <c r="U19" s="70">
        <f t="shared" ref="U19:U26" si="31">EXP(F19-$F$18+$H$18-H19)</f>
        <v>2.1060329214641835</v>
      </c>
      <c r="V19" s="70">
        <f t="shared" ref="V19:V26" si="32">EXP(F19-$F$18+$I$18-I19)</f>
        <v>2.1060314230418595</v>
      </c>
      <c r="W19" s="70">
        <f t="shared" ref="W19:W26" si="33">EXP(F19-$F$18+$J$18-J19)</f>
        <v>2.1060271416935854</v>
      </c>
      <c r="X19" s="70">
        <f t="shared" ref="X19:X26" si="34">EXP(F19-$F$18+$K$18-K19)</f>
        <v>2.106012155321634</v>
      </c>
      <c r="Y19" s="70">
        <f t="shared" ref="Y19:Y26" si="35">EXP(F19-$F$18+$L$18-L19)</f>
        <v>2.1059693229369523</v>
      </c>
      <c r="Z19" s="70">
        <f t="shared" ref="Z19:Z26" si="36">EXP(F19-$F$18+$M$18-M19)</f>
        <v>2.1058192437450818</v>
      </c>
      <c r="AA19" s="70">
        <f t="shared" ref="AA19:AA26" si="37">EXP(F19-$F$18+$N$18-N19)</f>
        <v>2.1053890135900182</v>
      </c>
      <c r="AB19" s="70">
        <f t="shared" ref="AB19:AB26" si="38">EXP(F19-$F$18+$O$18-O19)</f>
        <v>2.1038660551624528</v>
      </c>
      <c r="AC19" s="70">
        <f t="shared" ref="AC19:AC26" si="39">EXP(F19-$F$18+$P$18-P19)</f>
        <v>2.0993551953491529</v>
      </c>
      <c r="AD19" s="70">
        <f t="shared" ref="AD19:AD26" si="40">EXP(F19-$F$18+$Q$18-Q19)</f>
        <v>2.0809594721239462</v>
      </c>
      <c r="AE19" s="70">
        <f t="shared" ref="AE19:AE26" si="41">EXP(F19-$F$18+$R$18-R19)</f>
        <v>1.8969455373070623</v>
      </c>
      <c r="AF19" s="49" t="s">
        <v>10</v>
      </c>
      <c r="AG19" s="70">
        <f t="shared" ref="AG19:AG27" si="42">T19/$T$27</f>
        <v>0.23386815161255969</v>
      </c>
      <c r="AH19" s="70">
        <f t="shared" ref="AH19:AH27" si="43">U19/$U$27</f>
        <v>0.23386815820138382</v>
      </c>
      <c r="AI19" s="70">
        <f t="shared" ref="AI19:AI27" si="44">V19/$V$27</f>
        <v>0.23386818126230696</v>
      </c>
      <c r="AJ19" s="70">
        <f t="shared" ref="AJ19:AJ27" si="45">W19/$W$27</f>
        <v>0.23386824715098856</v>
      </c>
      <c r="AK19" s="70">
        <f t="shared" ref="AK19:AK27" si="46">X19/$X$27</f>
        <v>0.23386847776521558</v>
      </c>
      <c r="AL19" s="70">
        <f t="shared" ref="AL19:AL27" si="47">Y19/$Y$27</f>
        <v>0.23386913669595272</v>
      </c>
      <c r="AM19" s="70">
        <f t="shared" ref="AM19:AM27" si="48">Z19/$Z$27</f>
        <v>0.23387144333820192</v>
      </c>
      <c r="AN19" s="70">
        <f t="shared" ref="AN19:AN27" si="49">AA19/$AA$27</f>
        <v>0.23387803704956608</v>
      </c>
      <c r="AO19" s="70">
        <f t="shared" ref="AO19:AO27" si="50">AB19/$AB$27</f>
        <v>0.23390115388685498</v>
      </c>
      <c r="AP19" s="70">
        <f t="shared" ref="AP19:AP27" si="51">AC19/$AC$27</f>
        <v>0.2339675410314889</v>
      </c>
      <c r="AQ19" s="70">
        <f t="shared" ref="AQ19:AQ27" si="52">AD19/$AD$27</f>
        <v>0.23420358583477552</v>
      </c>
      <c r="AR19" s="70">
        <f t="shared" ref="AR19:AR27" si="53">AE19/$AE$27</f>
        <v>0.23226255033203486</v>
      </c>
    </row>
    <row r="20" spans="1:45" x14ac:dyDescent="0.35">
      <c r="A20" s="49" t="s">
        <v>11</v>
      </c>
      <c r="B20" s="72">
        <v>-193.48908</v>
      </c>
      <c r="C20" s="72">
        <v>-147.36048</v>
      </c>
      <c r="D20" s="72">
        <f t="shared" si="28"/>
        <v>8582.2154799999989</v>
      </c>
      <c r="E20" s="72">
        <f t="shared" si="26"/>
        <v>-8775.7045599999983</v>
      </c>
      <c r="F20" s="72">
        <f t="shared" si="29"/>
        <v>2111.0667693047867</v>
      </c>
      <c r="G20" s="70">
        <f>LN(Fugacity_iC7!B17*100000)</f>
        <v>2.3025834200904423</v>
      </c>
      <c r="H20" s="70">
        <f>LN(Fugacity_iC7!C17*100000)</f>
        <v>3.4011923629467051</v>
      </c>
      <c r="I20" s="70">
        <f>LN(Fugacity_iC7!D17*100000)</f>
        <v>4.6051534568825057</v>
      </c>
      <c r="J20" s="70">
        <f>LN(Fugacity_iC7!E17*100000)</f>
        <v>5.7037322868757592</v>
      </c>
      <c r="K20" s="70">
        <f>LN(Fugacity_iC7!F17*100000)</f>
        <v>6.9075879809701615</v>
      </c>
      <c r="L20" s="70">
        <f>LN(Fugacity_iC7!G17*100000)</f>
        <v>8.0058656272174478</v>
      </c>
      <c r="M20" s="70">
        <f>LN(Fugacity_iC7!H17*100000)</f>
        <v>9.2086666950793283</v>
      </c>
      <c r="N20" s="70">
        <f>LN(Fugacity_iC7!I17*100000)</f>
        <v>10.303926961868541</v>
      </c>
      <c r="O20" s="70">
        <f>LN(Fugacity_iC7!J17*100000)</f>
        <v>11.496117825606225</v>
      </c>
      <c r="P20" s="70">
        <f>LN(Fugacity_iC7!K17*100000)</f>
        <v>12.560617283671972</v>
      </c>
      <c r="Q20" s="70">
        <f>LN(Fugacity_iC7!L17*100000)</f>
        <v>13.638757926093811</v>
      </c>
      <c r="R20" s="70">
        <f>LN(Fugacity_iC7!M17*100000)</f>
        <v>14.102216815521402</v>
      </c>
      <c r="S20" s="49" t="s">
        <v>11</v>
      </c>
      <c r="T20" s="70">
        <f>EXP(F20-$F$18+$G$18-G20)</f>
        <v>2.3057149596838968</v>
      </c>
      <c r="U20" s="70">
        <f t="shared" si="31"/>
        <v>2.3057144947870314</v>
      </c>
      <c r="V20" s="70">
        <f t="shared" si="32"/>
        <v>2.3057128676320091</v>
      </c>
      <c r="W20" s="70">
        <f t="shared" si="33"/>
        <v>2.3057082184807562</v>
      </c>
      <c r="X20" s="70">
        <f t="shared" si="34"/>
        <v>2.3056919448536624</v>
      </c>
      <c r="Y20" s="70">
        <f t="shared" si="35"/>
        <v>2.3056454350710305</v>
      </c>
      <c r="Z20" s="70">
        <f t="shared" si="36"/>
        <v>2.3054824905258755</v>
      </c>
      <c r="AA20" s="70">
        <f t="shared" si="37"/>
        <v>2.3050155499790264</v>
      </c>
      <c r="AB20" s="70">
        <f t="shared" si="38"/>
        <v>2.3033646735827653</v>
      </c>
      <c r="AC20" s="70">
        <f t="shared" si="39"/>
        <v>2.2984935199629288</v>
      </c>
      <c r="AD20" s="70">
        <f t="shared" si="40"/>
        <v>2.2789146380724685</v>
      </c>
      <c r="AE20" s="70">
        <f t="shared" si="41"/>
        <v>2.127311174516866</v>
      </c>
      <c r="AF20" s="49" t="s">
        <v>11</v>
      </c>
      <c r="AG20" s="70">
        <f>T20/$T$27</f>
        <v>0.2560421447619558</v>
      </c>
      <c r="AH20" s="70">
        <f t="shared" si="43"/>
        <v>0.25604215239863604</v>
      </c>
      <c r="AI20" s="70">
        <f t="shared" si="44"/>
        <v>0.25604217912729527</v>
      </c>
      <c r="AJ20" s="70">
        <f t="shared" si="45"/>
        <v>0.25604225549728366</v>
      </c>
      <c r="AK20" s="70">
        <f t="shared" si="46"/>
        <v>0.2560425228201465</v>
      </c>
      <c r="AL20" s="70">
        <f t="shared" si="47"/>
        <v>0.25604328683906907</v>
      </c>
      <c r="AM20" s="70">
        <f t="shared" si="48"/>
        <v>0.25604596370357308</v>
      </c>
      <c r="AN20" s="70">
        <f t="shared" si="49"/>
        <v>0.25605363603497838</v>
      </c>
      <c r="AO20" s="70">
        <f t="shared" si="50"/>
        <v>0.2560807774103408</v>
      </c>
      <c r="AP20" s="70">
        <f t="shared" si="51"/>
        <v>0.25616097653884556</v>
      </c>
      <c r="AQ20" s="70">
        <f t="shared" si="52"/>
        <v>0.2564826404346916</v>
      </c>
      <c r="AR20" s="70">
        <f t="shared" si="53"/>
        <v>0.26046858437725601</v>
      </c>
    </row>
    <row r="21" spans="1:45" x14ac:dyDescent="0.35">
      <c r="A21" s="49" t="s">
        <v>12</v>
      </c>
      <c r="B21" s="72">
        <v>-178.23840000000001</v>
      </c>
      <c r="C21" s="72">
        <v>-159.07568000000001</v>
      </c>
      <c r="D21" s="72">
        <f t="shared" si="28"/>
        <v>8593.9306799999995</v>
      </c>
      <c r="E21" s="72">
        <f t="shared" si="26"/>
        <v>-8772.1690799999997</v>
      </c>
      <c r="F21" s="72">
        <f t="shared" si="29"/>
        <v>2110.2162809718548</v>
      </c>
      <c r="G21" s="70">
        <f>LN(Fugacity_iC7!B18*100000)</f>
        <v>2.3025834154067506</v>
      </c>
      <c r="H21" s="70">
        <f>LN(Fugacity_iC7!C18*100000)</f>
        <v>3.4011923488955178</v>
      </c>
      <c r="I21" s="70">
        <f>LN(Fugacity_iC7!D18*100000)</f>
        <v>4.6051534100438776</v>
      </c>
      <c r="J21" s="70">
        <f>LN(Fugacity_iC7!E18*100000)</f>
        <v>5.7037321463484334</v>
      </c>
      <c r="K21" s="70">
        <f>LN(Fugacity_iC7!F18*100000)</f>
        <v>6.9075875124122446</v>
      </c>
      <c r="L21" s="70">
        <f>LN(Fugacity_iC7!G18*100000)</f>
        <v>8.0058642203986281</v>
      </c>
      <c r="M21" s="70">
        <f>LN(Fugacity_iC7!H18*100000)</f>
        <v>9.2086619922930808</v>
      </c>
      <c r="N21" s="70">
        <f>LN(Fugacity_iC7!I18*100000)</f>
        <v>10.303912737932626</v>
      </c>
      <c r="O21" s="70">
        <f>LN(Fugacity_iC7!J18*100000)</f>
        <v>11.496069031803938</v>
      </c>
      <c r="P21" s="70">
        <f>LN(Fugacity_iC7!K18*100000)</f>
        <v>12.56045815090029</v>
      </c>
      <c r="Q21" s="70">
        <f>LN(Fugacity_iC7!L18*100000)</f>
        <v>13.638025143973849</v>
      </c>
      <c r="R21" s="70">
        <f>LN(Fugacity_iC7!M18*100000)</f>
        <v>14.072930736884983</v>
      </c>
      <c r="S21" s="49" t="s">
        <v>12</v>
      </c>
      <c r="T21" s="70">
        <f t="shared" si="30"/>
        <v>0.98501587404541113</v>
      </c>
      <c r="U21" s="70">
        <f t="shared" si="31"/>
        <v>0.98501568466568867</v>
      </c>
      <c r="V21" s="70">
        <f t="shared" si="32"/>
        <v>0.98501502183098455</v>
      </c>
      <c r="W21" s="70">
        <f t="shared" si="33"/>
        <v>0.98501312796895579</v>
      </c>
      <c r="X21" s="70">
        <f t="shared" si="34"/>
        <v>0.98500649888478797</v>
      </c>
      <c r="Y21" s="70">
        <f t="shared" si="35"/>
        <v>0.98498755377996583</v>
      </c>
      <c r="Z21" s="70">
        <f t="shared" si="36"/>
        <v>0.98492118901477621</v>
      </c>
      <c r="AA21" s="70">
        <f t="shared" si="37"/>
        <v>0.98473108387841091</v>
      </c>
      <c r="AB21" s="70">
        <f t="shared" si="38"/>
        <v>0.98405982734096387</v>
      </c>
      <c r="AC21" s="70">
        <f t="shared" si="39"/>
        <v>0.98208709496891022</v>
      </c>
      <c r="AD21" s="70">
        <f t="shared" si="40"/>
        <v>0.97428027786464166</v>
      </c>
      <c r="AE21" s="70">
        <f t="shared" si="41"/>
        <v>0.9358094227554743</v>
      </c>
      <c r="AF21" s="49" t="s">
        <v>12</v>
      </c>
      <c r="AG21" s="70">
        <f t="shared" si="42"/>
        <v>0.10938280812027859</v>
      </c>
      <c r="AH21" s="70">
        <f t="shared" si="43"/>
        <v>0.10938281240735931</v>
      </c>
      <c r="AI21" s="70">
        <f t="shared" si="44"/>
        <v>0.10938282741239291</v>
      </c>
      <c r="AJ21" s="70">
        <f t="shared" si="45"/>
        <v>0.10938287028606992</v>
      </c>
      <c r="AK21" s="70">
        <f t="shared" si="46"/>
        <v>0.10938302036905793</v>
      </c>
      <c r="AL21" s="70">
        <f t="shared" si="47"/>
        <v>0.10938344939304478</v>
      </c>
      <c r="AM21" s="70">
        <f t="shared" si="48"/>
        <v>0.10938495349658221</v>
      </c>
      <c r="AN21" s="70">
        <f t="shared" si="49"/>
        <v>0.10938927268669693</v>
      </c>
      <c r="AO21" s="70">
        <f t="shared" si="50"/>
        <v>0.10940464985589476</v>
      </c>
      <c r="AP21" s="70">
        <f t="shared" si="51"/>
        <v>0.10945098914070094</v>
      </c>
      <c r="AQ21" s="70">
        <f t="shared" si="52"/>
        <v>0.10965131120555033</v>
      </c>
      <c r="AR21" s="70">
        <f t="shared" si="53"/>
        <v>0.11458077149779151</v>
      </c>
    </row>
    <row r="22" spans="1:45" x14ac:dyDescent="0.35">
      <c r="A22" s="49" t="s">
        <v>13</v>
      </c>
      <c r="B22" s="72">
        <v>-189.74440000000001</v>
      </c>
      <c r="C22" s="72">
        <v>-147.27680000000001</v>
      </c>
      <c r="D22" s="72">
        <f t="shared" si="28"/>
        <v>8582.1317999999992</v>
      </c>
      <c r="E22" s="72">
        <f t="shared" si="26"/>
        <v>-8771.8761999999988</v>
      </c>
      <c r="F22" s="72">
        <f t="shared" si="29"/>
        <v>2110.1458263170553</v>
      </c>
      <c r="G22" s="70">
        <f>LN(Fugacity_iC7!B19*100000)</f>
        <v>2.3025835394411001</v>
      </c>
      <c r="H22" s="70">
        <f>LN(Fugacity_iC7!C19*100000)</f>
        <v>3.4011927209995712</v>
      </c>
      <c r="I22" s="70">
        <f>LN(Fugacity_iC7!D19*100000)</f>
        <v>4.6051546504024499</v>
      </c>
      <c r="J22" s="70">
        <f>LN(Fugacity_iC7!E19*100000)</f>
        <v>5.7037358675246521</v>
      </c>
      <c r="K22" s="70">
        <f>LN(Fugacity_iC7!F19*100000)</f>
        <v>6.9075999175057632</v>
      </c>
      <c r="L22" s="70">
        <f>LN(Fugacity_iC7!G19*100000)</f>
        <v>8.0059014457382425</v>
      </c>
      <c r="M22" s="70">
        <f>LN(Fugacity_iC7!H19*100000)</f>
        <v>9.2087861943723226</v>
      </c>
      <c r="N22" s="70">
        <f>LN(Fugacity_iC7!I19*100000)</f>
        <v>10.304286358985484</v>
      </c>
      <c r="O22" s="70">
        <f>LN(Fugacity_iC7!J19*100000)</f>
        <v>11.497326543139108</v>
      </c>
      <c r="P22" s="70">
        <f>LN(Fugacity_iC7!K19*100000)</f>
        <v>12.564342041615363</v>
      </c>
      <c r="Q22" s="70">
        <f>LN(Fugacity_iC7!L19*100000)</f>
        <v>13.652700281196845</v>
      </c>
      <c r="R22" s="70">
        <f>LN(Fugacity_iC7!M19*100000)</f>
        <v>14.237764883975201</v>
      </c>
      <c r="S22" s="49" t="s">
        <v>13</v>
      </c>
      <c r="T22" s="70">
        <f t="shared" si="30"/>
        <v>0.91800512922001631</v>
      </c>
      <c r="U22" s="70">
        <f t="shared" si="31"/>
        <v>0.91800472499462993</v>
      </c>
      <c r="V22" s="70">
        <f t="shared" si="32"/>
        <v>0.91800331019193282</v>
      </c>
      <c r="W22" s="70">
        <f t="shared" si="33"/>
        <v>0.91799926777992136</v>
      </c>
      <c r="X22" s="70">
        <f t="shared" si="34"/>
        <v>0.9179851179538866</v>
      </c>
      <c r="Y22" s="70">
        <f t="shared" si="35"/>
        <v>0.91794467800803181</v>
      </c>
      <c r="Z22" s="70">
        <f t="shared" si="36"/>
        <v>0.91780299935605869</v>
      </c>
      <c r="AA22" s="70">
        <f t="shared" si="37"/>
        <v>0.91739700431898019</v>
      </c>
      <c r="AB22" s="70">
        <f t="shared" si="38"/>
        <v>0.91596167951880303</v>
      </c>
      <c r="AC22" s="70">
        <f t="shared" si="39"/>
        <v>0.91172777238273617</v>
      </c>
      <c r="AD22" s="70">
        <f t="shared" si="40"/>
        <v>0.89477226183021874</v>
      </c>
      <c r="AE22" s="70">
        <f t="shared" si="41"/>
        <v>0.73961001882015576</v>
      </c>
      <c r="AF22" s="49" t="s">
        <v>13</v>
      </c>
      <c r="AG22" s="70">
        <f t="shared" si="42"/>
        <v>0.10194148292302072</v>
      </c>
      <c r="AH22" s="70">
        <f t="shared" si="43"/>
        <v>0.10194146162985949</v>
      </c>
      <c r="AI22" s="70">
        <f t="shared" si="44"/>
        <v>0.10194138710298699</v>
      </c>
      <c r="AJ22" s="70">
        <f t="shared" si="45"/>
        <v>0.1019411741621407</v>
      </c>
      <c r="AK22" s="70">
        <f t="shared" si="46"/>
        <v>0.10194042878836558</v>
      </c>
      <c r="AL22" s="70">
        <f t="shared" si="47"/>
        <v>0.10193829845583637</v>
      </c>
      <c r="AM22" s="70">
        <f t="shared" si="48"/>
        <v>0.10193083418584063</v>
      </c>
      <c r="AN22" s="70">
        <f t="shared" si="49"/>
        <v>0.10190943772401408</v>
      </c>
      <c r="AO22" s="70">
        <f t="shared" si="50"/>
        <v>0.1018337138098112</v>
      </c>
      <c r="AP22" s="70">
        <f t="shared" si="51"/>
        <v>0.10160963016981435</v>
      </c>
      <c r="AQ22" s="70">
        <f t="shared" si="52"/>
        <v>0.10070300504807146</v>
      </c>
      <c r="AR22" s="70">
        <f t="shared" si="53"/>
        <v>9.0558060758117967E-2</v>
      </c>
    </row>
    <row r="23" spans="1:45" x14ac:dyDescent="0.35">
      <c r="A23" s="49" t="s">
        <v>14</v>
      </c>
      <c r="B23" s="72">
        <v>-180.51868000000002</v>
      </c>
      <c r="C23" s="72">
        <v>-155.68664000000001</v>
      </c>
      <c r="D23" s="72">
        <f t="shared" si="28"/>
        <v>8590.5416399999995</v>
      </c>
      <c r="E23" s="72">
        <f t="shared" si="26"/>
        <v>-8771.0603199999987</v>
      </c>
      <c r="F23" s="72">
        <f t="shared" si="29"/>
        <v>2109.9495597786863</v>
      </c>
      <c r="G23" s="70">
        <f>LN(Fugacity_iC7!B20*100000)</f>
        <v>2.3025834606464195</v>
      </c>
      <c r="H23" s="70">
        <f>LN(Fugacity_iC7!C20*100000)</f>
        <v>3.401192484614838</v>
      </c>
      <c r="I23" s="70">
        <f>LN(Fugacity_iC7!D20*100000)</f>
        <v>4.6051538624452721</v>
      </c>
      <c r="J23" s="70">
        <f>LN(Fugacity_iC7!E20*100000)</f>
        <v>5.7037335035839947</v>
      </c>
      <c r="K23" s="70">
        <f>LN(Fugacity_iC7!F20*100000)</f>
        <v>6.9075920368969435</v>
      </c>
      <c r="L23" s="70">
        <f>LN(Fugacity_iC7!G20*100000)</f>
        <v>8.0058777969933974</v>
      </c>
      <c r="M23" s="70">
        <f>LN(Fugacity_iC7!H20*100000)</f>
        <v>9.2087072843337321</v>
      </c>
      <c r="N23" s="70">
        <f>LN(Fugacity_iC7!I20*100000)</f>
        <v>10.304048931005861</v>
      </c>
      <c r="O23" s="70">
        <f>LN(Fugacity_iC7!J20*100000)</f>
        <v>11.496526793431116</v>
      </c>
      <c r="P23" s="70">
        <f>LN(Fugacity_iC7!K20*100000)</f>
        <v>12.561866339863153</v>
      </c>
      <c r="Q23" s="70">
        <f>LN(Fugacity_iC7!L20*100000)</f>
        <v>13.643268616023382</v>
      </c>
      <c r="R23" s="70">
        <f>LN(Fugacity_iC7!M20*100000)</f>
        <v>14.115714962678847</v>
      </c>
      <c r="S23" s="49" t="s">
        <v>14</v>
      </c>
      <c r="T23" s="70">
        <f t="shared" si="30"/>
        <v>0.7544104010576822</v>
      </c>
      <c r="U23" s="70">
        <f t="shared" si="31"/>
        <v>0.75441018775552771</v>
      </c>
      <c r="V23" s="70">
        <f t="shared" si="32"/>
        <v>0.75440944119141007</v>
      </c>
      <c r="W23" s="70">
        <f t="shared" si="33"/>
        <v>0.75440730809474454</v>
      </c>
      <c r="X23" s="70">
        <f t="shared" si="34"/>
        <v>0.75439984159902784</v>
      </c>
      <c r="Y23" s="70">
        <f t="shared" si="35"/>
        <v>0.75437850311505861</v>
      </c>
      <c r="Z23" s="70">
        <f t="shared" si="36"/>
        <v>0.75430375246312853</v>
      </c>
      <c r="AA23" s="70">
        <f t="shared" si="37"/>
        <v>0.75408960944568793</v>
      </c>
      <c r="AB23" s="70">
        <f t="shared" si="38"/>
        <v>0.75333328583823322</v>
      </c>
      <c r="AC23" s="70">
        <f t="shared" si="39"/>
        <v>0.75110887430846718</v>
      </c>
      <c r="AD23" s="70">
        <f t="shared" si="40"/>
        <v>0.74228580923084686</v>
      </c>
      <c r="AE23" s="70">
        <f t="shared" si="41"/>
        <v>0.68670612057782576</v>
      </c>
      <c r="AF23" s="49" t="s">
        <v>14</v>
      </c>
      <c r="AG23" s="70">
        <f t="shared" si="42"/>
        <v>8.3774820606627665E-2</v>
      </c>
      <c r="AH23" s="70">
        <f t="shared" si="43"/>
        <v>8.3774816310128578E-2</v>
      </c>
      <c r="AI23" s="70">
        <f t="shared" si="44"/>
        <v>8.3774801272298791E-2</v>
      </c>
      <c r="AJ23" s="70">
        <f t="shared" si="45"/>
        <v>8.3774758306359706E-2</v>
      </c>
      <c r="AK23" s="70">
        <f t="shared" si="46"/>
        <v>8.3774607917274646E-2</v>
      </c>
      <c r="AL23" s="70">
        <f t="shared" si="47"/>
        <v>8.3774178162986282E-2</v>
      </c>
      <c r="AM23" s="70">
        <f t="shared" si="48"/>
        <v>8.3772673190239316E-2</v>
      </c>
      <c r="AN23" s="70">
        <f t="shared" si="49"/>
        <v>8.3768366073071449E-2</v>
      </c>
      <c r="AO23" s="70">
        <f t="shared" si="50"/>
        <v>8.3753204908918383E-2</v>
      </c>
      <c r="AP23" s="70">
        <f t="shared" si="51"/>
        <v>8.3709082083012851E-2</v>
      </c>
      <c r="AQ23" s="70">
        <f t="shared" si="52"/>
        <v>8.3541270536468107E-2</v>
      </c>
      <c r="AR23" s="70">
        <f t="shared" si="53"/>
        <v>8.4080492432295761E-2</v>
      </c>
    </row>
    <row r="24" spans="1:45" x14ac:dyDescent="0.35">
      <c r="A24" s="49" t="s">
        <v>15</v>
      </c>
      <c r="B24" s="72">
        <v>-181.12536</v>
      </c>
      <c r="C24" s="72">
        <v>-153.30176</v>
      </c>
      <c r="D24" s="72">
        <f t="shared" si="28"/>
        <v>8588.1567599999998</v>
      </c>
      <c r="E24" s="72">
        <f t="shared" si="26"/>
        <v>-8769.2821199999998</v>
      </c>
      <c r="F24" s="72">
        <f t="shared" si="29"/>
        <v>2109.5217993745487</v>
      </c>
      <c r="G24" s="70">
        <f>LN(Fugacity_iC7!B21*100000)</f>
        <v>2.3025835275135722</v>
      </c>
      <c r="H24" s="70">
        <f>LN(Fugacity_iC7!C21*100000)</f>
        <v>3.4011926852169405</v>
      </c>
      <c r="I24" s="70">
        <f>LN(Fugacity_iC7!D21*100000)</f>
        <v>4.605154531126427</v>
      </c>
      <c r="J24" s="70">
        <f>LN(Fugacity_iC7!E21*100000)</f>
        <v>5.7037355096916276</v>
      </c>
      <c r="K24" s="70">
        <f>LN(Fugacity_iC7!F21*100000)</f>
        <v>6.9075987246712227</v>
      </c>
      <c r="L24" s="70">
        <f>LN(Fugacity_iC7!G21*100000)</f>
        <v>8.0058978667389251</v>
      </c>
      <c r="M24" s="70">
        <f>LN(Fugacity_iC7!H21*100000)</f>
        <v>9.2087742585796502</v>
      </c>
      <c r="N24" s="70">
        <f>LN(Fugacity_iC7!I21*100000)</f>
        <v>10.304250501630012</v>
      </c>
      <c r="O24" s="70">
        <f>LN(Fugacity_iC7!J21*100000)</f>
        <v>11.497206423299403</v>
      </c>
      <c r="P24" s="70">
        <f>LN(Fugacity_iC7!K21*100000)</f>
        <v>12.56397623611837</v>
      </c>
      <c r="Q24" s="70">
        <f>LN(Fugacity_iC7!L21*100000)</f>
        <v>13.651398637072049</v>
      </c>
      <c r="R24" s="70">
        <f>LN(Fugacity_iC7!M21*100000)</f>
        <v>14.23351601809364</v>
      </c>
      <c r="S24" s="49" t="s">
        <v>15</v>
      </c>
      <c r="T24" s="70">
        <f t="shared" si="30"/>
        <v>0.49185110934565746</v>
      </c>
      <c r="U24" s="70">
        <f t="shared" si="31"/>
        <v>0.4918509045019116</v>
      </c>
      <c r="V24" s="70">
        <f t="shared" si="32"/>
        <v>0.49185018754156595</v>
      </c>
      <c r="W24" s="70">
        <f t="shared" si="33"/>
        <v>0.49184813902140789</v>
      </c>
      <c r="X24" s="70">
        <f t="shared" si="34"/>
        <v>0.49184096847699699</v>
      </c>
      <c r="Y24" s="70">
        <f t="shared" si="35"/>
        <v>0.49182047499825998</v>
      </c>
      <c r="Z24" s="70">
        <f t="shared" si="36"/>
        <v>0.49174867520598314</v>
      </c>
      <c r="AA24" s="70">
        <f t="shared" si="37"/>
        <v>0.49154290589854094</v>
      </c>
      <c r="AB24" s="70">
        <f t="shared" si="38"/>
        <v>0.49081521194808381</v>
      </c>
      <c r="AC24" s="70">
        <f t="shared" si="39"/>
        <v>0.48866652961196982</v>
      </c>
      <c r="AD24" s="70">
        <f t="shared" si="40"/>
        <v>0.48002775802949499</v>
      </c>
      <c r="AE24" s="70">
        <f t="shared" si="41"/>
        <v>0.39795740186433898</v>
      </c>
      <c r="AF24" s="49" t="s">
        <v>15</v>
      </c>
      <c r="AG24" s="70">
        <f t="shared" si="42"/>
        <v>5.4618465483554153E-2</v>
      </c>
      <c r="AH24" s="70">
        <f t="shared" si="43"/>
        <v>5.4618455377979248E-2</v>
      </c>
      <c r="AI24" s="70">
        <f t="shared" si="44"/>
        <v>5.4618420008059075E-2</v>
      </c>
      <c r="AJ24" s="70">
        <f t="shared" si="45"/>
        <v>5.4618318947642623E-2</v>
      </c>
      <c r="AK24" s="70">
        <f t="shared" si="46"/>
        <v>5.4617965195323227E-2</v>
      </c>
      <c r="AL24" s="70">
        <f t="shared" si="47"/>
        <v>5.4616954123922881E-2</v>
      </c>
      <c r="AM24" s="70">
        <f t="shared" si="48"/>
        <v>5.4613411275290777E-2</v>
      </c>
      <c r="AN24" s="70">
        <f t="shared" si="49"/>
        <v>5.4603253467711256E-2</v>
      </c>
      <c r="AO24" s="70">
        <f t="shared" si="50"/>
        <v>5.4567278243867798E-2</v>
      </c>
      <c r="AP24" s="70">
        <f t="shared" si="51"/>
        <v>5.4460582264016906E-2</v>
      </c>
      <c r="AQ24" s="70">
        <f t="shared" si="52"/>
        <v>5.4025185851403965E-2</v>
      </c>
      <c r="AR24" s="70">
        <f t="shared" si="53"/>
        <v>4.8726017306610706E-2</v>
      </c>
    </row>
    <row r="25" spans="1:45" x14ac:dyDescent="0.35">
      <c r="A25" s="49" t="s">
        <v>16</v>
      </c>
      <c r="B25" s="72">
        <v>-185.30936</v>
      </c>
      <c r="C25" s="72">
        <v>-145.77056000000002</v>
      </c>
      <c r="D25" s="72">
        <f t="shared" si="28"/>
        <v>8580.6255600000004</v>
      </c>
      <c r="E25" s="72">
        <f t="shared" si="26"/>
        <v>-8765.9349199999997</v>
      </c>
      <c r="F25" s="72">
        <f t="shared" si="29"/>
        <v>2108.7166033197018</v>
      </c>
      <c r="G25" s="70">
        <f>LN(Fugacity_iC7!B22*100000)</f>
        <v>2.3025834961437135</v>
      </c>
      <c r="H25" s="70">
        <f>LN(Fugacity_iC7!C22*100000)</f>
        <v>3.4011925911069407</v>
      </c>
      <c r="I25" s="70">
        <f>LN(Fugacity_iC7!D22*100000)</f>
        <v>4.6051542174214912</v>
      </c>
      <c r="J25" s="70">
        <f>LN(Fugacity_iC7!E22*100000)</f>
        <v>5.703734568534494</v>
      </c>
      <c r="K25" s="70">
        <f>LN(Fugacity_iC7!F22*100000)</f>
        <v>6.9075955869868313</v>
      </c>
      <c r="L25" s="70">
        <f>LN(Fugacity_iC7!G22*100000)</f>
        <v>8.0058884494492002</v>
      </c>
      <c r="M25" s="70">
        <f>LN(Fugacity_iC7!H22*100000)</f>
        <v>9.2087428180811077</v>
      </c>
      <c r="N25" s="70">
        <f>LN(Fugacity_iC7!I22*100000)</f>
        <v>10.304155752808555</v>
      </c>
      <c r="O25" s="70">
        <f>LN(Fugacity_iC7!J22*100000)</f>
        <v>11.496885497946391</v>
      </c>
      <c r="P25" s="70">
        <f>LN(Fugacity_iC7!K22*100000)</f>
        <v>12.562966667938273</v>
      </c>
      <c r="Q25" s="70">
        <f>LN(Fugacity_iC7!L22*100000)</f>
        <v>13.647312969459842</v>
      </c>
      <c r="R25" s="70">
        <f>LN(Fugacity_iC7!M22*100000)</f>
        <v>14.143074087426895</v>
      </c>
      <c r="S25" s="49" t="s">
        <v>16</v>
      </c>
      <c r="T25" s="70">
        <f t="shared" si="30"/>
        <v>0.2198575911794857</v>
      </c>
      <c r="U25" s="70">
        <f t="shared" si="31"/>
        <v>0.21985751340816176</v>
      </c>
      <c r="V25" s="70">
        <f t="shared" si="32"/>
        <v>0.21985724120618685</v>
      </c>
      <c r="W25" s="70">
        <f t="shared" si="33"/>
        <v>0.21985646346619039</v>
      </c>
      <c r="X25" s="70">
        <f t="shared" si="34"/>
        <v>0.21985374114200915</v>
      </c>
      <c r="Y25" s="70">
        <f t="shared" si="35"/>
        <v>0.21984596106403884</v>
      </c>
      <c r="Z25" s="70">
        <f t="shared" si="36"/>
        <v>0.21981870729442671</v>
      </c>
      <c r="AA25" s="70">
        <f t="shared" si="37"/>
        <v>0.21974063643501232</v>
      </c>
      <c r="AB25" s="70">
        <f t="shared" si="38"/>
        <v>0.21946495842314956</v>
      </c>
      <c r="AC25" s="70">
        <f t="shared" si="39"/>
        <v>0.21865471169284689</v>
      </c>
      <c r="AD25" s="70">
        <f t="shared" si="40"/>
        <v>0.21545100834315301</v>
      </c>
      <c r="AE25" s="70">
        <f t="shared" si="41"/>
        <v>0.19472549422796595</v>
      </c>
      <c r="AF25" s="49" t="s">
        <v>16</v>
      </c>
      <c r="AG25" s="70">
        <f t="shared" si="42"/>
        <v>2.4414470206460499E-2</v>
      </c>
      <c r="AH25" s="70">
        <f t="shared" si="43"/>
        <v>2.4414467221032601E-2</v>
      </c>
      <c r="AI25" s="70">
        <f t="shared" si="44"/>
        <v>2.4414456771957325E-2</v>
      </c>
      <c r="AJ25" s="70">
        <f t="shared" si="45"/>
        <v>2.4414426916789581E-2</v>
      </c>
      <c r="AK25" s="70">
        <f t="shared" si="46"/>
        <v>2.4414322415920221E-2</v>
      </c>
      <c r="AL25" s="70">
        <f t="shared" si="47"/>
        <v>2.4414023775254225E-2</v>
      </c>
      <c r="AM25" s="70">
        <f t="shared" si="48"/>
        <v>2.441297775219145E-2</v>
      </c>
      <c r="AN25" s="70">
        <f t="shared" si="49"/>
        <v>2.4409982372716368E-2</v>
      </c>
      <c r="AO25" s="70">
        <f t="shared" si="50"/>
        <v>2.4399417865478883E-2</v>
      </c>
      <c r="AP25" s="70">
        <f t="shared" si="51"/>
        <v>2.4368484829560343E-2</v>
      </c>
      <c r="AQ25" s="70">
        <f t="shared" si="52"/>
        <v>2.4248141014578638E-2</v>
      </c>
      <c r="AR25" s="70">
        <f t="shared" si="53"/>
        <v>2.38422448165059E-2</v>
      </c>
    </row>
    <row r="26" spans="1:45" x14ac:dyDescent="0.35">
      <c r="A26" s="49" t="s">
        <v>17</v>
      </c>
      <c r="B26" s="72">
        <v>-174.59832</v>
      </c>
      <c r="C26" s="72">
        <v>-156.56528</v>
      </c>
      <c r="D26" s="72">
        <f t="shared" si="28"/>
        <v>8591.4202800000003</v>
      </c>
      <c r="E26" s="72">
        <f t="shared" si="26"/>
        <v>-8766.0185999999994</v>
      </c>
      <c r="F26" s="72">
        <f t="shared" si="29"/>
        <v>2108.7367332210729</v>
      </c>
      <c r="G26" s="70">
        <f>LN(Fugacity_iC7!B23*100000)</f>
        <v>2.3025835460815482</v>
      </c>
      <c r="H26" s="70">
        <f>LN(Fugacity_iC7!C23*100000)</f>
        <v>3.4011927409207905</v>
      </c>
      <c r="I26" s="70">
        <f>LN(Fugacity_iC7!D23*100000)</f>
        <v>4.6051547168050293</v>
      </c>
      <c r="J26" s="70">
        <f>LN(Fugacity_iC7!E23*100000)</f>
        <v>5.7037360667197197</v>
      </c>
      <c r="K26" s="70">
        <f>LN(Fugacity_iC7!F23*100000)</f>
        <v>6.9076005813414865</v>
      </c>
      <c r="L26" s="70">
        <f>LN(Fugacity_iC7!G23*100000)</f>
        <v>8.0059034359774408</v>
      </c>
      <c r="M26" s="70">
        <f>LN(Fugacity_iC7!H23*100000)</f>
        <v>9.2087928136783521</v>
      </c>
      <c r="N26" s="70">
        <f>LN(Fugacity_iC7!I23*100000)</f>
        <v>10.304306089015892</v>
      </c>
      <c r="O26" s="70">
        <f>LN(Fugacity_iC7!J23*100000)</f>
        <v>11.497390785073037</v>
      </c>
      <c r="P26" s="70">
        <f>LN(Fugacity_iC7!K23*100000)</f>
        <v>12.564520773456653</v>
      </c>
      <c r="Q26" s="70">
        <f>LN(Fugacity_iC7!L23*100000)</f>
        <v>13.653081181025806</v>
      </c>
      <c r="R26" s="70">
        <f>LN(Fugacity_iC7!M23*100000)</f>
        <v>14.197387990530338</v>
      </c>
      <c r="S26" s="49" t="s">
        <v>17</v>
      </c>
      <c r="T26" s="70">
        <f t="shared" si="30"/>
        <v>0.22432813657525946</v>
      </c>
      <c r="U26" s="70">
        <f t="shared" si="31"/>
        <v>0.22432803481755587</v>
      </c>
      <c r="V26" s="70">
        <f t="shared" si="32"/>
        <v>0.22432767866253148</v>
      </c>
      <c r="W26" s="70">
        <f t="shared" si="33"/>
        <v>0.22432666105050453</v>
      </c>
      <c r="X26" s="70">
        <f t="shared" si="34"/>
        <v>0.22432309910215498</v>
      </c>
      <c r="Y26" s="70">
        <f t="shared" si="35"/>
        <v>0.2243129194798775</v>
      </c>
      <c r="Z26" s="70">
        <f t="shared" si="36"/>
        <v>0.22427726007676771</v>
      </c>
      <c r="AA26" s="70">
        <f t="shared" si="37"/>
        <v>0.22417511072084784</v>
      </c>
      <c r="AB26" s="70">
        <f t="shared" si="38"/>
        <v>0.22381441215868381</v>
      </c>
      <c r="AC26" s="70">
        <f t="shared" si="39"/>
        <v>0.22275435617430034</v>
      </c>
      <c r="AD26" s="70">
        <f t="shared" si="40"/>
        <v>0.21856757490638226</v>
      </c>
      <c r="AE26" s="70">
        <f t="shared" si="41"/>
        <v>0.18818148504217147</v>
      </c>
      <c r="AF26" s="49" t="s">
        <v>17</v>
      </c>
      <c r="AG26" s="70">
        <f t="shared" si="42"/>
        <v>2.4910909727998986E-2</v>
      </c>
      <c r="AH26" s="70">
        <f t="shared" si="43"/>
        <v>2.4910904193863957E-2</v>
      </c>
      <c r="AI26" s="70">
        <f t="shared" si="44"/>
        <v>2.4910884824228336E-2</v>
      </c>
      <c r="AJ26" s="70">
        <f t="shared" si="45"/>
        <v>2.4910829481013627E-2</v>
      </c>
      <c r="AK26" s="70">
        <f t="shared" si="46"/>
        <v>2.4910635763441012E-2</v>
      </c>
      <c r="AL26" s="70">
        <f t="shared" si="47"/>
        <v>2.4910082144666751E-2</v>
      </c>
      <c r="AM26" s="70">
        <f t="shared" si="48"/>
        <v>2.4908142841741688E-2</v>
      </c>
      <c r="AN26" s="70">
        <f t="shared" si="49"/>
        <v>2.490258784117064E-2</v>
      </c>
      <c r="AO26" s="70">
        <f t="shared" si="50"/>
        <v>2.4882976333957713E-2</v>
      </c>
      <c r="AP26" s="70">
        <f t="shared" si="51"/>
        <v>2.4825379280082067E-2</v>
      </c>
      <c r="AQ26" s="70">
        <f t="shared" si="52"/>
        <v>2.4598897996816291E-2</v>
      </c>
      <c r="AR26" s="70">
        <f t="shared" si="53"/>
        <v>2.3040994473258511E-2</v>
      </c>
    </row>
    <row r="27" spans="1:45" x14ac:dyDescent="0.35">
      <c r="A27" s="72"/>
      <c r="B27" s="72"/>
      <c r="C27" s="72"/>
      <c r="D27" s="72"/>
      <c r="E27" s="72"/>
      <c r="F27" s="72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2"/>
      <c r="T27" s="70">
        <f>SUM(T18:T26)</f>
        <v>9.0052165506875301</v>
      </c>
      <c r="U27" s="70">
        <f t="shared" ref="U27:AE27" si="54">SUM(U18:U26)</f>
        <v>9.0052144663946905</v>
      </c>
      <c r="V27" s="70">
        <f t="shared" si="54"/>
        <v>9.0052071712984798</v>
      </c>
      <c r="W27" s="70">
        <f t="shared" si="54"/>
        <v>9.0051863275560677</v>
      </c>
      <c r="X27" s="70">
        <f t="shared" si="54"/>
        <v>9.0051133673341575</v>
      </c>
      <c r="Y27" s="70">
        <f t="shared" si="54"/>
        <v>9.004904848453215</v>
      </c>
      <c r="Z27" s="70">
        <f t="shared" si="54"/>
        <v>9.0041743176820983</v>
      </c>
      <c r="AA27" s="70">
        <f t="shared" si="54"/>
        <v>9.002080914266525</v>
      </c>
      <c r="AB27" s="70">
        <f t="shared" si="54"/>
        <v>8.9946801039731348</v>
      </c>
      <c r="AC27" s="70">
        <f t="shared" si="54"/>
        <v>8.9728480544513136</v>
      </c>
      <c r="AD27" s="70">
        <f t="shared" si="54"/>
        <v>8.8852588004011537</v>
      </c>
      <c r="AE27" s="70">
        <f t="shared" si="54"/>
        <v>8.1672466551118621</v>
      </c>
      <c r="AF27" s="72"/>
      <c r="AG27" s="70">
        <f t="shared" si="42"/>
        <v>1</v>
      </c>
      <c r="AH27" s="70">
        <f t="shared" si="43"/>
        <v>1</v>
      </c>
      <c r="AI27" s="70">
        <f t="shared" si="44"/>
        <v>1</v>
      </c>
      <c r="AJ27" s="70">
        <f t="shared" si="45"/>
        <v>1</v>
      </c>
      <c r="AK27" s="70">
        <f t="shared" si="46"/>
        <v>1</v>
      </c>
      <c r="AL27" s="70">
        <f t="shared" si="47"/>
        <v>1</v>
      </c>
      <c r="AM27" s="70">
        <f t="shared" si="48"/>
        <v>1</v>
      </c>
      <c r="AN27" s="70">
        <f t="shared" si="49"/>
        <v>1</v>
      </c>
      <c r="AO27" s="70">
        <f t="shared" si="50"/>
        <v>1</v>
      </c>
      <c r="AP27" s="70">
        <f t="shared" si="51"/>
        <v>1</v>
      </c>
      <c r="AQ27" s="70">
        <f t="shared" si="52"/>
        <v>1</v>
      </c>
      <c r="AR27" s="70">
        <f t="shared" si="53"/>
        <v>1</v>
      </c>
      <c r="AS27" s="72"/>
    </row>
    <row r="28" spans="1:45" x14ac:dyDescent="0.35">
      <c r="A28" s="72"/>
      <c r="B28" s="91">
        <v>600</v>
      </c>
      <c r="C28" s="91">
        <v>0</v>
      </c>
      <c r="D28" s="91">
        <v>0</v>
      </c>
      <c r="E28" s="91">
        <v>600</v>
      </c>
      <c r="F28" s="91">
        <v>600</v>
      </c>
      <c r="G28" s="73">
        <v>10</v>
      </c>
      <c r="H28" s="73">
        <v>30</v>
      </c>
      <c r="I28" s="73">
        <v>100</v>
      </c>
      <c r="J28" s="73">
        <v>300</v>
      </c>
      <c r="K28" s="73">
        <v>1000</v>
      </c>
      <c r="L28" s="73">
        <v>3000</v>
      </c>
      <c r="M28" s="73">
        <v>10000</v>
      </c>
      <c r="N28" s="73">
        <v>30000</v>
      </c>
      <c r="O28" s="73">
        <v>100000</v>
      </c>
      <c r="P28" s="73">
        <v>300000</v>
      </c>
      <c r="Q28" s="73">
        <v>1000000</v>
      </c>
      <c r="R28" s="73">
        <v>3000000</v>
      </c>
      <c r="S28" s="72"/>
      <c r="T28" s="73">
        <v>10</v>
      </c>
      <c r="U28" s="73">
        <v>30</v>
      </c>
      <c r="V28" s="73">
        <v>100</v>
      </c>
      <c r="W28" s="73">
        <v>300</v>
      </c>
      <c r="X28" s="73">
        <v>1000</v>
      </c>
      <c r="Y28" s="73">
        <v>3000</v>
      </c>
      <c r="Z28" s="73">
        <v>10000</v>
      </c>
      <c r="AA28" s="73">
        <v>30000</v>
      </c>
      <c r="AB28" s="73">
        <v>100000</v>
      </c>
      <c r="AC28" s="73">
        <v>300000</v>
      </c>
      <c r="AD28" s="73">
        <v>1000000</v>
      </c>
      <c r="AE28" s="73">
        <v>3000000</v>
      </c>
      <c r="AF28" s="72"/>
      <c r="AG28" s="73">
        <v>10</v>
      </c>
      <c r="AH28" s="73">
        <v>30</v>
      </c>
      <c r="AI28" s="73">
        <v>100</v>
      </c>
      <c r="AJ28" s="73">
        <v>300</v>
      </c>
      <c r="AK28" s="73">
        <v>1000</v>
      </c>
      <c r="AL28" s="73">
        <v>3000</v>
      </c>
      <c r="AM28" s="73">
        <v>10000</v>
      </c>
      <c r="AN28" s="73">
        <v>30000</v>
      </c>
      <c r="AO28" s="73">
        <v>100000</v>
      </c>
      <c r="AP28" s="73">
        <v>300000</v>
      </c>
      <c r="AQ28" s="73">
        <v>1000000</v>
      </c>
      <c r="AR28" s="73">
        <v>3000000</v>
      </c>
      <c r="AS28" s="72"/>
    </row>
    <row r="29" spans="1:45" x14ac:dyDescent="0.35">
      <c r="A29" s="49" t="s">
        <v>9</v>
      </c>
      <c r="B29" s="72">
        <v>-247.52544</v>
      </c>
      <c r="C29" s="72">
        <v>-145.72872000000001</v>
      </c>
      <c r="D29" s="72">
        <f t="shared" ref="D29:D37" si="55">7*$B$4+16*$C$4-C29</f>
        <v>8580.5837199999987</v>
      </c>
      <c r="E29" s="72">
        <f t="shared" si="26"/>
        <v>-8828.1091599999982</v>
      </c>
      <c r="F29" s="72">
        <f t="shared" ref="F29:F37" si="56">-E29*1000/$F$3/$F$28</f>
        <v>1769.7276000320742</v>
      </c>
      <c r="G29" s="70">
        <f>LN(Fugacity_iC7!B26*100000)</f>
        <v>2.302584121590908</v>
      </c>
      <c r="H29" s="70">
        <f>LN(Fugacity_iC7!C26*100000)</f>
        <v>3.4011944674519889</v>
      </c>
      <c r="I29" s="70">
        <f>LN(Fugacity_iC7!D26*100000)</f>
        <v>4.6051604719454238</v>
      </c>
      <c r="J29" s="70">
        <f>LN(Fugacity_iC7!E26*100000)</f>
        <v>5.7037533324529148</v>
      </c>
      <c r="K29" s="70">
        <f>LN(Fugacity_iC7!F26*100000)</f>
        <v>6.9076581374261421</v>
      </c>
      <c r="L29" s="70">
        <f>LN(Fugacity_iC7!G26*100000)</f>
        <v>8.0060761354522683</v>
      </c>
      <c r="M29" s="70">
        <f>LN(Fugacity_iC7!H26*100000)</f>
        <v>9.2093688434245475</v>
      </c>
      <c r="N29" s="70">
        <f>LN(Fugacity_iC7!I26*100000)</f>
        <v>10.306037320555873</v>
      </c>
      <c r="O29" s="70">
        <f>LN(Fugacity_iC7!J26*100000)</f>
        <v>11.503198820928013</v>
      </c>
      <c r="P29" s="70">
        <f>LN(Fugacity_iC7!K26*100000)</f>
        <v>12.582280923888073</v>
      </c>
      <c r="Q29" s="70">
        <f>LN(Fugacity_iC7!L26*100000)</f>
        <v>13.717046554819229</v>
      </c>
      <c r="R29" s="70">
        <f>LN(Fugacity_iC7!M26*100000)</f>
        <v>14.609597083184905</v>
      </c>
      <c r="S29" s="49" t="s">
        <v>9</v>
      </c>
      <c r="T29" s="70">
        <f>EXP(F29-$F$29+$G$29-G29)</f>
        <v>1</v>
      </c>
      <c r="U29" s="70">
        <f>EXP(F29-$F$29+$H$29-H29)</f>
        <v>1</v>
      </c>
      <c r="V29" s="70">
        <f>EXP(F29-$F$29+$I$29-I29)</f>
        <v>1</v>
      </c>
      <c r="W29" s="70">
        <f>EXP(F29-$F$29+$J$29-J29)</f>
        <v>1</v>
      </c>
      <c r="X29" s="70">
        <f>EXP(F29-$F$29+$K$29-K29)</f>
        <v>1</v>
      </c>
      <c r="Y29" s="70">
        <f>EXP(F29-$F$29+$L$29-L29)</f>
        <v>1</v>
      </c>
      <c r="Z29" s="70">
        <f>EXP(F29-$F$29+$M$29-M29)</f>
        <v>1</v>
      </c>
      <c r="AA29" s="70">
        <f>EXP(F29-$F$29+$N$29-N29)</f>
        <v>1</v>
      </c>
      <c r="AB29" s="70">
        <f>EXP(F29-$F$29+$O$29-O29)</f>
        <v>1</v>
      </c>
      <c r="AC29" s="70">
        <f>EXP(F29-$F$29+$P$29-P29)</f>
        <v>1</v>
      </c>
      <c r="AD29" s="70">
        <f>EXP(F29-$F$29+$Q$29-Q29)</f>
        <v>1</v>
      </c>
      <c r="AE29" s="70">
        <f>EXP(F29-$F$29+$R$29-R29)</f>
        <v>1</v>
      </c>
      <c r="AF29" s="49" t="s">
        <v>9</v>
      </c>
      <c r="AG29" s="70">
        <f>T29/$T$38</f>
        <v>0.14292401084881942</v>
      </c>
      <c r="AH29" s="70">
        <f>U29/$U$38</f>
        <v>0.14292402673942339</v>
      </c>
      <c r="AI29" s="70">
        <f>V29/$V$38</f>
        <v>0.14292408235676204</v>
      </c>
      <c r="AJ29" s="70">
        <f>W29/$W$38</f>
        <v>0.14292424126536937</v>
      </c>
      <c r="AK29" s="70">
        <f>X29/$X$38</f>
        <v>0.14292479746796777</v>
      </c>
      <c r="AL29" s="70">
        <f>Y29/$Y$38</f>
        <v>0.14292638681091141</v>
      </c>
      <c r="AM29" s="70">
        <f>Z29/$Z$38</f>
        <v>0.14293195176100448</v>
      </c>
      <c r="AN29" s="70">
        <f>AA29/$AA$38</f>
        <v>0.14294787095503417</v>
      </c>
      <c r="AO29" s="70">
        <f>AB29/$AB$38</f>
        <v>0.1430038158050779</v>
      </c>
      <c r="AP29" s="70">
        <f>AC29/$AC$38</f>
        <v>0.14316566451587093</v>
      </c>
      <c r="AQ29" s="70">
        <f>AD29/$AD$38</f>
        <v>0.14375790361768528</v>
      </c>
      <c r="AR29" s="70">
        <f>AE29/$AE$38</f>
        <v>0.14574812364180889</v>
      </c>
    </row>
    <row r="30" spans="1:45" x14ac:dyDescent="0.35">
      <c r="A30" s="49" t="s">
        <v>10</v>
      </c>
      <c r="B30" s="72">
        <v>-245.51712000000001</v>
      </c>
      <c r="C30" s="72">
        <v>-150.24743999999998</v>
      </c>
      <c r="D30" s="72">
        <f t="shared" si="55"/>
        <v>8585.1024399999988</v>
      </c>
      <c r="E30" s="72">
        <f t="shared" si="26"/>
        <v>-8830.6195599999992</v>
      </c>
      <c r="F30" s="72">
        <f t="shared" si="56"/>
        <v>1770.2308475663535</v>
      </c>
      <c r="G30" s="70">
        <f>LN(Fugacity_iC7!B27*100000)</f>
        <v>2.3025841771515445</v>
      </c>
      <c r="H30" s="70">
        <f>LN(Fugacity_iC7!C27*100000)</f>
        <v>3.4011946341340811</v>
      </c>
      <c r="I30" s="70">
        <f>LN(Fugacity_iC7!D27*100000)</f>
        <v>4.6051610275545336</v>
      </c>
      <c r="J30" s="70">
        <f>LN(Fugacity_iC7!E27*100000)</f>
        <v>5.7037549992985639</v>
      </c>
      <c r="K30" s="70">
        <f>LN(Fugacity_iC7!F27*100000)</f>
        <v>6.9076636937920712</v>
      </c>
      <c r="L30" s="70">
        <f>LN(Fugacity_iC7!G27*100000)</f>
        <v>8.0060928063827799</v>
      </c>
      <c r="M30" s="70">
        <f>LN(Fugacity_iC7!H27*100000)</f>
        <v>9.2094244345943714</v>
      </c>
      <c r="N30" s="70">
        <f>LN(Fugacity_iC7!I27*100000)</f>
        <v>10.306204278013547</v>
      </c>
      <c r="O30" s="70">
        <f>LN(Fugacity_iC7!J27*100000)</f>
        <v>11.50375751178797</v>
      </c>
      <c r="P30" s="70">
        <f>LN(Fugacity_iC7!K27*100000)</f>
        <v>12.583976091792982</v>
      </c>
      <c r="Q30" s="70">
        <f>LN(Fugacity_iC7!L27*100000)</f>
        <v>13.722942919124252</v>
      </c>
      <c r="R30" s="70">
        <f>LN(Fugacity_iC7!M27*100000)</f>
        <v>14.630211866974117</v>
      </c>
      <c r="S30" s="49" t="s">
        <v>10</v>
      </c>
      <c r="T30" s="70">
        <f t="shared" ref="T30:T37" si="57">EXP(F30-$F$29+$G$29-G30)</f>
        <v>1.6540841611630079</v>
      </c>
      <c r="U30" s="70">
        <f t="shared" ref="U30:U37" si="58">EXP(F30-$F$29+$H$29-H30)</f>
        <v>1.6540839773587785</v>
      </c>
      <c r="V30" s="70">
        <f t="shared" ref="V30:V37" si="59">EXP(F30-$F$29+$I$29-I30)</f>
        <v>1.6540833340409553</v>
      </c>
      <c r="W30" s="70">
        <f t="shared" ref="W30:W37" si="60">EXP(F30-$F$29+$J$29-J30)</f>
        <v>1.6540814959641368</v>
      </c>
      <c r="X30" s="70">
        <f t="shared" ref="X30:X37" si="61">EXP(F30-$F$29+$K$29-K30)</f>
        <v>1.6540750623931251</v>
      </c>
      <c r="Y30" s="70">
        <f t="shared" ref="Y30:Y37" si="62">EXP(F30-$F$29+$L$29-L30)</f>
        <v>1.6540566781711865</v>
      </c>
      <c r="Z30" s="70">
        <f t="shared" ref="Z30:Z37" si="63">EXP(F30-$F$29+$M$29-M30)</f>
        <v>1.6539923031421899</v>
      </c>
      <c r="AA30" s="70">
        <f t="shared" ref="AA30:AA37" si="64">EXP(F30-$F$29+$N$29-N30)</f>
        <v>1.6538081144156538</v>
      </c>
      <c r="AB30" s="70">
        <f t="shared" ref="AB30:AB37" si="65">EXP(F30-$F$29+$O$29-O30)</f>
        <v>1.6531603894123126</v>
      </c>
      <c r="AC30" s="70">
        <f t="shared" ref="AC30:AC37" si="66">EXP(F30-$F$29+$P$29-P30)</f>
        <v>1.6512826777683134</v>
      </c>
      <c r="AD30" s="70">
        <f t="shared" ref="AD30:AD37" si="67">EXP(F30-$F$29+$Q$29-Q30)</f>
        <v>1.644359867152748</v>
      </c>
      <c r="AE30" s="70">
        <f t="shared" ref="AE30:AE37" si="68">EXP(F30-$F$29+$R$29-R30)</f>
        <v>1.6203347285947571</v>
      </c>
      <c r="AF30" s="49" t="s">
        <v>10</v>
      </c>
      <c r="AG30" s="70">
        <f t="shared" ref="AG30:AG38" si="69">T30/$T$38</f>
        <v>0.23640834259492211</v>
      </c>
      <c r="AH30" s="70">
        <f t="shared" ref="AH30:AH38" si="70">U30/$U$38</f>
        <v>0.23640834260927784</v>
      </c>
      <c r="AI30" s="70">
        <f t="shared" ref="AI30:AI38" si="71">V30/$V$38</f>
        <v>0.23640834265941701</v>
      </c>
      <c r="AJ30" s="70">
        <f t="shared" ref="AJ30:AJ38" si="72">W30/$W$38</f>
        <v>0.2364083428017614</v>
      </c>
      <c r="AK30" s="70">
        <f t="shared" ref="AK30:AK38" si="73">X30/$X$38</f>
        <v>0.23640834328935356</v>
      </c>
      <c r="AL30" s="70">
        <f t="shared" ref="AL30:AL38" si="74">Y30/$Y$38</f>
        <v>0.2364083445914662</v>
      </c>
      <c r="AM30" s="70">
        <f t="shared" ref="AM30:AM38" si="75">Z30/$Z$38</f>
        <v>0.2364083480857922</v>
      </c>
      <c r="AN30" s="70">
        <f t="shared" ref="AN30:AN38" si="76">AA30/$AA$38</f>
        <v>0.23640834892387727</v>
      </c>
      <c r="AO30" s="70">
        <f t="shared" ref="AO30:AO38" si="77">AB30/$AB$38</f>
        <v>0.23640824382376921</v>
      </c>
      <c r="AP30" s="70">
        <f t="shared" ref="AP30:AP38" si="78">AC30/$AC$38</f>
        <v>0.23640698186624734</v>
      </c>
      <c r="AQ30" s="70">
        <f t="shared" ref="AQ30:AQ38" si="79">AD30/$AD$38</f>
        <v>0.23638972729493452</v>
      </c>
      <c r="AR30" s="70">
        <f t="shared" ref="AR30:AR38" si="80">AE30/$AE$38</f>
        <v>0.23616074636434553</v>
      </c>
    </row>
    <row r="31" spans="1:45" x14ac:dyDescent="0.35">
      <c r="A31" s="49" t="s">
        <v>11</v>
      </c>
      <c r="B31" s="72">
        <v>-249.28272000000001</v>
      </c>
      <c r="C31" s="72">
        <v>-147.36048</v>
      </c>
      <c r="D31" s="72">
        <f t="shared" si="55"/>
        <v>8582.2154799999989</v>
      </c>
      <c r="E31" s="72">
        <f t="shared" si="26"/>
        <v>-8831.4981999999982</v>
      </c>
      <c r="F31" s="72">
        <f t="shared" si="56"/>
        <v>1770.4069842033512</v>
      </c>
      <c r="G31" s="70">
        <f>LN(Fugacity_iC7!B28*100000)</f>
        <v>2.3025841720355946</v>
      </c>
      <c r="H31" s="70">
        <f>LN(Fugacity_iC7!C28*100000)</f>
        <v>3.4011946187861688</v>
      </c>
      <c r="I31" s="70">
        <f>LN(Fugacity_iC7!D28*100000)</f>
        <v>4.6051609763940782</v>
      </c>
      <c r="J31" s="70">
        <f>LN(Fugacity_iC7!E28*100000)</f>
        <v>5.7037548458107512</v>
      </c>
      <c r="K31" s="70">
        <f>LN(Fugacity_iC7!F28*100000)</f>
        <v>6.9076631820908556</v>
      </c>
      <c r="L31" s="70">
        <f>LN(Fugacity_iC7!G28*100000)</f>
        <v>8.0060912706345473</v>
      </c>
      <c r="M31" s="70">
        <f>LN(Fugacity_iC7!H28*100000)</f>
        <v>9.2094193079055433</v>
      </c>
      <c r="N31" s="70">
        <f>LN(Fugacity_iC7!I28*100000)</f>
        <v>10.306188833216762</v>
      </c>
      <c r="O31" s="70">
        <f>LN(Fugacity_iC7!J28*100000)</f>
        <v>11.503705265905843</v>
      </c>
      <c r="P31" s="70">
        <f>LN(Fugacity_iC7!K28*100000)</f>
        <v>12.583812597356719</v>
      </c>
      <c r="Q31" s="70">
        <f>LN(Fugacity_iC7!L28*100000)</f>
        <v>13.722309542122808</v>
      </c>
      <c r="R31" s="70">
        <f>LN(Fugacity_iC7!M28*100000)</f>
        <v>14.627164864209053</v>
      </c>
      <c r="S31" s="49" t="s">
        <v>11</v>
      </c>
      <c r="T31" s="70">
        <f t="shared" si="57"/>
        <v>1.9726624363316925</v>
      </c>
      <c r="U31" s="70">
        <f t="shared" si="58"/>
        <v>1.972662237310788</v>
      </c>
      <c r="V31" s="70">
        <f t="shared" si="59"/>
        <v>1.9726615407353225</v>
      </c>
      <c r="W31" s="70">
        <f t="shared" si="60"/>
        <v>1.9726595504999851</v>
      </c>
      <c r="X31" s="70">
        <f t="shared" si="61"/>
        <v>1.9726525844460479</v>
      </c>
      <c r="Y31" s="70">
        <f t="shared" si="62"/>
        <v>1.9726326794609199</v>
      </c>
      <c r="Z31" s="70">
        <f t="shared" si="63"/>
        <v>1.9725629889627943</v>
      </c>
      <c r="AA31" s="70">
        <f t="shared" si="64"/>
        <v>1.9723636751333549</v>
      </c>
      <c r="AB31" s="70">
        <f t="shared" si="65"/>
        <v>1.9716637437457709</v>
      </c>
      <c r="AC31" s="70">
        <f t="shared" si="66"/>
        <v>1.969643373748782</v>
      </c>
      <c r="AD31" s="70">
        <f t="shared" si="67"/>
        <v>1.9623077105202946</v>
      </c>
      <c r="AE31" s="70">
        <f t="shared" si="68"/>
        <v>1.9383098659774169</v>
      </c>
      <c r="AF31" s="49" t="s">
        <v>11</v>
      </c>
      <c r="AG31" s="70">
        <f t="shared" si="69"/>
        <v>0.28194082745132937</v>
      </c>
      <c r="AH31" s="70">
        <f t="shared" si="70"/>
        <v>0.28194083035325784</v>
      </c>
      <c r="AI31" s="70">
        <f t="shared" si="71"/>
        <v>0.28194084051007229</v>
      </c>
      <c r="AJ31" s="70">
        <f t="shared" si="72"/>
        <v>0.28194086953009501</v>
      </c>
      <c r="AK31" s="70">
        <f t="shared" si="73"/>
        <v>0.28194097110661459</v>
      </c>
      <c r="AL31" s="70">
        <f t="shared" si="74"/>
        <v>0.28194126138047604</v>
      </c>
      <c r="AM31" s="70">
        <f t="shared" si="75"/>
        <v>0.28194227798397292</v>
      </c>
      <c r="AN31" s="70">
        <f t="shared" si="76"/>
        <v>0.28194518810935976</v>
      </c>
      <c r="AO31" s="70">
        <f t="shared" si="77"/>
        <v>0.28195543884017055</v>
      </c>
      <c r="AP31" s="70">
        <f t="shared" si="78"/>
        <v>0.2819853024620263</v>
      </c>
      <c r="AQ31" s="70">
        <f t="shared" si="79"/>
        <v>0.2820972427172172</v>
      </c>
      <c r="AR31" s="70">
        <f t="shared" si="80"/>
        <v>0.28250502600261462</v>
      </c>
    </row>
    <row r="32" spans="1:45" x14ac:dyDescent="0.35">
      <c r="A32" s="49" t="s">
        <v>12</v>
      </c>
      <c r="B32" s="72">
        <v>-230.95680000000002</v>
      </c>
      <c r="C32" s="72">
        <v>-159.07568000000001</v>
      </c>
      <c r="D32" s="72">
        <f t="shared" si="55"/>
        <v>8593.9306799999995</v>
      </c>
      <c r="E32" s="72">
        <f t="shared" si="26"/>
        <v>-8824.8874799999994</v>
      </c>
      <c r="F32" s="72">
        <f t="shared" si="56"/>
        <v>1769.0817656964152</v>
      </c>
      <c r="G32" s="70">
        <f>LN(Fugacity_iC7!B29*100000)</f>
        <v>2.3025841624697927</v>
      </c>
      <c r="H32" s="70">
        <f>LN(Fugacity_iC7!C29*100000)</f>
        <v>3.4011945900886822</v>
      </c>
      <c r="I32" s="70">
        <f>LN(Fugacity_iC7!D29*100000)</f>
        <v>4.6051608807348536</v>
      </c>
      <c r="J32" s="70">
        <f>LN(Fugacity_iC7!E29*100000)</f>
        <v>5.7037545588250813</v>
      </c>
      <c r="K32" s="70">
        <f>LN(Fugacity_iC7!F29*100000)</f>
        <v>6.9076622253786244</v>
      </c>
      <c r="L32" s="70">
        <f>LN(Fugacity_iC7!G29*100000)</f>
        <v>8.0060883996976866</v>
      </c>
      <c r="M32" s="70">
        <f>LN(Fugacity_iC7!H29*100000)</f>
        <v>9.2094097287708667</v>
      </c>
      <c r="N32" s="70">
        <f>LN(Fugacity_iC7!I29*100000)</f>
        <v>10.306160015459035</v>
      </c>
      <c r="O32" s="70">
        <f>LN(Fugacity_iC7!J29*100000)</f>
        <v>11.503608259303787</v>
      </c>
      <c r="P32" s="70">
        <f>LN(Fugacity_iC7!K29*100000)</f>
        <v>12.583513190873214</v>
      </c>
      <c r="Q32" s="70">
        <f>LN(Fugacity_iC7!L29*100000)</f>
        <v>13.721201807635635</v>
      </c>
      <c r="R32" s="70">
        <f>LN(Fugacity_iC7!M29*100000)</f>
        <v>14.62241049693681</v>
      </c>
      <c r="S32" s="49" t="s">
        <v>12</v>
      </c>
      <c r="T32" s="70">
        <f t="shared" si="57"/>
        <v>0.52422495857128437</v>
      </c>
      <c r="U32" s="70">
        <f t="shared" si="58"/>
        <v>0.5242249157118023</v>
      </c>
      <c r="V32" s="70">
        <f t="shared" si="59"/>
        <v>0.52422476570342957</v>
      </c>
      <c r="W32" s="70">
        <f t="shared" si="60"/>
        <v>0.52422433710648619</v>
      </c>
      <c r="X32" s="70">
        <f t="shared" si="61"/>
        <v>0.5242228369985884</v>
      </c>
      <c r="Y32" s="70">
        <f t="shared" si="62"/>
        <v>0.52421855081663193</v>
      </c>
      <c r="Z32" s="70">
        <f t="shared" si="63"/>
        <v>0.52420354731930419</v>
      </c>
      <c r="AA32" s="70">
        <f t="shared" si="64"/>
        <v>0.52416066421355045</v>
      </c>
      <c r="AB32" s="70">
        <f t="shared" si="65"/>
        <v>0.52401038611114925</v>
      </c>
      <c r="AC32" s="70">
        <f t="shared" si="66"/>
        <v>0.52357939271501674</v>
      </c>
      <c r="AD32" s="70">
        <f t="shared" si="67"/>
        <v>0.52205121208178229</v>
      </c>
      <c r="AE32" s="70">
        <f t="shared" si="68"/>
        <v>0.51755071977877731</v>
      </c>
      <c r="AF32" s="49" t="s">
        <v>12</v>
      </c>
      <c r="AG32" s="70">
        <f t="shared" si="69"/>
        <v>7.4924333666064158E-2</v>
      </c>
      <c r="AH32" s="70">
        <f t="shared" si="70"/>
        <v>7.4924335870665604E-2</v>
      </c>
      <c r="AI32" s="70">
        <f t="shared" si="71"/>
        <v>7.4924343586851253E-2</v>
      </c>
      <c r="AJ32" s="70">
        <f t="shared" si="72"/>
        <v>7.4924365633785767E-2</v>
      </c>
      <c r="AK32" s="70">
        <f t="shared" si="73"/>
        <v>7.4924442806106731E-2</v>
      </c>
      <c r="AL32" s="70">
        <f t="shared" si="74"/>
        <v>7.492466336747336E-2</v>
      </c>
      <c r="AM32" s="70">
        <f t="shared" si="75"/>
        <v>7.4925436138390214E-2</v>
      </c>
      <c r="AN32" s="70">
        <f t="shared" si="76"/>
        <v>7.4927650987703612E-2</v>
      </c>
      <c r="AO32" s="70">
        <f t="shared" si="77"/>
        <v>7.493548473538654E-2</v>
      </c>
      <c r="AP32" s="70">
        <f t="shared" si="78"/>
        <v>7.495859168486152E-2</v>
      </c>
      <c r="AQ32" s="70">
        <f t="shared" si="79"/>
        <v>7.5048987829948635E-2</v>
      </c>
      <c r="AR32" s="70">
        <f t="shared" si="80"/>
        <v>7.5432046297224428E-2</v>
      </c>
    </row>
    <row r="33" spans="1:45" x14ac:dyDescent="0.35">
      <c r="A33" s="49" t="s">
        <v>13</v>
      </c>
      <c r="B33" s="72">
        <v>-244.26192</v>
      </c>
      <c r="C33" s="72">
        <v>-147.27680000000001</v>
      </c>
      <c r="D33" s="72">
        <f t="shared" si="55"/>
        <v>8582.1317999999992</v>
      </c>
      <c r="E33" s="72">
        <f t="shared" si="26"/>
        <v>-8826.39372</v>
      </c>
      <c r="F33" s="72">
        <f t="shared" si="56"/>
        <v>1769.3837142169837</v>
      </c>
      <c r="G33" s="70">
        <f>LN(Fugacity_iC7!B30*100000)</f>
        <v>2.3025842358793165</v>
      </c>
      <c r="H33" s="70">
        <f>LN(Fugacity_iC7!C30*100000)</f>
        <v>3.4011948103175493</v>
      </c>
      <c r="I33" s="70">
        <f>LN(Fugacity_iC7!D30*100000)</f>
        <v>4.6051616148345484</v>
      </c>
      <c r="J33" s="70">
        <f>LN(Fugacity_iC7!E30*100000)</f>
        <v>5.7037567611538984</v>
      </c>
      <c r="K33" s="70">
        <f>LN(Fugacity_iC7!F30*100000)</f>
        <v>6.9076695668215944</v>
      </c>
      <c r="L33" s="70">
        <f>LN(Fugacity_iC7!G30*100000)</f>
        <v>8.006110427000964</v>
      </c>
      <c r="M33" s="70">
        <f>LN(Fugacity_iC7!H30*100000)</f>
        <v>9.2094831878476118</v>
      </c>
      <c r="N33" s="70">
        <f>LN(Fugacity_iC7!I30*100000)</f>
        <v>10.306380691208656</v>
      </c>
      <c r="O33" s="70">
        <f>LN(Fugacity_iC7!J30*100000)</f>
        <v>11.504347359796412</v>
      </c>
      <c r="P33" s="70">
        <f>LN(Fugacity_iC7!K30*100000)</f>
        <v>12.585761466223891</v>
      </c>
      <c r="Q33" s="70">
        <f>LN(Fugacity_iC7!L30*100000)</f>
        <v>13.729094317087588</v>
      </c>
      <c r="R33" s="70">
        <f>LN(Fugacity_iC7!M30*100000)</f>
        <v>14.650845364695263</v>
      </c>
      <c r="S33" s="49" t="s">
        <v>13</v>
      </c>
      <c r="T33" s="70">
        <f t="shared" si="57"/>
        <v>0.70900980062513641</v>
      </c>
      <c r="U33" s="70">
        <f t="shared" si="58"/>
        <v>0.70900963856171406</v>
      </c>
      <c r="V33" s="70">
        <f t="shared" si="59"/>
        <v>0.70900907133752278</v>
      </c>
      <c r="W33" s="70">
        <f t="shared" si="60"/>
        <v>0.70900745067803173</v>
      </c>
      <c r="X33" s="70">
        <f t="shared" si="61"/>
        <v>0.70900177814873488</v>
      </c>
      <c r="Y33" s="70">
        <f t="shared" si="62"/>
        <v>0.70898556902672139</v>
      </c>
      <c r="Z33" s="70">
        <f t="shared" si="63"/>
        <v>0.70892881496572824</v>
      </c>
      <c r="AA33" s="70">
        <f t="shared" si="64"/>
        <v>0.70876647026340533</v>
      </c>
      <c r="AB33" s="70">
        <f t="shared" si="65"/>
        <v>0.70819602371278789</v>
      </c>
      <c r="AC33" s="70">
        <f t="shared" si="66"/>
        <v>0.70654643230389258</v>
      </c>
      <c r="AD33" s="70">
        <f t="shared" si="67"/>
        <v>0.70051914902198908</v>
      </c>
      <c r="AE33" s="70">
        <f t="shared" si="68"/>
        <v>0.68035939620483377</v>
      </c>
      <c r="AF33" s="49" t="s">
        <v>13</v>
      </c>
      <c r="AG33" s="70">
        <f t="shared" si="69"/>
        <v>0.10133452443646629</v>
      </c>
      <c r="AH33" s="70">
        <f t="shared" si="70"/>
        <v>0.10133451254030333</v>
      </c>
      <c r="AI33" s="70">
        <f t="shared" si="71"/>
        <v>0.10133447090353548</v>
      </c>
      <c r="AJ33" s="70">
        <f t="shared" si="72"/>
        <v>0.10133435193965148</v>
      </c>
      <c r="AK33" s="70">
        <f t="shared" si="73"/>
        <v>0.10133393554633695</v>
      </c>
      <c r="AL33" s="70">
        <f t="shared" si="74"/>
        <v>0.10133274568206731</v>
      </c>
      <c r="AM33" s="70">
        <f t="shared" si="75"/>
        <v>0.10132857918266754</v>
      </c>
      <c r="AN33" s="70">
        <f t="shared" si="76"/>
        <v>0.10131665792846833</v>
      </c>
      <c r="AO33" s="70">
        <f t="shared" si="77"/>
        <v>0.1012747337289121</v>
      </c>
      <c r="AP33" s="70">
        <f t="shared" si="78"/>
        <v>0.1011531894921046</v>
      </c>
      <c r="AQ33" s="70">
        <f t="shared" si="79"/>
        <v>0.10070516430744601</v>
      </c>
      <c r="AR33" s="70">
        <f t="shared" si="80"/>
        <v>9.9161105398928556E-2</v>
      </c>
    </row>
    <row r="34" spans="1:45" x14ac:dyDescent="0.35">
      <c r="A34" s="49" t="s">
        <v>14</v>
      </c>
      <c r="B34" s="72">
        <v>-233.96928000000003</v>
      </c>
      <c r="C34" s="72">
        <v>-155.68664000000001</v>
      </c>
      <c r="D34" s="72">
        <f t="shared" si="55"/>
        <v>8590.5416399999995</v>
      </c>
      <c r="E34" s="72">
        <f t="shared" si="26"/>
        <v>-8824.5109199999988</v>
      </c>
      <c r="F34" s="72">
        <f t="shared" si="56"/>
        <v>1769.0062785662733</v>
      </c>
      <c r="G34" s="70">
        <f>LN(Fugacity_iC7!B31*100000)</f>
        <v>2.3025841853778517</v>
      </c>
      <c r="H34" s="70">
        <f>LN(Fugacity_iC7!C31*100000)</f>
        <v>3.4011946588129218</v>
      </c>
      <c r="I34" s="70">
        <f>LN(Fugacity_iC7!D31*100000)</f>
        <v>4.6051611098163772</v>
      </c>
      <c r="J34" s="70">
        <f>LN(Fugacity_iC7!E31*100000)</f>
        <v>5.7037552460758798</v>
      </c>
      <c r="K34" s="70">
        <f>LN(Fugacity_iC7!F31*100000)</f>
        <v>6.9076645162873076</v>
      </c>
      <c r="L34" s="70">
        <f>LN(Fugacity_iC7!G31*100000)</f>
        <v>8.0060952730469257</v>
      </c>
      <c r="M34" s="70">
        <f>LN(Fugacity_iC7!H31*100000)</f>
        <v>9.2094326472120311</v>
      </c>
      <c r="N34" s="70">
        <f>LN(Fugacity_iC7!I31*100000)</f>
        <v>10.306228833323209</v>
      </c>
      <c r="O34" s="70">
        <f>LN(Fugacity_iC7!J31*100000)</f>
        <v>11.503838388355179</v>
      </c>
      <c r="P34" s="70">
        <f>LN(Fugacity_iC7!K31*100000)</f>
        <v>12.584210061331342</v>
      </c>
      <c r="Q34" s="70">
        <f>LN(Fugacity_iC7!L31*100000)</f>
        <v>13.723607856879438</v>
      </c>
      <c r="R34" s="70">
        <f>LN(Fugacity_iC7!M31*100000)</f>
        <v>14.630607451959355</v>
      </c>
      <c r="S34" s="49" t="s">
        <v>14</v>
      </c>
      <c r="T34" s="70">
        <f t="shared" si="57"/>
        <v>0.48610942330652029</v>
      </c>
      <c r="U34" s="70">
        <f t="shared" si="58"/>
        <v>0.48610936129160598</v>
      </c>
      <c r="V34" s="70">
        <f t="shared" si="59"/>
        <v>0.48610914423895352</v>
      </c>
      <c r="W34" s="70">
        <f t="shared" si="60"/>
        <v>0.48610852408463051</v>
      </c>
      <c r="X34" s="70">
        <f t="shared" si="61"/>
        <v>0.48610635349912523</v>
      </c>
      <c r="Y34" s="70">
        <f t="shared" si="62"/>
        <v>0.48610015143727753</v>
      </c>
      <c r="Z34" s="70">
        <f t="shared" si="63"/>
        <v>0.48607843967907499</v>
      </c>
      <c r="AA34" s="70">
        <f t="shared" si="64"/>
        <v>0.4860163670611154</v>
      </c>
      <c r="AB34" s="70">
        <f t="shared" si="65"/>
        <v>0.48579865394043092</v>
      </c>
      <c r="AC34" s="70">
        <f t="shared" si="66"/>
        <v>0.4851725863282183</v>
      </c>
      <c r="AD34" s="70">
        <f t="shared" si="67"/>
        <v>0.48293038417469281</v>
      </c>
      <c r="AE34" s="70">
        <f t="shared" si="68"/>
        <v>0.47600266093092014</v>
      </c>
      <c r="AF34" s="49" t="s">
        <v>14</v>
      </c>
      <c r="AG34" s="70">
        <f t="shared" si="69"/>
        <v>6.9476708490374461E-2</v>
      </c>
      <c r="AH34" s="70">
        <f t="shared" si="70"/>
        <v>6.9476707351525516E-2</v>
      </c>
      <c r="AI34" s="70">
        <f t="shared" si="71"/>
        <v>6.9476703365583301E-2</v>
      </c>
      <c r="AJ34" s="70">
        <f t="shared" si="72"/>
        <v>6.9476691977424357E-2</v>
      </c>
      <c r="AK34" s="70">
        <f t="shared" si="73"/>
        <v>6.9476652121754814E-2</v>
      </c>
      <c r="AL34" s="70">
        <f t="shared" si="74"/>
        <v>6.9476538273166938E-2</v>
      </c>
      <c r="AM34" s="70">
        <f t="shared" si="75"/>
        <v>6.9476140092273875E-2</v>
      </c>
      <c r="AN34" s="70">
        <f t="shared" si="76"/>
        <v>6.9475004920686853E-2</v>
      </c>
      <c r="AO34" s="70">
        <f t="shared" si="77"/>
        <v>6.9471061226452177E-2</v>
      </c>
      <c r="AP34" s="70">
        <f t="shared" si="78"/>
        <v>6.9460055726563122E-2</v>
      </c>
      <c r="AQ34" s="70">
        <f t="shared" si="79"/>
        <v>6.9425059622237217E-2</v>
      </c>
      <c r="AR34" s="70">
        <f t="shared" si="80"/>
        <v>6.9376494679189785E-2</v>
      </c>
    </row>
    <row r="35" spans="1:45" x14ac:dyDescent="0.35">
      <c r="A35" s="49" t="s">
        <v>15</v>
      </c>
      <c r="B35" s="72">
        <v>-234.22032000000002</v>
      </c>
      <c r="C35" s="72">
        <v>-153.30176</v>
      </c>
      <c r="D35" s="72">
        <f t="shared" si="55"/>
        <v>8588.1567599999998</v>
      </c>
      <c r="E35" s="72">
        <f t="shared" si="26"/>
        <v>-8822.3770800000002</v>
      </c>
      <c r="F35" s="72">
        <f t="shared" si="56"/>
        <v>1768.5785181621361</v>
      </c>
      <c r="G35" s="70">
        <f>LN(Fugacity_iC7!B32*100000)</f>
        <v>2.30258423414387</v>
      </c>
      <c r="H35" s="70">
        <f>LN(Fugacity_iC7!C32*100000)</f>
        <v>3.401194805111226</v>
      </c>
      <c r="I35" s="70">
        <f>LN(Fugacity_iC7!D32*100000)</f>
        <v>4.6051615974803237</v>
      </c>
      <c r="J35" s="70">
        <f>LN(Fugacity_iC7!E32*100000)</f>
        <v>5.7037567090928185</v>
      </c>
      <c r="K35" s="70">
        <f>LN(Fugacity_iC7!F32*100000)</f>
        <v>6.907669393303264</v>
      </c>
      <c r="L35" s="70">
        <f>LN(Fugacity_iC7!G32*100000)</f>
        <v>8.006109906605424</v>
      </c>
      <c r="M35" s="70">
        <f>LN(Fugacity_iC7!H32*100000)</f>
        <v>9.2094814550581372</v>
      </c>
      <c r="N35" s="70">
        <f>LN(Fugacity_iC7!I32*100000)</f>
        <v>10.306375508855641</v>
      </c>
      <c r="O35" s="70">
        <f>LN(Fugacity_iC7!J32*100000)</f>
        <v>11.504330274205476</v>
      </c>
      <c r="P35" s="70">
        <f>LN(Fugacity_iC7!K32*100000)</f>
        <v>12.585711884155556</v>
      </c>
      <c r="Q35" s="70">
        <f>LN(Fugacity_iC7!L32*100000)</f>
        <v>13.72895104780623</v>
      </c>
      <c r="R35" s="70">
        <f>LN(Fugacity_iC7!M32*100000)</f>
        <v>14.650703768035751</v>
      </c>
      <c r="S35" s="49" t="s">
        <v>15</v>
      </c>
      <c r="T35" s="70">
        <f t="shared" si="57"/>
        <v>0.31692758094195511</v>
      </c>
      <c r="U35" s="70">
        <f t="shared" si="58"/>
        <v>0.316927509599576</v>
      </c>
      <c r="V35" s="70">
        <f t="shared" si="59"/>
        <v>0.3169272599002026</v>
      </c>
      <c r="W35" s="70">
        <f t="shared" si="60"/>
        <v>0.31692654646446505</v>
      </c>
      <c r="X35" s="70">
        <f t="shared" si="61"/>
        <v>0.31692404933486246</v>
      </c>
      <c r="Y35" s="70">
        <f t="shared" si="62"/>
        <v>0.31691691378273967</v>
      </c>
      <c r="Z35" s="70">
        <f t="shared" si="63"/>
        <v>0.31689192888592299</v>
      </c>
      <c r="AA35" s="70">
        <f t="shared" si="64"/>
        <v>0.31682045352295624</v>
      </c>
      <c r="AB35" s="70">
        <f t="shared" si="65"/>
        <v>0.31656923060930253</v>
      </c>
      <c r="AC35" s="70">
        <f t="shared" si="66"/>
        <v>0.31584211377621108</v>
      </c>
      <c r="AD35" s="70">
        <f t="shared" si="67"/>
        <v>0.3131771221833381</v>
      </c>
      <c r="AE35" s="70">
        <f t="shared" si="68"/>
        <v>0.30416390709810909</v>
      </c>
      <c r="AF35" s="49" t="s">
        <v>15</v>
      </c>
      <c r="AG35" s="70">
        <f t="shared" si="69"/>
        <v>4.5296561016838086E-2</v>
      </c>
      <c r="AH35" s="70">
        <f t="shared" si="70"/>
        <v>4.5296555856468662E-2</v>
      </c>
      <c r="AI35" s="70">
        <f t="shared" si="71"/>
        <v>4.5296537795079479E-2</v>
      </c>
      <c r="AJ35" s="70">
        <f t="shared" si="72"/>
        <v>4.5296486190287505E-2</v>
      </c>
      <c r="AK35" s="70">
        <f t="shared" si="73"/>
        <v>4.5296305563913439E-2</v>
      </c>
      <c r="AL35" s="70">
        <f t="shared" si="74"/>
        <v>4.5295789406232113E-2</v>
      </c>
      <c r="AM35" s="70">
        <f t="shared" si="75"/>
        <v>4.5293981892974407E-2</v>
      </c>
      <c r="AN35" s="70">
        <f t="shared" si="76"/>
        <v>4.5288809306114952E-2</v>
      </c>
      <c r="AO35" s="70">
        <f t="shared" si="77"/>
        <v>4.5270607943607932E-2</v>
      </c>
      <c r="AP35" s="70">
        <f t="shared" si="78"/>
        <v>4.5217746100868567E-2</v>
      </c>
      <c r="AQ35" s="70">
        <f t="shared" si="79"/>
        <v>4.5021686546096368E-2</v>
      </c>
      <c r="AR35" s="70">
        <f t="shared" si="80"/>
        <v>4.4331318739110878E-2</v>
      </c>
    </row>
    <row r="36" spans="1:45" x14ac:dyDescent="0.35">
      <c r="A36" s="49" t="s">
        <v>16</v>
      </c>
      <c r="B36" s="72">
        <v>-239.7432</v>
      </c>
      <c r="C36" s="72">
        <v>-145.77056000000002</v>
      </c>
      <c r="D36" s="72">
        <f t="shared" si="55"/>
        <v>8580.6255600000004</v>
      </c>
      <c r="E36" s="72">
        <f t="shared" si="26"/>
        <v>-8820.3687600000012</v>
      </c>
      <c r="F36" s="72">
        <f t="shared" si="56"/>
        <v>1768.1759201347129</v>
      </c>
      <c r="G36" s="70">
        <f>LN(Fugacity_iC7!B33*100000)</f>
        <v>2.3025841972776524</v>
      </c>
      <c r="H36" s="70">
        <f>LN(Fugacity_iC7!C33*100000)</f>
        <v>3.401194694512335</v>
      </c>
      <c r="I36" s="70">
        <f>LN(Fugacity_iC7!D33*100000)</f>
        <v>4.6051612288145689</v>
      </c>
      <c r="J36" s="70">
        <f>LN(Fugacity_iC7!E33*100000)</f>
        <v>5.7037556030716701</v>
      </c>
      <c r="K36" s="70">
        <f>LN(Fugacity_iC7!F33*100000)</f>
        <v>6.9076657062874407</v>
      </c>
      <c r="L36" s="70">
        <f>LN(Fugacity_iC7!G33*100000)</f>
        <v>8.0060988431687434</v>
      </c>
      <c r="M36" s="70">
        <f>LN(Fugacity_iC7!H33*100000)</f>
        <v>9.2094445490353181</v>
      </c>
      <c r="N36" s="70">
        <f>LN(Fugacity_iC7!I33*100000)</f>
        <v>10.306264550958186</v>
      </c>
      <c r="O36" s="70">
        <f>LN(Fugacity_iC7!J33*100000)</f>
        <v>11.503957589740862</v>
      </c>
      <c r="P36" s="70">
        <f>LN(Fugacity_iC7!K33*100000)</f>
        <v>12.584568904992398</v>
      </c>
      <c r="Q36" s="70">
        <f>LN(Fugacity_iC7!L33*100000)</f>
        <v>13.724819082836648</v>
      </c>
      <c r="R36" s="70">
        <f>LN(Fugacity_iC7!M33*100000)</f>
        <v>14.63436674090849</v>
      </c>
      <c r="S36" s="49" t="s">
        <v>16</v>
      </c>
      <c r="T36" s="70">
        <f t="shared" si="57"/>
        <v>0.21189170229829102</v>
      </c>
      <c r="U36" s="70">
        <f t="shared" si="58"/>
        <v>0.21189167022348332</v>
      </c>
      <c r="V36" s="70">
        <f t="shared" si="59"/>
        <v>0.21189155796144174</v>
      </c>
      <c r="W36" s="70">
        <f t="shared" si="60"/>
        <v>0.21189123721092123</v>
      </c>
      <c r="X36" s="70">
        <f t="shared" si="61"/>
        <v>0.21189011456272772</v>
      </c>
      <c r="Y36" s="70">
        <f t="shared" si="62"/>
        <v>0.2118869068132509</v>
      </c>
      <c r="Z36" s="70">
        <f t="shared" si="63"/>
        <v>0.21187567755092729</v>
      </c>
      <c r="AA36" s="70">
        <f t="shared" si="64"/>
        <v>0.21184357556523825</v>
      </c>
      <c r="AB36" s="70">
        <f t="shared" si="65"/>
        <v>0.2117310024889075</v>
      </c>
      <c r="AC36" s="70">
        <f t="shared" si="66"/>
        <v>0.21140746827671028</v>
      </c>
      <c r="AD36" s="70">
        <f t="shared" si="67"/>
        <v>0.21025116788951068</v>
      </c>
      <c r="AE36" s="70">
        <f t="shared" si="68"/>
        <v>0.20670770120867532</v>
      </c>
      <c r="AF36" s="49" t="s">
        <v>16</v>
      </c>
      <c r="AG36" s="70">
        <f t="shared" si="69"/>
        <v>3.028441195805576E-2</v>
      </c>
      <c r="AH36" s="70">
        <f t="shared" si="70"/>
        <v>3.0284410740882214E-2</v>
      </c>
      <c r="AI36" s="70">
        <f t="shared" si="71"/>
        <v>3.0284406480783715E-2</v>
      </c>
      <c r="AJ36" s="70">
        <f t="shared" si="72"/>
        <v>3.0284394309151322E-2</v>
      </c>
      <c r="AK36" s="70">
        <f t="shared" si="73"/>
        <v>3.0284351709342346E-2</v>
      </c>
      <c r="AL36" s="70">
        <f t="shared" si="74"/>
        <v>3.0284230003358236E-2</v>
      </c>
      <c r="AM36" s="70">
        <f t="shared" si="75"/>
        <v>3.0283804123039278E-2</v>
      </c>
      <c r="AN36" s="70">
        <f t="shared" si="76"/>
        <v>3.0282588102552709E-2</v>
      </c>
      <c r="AO36" s="70">
        <f t="shared" si="77"/>
        <v>3.0278341280148221E-2</v>
      </c>
      <c r="AP36" s="70">
        <f t="shared" si="78"/>
        <v>3.026629067945313E-2</v>
      </c>
      <c r="AQ36" s="70">
        <f t="shared" si="79"/>
        <v>3.0225267128966043E-2</v>
      </c>
      <c r="AR36" s="70">
        <f t="shared" si="80"/>
        <v>3.0127259593476102E-2</v>
      </c>
    </row>
    <row r="37" spans="1:45" x14ac:dyDescent="0.35">
      <c r="A37" s="49" t="s">
        <v>17</v>
      </c>
      <c r="B37" s="72">
        <v>-226.18704000000002</v>
      </c>
      <c r="C37" s="72">
        <v>-156.56528</v>
      </c>
      <c r="D37" s="72">
        <f t="shared" si="55"/>
        <v>8591.4202800000003</v>
      </c>
      <c r="E37" s="72">
        <f t="shared" si="26"/>
        <v>-8817.607320000001</v>
      </c>
      <c r="F37" s="72">
        <f t="shared" si="56"/>
        <v>1767.6223478470051</v>
      </c>
      <c r="G37" s="70">
        <f>LN(Fugacity_iC7!B34*100000)</f>
        <v>2.3025842231011793</v>
      </c>
      <c r="H37" s="70">
        <f>LN(Fugacity_iC7!C34*100000)</f>
        <v>3.4011947719829969</v>
      </c>
      <c r="I37" s="70">
        <f>LN(Fugacity_iC7!D34*100000)</f>
        <v>4.6051614870510145</v>
      </c>
      <c r="J37" s="70">
        <f>LN(Fugacity_iC7!E34*100000)</f>
        <v>5.7037563777888343</v>
      </c>
      <c r="K37" s="70">
        <f>LN(Fugacity_iC7!F34*100000)</f>
        <v>6.9076682887692993</v>
      </c>
      <c r="L37" s="70">
        <f>LN(Fugacity_iC7!G34*100000)</f>
        <v>8.006106591397204</v>
      </c>
      <c r="M37" s="70">
        <f>LN(Fugacity_iC7!H34*100000)</f>
        <v>9.209470385605087</v>
      </c>
      <c r="N37" s="70">
        <f>LN(Fugacity_iC7!I34*100000)</f>
        <v>10.30634213922823</v>
      </c>
      <c r="O37" s="70">
        <f>LN(Fugacity_iC7!J34*100000)</f>
        <v>11.504217141880476</v>
      </c>
      <c r="P37" s="70">
        <f>LN(Fugacity_iC7!K34*100000)</f>
        <v>12.585355699303186</v>
      </c>
      <c r="Q37" s="70">
        <f>LN(Fugacity_iC7!L34*100000)</f>
        <v>13.727545885235411</v>
      </c>
      <c r="R37" s="70">
        <f>LN(Fugacity_iC7!M34*100000)</f>
        <v>14.643767347917585</v>
      </c>
      <c r="S37" s="49" t="s">
        <v>17</v>
      </c>
      <c r="T37" s="70">
        <f t="shared" si="57"/>
        <v>0.12181493811803636</v>
      </c>
      <c r="U37" s="70">
        <f t="shared" si="58"/>
        <v>0.12181491338708039</v>
      </c>
      <c r="V37" s="70">
        <f t="shared" si="59"/>
        <v>0.1218148268285299</v>
      </c>
      <c r="W37" s="70">
        <f t="shared" si="60"/>
        <v>0.12181457951662504</v>
      </c>
      <c r="X37" s="70">
        <f t="shared" si="61"/>
        <v>0.12181371390441685</v>
      </c>
      <c r="Y37" s="70">
        <f t="shared" si="62"/>
        <v>0.12181124055057517</v>
      </c>
      <c r="Z37" s="70">
        <f t="shared" si="63"/>
        <v>0.12180258175579442</v>
      </c>
      <c r="AA37" s="70">
        <f t="shared" si="64"/>
        <v>0.12177782467063282</v>
      </c>
      <c r="AB37" s="70">
        <f t="shared" si="65"/>
        <v>0.12169096690535552</v>
      </c>
      <c r="AC37" s="70">
        <f t="shared" si="66"/>
        <v>0.12144097211295445</v>
      </c>
      <c r="AD37" s="70">
        <f t="shared" si="67"/>
        <v>0.1205426658248575</v>
      </c>
      <c r="AE37" s="70">
        <f t="shared" si="68"/>
        <v>0.11772281422619597</v>
      </c>
      <c r="AF37" s="49" t="s">
        <v>17</v>
      </c>
      <c r="AG37" s="70">
        <f t="shared" si="69"/>
        <v>1.7410279537130494E-2</v>
      </c>
      <c r="AH37" s="70">
        <f t="shared" si="70"/>
        <v>1.7410277938195624E-2</v>
      </c>
      <c r="AI37" s="70">
        <f t="shared" si="71"/>
        <v>1.7410272341915511E-2</v>
      </c>
      <c r="AJ37" s="70">
        <f t="shared" si="72"/>
        <v>1.741025635247364E-2</v>
      </c>
      <c r="AK37" s="70">
        <f t="shared" si="73"/>
        <v>1.7410200388609749E-2</v>
      </c>
      <c r="AL37" s="70">
        <f t="shared" si="74"/>
        <v>1.7410040484848482E-2</v>
      </c>
      <c r="AM37" s="70">
        <f t="shared" si="75"/>
        <v>1.7409480739885012E-2</v>
      </c>
      <c r="AN37" s="70">
        <f t="shared" si="76"/>
        <v>1.7407880766202397E-2</v>
      </c>
      <c r="AO37" s="70">
        <f t="shared" si="77"/>
        <v>1.7402272616475294E-2</v>
      </c>
      <c r="AP37" s="70">
        <f t="shared" si="78"/>
        <v>1.7386177472004473E-2</v>
      </c>
      <c r="AQ37" s="70">
        <f t="shared" si="79"/>
        <v>1.732896093546871E-2</v>
      </c>
      <c r="AR37" s="70">
        <f t="shared" si="80"/>
        <v>1.715787928330131E-2</v>
      </c>
    </row>
    <row r="38" spans="1:45" x14ac:dyDescent="0.35">
      <c r="A38" s="72"/>
      <c r="B38" s="72"/>
      <c r="C38" s="72"/>
      <c r="D38" s="72"/>
      <c r="E38" s="72"/>
      <c r="F38" s="72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2"/>
      <c r="T38" s="70">
        <f>SUM(T29:T37)</f>
        <v>6.996725001355923</v>
      </c>
      <c r="U38" s="70">
        <f t="shared" ref="U38:AE38" si="81">SUM(U29:U37)</f>
        <v>6.9967242234448284</v>
      </c>
      <c r="V38" s="70">
        <f t="shared" si="81"/>
        <v>6.9967215007463572</v>
      </c>
      <c r="W38" s="70">
        <f t="shared" si="81"/>
        <v>6.9967137215252828</v>
      </c>
      <c r="X38" s="70">
        <f t="shared" si="81"/>
        <v>6.9966864932876289</v>
      </c>
      <c r="Y38" s="70">
        <f t="shared" si="81"/>
        <v>6.9966086900593023</v>
      </c>
      <c r="Z38" s="70">
        <f t="shared" si="81"/>
        <v>6.996336282261737</v>
      </c>
      <c r="AA38" s="70">
        <f t="shared" si="81"/>
        <v>6.9955571448459066</v>
      </c>
      <c r="AB38" s="70">
        <f t="shared" si="81"/>
        <v>6.9928203969260174</v>
      </c>
      <c r="AC38" s="70">
        <f t="shared" si="81"/>
        <v>6.9849150170300991</v>
      </c>
      <c r="AD38" s="70">
        <f t="shared" si="81"/>
        <v>6.9561392788492133</v>
      </c>
      <c r="AE38" s="70">
        <f t="shared" si="81"/>
        <v>6.8611517940196851</v>
      </c>
      <c r="AF38" s="72"/>
      <c r="AG38" s="70">
        <f t="shared" si="69"/>
        <v>1</v>
      </c>
      <c r="AH38" s="70">
        <f t="shared" si="70"/>
        <v>1</v>
      </c>
      <c r="AI38" s="70">
        <f t="shared" si="71"/>
        <v>1</v>
      </c>
      <c r="AJ38" s="70">
        <f t="shared" si="72"/>
        <v>1</v>
      </c>
      <c r="AK38" s="70">
        <f t="shared" si="73"/>
        <v>1</v>
      </c>
      <c r="AL38" s="70">
        <f t="shared" si="74"/>
        <v>1</v>
      </c>
      <c r="AM38" s="70">
        <f t="shared" si="75"/>
        <v>1</v>
      </c>
      <c r="AN38" s="70">
        <f t="shared" si="76"/>
        <v>1</v>
      </c>
      <c r="AO38" s="70">
        <f t="shared" si="77"/>
        <v>1</v>
      </c>
      <c r="AP38" s="70">
        <f t="shared" si="78"/>
        <v>1</v>
      </c>
      <c r="AQ38" s="70">
        <f t="shared" si="79"/>
        <v>1</v>
      </c>
      <c r="AR38" s="70">
        <f t="shared" si="80"/>
        <v>1</v>
      </c>
      <c r="AS38" s="72"/>
    </row>
    <row r="39" spans="1:45" x14ac:dyDescent="0.35">
      <c r="A39" s="72"/>
      <c r="B39" s="91">
        <v>700</v>
      </c>
      <c r="C39" s="91">
        <v>0</v>
      </c>
      <c r="D39" s="91">
        <v>0</v>
      </c>
      <c r="E39" s="91">
        <v>700</v>
      </c>
      <c r="F39" s="91">
        <v>700</v>
      </c>
      <c r="G39" s="73">
        <v>10</v>
      </c>
      <c r="H39" s="73">
        <v>30</v>
      </c>
      <c r="I39" s="73">
        <v>100</v>
      </c>
      <c r="J39" s="73">
        <v>300</v>
      </c>
      <c r="K39" s="73">
        <v>1000</v>
      </c>
      <c r="L39" s="73">
        <v>3000</v>
      </c>
      <c r="M39" s="73">
        <v>10000</v>
      </c>
      <c r="N39" s="73">
        <v>30000</v>
      </c>
      <c r="O39" s="73">
        <v>100000</v>
      </c>
      <c r="P39" s="73">
        <v>300000</v>
      </c>
      <c r="Q39" s="73">
        <v>1000000</v>
      </c>
      <c r="R39" s="73">
        <v>3000000</v>
      </c>
      <c r="S39" s="72"/>
      <c r="T39" s="73">
        <v>10</v>
      </c>
      <c r="U39" s="73">
        <v>30</v>
      </c>
      <c r="V39" s="73">
        <v>100</v>
      </c>
      <c r="W39" s="73">
        <v>300</v>
      </c>
      <c r="X39" s="73">
        <v>1000</v>
      </c>
      <c r="Y39" s="73">
        <v>3000</v>
      </c>
      <c r="Z39" s="73">
        <v>10000</v>
      </c>
      <c r="AA39" s="73">
        <v>30000</v>
      </c>
      <c r="AB39" s="73">
        <v>100000</v>
      </c>
      <c r="AC39" s="73">
        <v>300000</v>
      </c>
      <c r="AD39" s="73">
        <v>1000000</v>
      </c>
      <c r="AE39" s="73">
        <v>3000000</v>
      </c>
      <c r="AF39" s="72"/>
      <c r="AG39" s="73">
        <v>10</v>
      </c>
      <c r="AH39" s="73">
        <v>30</v>
      </c>
      <c r="AI39" s="73">
        <v>100</v>
      </c>
      <c r="AJ39" s="73">
        <v>300</v>
      </c>
      <c r="AK39" s="73">
        <v>1000</v>
      </c>
      <c r="AL39" s="73">
        <v>3000</v>
      </c>
      <c r="AM39" s="73">
        <v>10000</v>
      </c>
      <c r="AN39" s="73">
        <v>30000</v>
      </c>
      <c r="AO39" s="73">
        <v>100000</v>
      </c>
      <c r="AP39" s="73">
        <v>300000</v>
      </c>
      <c r="AQ39" s="73">
        <v>1000000</v>
      </c>
      <c r="AR39" s="73">
        <v>3000000</v>
      </c>
      <c r="AS39" s="72"/>
    </row>
    <row r="40" spans="1:45" x14ac:dyDescent="0.35">
      <c r="A40" s="49" t="s">
        <v>9</v>
      </c>
      <c r="B40" s="72">
        <v>-308.10975999999999</v>
      </c>
      <c r="C40" s="72">
        <v>-145.72872000000001</v>
      </c>
      <c r="D40" s="72">
        <f t="shared" ref="D40:D48" si="82">7*$B$4+16*$C$4-C40</f>
        <v>8580.5837199999987</v>
      </c>
      <c r="E40" s="72">
        <f t="shared" si="26"/>
        <v>-8888.6934799999981</v>
      </c>
      <c r="F40" s="72">
        <f t="shared" ref="F40:F48" si="83">-E40*1000/$F$3/$F$39</f>
        <v>1527.31940616516</v>
      </c>
      <c r="G40" s="70">
        <f>LN(Fugacity_iC7!B37*100000)</f>
        <v>2.3025845461952681</v>
      </c>
      <c r="H40" s="70">
        <f>LN(Fugacity_iC7!C37*100000)</f>
        <v>3.4011957412660765</v>
      </c>
      <c r="I40" s="70">
        <f>LN(Fugacity_iC7!D37*100000)</f>
        <v>4.6051647180041257</v>
      </c>
      <c r="J40" s="70">
        <f>LN(Fugacity_iC7!E37*100000)</f>
        <v>5.7037660707297038</v>
      </c>
      <c r="K40" s="70">
        <f>LN(Fugacity_iC7!F37*100000)</f>
        <v>6.9077005995234915</v>
      </c>
      <c r="L40" s="70">
        <f>LN(Fugacity_iC7!G37*100000)</f>
        <v>8.006203531815105</v>
      </c>
      <c r="M40" s="70">
        <f>LN(Fugacity_iC7!H37*100000)</f>
        <v>9.2097936155287812</v>
      </c>
      <c r="N40" s="70">
        <f>LN(Fugacity_iC7!I37*100000)</f>
        <v>10.307312646313008</v>
      </c>
      <c r="O40" s="70">
        <f>LN(Fugacity_iC7!J37*100000)</f>
        <v>11.507461753033754</v>
      </c>
      <c r="P40" s="70">
        <f>LN(Fugacity_iC7!K37*100000)</f>
        <v>12.595173072525686</v>
      </c>
      <c r="Q40" s="70">
        <f>LN(Fugacity_iC7!L37*100000)</f>
        <v>13.761300274535047</v>
      </c>
      <c r="R40" s="70">
        <f>LN(Fugacity_iC7!M37*100000)</f>
        <v>14.755343213426347</v>
      </c>
      <c r="S40" s="49" t="s">
        <v>9</v>
      </c>
      <c r="T40" s="70">
        <f>EXP(F40-$F$40+$G$40-G40)</f>
        <v>1</v>
      </c>
      <c r="U40" s="70">
        <f>EXP(F40-$F$40+$H$40-H40)</f>
        <v>1</v>
      </c>
      <c r="V40" s="70">
        <f>EXP(F40-$F$40+$I$40-I40)</f>
        <v>1</v>
      </c>
      <c r="W40" s="70">
        <f>EXP(F40-$F$40+$J$40-J40)</f>
        <v>1</v>
      </c>
      <c r="X40" s="70">
        <f>EXP(F40-$F$40+$K$40-K40)</f>
        <v>1</v>
      </c>
      <c r="Y40" s="70">
        <f>EXP(F40-$F$40+$L$40-L40)</f>
        <v>1</v>
      </c>
      <c r="Z40" s="70">
        <f>EXP(F40-$F$40+$M$40-M40)</f>
        <v>1</v>
      </c>
      <c r="AA40" s="70">
        <f>EXP(F40-$F$40+$N$40-N40)</f>
        <v>1</v>
      </c>
      <c r="AB40" s="70">
        <f>EXP(F40-$F$40+$O$40-O40)</f>
        <v>1</v>
      </c>
      <c r="AC40" s="70">
        <f>EXP(F40-$F$40+$P$40-P40)</f>
        <v>1</v>
      </c>
      <c r="AD40" s="70">
        <f>EXP(F40-$F$40+$Q$40-Q40)</f>
        <v>1</v>
      </c>
      <c r="AE40" s="70">
        <f>EXP(F40-$F$40+$R$40-R40)</f>
        <v>1</v>
      </c>
      <c r="AF40" s="49" t="s">
        <v>9</v>
      </c>
      <c r="AG40" s="70">
        <f>T40/$T$49</f>
        <v>0.16574603850517111</v>
      </c>
      <c r="AH40" s="70">
        <f>U40/$U$49</f>
        <v>0.16574604752051283</v>
      </c>
      <c r="AI40" s="70">
        <f>V40/$V$49</f>
        <v>0.16574607907421646</v>
      </c>
      <c r="AJ40" s="70">
        <f>W40/$W$49</f>
        <v>0.1657461692277116</v>
      </c>
      <c r="AK40" s="70">
        <f>X40/$X$49</f>
        <v>0.16574648476560924</v>
      </c>
      <c r="AL40" s="70">
        <f>Y40/$Y$49</f>
        <v>0.16574738630814345</v>
      </c>
      <c r="AM40" s="70">
        <f>Z40/$Z$49</f>
        <v>0.1657505417729635</v>
      </c>
      <c r="AN40" s="70">
        <f>AA40/$AA$49</f>
        <v>0.16575955794261765</v>
      </c>
      <c r="AO40" s="70">
        <f>AB40/$AB$49</f>
        <v>0.16579112064958468</v>
      </c>
      <c r="AP40" s="70">
        <f>AC40/$AC$49</f>
        <v>0.16588134227589366</v>
      </c>
      <c r="AQ40" s="70">
        <f>AD40/$AD$49</f>
        <v>0.1661971694229207</v>
      </c>
      <c r="AR40" s="70">
        <f>AE40/$AE$49</f>
        <v>0.16708329140789618</v>
      </c>
    </row>
    <row r="41" spans="1:45" x14ac:dyDescent="0.35">
      <c r="A41" s="49" t="s">
        <v>10</v>
      </c>
      <c r="B41" s="72">
        <v>-305.47384</v>
      </c>
      <c r="C41" s="72">
        <v>-150.24743999999998</v>
      </c>
      <c r="D41" s="72">
        <f t="shared" si="82"/>
        <v>8585.1024399999988</v>
      </c>
      <c r="E41" s="72">
        <f t="shared" si="26"/>
        <v>-8890.5762799999993</v>
      </c>
      <c r="F41" s="72">
        <f t="shared" si="83"/>
        <v>1527.6429224371971</v>
      </c>
      <c r="G41" s="70">
        <f>LN(Fugacity_iC7!B38*100000)</f>
        <v>2.3025845777472678</v>
      </c>
      <c r="H41" s="70">
        <f>LN(Fugacity_iC7!C38*100000)</f>
        <v>3.4011958359221075</v>
      </c>
      <c r="I41" s="70">
        <f>LN(Fugacity_iC7!D38*100000)</f>
        <v>4.6051650335246048</v>
      </c>
      <c r="J41" s="70">
        <f>LN(Fugacity_iC7!E38*100000)</f>
        <v>5.7037670172942905</v>
      </c>
      <c r="K41" s="70">
        <f>LN(Fugacity_iC7!F38*100000)</f>
        <v>6.9077037547755369</v>
      </c>
      <c r="L41" s="70">
        <f>LN(Fugacity_iC7!G38*100000)</f>
        <v>8.0062129978862835</v>
      </c>
      <c r="M41" s="70">
        <f>LN(Fugacity_iC7!H38*100000)</f>
        <v>9.2098251727739395</v>
      </c>
      <c r="N41" s="70">
        <f>LN(Fugacity_iC7!I38*100000)</f>
        <v>10.307407349521359</v>
      </c>
      <c r="O41" s="70">
        <f>LN(Fugacity_iC7!J38*100000)</f>
        <v>11.507777796637557</v>
      </c>
      <c r="P41" s="70">
        <f>LN(Fugacity_iC7!K38*100000)</f>
        <v>12.59612431599696</v>
      </c>
      <c r="Q41" s="70">
        <f>LN(Fugacity_iC7!L38*100000)</f>
        <v>13.764506023985922</v>
      </c>
      <c r="R41" s="70">
        <f>LN(Fugacity_iC7!M38*100000)</f>
        <v>14.765188972941434</v>
      </c>
      <c r="S41" s="49" t="s">
        <v>10</v>
      </c>
      <c r="T41" s="70">
        <f t="shared" ref="T41:T48" si="84">EXP(F41-$F$40+$G$40-G41)</f>
        <v>1.3819786000886016</v>
      </c>
      <c r="U41" s="70">
        <f t="shared" ref="U41:U48" si="85">EXP(F41-$F$40+$H$40-H41)</f>
        <v>1.3819785128801834</v>
      </c>
      <c r="V41" s="70">
        <f t="shared" ref="V41:V48" si="86">EXP(F41-$F$40+$I$40-I41)</f>
        <v>1.3819782076502956</v>
      </c>
      <c r="W41" s="70">
        <f t="shared" ref="W41:W48" si="87">EXP(F41-$F$40+$J$40-J41)</f>
        <v>1.381977335561366</v>
      </c>
      <c r="X41" s="70">
        <f t="shared" ref="X41:X48" si="88">EXP(F41-$F$40+$K$40-K41)</f>
        <v>1.3819742832087276</v>
      </c>
      <c r="Y41" s="70">
        <f t="shared" ref="Y41:Y48" si="89">EXP(F41-$F$40+$L$40-L41)</f>
        <v>1.3819655618464992</v>
      </c>
      <c r="Z41" s="70">
        <f t="shared" ref="Z41:Z48" si="90">EXP(F41-$F$40+$M$40-M41)</f>
        <v>1.3819350329420492</v>
      </c>
      <c r="AA41" s="70">
        <f t="shared" ref="AA41:AA48" si="91">EXP(F41-$F$40+$N$40-N41)</f>
        <v>1.381847772078439</v>
      </c>
      <c r="AB41" s="70">
        <f t="shared" ref="AB41:AB48" si="92">EXP(F41-$F$40+$O$40-O41)</f>
        <v>1.3815419471930619</v>
      </c>
      <c r="AC41" s="70">
        <f t="shared" ref="AC41:AC48" si="93">EXP(F41-$F$40+$P$40-P41)</f>
        <v>1.3806646705837891</v>
      </c>
      <c r="AD41" s="70">
        <f t="shared" ref="AD41:AD48" si="94">EXP(F41-$F$40+$Q$40-Q41)</f>
        <v>1.3775554600120052</v>
      </c>
      <c r="AE41" s="70">
        <f t="shared" ref="AE41:AE48" si="95">EXP(F41-$F$40+$R$40-R41)</f>
        <v>1.3684387788169363</v>
      </c>
      <c r="AF41" s="49" t="s">
        <v>10</v>
      </c>
      <c r="AG41" s="70">
        <f t="shared" ref="AG41:AG49" si="96">T41/$T$49</f>
        <v>0.22905747826360781</v>
      </c>
      <c r="AH41" s="70">
        <f t="shared" ref="AH41:AH49" si="97">U41/$U$49</f>
        <v>0.22905747626816653</v>
      </c>
      <c r="AI41" s="70">
        <f t="shared" ref="AI41:AI49" si="98">V41/$V$49</f>
        <v>0.22905746928404982</v>
      </c>
      <c r="AJ41" s="70">
        <f t="shared" ref="AJ41:AJ49" si="99">W41/$W$49</f>
        <v>0.22905744932881614</v>
      </c>
      <c r="AK41" s="70">
        <f t="shared" ref="AK41:AK49" si="100">X41/$X$49</f>
        <v>0.22905737947831911</v>
      </c>
      <c r="AL41" s="70">
        <f t="shared" ref="AL41:AL49" si="101">Y41/$Y$49</f>
        <v>0.22905717984392221</v>
      </c>
      <c r="AM41" s="70">
        <f t="shared" ref="AM41:AM49" si="102">Z41/$Z$49</f>
        <v>0.22905648040518281</v>
      </c>
      <c r="AN41" s="70">
        <f t="shared" ref="AN41:AN49" si="103">AA41/$AA$49</f>
        <v>0.22905447584371311</v>
      </c>
      <c r="AO41" s="70">
        <f t="shared" ref="AO41:AO49" si="104">AB41/$AB$49</f>
        <v>0.22904738764954705</v>
      </c>
      <c r="AP41" s="70">
        <f t="shared" ref="AP41:AP49" si="105">AC41/$AC$49</f>
        <v>0.22902650878934347</v>
      </c>
      <c r="AQ41" s="70">
        <f t="shared" ref="AQ41:AQ49" si="106">AD41/$AD$49</f>
        <v>0.2289458181770847</v>
      </c>
      <c r="AR41" s="70">
        <f t="shared" ref="AR41:AR49" si="107">AE41/$AE$49</f>
        <v>0.22864325525493576</v>
      </c>
    </row>
    <row r="42" spans="1:45" x14ac:dyDescent="0.35">
      <c r="A42" s="49" t="s">
        <v>11</v>
      </c>
      <c r="B42" s="72">
        <v>-309.86704000000003</v>
      </c>
      <c r="C42" s="72">
        <v>-147.36048</v>
      </c>
      <c r="D42" s="72">
        <f t="shared" si="82"/>
        <v>8582.2154799999989</v>
      </c>
      <c r="E42" s="72">
        <f t="shared" si="26"/>
        <v>-8892.0825199999981</v>
      </c>
      <c r="F42" s="72">
        <f t="shared" si="83"/>
        <v>1527.9017354548264</v>
      </c>
      <c r="G42" s="70">
        <f>LN(Fugacity_iC7!B39*100000)</f>
        <v>2.3025845712608857</v>
      </c>
      <c r="H42" s="70">
        <f>LN(Fugacity_iC7!C39*100000)</f>
        <v>3.4011958164629204</v>
      </c>
      <c r="I42" s="70">
        <f>LN(Fugacity_iC7!D39*100000)</f>
        <v>4.605164968660203</v>
      </c>
      <c r="J42" s="70">
        <f>LN(Fugacity_iC7!E39*100000)</f>
        <v>5.70376682269728</v>
      </c>
      <c r="K42" s="70">
        <f>LN(Fugacity_iC7!F39*100000)</f>
        <v>6.9077031060744529</v>
      </c>
      <c r="L42" s="70">
        <f>LN(Fugacity_iC7!G39*100000)</f>
        <v>8.0062110514025306</v>
      </c>
      <c r="M42" s="70">
        <f>LN(Fugacity_iC7!H39*100000)</f>
        <v>9.2098186800539512</v>
      </c>
      <c r="N42" s="70">
        <f>LN(Fugacity_iC7!I39*100000)</f>
        <v>10.307387833253911</v>
      </c>
      <c r="O42" s="70">
        <f>LN(Fugacity_iC7!J39*100000)</f>
        <v>11.507712296140685</v>
      </c>
      <c r="P42" s="70">
        <f>LN(Fugacity_iC7!K39*100000)</f>
        <v>12.595923946025447</v>
      </c>
      <c r="Q42" s="70">
        <f>LN(Fugacity_iC7!L39*100000)</f>
        <v>13.763791325032123</v>
      </c>
      <c r="R42" s="70">
        <f>LN(Fugacity_iC7!M39*100000)</f>
        <v>14.762606503176212</v>
      </c>
      <c r="S42" s="49" t="s">
        <v>11</v>
      </c>
      <c r="T42" s="70">
        <f t="shared" si="84"/>
        <v>1.7902034356586185</v>
      </c>
      <c r="U42" s="70">
        <f t="shared" si="85"/>
        <v>1.7902033459135271</v>
      </c>
      <c r="V42" s="70">
        <f t="shared" si="86"/>
        <v>1.7902030318058482</v>
      </c>
      <c r="W42" s="70">
        <f t="shared" si="87"/>
        <v>1.7902021343567076</v>
      </c>
      <c r="X42" s="70">
        <f t="shared" si="88"/>
        <v>1.7901989933005422</v>
      </c>
      <c r="Y42" s="70">
        <f t="shared" si="89"/>
        <v>1.7901900189902049</v>
      </c>
      <c r="Z42" s="70">
        <f t="shared" si="90"/>
        <v>1.7901586104933018</v>
      </c>
      <c r="AA42" s="70">
        <f t="shared" si="91"/>
        <v>1.7900688856678308</v>
      </c>
      <c r="AB42" s="70">
        <f t="shared" si="92"/>
        <v>1.7897550135716209</v>
      </c>
      <c r="AC42" s="70">
        <f t="shared" si="93"/>
        <v>1.7888597687203904</v>
      </c>
      <c r="AD42" s="70">
        <f t="shared" si="94"/>
        <v>1.7857495430558905</v>
      </c>
      <c r="AE42" s="70">
        <f t="shared" si="95"/>
        <v>1.7772478212511598</v>
      </c>
      <c r="AF42" s="49" t="s">
        <v>11</v>
      </c>
      <c r="AG42" s="70">
        <f t="shared" si="96"/>
        <v>0.29671912757876295</v>
      </c>
      <c r="AH42" s="70">
        <f t="shared" si="97"/>
        <v>0.29671912884316454</v>
      </c>
      <c r="AI42" s="70">
        <f t="shared" si="98"/>
        <v>0.29671913326859417</v>
      </c>
      <c r="AJ42" s="70">
        <f t="shared" si="99"/>
        <v>0.29671914591289733</v>
      </c>
      <c r="AK42" s="70">
        <f t="shared" si="100"/>
        <v>0.2967191901704973</v>
      </c>
      <c r="AL42" s="70">
        <f t="shared" si="101"/>
        <v>0.29671931664255213</v>
      </c>
      <c r="AM42" s="70">
        <f t="shared" si="102"/>
        <v>0.29671975954880031</v>
      </c>
      <c r="AN42" s="70">
        <f t="shared" si="103"/>
        <v>0.29672102717513382</v>
      </c>
      <c r="AO42" s="70">
        <f t="shared" si="104"/>
        <v>0.29672548938825166</v>
      </c>
      <c r="AP42" s="70">
        <f t="shared" si="105"/>
        <v>0.29673845957868306</v>
      </c>
      <c r="AQ42" s="70">
        <f t="shared" si="106"/>
        <v>0.29678651935416306</v>
      </c>
      <c r="AR42" s="70">
        <f t="shared" si="107"/>
        <v>0.29694841562215607</v>
      </c>
    </row>
    <row r="43" spans="1:45" x14ac:dyDescent="0.35">
      <c r="A43" s="49" t="s">
        <v>12</v>
      </c>
      <c r="B43" s="72">
        <v>-288.77968000000004</v>
      </c>
      <c r="C43" s="72">
        <v>-159.07568000000001</v>
      </c>
      <c r="D43" s="72">
        <f t="shared" si="82"/>
        <v>8593.9306799999995</v>
      </c>
      <c r="E43" s="72">
        <f t="shared" si="26"/>
        <v>-8882.7103599999991</v>
      </c>
      <c r="F43" s="72">
        <f t="shared" si="83"/>
        <v>1526.291343345132</v>
      </c>
      <c r="G43" s="70">
        <f>LN(Fugacity_iC7!B40*100000)</f>
        <v>2.3025845605159638</v>
      </c>
      <c r="H43" s="70">
        <f>LN(Fugacity_iC7!C40*100000)</f>
        <v>3.4011957842281126</v>
      </c>
      <c r="I43" s="70">
        <f>LN(Fugacity_iC7!D40*100000)</f>
        <v>4.6051648612103131</v>
      </c>
      <c r="J43" s="70">
        <f>LN(Fugacity_iC7!E40*100000)</f>
        <v>5.7037665003431224</v>
      </c>
      <c r="K43" s="70">
        <f>LN(Fugacity_iC7!F40*100000)</f>
        <v>6.9077020315082303</v>
      </c>
      <c r="L43" s="70">
        <f>LN(Fugacity_iC7!G40*100000)</f>
        <v>8.0062078272550021</v>
      </c>
      <c r="M43" s="70">
        <f>LN(Fugacity_iC7!H40*100000)</f>
        <v>9.2098079276569198</v>
      </c>
      <c r="N43" s="70">
        <f>LN(Fugacity_iC7!I40*100000)</f>
        <v>10.307355531112476</v>
      </c>
      <c r="O43" s="70">
        <f>LN(Fugacity_iC7!J40*100000)</f>
        <v>11.507604096048498</v>
      </c>
      <c r="P43" s="70">
        <f>LN(Fugacity_iC7!K40*100000)</f>
        <v>12.595594786837099</v>
      </c>
      <c r="Q43" s="70">
        <f>LN(Fugacity_iC7!L40*100000)</f>
        <v>13.762639111646223</v>
      </c>
      <c r="R43" s="70">
        <f>LN(Fugacity_iC7!M40*100000)</f>
        <v>14.758639277064367</v>
      </c>
      <c r="S43" s="49" t="s">
        <v>12</v>
      </c>
      <c r="T43" s="70">
        <f t="shared" si="84"/>
        <v>0.357699212477259</v>
      </c>
      <c r="U43" s="70">
        <f t="shared" si="85"/>
        <v>0.35769920223227425</v>
      </c>
      <c r="V43" s="70">
        <f t="shared" si="86"/>
        <v>0.35769916637502314</v>
      </c>
      <c r="W43" s="70">
        <f t="shared" si="87"/>
        <v>0.35769906392740991</v>
      </c>
      <c r="X43" s="70">
        <f t="shared" si="88"/>
        <v>0.35769870538030668</v>
      </c>
      <c r="Y43" s="70">
        <f t="shared" si="89"/>
        <v>0.35769768112757011</v>
      </c>
      <c r="Z43" s="70">
        <f t="shared" si="90"/>
        <v>0.3576940981993581</v>
      </c>
      <c r="AA43" s="70">
        <f t="shared" si="91"/>
        <v>0.35768387806946267</v>
      </c>
      <c r="AB43" s="70">
        <f t="shared" si="92"/>
        <v>0.35764830523835139</v>
      </c>
      <c r="AC43" s="70">
        <f t="shared" si="93"/>
        <v>0.35754840252319081</v>
      </c>
      <c r="AD43" s="70">
        <f t="shared" si="94"/>
        <v>0.35722063705478413</v>
      </c>
      <c r="AE43" s="70">
        <f t="shared" si="95"/>
        <v>0.35652215911075819</v>
      </c>
      <c r="AF43" s="49" t="s">
        <v>12</v>
      </c>
      <c r="AG43" s="70">
        <f t="shared" si="96"/>
        <v>5.9287227444525151E-2</v>
      </c>
      <c r="AH43" s="70">
        <f t="shared" si="97"/>
        <v>5.9287228971240058E-2</v>
      </c>
      <c r="AI43" s="70">
        <f t="shared" si="98"/>
        <v>5.9287234314775894E-2</v>
      </c>
      <c r="AJ43" s="70">
        <f t="shared" si="99"/>
        <v>5.9287249582306509E-2</v>
      </c>
      <c r="AK43" s="70">
        <f t="shared" si="100"/>
        <v>5.9287303021995148E-2</v>
      </c>
      <c r="AL43" s="70">
        <f t="shared" si="101"/>
        <v>5.9287455735378476E-2</v>
      </c>
      <c r="AM43" s="70">
        <f t="shared" si="102"/>
        <v>5.9287990565535215E-2</v>
      </c>
      <c r="AN43" s="70">
        <f t="shared" si="103"/>
        <v>5.9289521511995284E-2</v>
      </c>
      <c r="AO43" s="70">
        <f t="shared" si="104"/>
        <v>5.9294913323891002E-2</v>
      </c>
      <c r="AP43" s="70">
        <f t="shared" si="105"/>
        <v>5.9310608939148413E-2</v>
      </c>
      <c r="AQ43" s="70">
        <f t="shared" si="106"/>
        <v>5.9369058737957628E-2</v>
      </c>
      <c r="AR43" s="70">
        <f t="shared" si="107"/>
        <v>5.9568895804075137E-2</v>
      </c>
    </row>
    <row r="44" spans="1:45" x14ac:dyDescent="0.35">
      <c r="A44" s="49" t="s">
        <v>13</v>
      </c>
      <c r="B44" s="72">
        <v>-303.71656000000002</v>
      </c>
      <c r="C44" s="72">
        <v>-147.27680000000001</v>
      </c>
      <c r="D44" s="72">
        <f t="shared" si="82"/>
        <v>8582.1317999999992</v>
      </c>
      <c r="E44" s="72">
        <f t="shared" si="26"/>
        <v>-8885.84836</v>
      </c>
      <c r="F44" s="72">
        <f t="shared" si="83"/>
        <v>1526.8305371318602</v>
      </c>
      <c r="G44" s="70">
        <f>LN(Fugacity_iC7!B41*100000)</f>
        <v>2.302584606546437</v>
      </c>
      <c r="H44" s="70">
        <f>LN(Fugacity_iC7!C41*100000)</f>
        <v>3.4011959223196238</v>
      </c>
      <c r="I44" s="70">
        <f>LN(Fugacity_iC7!D41*100000)</f>
        <v>4.605165321516397</v>
      </c>
      <c r="J44" s="70">
        <f>LN(Fugacity_iC7!E41*100000)</f>
        <v>5.7037678812703314</v>
      </c>
      <c r="K44" s="70">
        <f>LN(Fugacity_iC7!F41*100000)</f>
        <v>6.9077066347034251</v>
      </c>
      <c r="L44" s="70">
        <f>LN(Fugacity_iC7!G41*100000)</f>
        <v>8.0062216377363313</v>
      </c>
      <c r="M44" s="70">
        <f>LN(Fugacity_iC7!H41*100000)</f>
        <v>9.2098539730464744</v>
      </c>
      <c r="N44" s="70">
        <f>LN(Fugacity_iC7!I41*100000)</f>
        <v>10.307493756904751</v>
      </c>
      <c r="O44" s="70">
        <f>LN(Fugacity_iC7!J41*100000)</f>
        <v>11.508065895700627</v>
      </c>
      <c r="P44" s="70">
        <f>LN(Fugacity_iC7!K41*100000)</f>
        <v>12.596989193831158</v>
      </c>
      <c r="Q44" s="70">
        <f>LN(Fugacity_iC7!L41*100000)</f>
        <v>13.76739317284669</v>
      </c>
      <c r="R44" s="70">
        <f>LN(Fugacity_iC7!M41*100000)</f>
        <v>14.773791953412653</v>
      </c>
      <c r="S44" s="49" t="s">
        <v>13</v>
      </c>
      <c r="T44" s="70">
        <f t="shared" si="84"/>
        <v>0.61331960916991102</v>
      </c>
      <c r="U44" s="70">
        <f t="shared" si="85"/>
        <v>0.61331953514078008</v>
      </c>
      <c r="V44" s="70">
        <f t="shared" si="86"/>
        <v>0.61331927603864655</v>
      </c>
      <c r="W44" s="70">
        <f t="shared" si="87"/>
        <v>0.61331853574533568</v>
      </c>
      <c r="X44" s="70">
        <f t="shared" si="88"/>
        <v>0.61331594470121553</v>
      </c>
      <c r="Y44" s="70">
        <f t="shared" si="89"/>
        <v>0.61330854156779713</v>
      </c>
      <c r="Z44" s="70">
        <f t="shared" si="90"/>
        <v>0.61328262885021978</v>
      </c>
      <c r="AA44" s="70">
        <f t="shared" si="91"/>
        <v>0.61320857755857516</v>
      </c>
      <c r="AB44" s="70">
        <f t="shared" si="92"/>
        <v>0.61294922552250597</v>
      </c>
      <c r="AC44" s="70">
        <f t="shared" si="93"/>
        <v>0.61220679415098755</v>
      </c>
      <c r="AD44" s="70">
        <f t="shared" si="94"/>
        <v>0.60959411312015876</v>
      </c>
      <c r="AE44" s="70">
        <f t="shared" si="95"/>
        <v>0.60210840611262662</v>
      </c>
      <c r="AF44" s="49" t="s">
        <v>13</v>
      </c>
      <c r="AG44" s="70">
        <f t="shared" si="96"/>
        <v>0.10165529555745256</v>
      </c>
      <c r="AH44" s="70">
        <f t="shared" si="97"/>
        <v>0.10165528881670258</v>
      </c>
      <c r="AI44" s="70">
        <f t="shared" si="98"/>
        <v>0.1016552652240427</v>
      </c>
      <c r="AJ44" s="70">
        <f t="shared" si="99"/>
        <v>0.10165519781613869</v>
      </c>
      <c r="AK44" s="70">
        <f t="shared" si="100"/>
        <v>0.10165496188492526</v>
      </c>
      <c r="AL44" s="70">
        <f t="shared" si="101"/>
        <v>0.10165428776532172</v>
      </c>
      <c r="AM44" s="70">
        <f t="shared" si="102"/>
        <v>0.10165192799187123</v>
      </c>
      <c r="AN44" s="70">
        <f t="shared" si="103"/>
        <v>0.10164518274273079</v>
      </c>
      <c r="AO44" s="70">
        <f t="shared" si="104"/>
        <v>0.10162153900067127</v>
      </c>
      <c r="AP44" s="70">
        <f t="shared" si="105"/>
        <v>0.10155368476418754</v>
      </c>
      <c r="AQ44" s="70">
        <f t="shared" si="106"/>
        <v>0.10131281609744612</v>
      </c>
      <c r="AR44" s="70">
        <f t="shared" si="107"/>
        <v>0.10060225427765988</v>
      </c>
    </row>
    <row r="45" spans="1:45" x14ac:dyDescent="0.35">
      <c r="A45" s="49" t="s">
        <v>14</v>
      </c>
      <c r="B45" s="72">
        <v>-292.29424</v>
      </c>
      <c r="C45" s="72">
        <v>-155.68664000000001</v>
      </c>
      <c r="D45" s="72">
        <f t="shared" si="82"/>
        <v>8590.5416399999995</v>
      </c>
      <c r="E45" s="72">
        <f t="shared" si="26"/>
        <v>-8882.8358799999987</v>
      </c>
      <c r="F45" s="72">
        <f t="shared" si="83"/>
        <v>1526.3129110966011</v>
      </c>
      <c r="G45" s="70">
        <f>LN(Fugacity_iC7!B42*100000)</f>
        <v>2.3025845721291369</v>
      </c>
      <c r="H45" s="70">
        <f>LN(Fugacity_iC7!C42*100000)</f>
        <v>3.4011958190676346</v>
      </c>
      <c r="I45" s="70">
        <f>LN(Fugacity_iC7!D42*100000)</f>
        <v>4.6051649773421008</v>
      </c>
      <c r="J45" s="70">
        <f>LN(Fugacity_iC7!E42*100000)</f>
        <v>5.7037668487388666</v>
      </c>
      <c r="K45" s="70">
        <f>LN(Fugacity_iC7!F42*100000)</f>
        <v>6.9077031928318249</v>
      </c>
      <c r="L45" s="70">
        <f>LN(Fugacity_iC7!G42*100000)</f>
        <v>8.0062113112638631</v>
      </c>
      <c r="M45" s="70">
        <f>LN(Fugacity_iC7!H42*100000)</f>
        <v>9.2098195414633466</v>
      </c>
      <c r="N45" s="70">
        <f>LN(Fugacity_iC7!I42*100000)</f>
        <v>10.307390376315993</v>
      </c>
      <c r="O45" s="70">
        <f>LN(Fugacity_iC7!J42*100000)</f>
        <v>11.507720290177446</v>
      </c>
      <c r="P45" s="70">
        <f>LN(Fugacity_iC7!K42*100000)</f>
        <v>12.595943722818761</v>
      </c>
      <c r="Q45" s="70">
        <f>LN(Fugacity_iC7!L42*100000)</f>
        <v>13.763805500532847</v>
      </c>
      <c r="R45" s="70">
        <f>LN(Fugacity_iC7!M42*100000)</f>
        <v>14.762132222304466</v>
      </c>
      <c r="S45" s="49" t="s">
        <v>14</v>
      </c>
      <c r="T45" s="70">
        <f t="shared" si="84"/>
        <v>0.36549777239375603</v>
      </c>
      <c r="U45" s="70">
        <f t="shared" si="85"/>
        <v>0.36549775343623164</v>
      </c>
      <c r="V45" s="70">
        <f t="shared" si="86"/>
        <v>0.36549768708508507</v>
      </c>
      <c r="W45" s="70">
        <f t="shared" si="87"/>
        <v>0.36549749751201471</v>
      </c>
      <c r="X45" s="70">
        <f t="shared" si="88"/>
        <v>0.36549683402531286</v>
      </c>
      <c r="Y45" s="70">
        <f t="shared" si="89"/>
        <v>0.36549493851232207</v>
      </c>
      <c r="Z45" s="70">
        <f t="shared" si="90"/>
        <v>0.36548830612378513</v>
      </c>
      <c r="AA45" s="70">
        <f t="shared" si="91"/>
        <v>0.36546937283298303</v>
      </c>
      <c r="AB45" s="70">
        <f t="shared" si="92"/>
        <v>0.36540329933412546</v>
      </c>
      <c r="AC45" s="70">
        <f t="shared" si="93"/>
        <v>0.36521621940684229</v>
      </c>
      <c r="AD45" s="70">
        <f t="shared" si="94"/>
        <v>0.36458327333082924</v>
      </c>
      <c r="AE45" s="70">
        <f t="shared" si="95"/>
        <v>0.3630248181710905</v>
      </c>
      <c r="AF45" s="49" t="s">
        <v>14</v>
      </c>
      <c r="AG45" s="70">
        <f t="shared" si="96"/>
        <v>6.0579807856729749E-2</v>
      </c>
      <c r="AH45" s="70">
        <f t="shared" si="97"/>
        <v>6.0579808009682337E-2</v>
      </c>
      <c r="AI45" s="70">
        <f t="shared" si="98"/>
        <v>6.0579808545047735E-2</v>
      </c>
      <c r="AJ45" s="70">
        <f t="shared" si="99"/>
        <v>6.0579810074931489E-2</v>
      </c>
      <c r="AK45" s="70">
        <f t="shared" si="100"/>
        <v>6.0579815432654921E-2</v>
      </c>
      <c r="AL45" s="70">
        <f t="shared" si="101"/>
        <v>6.0579830767272982E-2</v>
      </c>
      <c r="AM45" s="70">
        <f t="shared" si="102"/>
        <v>6.0579884751700119E-2</v>
      </c>
      <c r="AN45" s="70">
        <f t="shared" si="103"/>
        <v>6.0580041682360981E-2</v>
      </c>
      <c r="AO45" s="70">
        <f t="shared" si="104"/>
        <v>6.0580622485660297E-2</v>
      </c>
      <c r="AP45" s="70">
        <f t="shared" si="105"/>
        <v>6.0582556696134285E-2</v>
      </c>
      <c r="AQ45" s="70">
        <f t="shared" si="106"/>
        <v>6.059270804652684E-2</v>
      </c>
      <c r="AR45" s="70">
        <f t="shared" si="107"/>
        <v>6.0655381482778839E-2</v>
      </c>
    </row>
    <row r="46" spans="1:45" x14ac:dyDescent="0.35">
      <c r="A46" s="49" t="s">
        <v>15</v>
      </c>
      <c r="B46" s="72">
        <v>-292.29424</v>
      </c>
      <c r="C46" s="72">
        <v>-153.30176</v>
      </c>
      <c r="D46" s="72">
        <f t="shared" si="82"/>
        <v>8588.1567599999998</v>
      </c>
      <c r="E46" s="72">
        <f t="shared" si="26"/>
        <v>-8880.4509999999991</v>
      </c>
      <c r="F46" s="72">
        <f t="shared" si="83"/>
        <v>1525.9031238186878</v>
      </c>
      <c r="G46" s="70">
        <f>LN(Fugacity_iC7!B43*100000)</f>
        <v>2.3025846091559687</v>
      </c>
      <c r="H46" s="70">
        <f>LN(Fugacity_iC7!C43*100000)</f>
        <v>3.4011959301482322</v>
      </c>
      <c r="I46" s="70">
        <f>LN(Fugacity_iC7!D43*100000)</f>
        <v>4.6051653476119681</v>
      </c>
      <c r="J46" s="70">
        <f>LN(Fugacity_iC7!E43*100000)</f>
        <v>5.7037679595588138</v>
      </c>
      <c r="K46" s="70">
        <f>LN(Fugacity_iC7!F43*100000)</f>
        <v>6.9077068956856982</v>
      </c>
      <c r="L46" s="70">
        <f>LN(Fugacity_iC7!G43*100000)</f>
        <v>8.0062224208602117</v>
      </c>
      <c r="M46" s="70">
        <f>LN(Fugacity_iC7!H43*100000)</f>
        <v>9.2098565855258663</v>
      </c>
      <c r="N46" s="70">
        <f>LN(Fugacity_iC7!I43*100000)</f>
        <v>10.307501612073958</v>
      </c>
      <c r="O46" s="70">
        <f>LN(Fugacity_iC7!J43*100000)</f>
        <v>11.508092287181352</v>
      </c>
      <c r="P46" s="70">
        <f>LN(Fugacity_iC7!K43*100000)</f>
        <v>12.597070166053314</v>
      </c>
      <c r="Q46" s="70">
        <f>LN(Fugacity_iC7!L43*100000)</f>
        <v>13.767684760794328</v>
      </c>
      <c r="R46" s="70">
        <f>LN(Fugacity_iC7!M43*100000)</f>
        <v>14.774867960675692</v>
      </c>
      <c r="S46" s="49" t="s">
        <v>15</v>
      </c>
      <c r="T46" s="70">
        <f t="shared" si="84"/>
        <v>0.24261428301978277</v>
      </c>
      <c r="U46" s="70">
        <f t="shared" si="85"/>
        <v>0.24261425246944116</v>
      </c>
      <c r="V46" s="70">
        <f t="shared" si="86"/>
        <v>0.24261414554313171</v>
      </c>
      <c r="W46" s="70">
        <f t="shared" si="87"/>
        <v>0.24261384003843214</v>
      </c>
      <c r="X46" s="70">
        <f t="shared" si="88"/>
        <v>0.24261277076078155</v>
      </c>
      <c r="Y46" s="70">
        <f t="shared" si="89"/>
        <v>0.2426097155858061</v>
      </c>
      <c r="Z46" s="70">
        <f t="shared" si="90"/>
        <v>0.24259902135429157</v>
      </c>
      <c r="AA46" s="70">
        <f t="shared" si="91"/>
        <v>0.24256845683082384</v>
      </c>
      <c r="AB46" s="70">
        <f t="shared" si="92"/>
        <v>0.24246136991352793</v>
      </c>
      <c r="AC46" s="70">
        <f t="shared" si="93"/>
        <v>0.24215447258404116</v>
      </c>
      <c r="AD46" s="70">
        <f t="shared" si="94"/>
        <v>0.24107026481622149</v>
      </c>
      <c r="AE46" s="70">
        <f t="shared" si="95"/>
        <v>0.23792326013274706</v>
      </c>
      <c r="AF46" s="49" t="s">
        <v>15</v>
      </c>
      <c r="AG46" s="70">
        <f t="shared" si="96"/>
        <v>4.0212356295301392E-2</v>
      </c>
      <c r="AH46" s="70">
        <f t="shared" si="97"/>
        <v>4.021235341895369E-2</v>
      </c>
      <c r="AI46" s="70">
        <f t="shared" si="98"/>
        <v>4.021234335171537E-2</v>
      </c>
      <c r="AJ46" s="70">
        <f t="shared" si="99"/>
        <v>4.0212314587994923E-2</v>
      </c>
      <c r="AK46" s="70">
        <f t="shared" si="100"/>
        <v>4.0212213912844123E-2</v>
      </c>
      <c r="AL46" s="70">
        <f t="shared" si="101"/>
        <v>4.0211926251309413E-2</v>
      </c>
      <c r="AM46" s="70">
        <f t="shared" si="102"/>
        <v>4.0210919223064572E-2</v>
      </c>
      <c r="AN46" s="70">
        <f t="shared" si="103"/>
        <v>4.0208040175100296E-2</v>
      </c>
      <c r="AO46" s="70">
        <f t="shared" si="104"/>
        <v>4.019794223219729E-2</v>
      </c>
      <c r="AP46" s="70">
        <f t="shared" si="105"/>
        <v>4.0168908950351835E-2</v>
      </c>
      <c r="AQ46" s="70">
        <f t="shared" si="106"/>
        <v>4.0065195644489925E-2</v>
      </c>
      <c r="AR46" s="70">
        <f t="shared" si="107"/>
        <v>3.9753001405476461E-2</v>
      </c>
    </row>
    <row r="47" spans="1:45" x14ac:dyDescent="0.35">
      <c r="A47" s="49" t="s">
        <v>16</v>
      </c>
      <c r="B47" s="72">
        <v>-298.73760000000004</v>
      </c>
      <c r="C47" s="72">
        <v>-145.77056000000002</v>
      </c>
      <c r="D47" s="72">
        <f t="shared" si="82"/>
        <v>8580.6255600000004</v>
      </c>
      <c r="E47" s="72">
        <f t="shared" si="26"/>
        <v>-8879.3631600000008</v>
      </c>
      <c r="F47" s="72">
        <f t="shared" si="83"/>
        <v>1525.7162033059553</v>
      </c>
      <c r="G47" s="70">
        <f>LN(Fugacity_iC7!B44*100000)</f>
        <v>2.3025845732263144</v>
      </c>
      <c r="H47" s="70">
        <f>LN(Fugacity_iC7!C44*100000)</f>
        <v>3.4011958223591496</v>
      </c>
      <c r="I47" s="70">
        <f>LN(Fugacity_iC7!D44*100000)</f>
        <v>4.6051649883135966</v>
      </c>
      <c r="J47" s="70">
        <f>LN(Fugacity_iC7!E44*100000)</f>
        <v>5.7037668816514442</v>
      </c>
      <c r="K47" s="70">
        <f>LN(Fugacity_iC7!F44*100000)</f>
        <v>6.9077033025181285</v>
      </c>
      <c r="L47" s="70">
        <f>LN(Fugacity_iC7!G44*100000)</f>
        <v>8.0062116401317027</v>
      </c>
      <c r="M47" s="70">
        <f>LN(Fugacity_iC7!H44*100000)</f>
        <v>9.2098206354590797</v>
      </c>
      <c r="N47" s="70">
        <f>LN(Fugacity_iC7!I44*100000)</f>
        <v>10.307393639153258</v>
      </c>
      <c r="O47" s="70">
        <f>LN(Fugacity_iC7!J44*100000)</f>
        <v>11.50773094162659</v>
      </c>
      <c r="P47" s="70">
        <f>LN(Fugacity_iC7!K44*100000)</f>
        <v>12.59597371857077</v>
      </c>
      <c r="Q47" s="70">
        <f>LN(Fugacity_iC7!L44*100000)</f>
        <v>13.763881305801936</v>
      </c>
      <c r="R47" s="70">
        <f>LN(Fugacity_iC7!M44*100000)</f>
        <v>14.762114929360001</v>
      </c>
      <c r="S47" s="49" t="s">
        <v>16</v>
      </c>
      <c r="T47" s="70">
        <f t="shared" si="84"/>
        <v>0.20125090088712824</v>
      </c>
      <c r="U47" s="70">
        <f t="shared" si="85"/>
        <v>0.20125089000709692</v>
      </c>
      <c r="V47" s="70">
        <f t="shared" si="86"/>
        <v>0.2012508519271321</v>
      </c>
      <c r="W47" s="70">
        <f t="shared" si="87"/>
        <v>0.20125074312848168</v>
      </c>
      <c r="X47" s="70">
        <f t="shared" si="88"/>
        <v>0.20125036234776542</v>
      </c>
      <c r="Y47" s="70">
        <f t="shared" si="89"/>
        <v>0.20124927452770225</v>
      </c>
      <c r="Z47" s="70">
        <f t="shared" si="90"/>
        <v>0.20124546861515288</v>
      </c>
      <c r="AA47" s="70">
        <f t="shared" si="91"/>
        <v>0.20123460710471355</v>
      </c>
      <c r="AB47" s="70">
        <f t="shared" si="92"/>
        <v>0.20119673916978695</v>
      </c>
      <c r="AC47" s="70">
        <f t="shared" si="93"/>
        <v>0.20108984007206449</v>
      </c>
      <c r="AD47" s="70">
        <f t="shared" si="94"/>
        <v>0.20073214120791619</v>
      </c>
      <c r="AE47" s="70">
        <f t="shared" si="95"/>
        <v>0.19989269625469219</v>
      </c>
      <c r="AF47" s="49" t="s">
        <v>16</v>
      </c>
      <c r="AG47" s="70">
        <f t="shared" si="96"/>
        <v>3.335653956763833E-2</v>
      </c>
      <c r="AH47" s="70">
        <f t="shared" si="97"/>
        <v>3.335653957866179E-2</v>
      </c>
      <c r="AI47" s="70">
        <f t="shared" si="98"/>
        <v>3.3356539617267866E-2</v>
      </c>
      <c r="AJ47" s="70">
        <f t="shared" si="99"/>
        <v>3.3356539727776038E-2</v>
      </c>
      <c r="AK47" s="70">
        <f t="shared" si="100"/>
        <v>3.3356540116947241E-2</v>
      </c>
      <c r="AL47" s="70">
        <f t="shared" si="101"/>
        <v>3.3356541249376676E-2</v>
      </c>
      <c r="AM47" s="70">
        <f t="shared" si="102"/>
        <v>3.3356545452315513E-2</v>
      </c>
      <c r="AN47" s="70">
        <f t="shared" si="103"/>
        <v>3.3356559516433661E-2</v>
      </c>
      <c r="AO47" s="70">
        <f t="shared" si="104"/>
        <v>3.3356632858001167E-2</v>
      </c>
      <c r="AP47" s="70">
        <f t="shared" si="105"/>
        <v>3.3357052589198848E-2</v>
      </c>
      <c r="AQ47" s="70">
        <f t="shared" si="106"/>
        <v>3.3361113680957691E-2</v>
      </c>
      <c r="AR47" s="70">
        <f t="shared" si="107"/>
        <v>3.3398729618632814E-2</v>
      </c>
    </row>
    <row r="48" spans="1:45" x14ac:dyDescent="0.35">
      <c r="A48" s="49" t="s">
        <v>17</v>
      </c>
      <c r="B48" s="72">
        <v>-282.62920000000003</v>
      </c>
      <c r="C48" s="72">
        <v>-156.56528</v>
      </c>
      <c r="D48" s="72">
        <f t="shared" si="82"/>
        <v>8591.4202800000003</v>
      </c>
      <c r="E48" s="72">
        <f t="shared" si="26"/>
        <v>-8874.0494799999997</v>
      </c>
      <c r="F48" s="72">
        <f t="shared" si="83"/>
        <v>1524.8031684937628</v>
      </c>
      <c r="G48" s="70">
        <f>LN(Fugacity_iC7!B45*100000)</f>
        <v>2.3025845867596906</v>
      </c>
      <c r="H48" s="70">
        <f>LN(Fugacity_iC7!C45*100000)</f>
        <v>3.4011958629592889</v>
      </c>
      <c r="I48" s="70">
        <f>LN(Fugacity_iC7!D45*100000)</f>
        <v>4.6051651236475264</v>
      </c>
      <c r="J48" s="70">
        <f>LN(Fugacity_iC7!E45*100000)</f>
        <v>5.7037672876544327</v>
      </c>
      <c r="K48" s="70">
        <f>LN(Fugacity_iC7!F45*100000)</f>
        <v>6.9077046558753672</v>
      </c>
      <c r="L48" s="70">
        <f>LN(Fugacity_iC7!G45*100000)</f>
        <v>8.0062157003229579</v>
      </c>
      <c r="M48" s="70">
        <f>LN(Fugacity_iC7!H45*100000)</f>
        <v>9.2098341708242355</v>
      </c>
      <c r="N48" s="70">
        <f>LN(Fugacity_iC7!I45*100000)</f>
        <v>10.307434257192261</v>
      </c>
      <c r="O48" s="70">
        <f>LN(Fugacity_iC7!J45*100000)</f>
        <v>11.507866474122002</v>
      </c>
      <c r="P48" s="70">
        <f>LN(Fugacity_iC7!K45*100000)</f>
        <v>12.596381499012031</v>
      </c>
      <c r="Q48" s="70">
        <f>LN(Fugacity_iC7!L45*100000)</f>
        <v>13.765253918610972</v>
      </c>
      <c r="R48" s="70">
        <f>LN(Fugacity_iC7!M45*100000)</f>
        <v>14.766323188957747</v>
      </c>
      <c r="S48" s="49" t="s">
        <v>17</v>
      </c>
      <c r="T48" s="70">
        <f t="shared" si="84"/>
        <v>8.0762889125663082E-2</v>
      </c>
      <c r="U48" s="70">
        <f t="shared" si="85"/>
        <v>8.0762882573467892E-2</v>
      </c>
      <c r="V48" s="70">
        <f t="shared" si="86"/>
        <v>8.0762859640835433E-2</v>
      </c>
      <c r="W48" s="70">
        <f t="shared" si="87"/>
        <v>8.0762794119461967E-2</v>
      </c>
      <c r="X48" s="70">
        <f t="shared" si="88"/>
        <v>8.0762564799717454E-2</v>
      </c>
      <c r="Y48" s="70">
        <f t="shared" si="89"/>
        <v>8.0761909643852048E-2</v>
      </c>
      <c r="Z48" s="70">
        <f t="shared" si="90"/>
        <v>8.0759617105215772E-2</v>
      </c>
      <c r="AA48" s="70">
        <f t="shared" si="91"/>
        <v>8.0753071352592437E-2</v>
      </c>
      <c r="AB48" s="70">
        <f t="shared" si="92"/>
        <v>8.0730212569614879E-2</v>
      </c>
      <c r="AC48" s="70">
        <f t="shared" si="93"/>
        <v>8.0665355328531738E-2</v>
      </c>
      <c r="AD48" s="70">
        <f t="shared" si="94"/>
        <v>8.0444215054179771E-2</v>
      </c>
      <c r="AE48" s="70">
        <f t="shared" si="95"/>
        <v>7.9880968431521787E-2</v>
      </c>
      <c r="AF48" s="49" t="s">
        <v>17</v>
      </c>
      <c r="AG48" s="70">
        <f t="shared" si="96"/>
        <v>1.3386128930811017E-2</v>
      </c>
      <c r="AH48" s="70">
        <f t="shared" si="97"/>
        <v>1.3386128572915608E-2</v>
      </c>
      <c r="AI48" s="70">
        <f t="shared" si="98"/>
        <v>1.3386127320289754E-2</v>
      </c>
      <c r="AJ48" s="70">
        <f t="shared" si="99"/>
        <v>1.3386123741427175E-2</v>
      </c>
      <c r="AK48" s="70">
        <f t="shared" si="100"/>
        <v>1.3386111216207898E-2</v>
      </c>
      <c r="AL48" s="70">
        <f t="shared" si="101"/>
        <v>1.3386075436722921E-2</v>
      </c>
      <c r="AM48" s="70">
        <f t="shared" si="102"/>
        <v>1.3385950288566605E-2</v>
      </c>
      <c r="AN48" s="70">
        <f t="shared" si="103"/>
        <v>1.3385593409914383E-2</v>
      </c>
      <c r="AO48" s="70">
        <f t="shared" si="104"/>
        <v>1.3384352412195637E-2</v>
      </c>
      <c r="AP48" s="70">
        <f t="shared" si="105"/>
        <v>1.3380877417058755E-2</v>
      </c>
      <c r="AQ48" s="70">
        <f t="shared" si="106"/>
        <v>1.3369600838453384E-2</v>
      </c>
      <c r="AR48" s="70">
        <f t="shared" si="107"/>
        <v>1.334677512638891E-2</v>
      </c>
    </row>
    <row r="49" spans="1:45" x14ac:dyDescent="0.35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0">
        <f>SUM(T40:T48)</f>
        <v>6.0333267028207196</v>
      </c>
      <c r="U49" s="70">
        <f t="shared" ref="U49:AE49" si="108">SUM(U40:U48)</f>
        <v>6.0333263746530026</v>
      </c>
      <c r="V49" s="70">
        <f t="shared" si="108"/>
        <v>6.0333252260659993</v>
      </c>
      <c r="W49" s="70">
        <f t="shared" si="108"/>
        <v>6.0333219443892103</v>
      </c>
      <c r="X49" s="70">
        <f t="shared" si="108"/>
        <v>6.033310458524368</v>
      </c>
      <c r="Y49" s="70">
        <f t="shared" si="108"/>
        <v>6.033277641801754</v>
      </c>
      <c r="Z49" s="70">
        <f t="shared" si="108"/>
        <v>6.033162783683375</v>
      </c>
      <c r="AA49" s="70">
        <f t="shared" si="108"/>
        <v>6.0328346214954207</v>
      </c>
      <c r="AB49" s="70">
        <f t="shared" si="108"/>
        <v>6.0316861125125953</v>
      </c>
      <c r="AC49" s="70">
        <f t="shared" si="108"/>
        <v>6.0284055233698384</v>
      </c>
      <c r="AD49" s="70">
        <f t="shared" si="108"/>
        <v>6.0169496476519848</v>
      </c>
      <c r="AE49" s="70">
        <f t="shared" si="108"/>
        <v>5.9850389082815321</v>
      </c>
      <c r="AF49" s="70"/>
      <c r="AG49" s="70">
        <f t="shared" si="96"/>
        <v>1</v>
      </c>
      <c r="AH49" s="70">
        <f t="shared" si="97"/>
        <v>1</v>
      </c>
      <c r="AI49" s="70">
        <f t="shared" si="98"/>
        <v>1</v>
      </c>
      <c r="AJ49" s="70">
        <f t="shared" si="99"/>
        <v>1</v>
      </c>
      <c r="AK49" s="70">
        <f t="shared" si="100"/>
        <v>1</v>
      </c>
      <c r="AL49" s="70">
        <f t="shared" si="101"/>
        <v>1</v>
      </c>
      <c r="AM49" s="70">
        <f t="shared" si="102"/>
        <v>1</v>
      </c>
      <c r="AN49" s="70">
        <f t="shared" si="103"/>
        <v>1</v>
      </c>
      <c r="AO49" s="70">
        <f t="shared" si="104"/>
        <v>1</v>
      </c>
      <c r="AP49" s="70">
        <f t="shared" si="105"/>
        <v>1</v>
      </c>
      <c r="AQ49" s="70">
        <f t="shared" si="106"/>
        <v>1</v>
      </c>
      <c r="AR49" s="70">
        <f t="shared" si="107"/>
        <v>1</v>
      </c>
      <c r="AS49" s="72"/>
    </row>
    <row r="52" spans="1:45" x14ac:dyDescent="0.3">
      <c r="B52" s="4" t="s">
        <v>34</v>
      </c>
      <c r="C52" s="4" t="s">
        <v>164</v>
      </c>
      <c r="D52" s="4"/>
      <c r="E52" s="4"/>
      <c r="L52" s="35" t="s">
        <v>165</v>
      </c>
      <c r="V52" s="4"/>
      <c r="W52" s="4"/>
      <c r="X52" s="4"/>
      <c r="Y52" s="4"/>
      <c r="Z52" s="4"/>
      <c r="AA52" s="4"/>
      <c r="AB52" s="4"/>
      <c r="AC52" s="4"/>
      <c r="AD52" s="4"/>
    </row>
    <row r="53" spans="1:45" x14ac:dyDescent="0.3">
      <c r="B53" s="1" t="s">
        <v>158</v>
      </c>
      <c r="C53" s="1" t="s">
        <v>168</v>
      </c>
    </row>
    <row r="54" spans="1:45" x14ac:dyDescent="0.3">
      <c r="B54" s="1" t="s">
        <v>67</v>
      </c>
      <c r="C54" s="1" t="s">
        <v>68</v>
      </c>
      <c r="G54" s="35"/>
      <c r="H54" s="35"/>
      <c r="I54" s="35"/>
      <c r="J54" s="35"/>
      <c r="K54" s="35"/>
      <c r="L54" s="37"/>
      <c r="M54" s="35"/>
      <c r="N54" s="35"/>
      <c r="O54" s="35"/>
    </row>
    <row r="55" spans="1:45" x14ac:dyDescent="0.3">
      <c r="B55" s="1" t="s">
        <v>66</v>
      </c>
      <c r="C55" s="1" t="s">
        <v>69</v>
      </c>
      <c r="G55" s="35"/>
      <c r="H55" s="35"/>
      <c r="I55" s="35"/>
      <c r="J55" s="35"/>
      <c r="K55" s="35"/>
      <c r="L55" s="37"/>
      <c r="M55" s="35"/>
      <c r="N55" s="35"/>
      <c r="O55" s="35"/>
    </row>
    <row r="56" spans="1:45" x14ac:dyDescent="0.3">
      <c r="B56" s="1" t="s">
        <v>89</v>
      </c>
      <c r="C56" s="1" t="s">
        <v>70</v>
      </c>
      <c r="G56" s="35"/>
      <c r="H56" s="35"/>
      <c r="I56" s="35"/>
      <c r="J56" s="35"/>
      <c r="K56" s="35"/>
      <c r="L56" s="37"/>
      <c r="M56" s="35"/>
      <c r="N56" s="35"/>
      <c r="O56" s="35"/>
    </row>
    <row r="57" spans="1:45" x14ac:dyDescent="0.3">
      <c r="B57" s="1" t="s">
        <v>90</v>
      </c>
      <c r="C57" s="1" t="s">
        <v>193</v>
      </c>
      <c r="G57" s="35"/>
      <c r="H57" s="35"/>
      <c r="I57" s="35"/>
      <c r="J57" s="35"/>
      <c r="K57" s="35"/>
      <c r="L57" s="37"/>
      <c r="M57" s="35"/>
      <c r="N57" s="35"/>
      <c r="O57" s="35"/>
    </row>
    <row r="58" spans="1:45" x14ac:dyDescent="0.3">
      <c r="B58" s="1" t="s">
        <v>71</v>
      </c>
      <c r="C58" s="1" t="s">
        <v>72</v>
      </c>
      <c r="G58" s="35"/>
      <c r="H58" s="35"/>
      <c r="I58" s="35"/>
      <c r="J58" s="35"/>
      <c r="K58" s="35"/>
      <c r="L58" s="37"/>
      <c r="M58" s="35"/>
      <c r="N58" s="35"/>
      <c r="O58" s="35"/>
    </row>
    <row r="59" spans="1:45" x14ac:dyDescent="0.3">
      <c r="B59" s="1" t="s">
        <v>73</v>
      </c>
      <c r="C59" s="1" t="s">
        <v>76</v>
      </c>
      <c r="L59" s="37"/>
      <c r="M59" s="35"/>
      <c r="N59" s="35"/>
      <c r="O59" s="35"/>
    </row>
    <row r="60" spans="1:45" x14ac:dyDescent="0.3">
      <c r="L60" s="37"/>
      <c r="M60" s="35"/>
      <c r="N60" s="35"/>
      <c r="O60" s="35"/>
    </row>
  </sheetData>
  <mergeCells count="9">
    <mergeCell ref="A1:J1"/>
    <mergeCell ref="G5:R5"/>
    <mergeCell ref="T5:AE5"/>
    <mergeCell ref="AG5:AR5"/>
    <mergeCell ref="B2:C2"/>
    <mergeCell ref="F2:I2"/>
    <mergeCell ref="L2:M2"/>
    <mergeCell ref="L3:M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7E084-D832-4BB7-95FF-0F59D5E80FB3}">
  <dimension ref="A1:T23"/>
  <sheetViews>
    <sheetView workbookViewId="0">
      <selection activeCell="P5" sqref="P5"/>
    </sheetView>
  </sheetViews>
  <sheetFormatPr defaultRowHeight="15.5" x14ac:dyDescent="0.3"/>
  <cols>
    <col min="1" max="1" width="8.796875" style="1"/>
    <col min="2" max="2" width="8.796875" style="1" customWidth="1"/>
    <col min="3" max="4" width="14.796875" style="1" bestFit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4" width="12.69921875" style="1" bestFit="1" customWidth="1"/>
    <col min="15" max="16" width="8.796875" style="1"/>
    <col min="17" max="18" width="9.3984375" style="1" bestFit="1" customWidth="1"/>
    <col min="19" max="20" width="10.59765625" style="1" bestFit="1" customWidth="1"/>
    <col min="21" max="16384" width="8.796875" style="1"/>
  </cols>
  <sheetData>
    <row r="1" spans="1:20" x14ac:dyDescent="0.3">
      <c r="A1" s="1" t="s">
        <v>59</v>
      </c>
      <c r="B1" s="1">
        <f>0.004184</f>
        <v>4.1840000000000002E-3</v>
      </c>
      <c r="C1" s="1" t="s">
        <v>60</v>
      </c>
    </row>
    <row r="2" spans="1:20" x14ac:dyDescent="0.3">
      <c r="A2" s="1" t="s">
        <v>61</v>
      </c>
      <c r="B2" s="1">
        <v>4.1840000000000002</v>
      </c>
      <c r="C2" s="1" t="s">
        <v>60</v>
      </c>
    </row>
    <row r="4" spans="1:20" x14ac:dyDescent="0.3">
      <c r="A4" s="62"/>
      <c r="B4" s="41" t="s">
        <v>16</v>
      </c>
      <c r="C4" s="62"/>
      <c r="D4" s="62"/>
      <c r="E4" s="62"/>
      <c r="F4" s="62"/>
      <c r="G4" s="62"/>
      <c r="H4" s="62"/>
      <c r="I4" s="62"/>
      <c r="J4" s="62"/>
    </row>
    <row r="5" spans="1:20" x14ac:dyDescent="0.3">
      <c r="A5" s="62"/>
      <c r="B5" s="1" t="s">
        <v>1</v>
      </c>
      <c r="C5" s="1" t="s">
        <v>7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62"/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20" x14ac:dyDescent="0.3">
      <c r="A6" s="62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23</v>
      </c>
      <c r="O6" s="1" t="s">
        <v>28</v>
      </c>
    </row>
    <row r="7" spans="1:20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-34.840000000000003</v>
      </c>
      <c r="I7" s="3">
        <v>-34.840000000000003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-145.77056000000002</v>
      </c>
      <c r="N7" s="1">
        <f t="shared" ref="N7:N23" si="3">I7*$B$2</f>
        <v>-145.77056000000002</v>
      </c>
      <c r="O7" s="1">
        <f>F7*$B$1</f>
        <v>0</v>
      </c>
    </row>
    <row r="8" spans="1:20" x14ac:dyDescent="0.3">
      <c r="A8" s="2">
        <v>2</v>
      </c>
      <c r="B8" s="64">
        <v>200</v>
      </c>
      <c r="C8" s="26">
        <v>-64.14</v>
      </c>
      <c r="D8" s="26">
        <v>20.5</v>
      </c>
      <c r="E8" s="27">
        <v>4.0990000000000002</v>
      </c>
      <c r="F8" s="26">
        <v>84.64</v>
      </c>
      <c r="G8" s="6">
        <v>29.96</v>
      </c>
      <c r="H8" s="26">
        <v>-42.28</v>
      </c>
      <c r="I8" s="26">
        <v>-12.56</v>
      </c>
      <c r="J8" s="26">
        <v>13.73</v>
      </c>
      <c r="K8" s="1">
        <f t="shared" si="0"/>
        <v>-53.672352000000004</v>
      </c>
      <c r="L8" s="1">
        <f t="shared" si="1"/>
        <v>17.150216</v>
      </c>
      <c r="M8" s="1">
        <f t="shared" si="2"/>
        <v>-176.89952000000002</v>
      </c>
      <c r="N8" s="1">
        <f t="shared" si="3"/>
        <v>-52.551040000000008</v>
      </c>
      <c r="O8" s="1">
        <f>F8*$B$1</f>
        <v>0.35413376000000002</v>
      </c>
    </row>
    <row r="9" spans="1:20" x14ac:dyDescent="0.3">
      <c r="A9" s="2">
        <v>3</v>
      </c>
      <c r="B9" s="65">
        <v>273.14999999999998</v>
      </c>
      <c r="C9" s="26">
        <v>-71.040000000000006</v>
      </c>
      <c r="D9" s="26">
        <v>23.95</v>
      </c>
      <c r="E9" s="27">
        <v>6.5410000000000004</v>
      </c>
      <c r="F9" s="26">
        <v>94.99</v>
      </c>
      <c r="G9" s="26">
        <v>37.06</v>
      </c>
      <c r="H9" s="26">
        <v>-44.55</v>
      </c>
      <c r="I9" s="8">
        <v>-1.34</v>
      </c>
      <c r="J9" s="8">
        <v>1.07</v>
      </c>
      <c r="K9" s="1">
        <f t="shared" si="0"/>
        <v>-81.188745984000008</v>
      </c>
      <c r="L9" s="1">
        <f t="shared" si="1"/>
        <v>27.367544000000002</v>
      </c>
      <c r="M9" s="1">
        <f t="shared" si="2"/>
        <v>-186.3972</v>
      </c>
      <c r="N9" s="1">
        <f t="shared" si="3"/>
        <v>-5.6065600000000009</v>
      </c>
      <c r="O9" s="1">
        <f t="shared" ref="O9:O23" si="4">F9*$B$1</f>
        <v>0.39743815999999998</v>
      </c>
    </row>
    <row r="10" spans="1:20" x14ac:dyDescent="0.3">
      <c r="A10" s="2">
        <v>4</v>
      </c>
      <c r="B10" s="64">
        <v>298.14999999999998</v>
      </c>
      <c r="C10" s="26">
        <v>-73.2</v>
      </c>
      <c r="D10" s="26">
        <v>25.16</v>
      </c>
      <c r="E10" s="26">
        <v>7.5</v>
      </c>
      <c r="F10" s="28">
        <v>98.36</v>
      </c>
      <c r="G10" s="26">
        <v>39.67</v>
      </c>
      <c r="H10" s="26">
        <v>-45.29</v>
      </c>
      <c r="I10" s="26">
        <v>2.66</v>
      </c>
      <c r="J10" s="8">
        <v>-1.95</v>
      </c>
      <c r="K10" s="1">
        <f t="shared" si="0"/>
        <v>-91.314042720000003</v>
      </c>
      <c r="L10" s="1">
        <f t="shared" si="1"/>
        <v>31.380000000000003</v>
      </c>
      <c r="M10" s="1">
        <f t="shared" si="2"/>
        <v>-189.49336</v>
      </c>
      <c r="N10" s="1">
        <f t="shared" si="3"/>
        <v>11.129440000000001</v>
      </c>
      <c r="O10" s="1">
        <f t="shared" si="4"/>
        <v>0.41153824</v>
      </c>
    </row>
    <row r="11" spans="1:20" x14ac:dyDescent="0.3">
      <c r="A11" s="2">
        <v>5</v>
      </c>
      <c r="B11" s="65">
        <v>300</v>
      </c>
      <c r="C11" s="26">
        <v>-73.349999999999994</v>
      </c>
      <c r="D11" s="26">
        <v>25.25</v>
      </c>
      <c r="E11" s="26">
        <v>7.58</v>
      </c>
      <c r="F11" s="26">
        <v>98.6</v>
      </c>
      <c r="G11" s="28">
        <v>39.869999999999997</v>
      </c>
      <c r="H11" s="26">
        <v>-45.35</v>
      </c>
      <c r="I11" s="28">
        <v>2.96</v>
      </c>
      <c r="J11" s="6">
        <v>-2.15</v>
      </c>
      <c r="K11" s="1">
        <f t="shared" si="0"/>
        <v>-92.068920000000006</v>
      </c>
      <c r="L11" s="1">
        <f t="shared" si="1"/>
        <v>31.71472</v>
      </c>
      <c r="M11" s="1">
        <f t="shared" si="2"/>
        <v>-189.74440000000001</v>
      </c>
      <c r="N11" s="1">
        <f t="shared" si="3"/>
        <v>12.384640000000001</v>
      </c>
      <c r="O11" s="1">
        <f t="shared" si="4"/>
        <v>0.41254239999999998</v>
      </c>
    </row>
    <row r="12" spans="1:20" x14ac:dyDescent="0.3">
      <c r="A12" s="2">
        <v>6</v>
      </c>
      <c r="B12" s="64">
        <v>400</v>
      </c>
      <c r="C12" s="26">
        <v>-81.290000000000006</v>
      </c>
      <c r="D12" s="26">
        <v>30.25</v>
      </c>
      <c r="E12" s="26">
        <v>12.1</v>
      </c>
      <c r="F12" s="26">
        <v>111.54</v>
      </c>
      <c r="G12" s="28">
        <v>50.56</v>
      </c>
      <c r="H12" s="26">
        <v>-48.1</v>
      </c>
      <c r="I12" s="26">
        <v>19.489999999999998</v>
      </c>
      <c r="J12" s="26">
        <v>-10.65</v>
      </c>
      <c r="K12" s="1">
        <f t="shared" si="0"/>
        <v>-136.04694400000002</v>
      </c>
      <c r="L12" s="1">
        <f t="shared" si="1"/>
        <v>50.626400000000004</v>
      </c>
      <c r="M12" s="1">
        <f t="shared" si="2"/>
        <v>-201.25040000000001</v>
      </c>
      <c r="N12" s="1">
        <f t="shared" si="3"/>
        <v>81.54616</v>
      </c>
      <c r="O12" s="1">
        <f t="shared" si="4"/>
        <v>0.46668336000000005</v>
      </c>
      <c r="Q12" s="92"/>
      <c r="R12" s="92"/>
      <c r="S12" s="92"/>
      <c r="T12" s="92"/>
    </row>
    <row r="13" spans="1:20" x14ac:dyDescent="0.3">
      <c r="A13" s="2">
        <v>7</v>
      </c>
      <c r="B13" s="65">
        <v>500</v>
      </c>
      <c r="C13" s="26">
        <v>-88.58</v>
      </c>
      <c r="D13" s="28">
        <v>35.31</v>
      </c>
      <c r="E13" s="6">
        <v>17.66</v>
      </c>
      <c r="F13" s="6">
        <v>123.89</v>
      </c>
      <c r="G13" s="28">
        <v>60.38</v>
      </c>
      <c r="H13" s="28">
        <v>-50.37</v>
      </c>
      <c r="I13" s="26">
        <v>36.659999999999997</v>
      </c>
      <c r="J13" s="26">
        <v>-16.02</v>
      </c>
      <c r="K13" s="1">
        <f t="shared" si="0"/>
        <v>-185.30936</v>
      </c>
      <c r="L13" s="1">
        <f t="shared" si="1"/>
        <v>73.889440000000008</v>
      </c>
      <c r="M13" s="1">
        <f t="shared" si="2"/>
        <v>-210.74807999999999</v>
      </c>
      <c r="N13" s="1">
        <f t="shared" si="3"/>
        <v>153.38543999999999</v>
      </c>
      <c r="O13" s="1">
        <f t="shared" si="4"/>
        <v>0.51835576000000005</v>
      </c>
      <c r="Q13" s="92"/>
      <c r="R13" s="92"/>
      <c r="S13" s="92"/>
      <c r="T13" s="92"/>
    </row>
    <row r="14" spans="1:20" x14ac:dyDescent="0.3">
      <c r="A14" s="2">
        <v>8</v>
      </c>
      <c r="B14" s="65">
        <v>600</v>
      </c>
      <c r="C14" s="26">
        <v>-95.5</v>
      </c>
      <c r="D14" s="26">
        <v>40.200000000000003</v>
      </c>
      <c r="E14" s="28">
        <v>24.13</v>
      </c>
      <c r="F14" s="26">
        <v>135.69999999999999</v>
      </c>
      <c r="G14" s="26">
        <v>68.900000000000006</v>
      </c>
      <c r="H14" s="26">
        <v>-52.1</v>
      </c>
      <c r="I14" s="26">
        <v>54.2</v>
      </c>
      <c r="J14" s="26">
        <v>-19.760000000000002</v>
      </c>
      <c r="K14" s="1">
        <f t="shared" si="0"/>
        <v>-239.7432</v>
      </c>
      <c r="L14" s="1">
        <f t="shared" si="1"/>
        <v>100.95992</v>
      </c>
      <c r="M14" s="1">
        <f t="shared" si="2"/>
        <v>-217.9864</v>
      </c>
      <c r="N14" s="1">
        <f t="shared" si="3"/>
        <v>226.77280000000002</v>
      </c>
      <c r="O14" s="1">
        <f t="shared" si="4"/>
        <v>0.56776879999999996</v>
      </c>
    </row>
    <row r="15" spans="1:20" x14ac:dyDescent="0.3">
      <c r="A15" s="2">
        <v>9</v>
      </c>
      <c r="B15" s="65">
        <v>700</v>
      </c>
      <c r="C15" s="28">
        <v>-102</v>
      </c>
      <c r="D15" s="26">
        <v>44.8</v>
      </c>
      <c r="E15" s="28">
        <v>31.39</v>
      </c>
      <c r="F15" s="26">
        <v>146.80000000000001</v>
      </c>
      <c r="G15" s="28">
        <v>76.099999999999994</v>
      </c>
      <c r="H15" s="26">
        <v>-53.5</v>
      </c>
      <c r="I15" s="26">
        <v>72.099999999999994</v>
      </c>
      <c r="J15" s="26">
        <v>-22.5</v>
      </c>
      <c r="K15" s="1">
        <f t="shared" si="0"/>
        <v>-298.73760000000004</v>
      </c>
      <c r="L15" s="1">
        <f t="shared" si="1"/>
        <v>131.33575999999999</v>
      </c>
      <c r="M15" s="1">
        <f t="shared" si="2"/>
        <v>-223.84400000000002</v>
      </c>
      <c r="N15" s="1">
        <f t="shared" si="3"/>
        <v>301.66640000000001</v>
      </c>
      <c r="O15" s="1">
        <f t="shared" si="4"/>
        <v>0.61421120000000007</v>
      </c>
    </row>
    <row r="16" spans="1:20" x14ac:dyDescent="0.3">
      <c r="A16" s="2">
        <v>10</v>
      </c>
      <c r="B16" s="66">
        <v>800</v>
      </c>
      <c r="C16" s="26">
        <v>-108.3</v>
      </c>
      <c r="D16" s="26">
        <v>49.1</v>
      </c>
      <c r="E16" s="26">
        <v>39.299999999999997</v>
      </c>
      <c r="F16" s="6">
        <v>157.4</v>
      </c>
      <c r="G16" s="26">
        <v>82.2</v>
      </c>
      <c r="H16" s="26">
        <v>-54.4</v>
      </c>
      <c r="I16" s="28">
        <v>90.1</v>
      </c>
      <c r="J16" s="26">
        <v>-24.61</v>
      </c>
      <c r="K16" s="1">
        <f t="shared" si="0"/>
        <v>-362.50176000000005</v>
      </c>
      <c r="L16" s="1">
        <f t="shared" si="1"/>
        <v>164.43119999999999</v>
      </c>
      <c r="M16" s="1">
        <f t="shared" si="2"/>
        <v>-227.6096</v>
      </c>
      <c r="N16" s="1">
        <f t="shared" si="3"/>
        <v>376.97839999999997</v>
      </c>
      <c r="O16" s="1">
        <f t="shared" si="4"/>
        <v>0.65856160000000008</v>
      </c>
    </row>
    <row r="17" spans="1:15" x14ac:dyDescent="0.3">
      <c r="A17" s="2">
        <v>11</v>
      </c>
      <c r="B17" s="65">
        <v>900</v>
      </c>
      <c r="C17" s="26">
        <v>-114.3</v>
      </c>
      <c r="D17" s="28">
        <v>53.1</v>
      </c>
      <c r="E17" s="26">
        <v>47.8</v>
      </c>
      <c r="F17" s="26">
        <v>167.4</v>
      </c>
      <c r="G17" s="28">
        <v>87.5</v>
      </c>
      <c r="H17" s="26">
        <v>-55</v>
      </c>
      <c r="I17" s="26">
        <v>108.2</v>
      </c>
      <c r="J17" s="26">
        <v>-26.27</v>
      </c>
      <c r="K17" s="1">
        <f t="shared" si="0"/>
        <v>-430.40808000000004</v>
      </c>
      <c r="L17" s="1">
        <f t="shared" si="1"/>
        <v>199.99519999999998</v>
      </c>
      <c r="M17" s="1">
        <f t="shared" si="2"/>
        <v>-230.12</v>
      </c>
      <c r="N17" s="1">
        <f t="shared" si="3"/>
        <v>452.70880000000005</v>
      </c>
      <c r="O17" s="1">
        <f t="shared" si="4"/>
        <v>0.70040160000000007</v>
      </c>
    </row>
    <row r="18" spans="1:15" x14ac:dyDescent="0.3">
      <c r="A18" s="2">
        <v>12</v>
      </c>
      <c r="B18" s="64">
        <v>1000</v>
      </c>
      <c r="C18" s="6">
        <v>-120.1</v>
      </c>
      <c r="D18" s="28">
        <v>56.8</v>
      </c>
      <c r="E18" s="26">
        <v>56.8</v>
      </c>
      <c r="F18" s="26">
        <v>176.9</v>
      </c>
      <c r="G18" s="28">
        <v>92.1</v>
      </c>
      <c r="H18" s="26">
        <v>-55.3</v>
      </c>
      <c r="I18" s="26">
        <v>126.3</v>
      </c>
      <c r="J18" s="26">
        <v>-27.61</v>
      </c>
      <c r="K18" s="1">
        <f t="shared" si="0"/>
        <v>-502.4984</v>
      </c>
      <c r="L18" s="1">
        <f t="shared" si="1"/>
        <v>237.65119999999999</v>
      </c>
      <c r="M18" s="1">
        <f t="shared" si="2"/>
        <v>-231.37520000000001</v>
      </c>
      <c r="N18" s="1">
        <f t="shared" si="3"/>
        <v>528.43920000000003</v>
      </c>
      <c r="O18" s="1">
        <f t="shared" si="4"/>
        <v>0.74014960000000007</v>
      </c>
    </row>
    <row r="19" spans="1:15" x14ac:dyDescent="0.3">
      <c r="A19" s="2">
        <v>13</v>
      </c>
      <c r="B19" s="64">
        <v>1100</v>
      </c>
      <c r="C19" s="28">
        <v>-125.7</v>
      </c>
      <c r="D19" s="26">
        <v>60.2</v>
      </c>
      <c r="E19" s="26">
        <v>66.2</v>
      </c>
      <c r="F19" s="26">
        <v>185.9</v>
      </c>
      <c r="G19" s="28">
        <v>96.1</v>
      </c>
      <c r="H19" s="26">
        <v>-55.4</v>
      </c>
      <c r="I19" s="26">
        <v>144.5</v>
      </c>
      <c r="J19" s="26">
        <v>-28.71</v>
      </c>
      <c r="K19" s="1">
        <f t="shared" si="0"/>
        <v>-578.52168000000006</v>
      </c>
      <c r="L19" s="1">
        <f t="shared" si="1"/>
        <v>276.98080000000004</v>
      </c>
      <c r="M19" s="1">
        <f t="shared" si="2"/>
        <v>-231.7936</v>
      </c>
      <c r="N19" s="1">
        <f t="shared" si="3"/>
        <v>604.58800000000008</v>
      </c>
      <c r="O19" s="1">
        <f t="shared" si="4"/>
        <v>0.7778056000000001</v>
      </c>
    </row>
    <row r="20" spans="1:15" x14ac:dyDescent="0.3">
      <c r="A20" s="2">
        <v>14</v>
      </c>
      <c r="B20" s="67">
        <v>1200</v>
      </c>
      <c r="C20" s="26">
        <v>-131</v>
      </c>
      <c r="D20" s="28">
        <v>63.3</v>
      </c>
      <c r="E20" s="28">
        <v>76</v>
      </c>
      <c r="F20" s="26">
        <v>194.3</v>
      </c>
      <c r="G20" s="28">
        <v>99.5</v>
      </c>
      <c r="H20" s="28">
        <v>-55.2</v>
      </c>
      <c r="I20" s="26">
        <v>162.6</v>
      </c>
      <c r="J20" s="6">
        <v>-29.62</v>
      </c>
      <c r="K20" s="1">
        <f t="shared" si="0"/>
        <v>-657.72480000000007</v>
      </c>
      <c r="L20" s="1">
        <f t="shared" si="1"/>
        <v>317.98400000000004</v>
      </c>
      <c r="M20" s="1">
        <f t="shared" si="2"/>
        <v>-230.95680000000002</v>
      </c>
      <c r="N20" s="1">
        <f t="shared" si="3"/>
        <v>680.3184</v>
      </c>
      <c r="O20" s="1">
        <f t="shared" si="4"/>
        <v>0.8129512000000001</v>
      </c>
    </row>
    <row r="21" spans="1:15" x14ac:dyDescent="0.3">
      <c r="A21" s="2">
        <v>15</v>
      </c>
      <c r="B21" s="67">
        <v>1300</v>
      </c>
      <c r="C21" s="26">
        <v>-136.30000000000001</v>
      </c>
      <c r="D21" s="26">
        <v>66.2</v>
      </c>
      <c r="E21" s="26">
        <v>86.1</v>
      </c>
      <c r="F21" s="26">
        <v>202.5</v>
      </c>
      <c r="G21" s="26">
        <v>103</v>
      </c>
      <c r="H21" s="26">
        <v>-54.9</v>
      </c>
      <c r="I21" s="26">
        <v>180.8</v>
      </c>
      <c r="J21" s="26">
        <v>-30.39</v>
      </c>
      <c r="K21" s="1">
        <f t="shared" si="0"/>
        <v>-741.36296000000016</v>
      </c>
      <c r="L21" s="1">
        <f t="shared" si="1"/>
        <v>360.24239999999998</v>
      </c>
      <c r="M21" s="1">
        <f t="shared" si="2"/>
        <v>-229.70160000000001</v>
      </c>
      <c r="N21" s="1">
        <f t="shared" si="3"/>
        <v>756.46720000000005</v>
      </c>
      <c r="O21" s="1">
        <f t="shared" si="4"/>
        <v>0.84726000000000001</v>
      </c>
    </row>
    <row r="22" spans="1:15" x14ac:dyDescent="0.3">
      <c r="A22" s="2">
        <v>16</v>
      </c>
      <c r="B22" s="67">
        <v>1400</v>
      </c>
      <c r="C22" s="26">
        <v>-141.19999999999999</v>
      </c>
      <c r="D22" s="26">
        <v>68.900000000000006</v>
      </c>
      <c r="E22" s="26">
        <v>96.5</v>
      </c>
      <c r="F22" s="26">
        <v>210.1</v>
      </c>
      <c r="G22" s="26">
        <v>105</v>
      </c>
      <c r="H22" s="26">
        <v>-54.4</v>
      </c>
      <c r="I22" s="26">
        <v>198.9</v>
      </c>
      <c r="J22" s="26">
        <v>-31.05</v>
      </c>
      <c r="K22" s="1">
        <f t="shared" si="0"/>
        <v>-827.09311999999989</v>
      </c>
      <c r="L22" s="1">
        <f t="shared" si="1"/>
        <v>403.75600000000003</v>
      </c>
      <c r="M22" s="1">
        <f t="shared" si="2"/>
        <v>-227.6096</v>
      </c>
      <c r="N22" s="1">
        <f t="shared" si="3"/>
        <v>832.19760000000008</v>
      </c>
      <c r="O22" s="1">
        <f t="shared" si="4"/>
        <v>0.87905840000000002</v>
      </c>
    </row>
    <row r="23" spans="1:15" x14ac:dyDescent="0.3">
      <c r="A23" s="2">
        <v>17</v>
      </c>
      <c r="B23" s="64">
        <v>1500</v>
      </c>
      <c r="C23" s="29">
        <v>-146.1</v>
      </c>
      <c r="D23" s="3">
        <v>71.400000000000006</v>
      </c>
      <c r="E23" s="3">
        <v>107.2</v>
      </c>
      <c r="F23" s="3">
        <v>217.5</v>
      </c>
      <c r="G23" s="3">
        <v>108</v>
      </c>
      <c r="H23" s="3">
        <v>-53.8</v>
      </c>
      <c r="I23" s="3">
        <v>217</v>
      </c>
      <c r="J23" s="3">
        <v>-31.62</v>
      </c>
      <c r="K23" s="1">
        <f t="shared" si="0"/>
        <v>-916.92360000000008</v>
      </c>
      <c r="L23" s="1">
        <f t="shared" si="1"/>
        <v>448.52480000000003</v>
      </c>
      <c r="M23" s="1">
        <f t="shared" si="2"/>
        <v>-225.0992</v>
      </c>
      <c r="N23" s="1">
        <f t="shared" si="3"/>
        <v>907.928</v>
      </c>
      <c r="O23" s="1">
        <f t="shared" si="4"/>
        <v>0.91002000000000005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95474-1950-47DD-85CC-F9A1380024E5}">
  <dimension ref="A1:O23"/>
  <sheetViews>
    <sheetView zoomScaleNormal="100" workbookViewId="0">
      <selection activeCell="O5" sqref="O5:O23"/>
    </sheetView>
  </sheetViews>
  <sheetFormatPr defaultRowHeight="15.5" x14ac:dyDescent="0.3"/>
  <cols>
    <col min="1" max="1" width="8.796875" style="1"/>
    <col min="2" max="2" width="8.796875" style="1" customWidth="1"/>
    <col min="3" max="4" width="14.796875" style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customWidth="1"/>
    <col min="12" max="12" width="12" style="1" bestFit="1" customWidth="1"/>
    <col min="13" max="14" width="12.69921875" style="1" customWidth="1"/>
    <col min="15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A4" s="62"/>
      <c r="B4" s="41" t="s">
        <v>12</v>
      </c>
      <c r="C4" s="62"/>
      <c r="D4" s="62"/>
      <c r="E4" s="62"/>
      <c r="F4" s="62"/>
      <c r="G4" s="62"/>
      <c r="H4" s="62"/>
      <c r="I4" s="62"/>
      <c r="J4" s="62"/>
    </row>
    <row r="5" spans="1:15" x14ac:dyDescent="0.3">
      <c r="A5" s="62"/>
      <c r="B5" s="1" t="s">
        <v>1</v>
      </c>
      <c r="C5" s="1" t="s">
        <v>7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62"/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A6" s="62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28</v>
      </c>
      <c r="O6" s="1" t="s">
        <v>28</v>
      </c>
    </row>
    <row r="7" spans="1:15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-38.020000000000003</v>
      </c>
      <c r="I7" s="3">
        <v>-38.020000000000003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-159.07568000000001</v>
      </c>
      <c r="N7" s="1">
        <f t="shared" ref="N7:N23" si="3">I7*$B$2</f>
        <v>-159.07568000000001</v>
      </c>
      <c r="O7" s="1">
        <f>F7*$B$1</f>
        <v>0</v>
      </c>
    </row>
    <row r="8" spans="1:15" x14ac:dyDescent="0.3">
      <c r="A8" s="2">
        <v>2</v>
      </c>
      <c r="B8" s="64">
        <v>200</v>
      </c>
      <c r="C8" s="9">
        <v>-62.19</v>
      </c>
      <c r="D8" s="9">
        <v>18.28</v>
      </c>
      <c r="E8" s="10">
        <v>3.6549999999999998</v>
      </c>
      <c r="F8" s="9">
        <v>80.47</v>
      </c>
      <c r="G8" s="11">
        <v>27.93</v>
      </c>
      <c r="H8" s="9">
        <v>-45.9</v>
      </c>
      <c r="I8" s="9">
        <v>-15.36</v>
      </c>
      <c r="J8" s="9">
        <v>16.78</v>
      </c>
      <c r="K8" s="1">
        <f t="shared" si="0"/>
        <v>-52.040592000000004</v>
      </c>
      <c r="L8" s="1">
        <f t="shared" si="1"/>
        <v>15.29252</v>
      </c>
      <c r="M8" s="1">
        <f t="shared" si="2"/>
        <v>-192.04560000000001</v>
      </c>
      <c r="N8" s="1">
        <f t="shared" si="3"/>
        <v>-64.266239999999996</v>
      </c>
      <c r="O8" s="1">
        <f>F8*$B$1</f>
        <v>0.33668648000000001</v>
      </c>
    </row>
    <row r="9" spans="1:15" x14ac:dyDescent="0.3">
      <c r="A9" s="2">
        <v>3</v>
      </c>
      <c r="B9" s="65">
        <v>273.14999999999998</v>
      </c>
      <c r="C9" s="9">
        <v>-68.430000000000007</v>
      </c>
      <c r="D9" s="11">
        <v>22.03</v>
      </c>
      <c r="E9" s="10">
        <v>6.0170000000000003</v>
      </c>
      <c r="F9" s="11">
        <v>90.46</v>
      </c>
      <c r="G9" s="11">
        <v>36.79</v>
      </c>
      <c r="H9" s="9">
        <v>-48.26</v>
      </c>
      <c r="I9" s="9">
        <v>-3.81</v>
      </c>
      <c r="J9" s="11">
        <v>3.05</v>
      </c>
      <c r="K9" s="1">
        <f t="shared" si="0"/>
        <v>-78.20588242800001</v>
      </c>
      <c r="L9" s="1">
        <f t="shared" si="1"/>
        <v>25.175128000000001</v>
      </c>
      <c r="M9" s="1">
        <f t="shared" si="2"/>
        <v>-201.91983999999999</v>
      </c>
      <c r="N9" s="1">
        <f t="shared" si="3"/>
        <v>-15.941040000000001</v>
      </c>
      <c r="O9" s="1">
        <f t="shared" ref="O9:O23" si="4">F9*$B$1</f>
        <v>0.37848463999999998</v>
      </c>
    </row>
    <row r="10" spans="1:15" x14ac:dyDescent="0.3">
      <c r="A10" s="2">
        <v>4</v>
      </c>
      <c r="B10" s="64">
        <v>298.14999999999998</v>
      </c>
      <c r="C10" s="11">
        <v>-70.430000000000007</v>
      </c>
      <c r="D10" s="11">
        <v>23.4</v>
      </c>
      <c r="E10" s="11">
        <v>6.98</v>
      </c>
      <c r="F10" s="11">
        <v>93.83</v>
      </c>
      <c r="G10" s="11">
        <v>39.840000000000003</v>
      </c>
      <c r="H10" s="11">
        <v>-49</v>
      </c>
      <c r="I10" s="12">
        <v>0.3</v>
      </c>
      <c r="J10" s="9">
        <v>-0.22</v>
      </c>
      <c r="K10" s="1">
        <f t="shared" si="0"/>
        <v>-87.858579628000001</v>
      </c>
      <c r="L10" s="1">
        <f t="shared" si="1"/>
        <v>29.204320000000003</v>
      </c>
      <c r="M10" s="1">
        <f t="shared" si="2"/>
        <v>-205.01600000000002</v>
      </c>
      <c r="N10" s="1">
        <f t="shared" si="3"/>
        <v>1.2552000000000001</v>
      </c>
      <c r="O10" s="1">
        <f t="shared" si="4"/>
        <v>0.39258472</v>
      </c>
    </row>
    <row r="11" spans="1:15" x14ac:dyDescent="0.3">
      <c r="A11" s="2">
        <v>5</v>
      </c>
      <c r="B11" s="65">
        <v>300</v>
      </c>
      <c r="C11" s="9">
        <v>-70.569999999999993</v>
      </c>
      <c r="D11" s="11">
        <v>23.5</v>
      </c>
      <c r="E11" s="11">
        <v>7.05</v>
      </c>
      <c r="F11" s="11">
        <v>94.07</v>
      </c>
      <c r="G11" s="11">
        <v>40.07</v>
      </c>
      <c r="H11" s="11">
        <v>-49.06</v>
      </c>
      <c r="I11" s="11">
        <v>0.61</v>
      </c>
      <c r="J11" s="11">
        <v>-0.44</v>
      </c>
      <c r="K11" s="1">
        <f t="shared" si="0"/>
        <v>-88.579463999999987</v>
      </c>
      <c r="L11" s="1">
        <f t="shared" si="1"/>
        <v>29.497199999999999</v>
      </c>
      <c r="M11" s="1">
        <f t="shared" si="2"/>
        <v>-205.26704000000001</v>
      </c>
      <c r="N11" s="1">
        <f t="shared" si="3"/>
        <v>2.5522399999999998</v>
      </c>
      <c r="O11" s="1">
        <f t="shared" si="4"/>
        <v>0.39358887999999997</v>
      </c>
    </row>
    <row r="12" spans="1:15" x14ac:dyDescent="0.3">
      <c r="A12" s="2">
        <v>6</v>
      </c>
      <c r="B12" s="64">
        <v>400</v>
      </c>
      <c r="C12" s="9">
        <v>-78.099999999999994</v>
      </c>
      <c r="D12" s="6">
        <v>29.14</v>
      </c>
      <c r="E12" s="11">
        <v>11.66</v>
      </c>
      <c r="F12" s="11">
        <v>107.24</v>
      </c>
      <c r="G12" s="8">
        <v>51.81</v>
      </c>
      <c r="H12" s="9">
        <v>-51.73</v>
      </c>
      <c r="I12" s="11">
        <v>17.579999999999998</v>
      </c>
      <c r="J12" s="11">
        <v>-9.61</v>
      </c>
      <c r="K12" s="1">
        <f t="shared" si="0"/>
        <v>-130.70815999999999</v>
      </c>
      <c r="L12" s="1">
        <f t="shared" si="1"/>
        <v>48.785440000000001</v>
      </c>
      <c r="M12" s="1">
        <f t="shared" si="2"/>
        <v>-216.43832</v>
      </c>
      <c r="N12" s="1">
        <f t="shared" si="3"/>
        <v>73.554719999999989</v>
      </c>
      <c r="O12" s="1">
        <f t="shared" si="4"/>
        <v>0.44869216000000001</v>
      </c>
    </row>
    <row r="13" spans="1:15" x14ac:dyDescent="0.3">
      <c r="A13" s="2">
        <v>7</v>
      </c>
      <c r="B13" s="65">
        <v>500</v>
      </c>
      <c r="C13" s="8">
        <v>-85.2</v>
      </c>
      <c r="D13" s="11">
        <v>34.72</v>
      </c>
      <c r="E13" s="11">
        <v>17.36</v>
      </c>
      <c r="F13" s="9">
        <v>119.92</v>
      </c>
      <c r="G13" s="11">
        <v>62.09</v>
      </c>
      <c r="H13" s="9">
        <v>-53.85</v>
      </c>
      <c r="I13" s="11">
        <v>35.159999999999997</v>
      </c>
      <c r="J13" s="9">
        <v>-15.37</v>
      </c>
      <c r="K13" s="1">
        <f t="shared" si="0"/>
        <v>-178.23840000000001</v>
      </c>
      <c r="L13" s="1">
        <f t="shared" si="1"/>
        <v>72.634240000000005</v>
      </c>
      <c r="M13" s="1">
        <f t="shared" si="2"/>
        <v>-225.30840000000001</v>
      </c>
      <c r="N13" s="1">
        <f t="shared" si="3"/>
        <v>147.10943999999998</v>
      </c>
      <c r="O13" s="1">
        <f t="shared" si="4"/>
        <v>0.50174528000000007</v>
      </c>
    </row>
    <row r="14" spans="1:15" x14ac:dyDescent="0.3">
      <c r="A14" s="2">
        <v>8</v>
      </c>
      <c r="B14" s="65">
        <v>600</v>
      </c>
      <c r="C14" s="9">
        <v>-92</v>
      </c>
      <c r="D14" s="11">
        <v>40</v>
      </c>
      <c r="E14" s="11">
        <v>24.02</v>
      </c>
      <c r="F14" s="9">
        <v>132</v>
      </c>
      <c r="G14" s="11">
        <v>70.900000000000006</v>
      </c>
      <c r="H14" s="9">
        <v>-55.4</v>
      </c>
      <c r="I14" s="11">
        <v>53.1</v>
      </c>
      <c r="J14" s="9">
        <v>-19.350000000000001</v>
      </c>
      <c r="K14" s="1">
        <f t="shared" si="0"/>
        <v>-230.95680000000002</v>
      </c>
      <c r="L14" s="1">
        <f t="shared" si="1"/>
        <v>100.49968</v>
      </c>
      <c r="M14" s="1">
        <f t="shared" si="2"/>
        <v>-231.7936</v>
      </c>
      <c r="N14" s="1">
        <f t="shared" si="3"/>
        <v>222.1704</v>
      </c>
      <c r="O14" s="1">
        <f t="shared" si="4"/>
        <v>0.552288</v>
      </c>
    </row>
    <row r="15" spans="1:15" x14ac:dyDescent="0.3">
      <c r="A15" s="2">
        <v>9</v>
      </c>
      <c r="B15" s="65">
        <v>700</v>
      </c>
      <c r="C15" s="9">
        <v>-98.6</v>
      </c>
      <c r="D15" s="9">
        <v>45</v>
      </c>
      <c r="E15" s="11">
        <v>31.49</v>
      </c>
      <c r="F15" s="9">
        <v>143.6</v>
      </c>
      <c r="G15" s="11">
        <v>78.400000000000006</v>
      </c>
      <c r="H15" s="11">
        <v>-56.6</v>
      </c>
      <c r="I15" s="11">
        <v>71.3</v>
      </c>
      <c r="J15" s="11">
        <v>-22.26</v>
      </c>
      <c r="K15" s="1">
        <f t="shared" si="0"/>
        <v>-288.77968000000004</v>
      </c>
      <c r="L15" s="1">
        <f t="shared" si="1"/>
        <v>131.75415999999998</v>
      </c>
      <c r="M15" s="1">
        <f t="shared" si="2"/>
        <v>-236.81440000000001</v>
      </c>
      <c r="N15" s="1">
        <f t="shared" si="3"/>
        <v>298.31920000000002</v>
      </c>
      <c r="O15" s="1">
        <f t="shared" si="4"/>
        <v>0.60082239999999998</v>
      </c>
    </row>
    <row r="16" spans="1:15" x14ac:dyDescent="0.3">
      <c r="A16" s="2">
        <v>10</v>
      </c>
      <c r="B16" s="66">
        <v>800</v>
      </c>
      <c r="C16" s="9">
        <v>-104.9</v>
      </c>
      <c r="D16" s="9">
        <v>49.6</v>
      </c>
      <c r="E16" s="11">
        <v>39.700000000000003</v>
      </c>
      <c r="F16" s="9">
        <v>154.5</v>
      </c>
      <c r="G16" s="11">
        <v>84.9</v>
      </c>
      <c r="H16" s="11">
        <v>-57.2</v>
      </c>
      <c r="I16" s="11">
        <v>89.6</v>
      </c>
      <c r="J16" s="11">
        <v>-24.48</v>
      </c>
      <c r="K16" s="1">
        <f t="shared" si="0"/>
        <v>-351.12128000000001</v>
      </c>
      <c r="L16" s="1">
        <f t="shared" si="1"/>
        <v>166.10480000000001</v>
      </c>
      <c r="M16" s="1">
        <f t="shared" si="2"/>
        <v>-239.32480000000001</v>
      </c>
      <c r="N16" s="1">
        <f t="shared" si="3"/>
        <v>374.88639999999998</v>
      </c>
      <c r="O16" s="1">
        <f t="shared" si="4"/>
        <v>0.646428</v>
      </c>
    </row>
    <row r="17" spans="1:15" x14ac:dyDescent="0.3">
      <c r="A17" s="2">
        <v>11</v>
      </c>
      <c r="B17" s="65">
        <v>900</v>
      </c>
      <c r="C17" s="6">
        <v>-111</v>
      </c>
      <c r="D17" s="11">
        <v>53.8</v>
      </c>
      <c r="E17" s="11">
        <v>48.4</v>
      </c>
      <c r="F17" s="11">
        <v>164.8</v>
      </c>
      <c r="G17" s="11">
        <v>90.6</v>
      </c>
      <c r="H17" s="9">
        <v>-57.6</v>
      </c>
      <c r="I17" s="11">
        <v>108</v>
      </c>
      <c r="J17" s="11">
        <v>-26.22</v>
      </c>
      <c r="K17" s="1">
        <f t="shared" si="0"/>
        <v>-417.98160000000001</v>
      </c>
      <c r="L17" s="1">
        <f t="shared" si="1"/>
        <v>202.50560000000002</v>
      </c>
      <c r="M17" s="1">
        <f t="shared" si="2"/>
        <v>-240.9984</v>
      </c>
      <c r="N17" s="1">
        <f t="shared" si="3"/>
        <v>451.87200000000001</v>
      </c>
      <c r="O17" s="1">
        <f t="shared" si="4"/>
        <v>0.68952320000000011</v>
      </c>
    </row>
    <row r="18" spans="1:15" x14ac:dyDescent="0.3">
      <c r="A18" s="2">
        <v>12</v>
      </c>
      <c r="B18" s="64">
        <v>1000</v>
      </c>
      <c r="C18" s="9">
        <v>-116.8</v>
      </c>
      <c r="D18" s="11">
        <v>57.8</v>
      </c>
      <c r="E18" s="11">
        <v>57.8</v>
      </c>
      <c r="F18" s="9">
        <v>174.6</v>
      </c>
      <c r="G18" s="11">
        <v>95.6</v>
      </c>
      <c r="H18" s="11">
        <v>-57.5</v>
      </c>
      <c r="I18" s="11">
        <v>126.4</v>
      </c>
      <c r="J18" s="11">
        <v>-27.63</v>
      </c>
      <c r="K18" s="1">
        <f t="shared" si="0"/>
        <v>-488.69120000000004</v>
      </c>
      <c r="L18" s="1">
        <f t="shared" si="1"/>
        <v>241.83519999999999</v>
      </c>
      <c r="M18" s="1">
        <f t="shared" si="2"/>
        <v>-240.58</v>
      </c>
      <c r="N18" s="1">
        <f t="shared" si="3"/>
        <v>528.85760000000005</v>
      </c>
      <c r="O18" s="1">
        <f t="shared" si="4"/>
        <v>0.73052640000000002</v>
      </c>
    </row>
    <row r="19" spans="1:15" x14ac:dyDescent="0.3">
      <c r="A19" s="2">
        <v>13</v>
      </c>
      <c r="B19" s="64">
        <v>1100</v>
      </c>
      <c r="C19" s="8">
        <v>-122.5</v>
      </c>
      <c r="D19" s="8">
        <v>61.4</v>
      </c>
      <c r="E19" s="12">
        <v>67.5</v>
      </c>
      <c r="F19" s="9">
        <v>183.9</v>
      </c>
      <c r="G19" s="11">
        <v>100</v>
      </c>
      <c r="H19" s="9">
        <v>-57.2</v>
      </c>
      <c r="I19" s="11">
        <v>144.80000000000001</v>
      </c>
      <c r="J19" s="11">
        <v>-28.76</v>
      </c>
      <c r="K19" s="1">
        <f t="shared" si="0"/>
        <v>-563.79399999999998</v>
      </c>
      <c r="L19" s="1">
        <f t="shared" si="1"/>
        <v>282.42</v>
      </c>
      <c r="M19" s="1">
        <f t="shared" si="2"/>
        <v>-239.32480000000001</v>
      </c>
      <c r="N19" s="1">
        <f t="shared" si="3"/>
        <v>605.84320000000002</v>
      </c>
      <c r="O19" s="1">
        <f t="shared" si="4"/>
        <v>0.76943760000000005</v>
      </c>
    </row>
    <row r="20" spans="1:15" x14ac:dyDescent="0.3">
      <c r="A20" s="2">
        <v>14</v>
      </c>
      <c r="B20" s="67">
        <v>1200</v>
      </c>
      <c r="C20" s="9">
        <v>-128</v>
      </c>
      <c r="D20" s="11">
        <v>64.8</v>
      </c>
      <c r="E20" s="6">
        <v>77.8</v>
      </c>
      <c r="F20" s="9">
        <v>192.8</v>
      </c>
      <c r="G20" s="11">
        <v>103.9</v>
      </c>
      <c r="H20" s="9">
        <v>-56.6</v>
      </c>
      <c r="I20" s="9">
        <v>163.1</v>
      </c>
      <c r="J20" s="6">
        <v>-29.71</v>
      </c>
      <c r="K20" s="1">
        <f t="shared" si="0"/>
        <v>-642.66240000000005</v>
      </c>
      <c r="L20" s="1">
        <f t="shared" si="1"/>
        <v>325.51519999999999</v>
      </c>
      <c r="M20" s="1">
        <f t="shared" si="2"/>
        <v>-236.81440000000001</v>
      </c>
      <c r="N20" s="1">
        <f t="shared" si="3"/>
        <v>682.41039999999998</v>
      </c>
      <c r="O20" s="1">
        <f t="shared" si="4"/>
        <v>0.80667520000000004</v>
      </c>
    </row>
    <row r="21" spans="1:15" x14ac:dyDescent="0.3">
      <c r="A21" s="2">
        <v>15</v>
      </c>
      <c r="B21" s="67">
        <v>1300</v>
      </c>
      <c r="C21" s="12">
        <v>-133.30000000000001</v>
      </c>
      <c r="D21" s="11">
        <v>67.900000000000006</v>
      </c>
      <c r="E21" s="11">
        <v>88.3</v>
      </c>
      <c r="F21" s="11">
        <v>201.2</v>
      </c>
      <c r="G21" s="9">
        <v>107</v>
      </c>
      <c r="H21" s="9">
        <v>-55.9</v>
      </c>
      <c r="I21" s="6">
        <v>181.4</v>
      </c>
      <c r="J21" s="11">
        <v>-30.49</v>
      </c>
      <c r="K21" s="1">
        <f t="shared" si="0"/>
        <v>-725.04536000000019</v>
      </c>
      <c r="L21" s="1">
        <f t="shared" si="1"/>
        <v>369.44720000000001</v>
      </c>
      <c r="M21" s="1">
        <f t="shared" si="2"/>
        <v>-233.88560000000001</v>
      </c>
      <c r="N21" s="1">
        <f t="shared" si="3"/>
        <v>758.97760000000005</v>
      </c>
      <c r="O21" s="1">
        <f t="shared" si="4"/>
        <v>0.84182080000000004</v>
      </c>
    </row>
    <row r="22" spans="1:15" x14ac:dyDescent="0.3">
      <c r="A22" s="2">
        <v>16</v>
      </c>
      <c r="B22" s="67">
        <v>1400</v>
      </c>
      <c r="C22" s="9">
        <v>-138.4</v>
      </c>
      <c r="D22" s="9">
        <v>70.900000000000006</v>
      </c>
      <c r="E22" s="11">
        <v>99.2</v>
      </c>
      <c r="F22" s="11">
        <v>209.3</v>
      </c>
      <c r="G22" s="9">
        <v>111</v>
      </c>
      <c r="H22" s="9">
        <v>-54.9</v>
      </c>
      <c r="I22" s="11">
        <v>199.6</v>
      </c>
      <c r="J22" s="9">
        <v>-31.16</v>
      </c>
      <c r="K22" s="1">
        <f t="shared" si="0"/>
        <v>-810.69184000000007</v>
      </c>
      <c r="L22" s="1">
        <f t="shared" si="1"/>
        <v>415.05280000000005</v>
      </c>
      <c r="M22" s="1">
        <f t="shared" si="2"/>
        <v>-229.70160000000001</v>
      </c>
      <c r="N22" s="1">
        <f t="shared" si="3"/>
        <v>835.12639999999999</v>
      </c>
      <c r="O22" s="1">
        <f t="shared" si="4"/>
        <v>0.87571120000000013</v>
      </c>
    </row>
    <row r="23" spans="1:15" x14ac:dyDescent="0.3">
      <c r="A23" s="2">
        <v>17</v>
      </c>
      <c r="B23" s="64">
        <v>1500</v>
      </c>
      <c r="C23" s="11">
        <v>-143.5</v>
      </c>
      <c r="D23" s="11">
        <v>73.599999999999994</v>
      </c>
      <c r="E23" s="8">
        <v>110.4</v>
      </c>
      <c r="F23" s="11">
        <v>217.1</v>
      </c>
      <c r="G23" s="11">
        <v>114</v>
      </c>
      <c r="H23" s="9">
        <v>-53.8</v>
      </c>
      <c r="I23" s="11">
        <v>217.8</v>
      </c>
      <c r="J23" s="11">
        <v>-31.73</v>
      </c>
      <c r="K23" s="1">
        <f t="shared" si="0"/>
        <v>-900.60599999999999</v>
      </c>
      <c r="L23" s="1">
        <f t="shared" si="1"/>
        <v>461.91360000000003</v>
      </c>
      <c r="M23" s="1">
        <f t="shared" si="2"/>
        <v>-225.0992</v>
      </c>
      <c r="N23" s="1">
        <f t="shared" si="3"/>
        <v>911.27520000000004</v>
      </c>
      <c r="O23" s="1">
        <f t="shared" si="4"/>
        <v>0.9083464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08DFC-8DF9-4F12-B599-32FAEDF672C3}">
  <dimension ref="A1:O23"/>
  <sheetViews>
    <sheetView workbookViewId="0">
      <selection activeCell="O5" sqref="O5:O23"/>
    </sheetView>
  </sheetViews>
  <sheetFormatPr defaultRowHeight="13" x14ac:dyDescent="0.3"/>
  <cols>
    <col min="1" max="1" width="8.796875" style="62"/>
    <col min="2" max="2" width="8.796875" style="62" customWidth="1"/>
    <col min="3" max="3" width="15.3984375" style="62" bestFit="1" customWidth="1"/>
    <col min="4" max="4" width="14.796875" style="62" bestFit="1" customWidth="1"/>
    <col min="5" max="5" width="11.09765625" style="62" bestFit="1" customWidth="1"/>
    <col min="6" max="7" width="10.5" style="62" bestFit="1" customWidth="1"/>
    <col min="8" max="9" width="9.5" style="62" bestFit="1" customWidth="1"/>
    <col min="10" max="10" width="9.59765625" style="62" bestFit="1" customWidth="1"/>
    <col min="11" max="11" width="15.09765625" style="62" bestFit="1" customWidth="1"/>
    <col min="12" max="12" width="12" style="62" bestFit="1" customWidth="1"/>
    <col min="13" max="13" width="12.69921875" style="62" bestFit="1" customWidth="1"/>
    <col min="14" max="14" width="12" style="62" bestFit="1" customWidth="1"/>
    <col min="15" max="16384" width="8.796875" style="62"/>
  </cols>
  <sheetData>
    <row r="1" spans="1:15" ht="15.5" x14ac:dyDescent="0.3">
      <c r="A1" s="1" t="s">
        <v>59</v>
      </c>
      <c r="B1" s="1">
        <f>0.004184</f>
        <v>4.1840000000000002E-3</v>
      </c>
      <c r="C1" s="1" t="s">
        <v>60</v>
      </c>
    </row>
    <row r="2" spans="1:15" ht="15.5" x14ac:dyDescent="0.3">
      <c r="A2" s="1" t="s">
        <v>61</v>
      </c>
      <c r="B2" s="1">
        <v>4.1840000000000002</v>
      </c>
      <c r="C2" s="1" t="s">
        <v>60</v>
      </c>
    </row>
    <row r="4" spans="1:15" ht="15.5" x14ac:dyDescent="0.3">
      <c r="B4" s="41" t="s">
        <v>13</v>
      </c>
      <c r="K4" s="1"/>
      <c r="L4" s="1"/>
      <c r="M4" s="1"/>
      <c r="N4" s="1"/>
    </row>
    <row r="5" spans="1:15" ht="15.5" x14ac:dyDescent="0.3"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ht="15.5" x14ac:dyDescent="0.3"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23</v>
      </c>
      <c r="O6" s="1" t="s">
        <v>28</v>
      </c>
    </row>
    <row r="7" spans="1:15" ht="15.5" x14ac:dyDescent="0.3">
      <c r="A7" s="2">
        <v>1</v>
      </c>
      <c r="B7" s="63">
        <v>0</v>
      </c>
      <c r="C7" s="3">
        <v>-1.38</v>
      </c>
      <c r="D7" s="3">
        <v>0</v>
      </c>
      <c r="E7" s="3">
        <v>0</v>
      </c>
      <c r="F7" s="3">
        <v>1.38</v>
      </c>
      <c r="G7" s="3">
        <v>0</v>
      </c>
      <c r="H7" s="3">
        <v>-35.200000000000003</v>
      </c>
      <c r="I7" s="3">
        <v>-35.200000000000003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-147.27680000000001</v>
      </c>
      <c r="N7" s="1">
        <f t="shared" ref="N7:N23" si="3">I7*$B$2</f>
        <v>-147.27680000000001</v>
      </c>
      <c r="O7" s="1">
        <f>F7*$B$1</f>
        <v>5.7739200000000001E-3</v>
      </c>
    </row>
    <row r="8" spans="1:15" ht="15.5" x14ac:dyDescent="0.3">
      <c r="A8" s="2">
        <v>2</v>
      </c>
      <c r="B8" s="64">
        <v>200</v>
      </c>
      <c r="C8" s="13">
        <v>-68.319999999999993</v>
      </c>
      <c r="D8" s="13">
        <v>18.16</v>
      </c>
      <c r="E8" s="14">
        <v>3.6309999999999998</v>
      </c>
      <c r="F8" s="15">
        <v>86.48</v>
      </c>
      <c r="G8" s="16">
        <v>25.09</v>
      </c>
      <c r="H8" s="6">
        <v>-43.11</v>
      </c>
      <c r="I8" s="13">
        <v>-13.77</v>
      </c>
      <c r="J8" s="13">
        <v>15.05</v>
      </c>
      <c r="K8" s="1">
        <f t="shared" si="0"/>
        <v>-57.170175999999998</v>
      </c>
      <c r="L8" s="1">
        <f t="shared" si="1"/>
        <v>15.192104</v>
      </c>
      <c r="M8" s="1">
        <f t="shared" si="2"/>
        <v>-180.37224000000001</v>
      </c>
      <c r="N8" s="1">
        <f t="shared" si="3"/>
        <v>-57.613680000000002</v>
      </c>
      <c r="O8" s="1">
        <f>F8*$B$1</f>
        <v>0.36183232000000004</v>
      </c>
    </row>
    <row r="9" spans="1:15" ht="15.5" x14ac:dyDescent="0.3">
      <c r="A9" s="2">
        <v>3</v>
      </c>
      <c r="B9" s="65">
        <v>273.14999999999998</v>
      </c>
      <c r="C9" s="13">
        <v>-74.44</v>
      </c>
      <c r="D9" s="6">
        <v>21.4</v>
      </c>
      <c r="E9" s="14">
        <v>5.8460000000000001</v>
      </c>
      <c r="F9" s="15">
        <v>95.84</v>
      </c>
      <c r="G9" s="15">
        <v>35.28</v>
      </c>
      <c r="H9" s="15">
        <v>-45.61</v>
      </c>
      <c r="I9" s="13">
        <v>-2.64</v>
      </c>
      <c r="J9" s="16">
        <v>2.11</v>
      </c>
      <c r="K9" s="1">
        <f t="shared" si="0"/>
        <v>-85.074468623999991</v>
      </c>
      <c r="L9" s="1">
        <f t="shared" si="1"/>
        <v>24.459664</v>
      </c>
      <c r="M9" s="1">
        <f t="shared" si="2"/>
        <v>-190.83224000000001</v>
      </c>
      <c r="N9" s="1">
        <f t="shared" si="3"/>
        <v>-11.045760000000001</v>
      </c>
      <c r="O9" s="1">
        <f t="shared" ref="O9:O23" si="4">F9*$B$1</f>
        <v>0.40099456000000006</v>
      </c>
    </row>
    <row r="10" spans="1:15" ht="15.5" x14ac:dyDescent="0.3">
      <c r="A10" s="2">
        <v>4</v>
      </c>
      <c r="B10" s="64">
        <v>298.14999999999998</v>
      </c>
      <c r="C10" s="13">
        <v>-76.37</v>
      </c>
      <c r="D10" s="15">
        <v>22.71</v>
      </c>
      <c r="E10" s="6">
        <v>6.77</v>
      </c>
      <c r="F10" s="15">
        <v>99.08</v>
      </c>
      <c r="G10" s="15">
        <v>38.44</v>
      </c>
      <c r="H10" s="15">
        <v>-46.39</v>
      </c>
      <c r="I10" s="15">
        <v>1.34</v>
      </c>
      <c r="J10" s="13">
        <v>-0.98</v>
      </c>
      <c r="K10" s="1">
        <f t="shared" si="0"/>
        <v>-95.268489652</v>
      </c>
      <c r="L10" s="1">
        <f t="shared" si="1"/>
        <v>28.325679999999998</v>
      </c>
      <c r="M10" s="1">
        <f t="shared" si="2"/>
        <v>-194.09576000000001</v>
      </c>
      <c r="N10" s="1">
        <f t="shared" si="3"/>
        <v>5.6065600000000009</v>
      </c>
      <c r="O10" s="1">
        <f t="shared" si="4"/>
        <v>0.41455072000000004</v>
      </c>
    </row>
    <row r="11" spans="1:15" ht="15.5" x14ac:dyDescent="0.3">
      <c r="A11" s="2">
        <v>5</v>
      </c>
      <c r="B11" s="65">
        <v>300</v>
      </c>
      <c r="C11" s="15">
        <v>-76.510000000000005</v>
      </c>
      <c r="D11" s="15">
        <v>22.8</v>
      </c>
      <c r="E11" s="15">
        <v>6.84</v>
      </c>
      <c r="F11" s="16">
        <v>99.31</v>
      </c>
      <c r="G11" s="16">
        <v>38.68</v>
      </c>
      <c r="H11" s="13">
        <v>-46.45</v>
      </c>
      <c r="I11" s="13">
        <v>1.64</v>
      </c>
      <c r="J11" s="15">
        <v>-1.2</v>
      </c>
      <c r="K11" s="1">
        <f t="shared" si="0"/>
        <v>-96.035352000000003</v>
      </c>
      <c r="L11" s="1">
        <f t="shared" si="1"/>
        <v>28.618560000000002</v>
      </c>
      <c r="M11" s="1">
        <f t="shared" si="2"/>
        <v>-194.34680000000003</v>
      </c>
      <c r="N11" s="1">
        <f t="shared" si="3"/>
        <v>6.8617600000000003</v>
      </c>
      <c r="O11" s="1">
        <f t="shared" si="4"/>
        <v>0.41551304000000006</v>
      </c>
    </row>
    <row r="12" spans="1:15" ht="15.5" x14ac:dyDescent="0.3">
      <c r="A12" s="2">
        <v>6</v>
      </c>
      <c r="B12" s="64">
        <v>400</v>
      </c>
      <c r="C12" s="15">
        <v>-83.81</v>
      </c>
      <c r="D12" s="8">
        <v>28.28</v>
      </c>
      <c r="E12" s="6">
        <v>11.31</v>
      </c>
      <c r="F12" s="6">
        <v>112.09</v>
      </c>
      <c r="G12" s="16">
        <v>50.44</v>
      </c>
      <c r="H12" s="15">
        <v>-49.26</v>
      </c>
      <c r="I12" s="6">
        <v>18.11</v>
      </c>
      <c r="J12" s="15">
        <v>-9.9</v>
      </c>
      <c r="K12" s="1">
        <f t="shared" si="0"/>
        <v>-140.26441600000001</v>
      </c>
      <c r="L12" s="1">
        <f t="shared" si="1"/>
        <v>47.321040000000004</v>
      </c>
      <c r="M12" s="1">
        <f t="shared" si="2"/>
        <v>-206.10383999999999</v>
      </c>
      <c r="N12" s="1">
        <f t="shared" si="3"/>
        <v>75.772239999999996</v>
      </c>
      <c r="O12" s="1">
        <f t="shared" si="4"/>
        <v>0.46898456000000005</v>
      </c>
    </row>
    <row r="13" spans="1:15" ht="15.5" x14ac:dyDescent="0.3">
      <c r="A13" s="2">
        <v>7</v>
      </c>
      <c r="B13" s="65">
        <v>500</v>
      </c>
      <c r="C13" s="15">
        <v>-90.7</v>
      </c>
      <c r="D13" s="15">
        <v>33.799999999999997</v>
      </c>
      <c r="E13" s="15">
        <v>16.88</v>
      </c>
      <c r="F13" s="13">
        <v>124.5</v>
      </c>
      <c r="G13" s="16">
        <v>60.64</v>
      </c>
      <c r="H13" s="6">
        <v>-51.52</v>
      </c>
      <c r="I13" s="15">
        <v>35.229999999999997</v>
      </c>
      <c r="J13" s="15">
        <v>-15.4</v>
      </c>
      <c r="K13" s="1">
        <f t="shared" si="0"/>
        <v>-189.74440000000001</v>
      </c>
      <c r="L13" s="1">
        <f t="shared" si="1"/>
        <v>70.625919999999994</v>
      </c>
      <c r="M13" s="1">
        <f t="shared" si="2"/>
        <v>-215.55968000000001</v>
      </c>
      <c r="N13" s="1">
        <f t="shared" si="3"/>
        <v>147.40232</v>
      </c>
      <c r="O13" s="1">
        <f t="shared" si="4"/>
        <v>0.52090800000000004</v>
      </c>
    </row>
    <row r="14" spans="1:15" ht="15.5" x14ac:dyDescent="0.3">
      <c r="A14" s="2">
        <v>8</v>
      </c>
      <c r="B14" s="65">
        <v>600</v>
      </c>
      <c r="C14" s="13">
        <v>-97.3</v>
      </c>
      <c r="D14" s="16">
        <v>39</v>
      </c>
      <c r="E14" s="15">
        <v>23.38</v>
      </c>
      <c r="F14" s="13">
        <v>136.30000000000001</v>
      </c>
      <c r="G14" s="16">
        <v>69.3</v>
      </c>
      <c r="H14" s="15">
        <v>-53.3</v>
      </c>
      <c r="I14" s="15">
        <v>52.7</v>
      </c>
      <c r="J14" s="13">
        <v>-19.21</v>
      </c>
      <c r="K14" s="1">
        <f t="shared" si="0"/>
        <v>-244.26192</v>
      </c>
      <c r="L14" s="1">
        <f t="shared" si="1"/>
        <v>97.821920000000006</v>
      </c>
      <c r="M14" s="1">
        <f t="shared" si="2"/>
        <v>-223.00719999999998</v>
      </c>
      <c r="N14" s="1">
        <f t="shared" si="3"/>
        <v>220.49680000000001</v>
      </c>
      <c r="O14" s="1">
        <f t="shared" si="4"/>
        <v>0.5702792000000001</v>
      </c>
    </row>
    <row r="15" spans="1:15" ht="15.5" x14ac:dyDescent="0.3">
      <c r="A15" s="2">
        <v>9</v>
      </c>
      <c r="B15" s="65">
        <v>700</v>
      </c>
      <c r="C15" s="15">
        <v>-103.7</v>
      </c>
      <c r="D15" s="13">
        <v>43.9</v>
      </c>
      <c r="E15" s="15">
        <v>30.7</v>
      </c>
      <c r="F15" s="15">
        <v>147.6</v>
      </c>
      <c r="G15" s="15">
        <v>76.8</v>
      </c>
      <c r="H15" s="16">
        <v>-54.5</v>
      </c>
      <c r="I15" s="15">
        <v>70.5</v>
      </c>
      <c r="J15" s="13">
        <v>-22.01</v>
      </c>
      <c r="K15" s="1">
        <f t="shared" si="0"/>
        <v>-303.71656000000002</v>
      </c>
      <c r="L15" s="1">
        <f t="shared" si="1"/>
        <v>128.44880000000001</v>
      </c>
      <c r="M15" s="1">
        <f t="shared" si="2"/>
        <v>-228.02800000000002</v>
      </c>
      <c r="N15" s="1">
        <f t="shared" si="3"/>
        <v>294.97200000000004</v>
      </c>
      <c r="O15" s="1">
        <f t="shared" si="4"/>
        <v>0.61755840000000006</v>
      </c>
    </row>
    <row r="16" spans="1:15" ht="15.5" x14ac:dyDescent="0.3">
      <c r="A16" s="2">
        <v>10</v>
      </c>
      <c r="B16" s="66">
        <v>800</v>
      </c>
      <c r="C16" s="15">
        <v>-109.9</v>
      </c>
      <c r="D16" s="15">
        <v>48.4</v>
      </c>
      <c r="E16" s="15">
        <v>38.700000000000003</v>
      </c>
      <c r="F16" s="6">
        <v>158.30000000000001</v>
      </c>
      <c r="G16" s="16">
        <v>83.1</v>
      </c>
      <c r="H16" s="15">
        <v>-55.4</v>
      </c>
      <c r="I16" s="15">
        <v>88.4</v>
      </c>
      <c r="J16" s="13">
        <v>-24.16</v>
      </c>
      <c r="K16" s="1">
        <f t="shared" si="0"/>
        <v>-367.85728</v>
      </c>
      <c r="L16" s="1">
        <f t="shared" si="1"/>
        <v>161.92080000000001</v>
      </c>
      <c r="M16" s="1">
        <f t="shared" si="2"/>
        <v>-231.7936</v>
      </c>
      <c r="N16" s="1">
        <f t="shared" si="3"/>
        <v>369.86560000000003</v>
      </c>
      <c r="O16" s="1">
        <f t="shared" si="4"/>
        <v>0.66232720000000012</v>
      </c>
    </row>
    <row r="17" spans="1:15" ht="15.5" x14ac:dyDescent="0.3">
      <c r="A17" s="2">
        <v>11</v>
      </c>
      <c r="B17" s="65">
        <v>900</v>
      </c>
      <c r="C17" s="15">
        <v>-115.8</v>
      </c>
      <c r="D17" s="15">
        <v>52.6</v>
      </c>
      <c r="E17" s="13">
        <v>47.3</v>
      </c>
      <c r="F17" s="15">
        <v>168.4</v>
      </c>
      <c r="G17" s="15">
        <v>88.7</v>
      </c>
      <c r="H17" s="15">
        <v>-55.9</v>
      </c>
      <c r="I17" s="8">
        <v>106.4</v>
      </c>
      <c r="J17" s="8">
        <v>-25.85</v>
      </c>
      <c r="K17" s="1">
        <f t="shared" si="0"/>
        <v>-436.05648000000002</v>
      </c>
      <c r="L17" s="1">
        <f t="shared" si="1"/>
        <v>197.9032</v>
      </c>
      <c r="M17" s="1">
        <f t="shared" si="2"/>
        <v>-233.88560000000001</v>
      </c>
      <c r="N17" s="1">
        <f t="shared" si="3"/>
        <v>445.17760000000004</v>
      </c>
      <c r="O17" s="1">
        <f t="shared" si="4"/>
        <v>0.70458560000000003</v>
      </c>
    </row>
    <row r="18" spans="1:15" ht="15.5" x14ac:dyDescent="0.3">
      <c r="A18" s="2">
        <v>12</v>
      </c>
      <c r="B18" s="64">
        <v>1000</v>
      </c>
      <c r="C18" s="8">
        <v>-121.5</v>
      </c>
      <c r="D18" s="15">
        <v>56.4</v>
      </c>
      <c r="E18" s="16">
        <v>56.4</v>
      </c>
      <c r="F18" s="6">
        <v>177.9</v>
      </c>
      <c r="G18" s="16">
        <v>93.5</v>
      </c>
      <c r="H18" s="15">
        <v>-56.1</v>
      </c>
      <c r="I18" s="6">
        <v>124.5</v>
      </c>
      <c r="J18" s="15">
        <v>-27.21</v>
      </c>
      <c r="K18" s="1">
        <f t="shared" si="0"/>
        <v>-508.35600000000005</v>
      </c>
      <c r="L18" s="1">
        <f t="shared" si="1"/>
        <v>235.9776</v>
      </c>
      <c r="M18" s="1">
        <f t="shared" si="2"/>
        <v>-234.72240000000002</v>
      </c>
      <c r="N18" s="1">
        <f t="shared" si="3"/>
        <v>520.90800000000002</v>
      </c>
      <c r="O18" s="1">
        <f t="shared" si="4"/>
        <v>0.74433360000000004</v>
      </c>
    </row>
    <row r="19" spans="1:15" ht="15.5" x14ac:dyDescent="0.3">
      <c r="A19" s="2">
        <v>13</v>
      </c>
      <c r="B19" s="64">
        <v>1100</v>
      </c>
      <c r="C19" s="15">
        <v>-127.1</v>
      </c>
      <c r="D19" s="15">
        <v>60</v>
      </c>
      <c r="E19" s="15">
        <v>66</v>
      </c>
      <c r="F19" s="13">
        <v>187.1</v>
      </c>
      <c r="G19" s="16">
        <v>97.6</v>
      </c>
      <c r="H19" s="13">
        <v>-56</v>
      </c>
      <c r="I19" s="13">
        <v>142.6</v>
      </c>
      <c r="J19" s="8">
        <v>-28.32</v>
      </c>
      <c r="K19" s="1">
        <f t="shared" si="0"/>
        <v>-584.96504000000004</v>
      </c>
      <c r="L19" s="1">
        <f t="shared" si="1"/>
        <v>276.14400000000001</v>
      </c>
      <c r="M19" s="1">
        <f t="shared" si="2"/>
        <v>-234.304</v>
      </c>
      <c r="N19" s="1">
        <f t="shared" si="3"/>
        <v>596.63840000000005</v>
      </c>
      <c r="O19" s="1">
        <f t="shared" si="4"/>
        <v>0.78282640000000003</v>
      </c>
    </row>
    <row r="20" spans="1:15" ht="15.5" x14ac:dyDescent="0.3">
      <c r="A20" s="2">
        <v>14</v>
      </c>
      <c r="B20" s="67">
        <v>1200</v>
      </c>
      <c r="C20" s="15">
        <v>-132.4</v>
      </c>
      <c r="D20" s="15">
        <v>63.3</v>
      </c>
      <c r="E20" s="15">
        <v>75.900000000000006</v>
      </c>
      <c r="F20" s="13">
        <v>195.7</v>
      </c>
      <c r="G20" s="15">
        <v>101.3</v>
      </c>
      <c r="H20" s="15">
        <v>-55.7</v>
      </c>
      <c r="I20" s="13">
        <v>160.6</v>
      </c>
      <c r="J20" s="13">
        <v>-29.24</v>
      </c>
      <c r="K20" s="1">
        <f t="shared" si="0"/>
        <v>-664.75391999999999</v>
      </c>
      <c r="L20" s="1">
        <f t="shared" si="1"/>
        <v>317.56560000000002</v>
      </c>
      <c r="M20" s="1">
        <f t="shared" si="2"/>
        <v>-233.04880000000003</v>
      </c>
      <c r="N20" s="1">
        <f t="shared" si="3"/>
        <v>671.95040000000006</v>
      </c>
      <c r="O20" s="1">
        <f t="shared" si="4"/>
        <v>0.8188088</v>
      </c>
    </row>
    <row r="21" spans="1:15" ht="15.5" x14ac:dyDescent="0.3">
      <c r="A21" s="2">
        <v>15</v>
      </c>
      <c r="B21" s="67">
        <v>1300</v>
      </c>
      <c r="C21" s="13">
        <v>-137.69999999999999</v>
      </c>
      <c r="D21" s="15">
        <v>66.3</v>
      </c>
      <c r="E21" s="13">
        <v>86.2</v>
      </c>
      <c r="F21" s="8">
        <v>204</v>
      </c>
      <c r="G21" s="13">
        <v>105</v>
      </c>
      <c r="H21" s="15">
        <v>-55.1</v>
      </c>
      <c r="I21" s="6">
        <v>178.6</v>
      </c>
      <c r="J21" s="13">
        <v>-30.02</v>
      </c>
      <c r="K21" s="1">
        <f t="shared" si="0"/>
        <v>-748.9778399999999</v>
      </c>
      <c r="L21" s="1">
        <f t="shared" si="1"/>
        <v>360.66080000000005</v>
      </c>
      <c r="M21" s="1">
        <f t="shared" si="2"/>
        <v>-230.53840000000002</v>
      </c>
      <c r="N21" s="1">
        <f t="shared" si="3"/>
        <v>747.26239999999996</v>
      </c>
      <c r="O21" s="1">
        <f t="shared" si="4"/>
        <v>0.85353600000000007</v>
      </c>
    </row>
    <row r="22" spans="1:15" ht="15.5" x14ac:dyDescent="0.3">
      <c r="A22" s="2">
        <v>16</v>
      </c>
      <c r="B22" s="67">
        <v>1400</v>
      </c>
      <c r="C22" s="13">
        <v>-142.69999999999999</v>
      </c>
      <c r="D22" s="15">
        <v>69.099999999999994</v>
      </c>
      <c r="E22" s="16">
        <v>96.8</v>
      </c>
      <c r="F22" s="6">
        <v>211.8</v>
      </c>
      <c r="G22" s="15">
        <v>108</v>
      </c>
      <c r="H22" s="15">
        <v>-54.5</v>
      </c>
      <c r="I22" s="13">
        <v>196.6</v>
      </c>
      <c r="J22" s="13">
        <v>-30.68</v>
      </c>
      <c r="K22" s="1">
        <f t="shared" si="0"/>
        <v>-835.87951999999996</v>
      </c>
      <c r="L22" s="1">
        <f t="shared" si="1"/>
        <v>405.01120000000003</v>
      </c>
      <c r="M22" s="1">
        <f t="shared" si="2"/>
        <v>-228.02800000000002</v>
      </c>
      <c r="N22" s="1">
        <f t="shared" si="3"/>
        <v>822.57439999999997</v>
      </c>
      <c r="O22" s="1">
        <f t="shared" si="4"/>
        <v>0.88617120000000005</v>
      </c>
    </row>
    <row r="23" spans="1:15" ht="15.5" x14ac:dyDescent="0.3">
      <c r="A23" s="2">
        <v>17</v>
      </c>
      <c r="B23" s="64">
        <v>1500</v>
      </c>
      <c r="C23" s="3">
        <v>-147.5</v>
      </c>
      <c r="D23" s="3">
        <v>71.8</v>
      </c>
      <c r="E23" s="3">
        <v>107.7</v>
      </c>
      <c r="F23" s="3">
        <v>219.3</v>
      </c>
      <c r="G23" s="3">
        <v>110</v>
      </c>
      <c r="H23" s="3">
        <v>-53.6</v>
      </c>
      <c r="I23" s="3">
        <v>214.4</v>
      </c>
      <c r="J23" s="3">
        <v>-31.24</v>
      </c>
      <c r="K23" s="1">
        <f t="shared" si="0"/>
        <v>-925.71</v>
      </c>
      <c r="L23" s="1">
        <f t="shared" si="1"/>
        <v>450.61680000000001</v>
      </c>
      <c r="M23" s="1">
        <f t="shared" si="2"/>
        <v>-224.26240000000001</v>
      </c>
      <c r="N23" s="1">
        <f t="shared" si="3"/>
        <v>897.04960000000005</v>
      </c>
      <c r="O23" s="1">
        <f t="shared" si="4"/>
        <v>0.91755120000000012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C5035-2F66-4E03-B649-38E11AE53F9D}">
  <dimension ref="A1:O23"/>
  <sheetViews>
    <sheetView workbookViewId="0">
      <selection activeCell="O5" sqref="O5:O23"/>
    </sheetView>
  </sheetViews>
  <sheetFormatPr defaultRowHeight="15.5" x14ac:dyDescent="0.3"/>
  <cols>
    <col min="1" max="1" width="8.796875" style="1"/>
    <col min="2" max="2" width="8.796875" style="1" customWidth="1"/>
    <col min="3" max="4" width="14.796875" style="1" bestFit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3" width="8.796875" style="1"/>
    <col min="14" max="14" width="12.69921875" style="1" bestFit="1" customWidth="1"/>
    <col min="15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A4" s="62"/>
      <c r="B4" s="41" t="s">
        <v>14</v>
      </c>
      <c r="C4" s="62"/>
      <c r="D4" s="62"/>
      <c r="E4" s="62"/>
      <c r="F4" s="62"/>
      <c r="G4" s="62"/>
      <c r="H4" s="62"/>
      <c r="I4" s="62"/>
      <c r="J4" s="62"/>
    </row>
    <row r="5" spans="1:15" x14ac:dyDescent="0.3">
      <c r="A5" s="62"/>
      <c r="B5" s="1" t="s">
        <v>1</v>
      </c>
      <c r="C5" s="1" t="s">
        <v>7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62"/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A6" s="62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23</v>
      </c>
      <c r="O6" s="1" t="s">
        <v>28</v>
      </c>
    </row>
    <row r="7" spans="1:15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-37.21</v>
      </c>
      <c r="I7" s="3">
        <v>-37.21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-155.68664000000001</v>
      </c>
      <c r="N7" s="1">
        <f t="shared" ref="N7:N23" si="3">I7*$B$2</f>
        <v>-155.68664000000001</v>
      </c>
      <c r="O7" s="1">
        <f>F7*$B$1</f>
        <v>0</v>
      </c>
    </row>
    <row r="8" spans="1:15" x14ac:dyDescent="0.3">
      <c r="A8" s="2">
        <v>2</v>
      </c>
      <c r="B8" s="64">
        <v>200</v>
      </c>
      <c r="C8" s="17">
        <v>-63.18</v>
      </c>
      <c r="D8" s="17">
        <v>18.12</v>
      </c>
      <c r="E8" s="14">
        <v>3.6230000000000002</v>
      </c>
      <c r="F8" s="17">
        <v>81.3</v>
      </c>
      <c r="G8" s="17">
        <v>27.59</v>
      </c>
      <c r="H8" s="9">
        <v>-45.13</v>
      </c>
      <c r="I8" s="9">
        <v>-14.75</v>
      </c>
      <c r="J8" s="6">
        <v>16.12</v>
      </c>
      <c r="K8" s="1">
        <f t="shared" si="0"/>
        <v>-52.869024000000003</v>
      </c>
      <c r="L8" s="1">
        <f t="shared" si="1"/>
        <v>15.158632000000001</v>
      </c>
      <c r="M8" s="1">
        <f t="shared" si="2"/>
        <v>-188.82392000000002</v>
      </c>
      <c r="N8" s="1">
        <f t="shared" si="3"/>
        <v>-61.714000000000006</v>
      </c>
      <c r="O8" s="1">
        <f>F8*$B$1</f>
        <v>0.34015919999999999</v>
      </c>
    </row>
    <row r="9" spans="1:15" x14ac:dyDescent="0.3">
      <c r="A9" s="2">
        <v>3</v>
      </c>
      <c r="B9" s="65">
        <v>273.14999999999998</v>
      </c>
      <c r="C9" s="17">
        <v>-69.39</v>
      </c>
      <c r="D9" s="17">
        <v>22.02</v>
      </c>
      <c r="E9" s="18">
        <v>6.0140000000000002</v>
      </c>
      <c r="F9" s="6">
        <v>91.41</v>
      </c>
      <c r="G9" s="9">
        <v>37.659999999999997</v>
      </c>
      <c r="H9" s="17">
        <v>-47.45</v>
      </c>
      <c r="I9" s="8">
        <v>-3.27</v>
      </c>
      <c r="J9" s="15">
        <v>2.61</v>
      </c>
      <c r="K9" s="1">
        <f t="shared" si="0"/>
        <v>-79.303027643999997</v>
      </c>
      <c r="L9" s="1">
        <f t="shared" si="1"/>
        <v>25.162576000000001</v>
      </c>
      <c r="M9" s="1">
        <f t="shared" si="2"/>
        <v>-198.53080000000003</v>
      </c>
      <c r="N9" s="1">
        <f t="shared" si="3"/>
        <v>-13.68168</v>
      </c>
      <c r="O9" s="1">
        <f t="shared" ref="O9:O23" si="4">F9*$B$1</f>
        <v>0.38245943999999998</v>
      </c>
    </row>
    <row r="10" spans="1:15" x14ac:dyDescent="0.3">
      <c r="A10" s="2">
        <v>4</v>
      </c>
      <c r="B10" s="64">
        <v>298.14999999999998</v>
      </c>
      <c r="C10" s="9">
        <v>-71.39</v>
      </c>
      <c r="D10" s="17">
        <v>23.47</v>
      </c>
      <c r="E10" s="17">
        <v>7</v>
      </c>
      <c r="F10" s="17">
        <v>94.86</v>
      </c>
      <c r="G10" s="9">
        <v>40.81</v>
      </c>
      <c r="H10" s="9">
        <v>-48.17</v>
      </c>
      <c r="I10" s="17">
        <v>0.82</v>
      </c>
      <c r="J10" s="9">
        <v>-0.6</v>
      </c>
      <c r="K10" s="1">
        <f t="shared" si="0"/>
        <v>-89.056140843999998</v>
      </c>
      <c r="L10" s="1">
        <f t="shared" si="1"/>
        <v>29.288</v>
      </c>
      <c r="M10" s="1">
        <f t="shared" si="2"/>
        <v>-201.54328000000001</v>
      </c>
      <c r="N10" s="1">
        <f t="shared" si="3"/>
        <v>3.4308800000000002</v>
      </c>
      <c r="O10" s="1">
        <f t="shared" si="4"/>
        <v>0.39689424000000001</v>
      </c>
    </row>
    <row r="11" spans="1:15" x14ac:dyDescent="0.3">
      <c r="A11" s="2">
        <v>5</v>
      </c>
      <c r="B11" s="65">
        <v>300</v>
      </c>
      <c r="C11" s="17">
        <v>-71.53</v>
      </c>
      <c r="D11" s="9">
        <v>23.58</v>
      </c>
      <c r="E11" s="17">
        <v>7.07</v>
      </c>
      <c r="F11" s="17">
        <v>95.11</v>
      </c>
      <c r="G11" s="9">
        <v>41.04</v>
      </c>
      <c r="H11" s="17">
        <v>-48.22</v>
      </c>
      <c r="I11" s="8">
        <v>1.1299999999999999</v>
      </c>
      <c r="J11" s="17">
        <v>-0.82</v>
      </c>
      <c r="K11" s="1">
        <f t="shared" si="0"/>
        <v>-89.784456000000006</v>
      </c>
      <c r="L11" s="1">
        <f t="shared" si="1"/>
        <v>29.580880000000004</v>
      </c>
      <c r="M11" s="1">
        <f t="shared" si="2"/>
        <v>-201.75247999999999</v>
      </c>
      <c r="N11" s="1">
        <f t="shared" si="3"/>
        <v>4.7279200000000001</v>
      </c>
      <c r="O11" s="1">
        <f t="shared" si="4"/>
        <v>0.39794024</v>
      </c>
    </row>
    <row r="12" spans="1:15" x14ac:dyDescent="0.3">
      <c r="A12" s="2">
        <v>6</v>
      </c>
      <c r="B12" s="64">
        <v>400</v>
      </c>
      <c r="C12" s="15">
        <v>-79.11</v>
      </c>
      <c r="D12" s="8">
        <v>29.43</v>
      </c>
      <c r="E12" s="6">
        <v>11.77</v>
      </c>
      <c r="F12" s="8">
        <v>108.54</v>
      </c>
      <c r="G12" s="17">
        <v>52.6</v>
      </c>
      <c r="H12" s="17">
        <v>-50.8</v>
      </c>
      <c r="I12" s="17">
        <v>17.98</v>
      </c>
      <c r="J12" s="9">
        <v>-9.83</v>
      </c>
      <c r="K12" s="1">
        <f t="shared" si="0"/>
        <v>-132.39849599999999</v>
      </c>
      <c r="L12" s="1">
        <f t="shared" si="1"/>
        <v>49.24568</v>
      </c>
      <c r="M12" s="1">
        <f t="shared" si="2"/>
        <v>-212.5472</v>
      </c>
      <c r="N12" s="1">
        <f t="shared" si="3"/>
        <v>75.228320000000011</v>
      </c>
      <c r="O12" s="1">
        <f t="shared" si="4"/>
        <v>0.45413136000000004</v>
      </c>
    </row>
    <row r="13" spans="1:15" x14ac:dyDescent="0.3">
      <c r="A13" s="2">
        <v>7</v>
      </c>
      <c r="B13" s="65">
        <v>500</v>
      </c>
      <c r="C13" s="15">
        <v>-86.29</v>
      </c>
      <c r="D13" s="17">
        <v>35.07</v>
      </c>
      <c r="E13" s="9">
        <v>17.54</v>
      </c>
      <c r="F13" s="6">
        <v>121.36</v>
      </c>
      <c r="G13" s="17">
        <v>62.47</v>
      </c>
      <c r="H13" s="9">
        <v>-52.86</v>
      </c>
      <c r="I13" s="15">
        <v>35.43</v>
      </c>
      <c r="J13" s="9">
        <v>-15.49</v>
      </c>
      <c r="K13" s="1">
        <f t="shared" si="0"/>
        <v>-180.51868000000002</v>
      </c>
      <c r="L13" s="1">
        <f t="shared" si="1"/>
        <v>73.387360000000001</v>
      </c>
      <c r="M13" s="1">
        <f t="shared" si="2"/>
        <v>-221.16624000000002</v>
      </c>
      <c r="N13" s="1">
        <f t="shared" si="3"/>
        <v>148.23912000000001</v>
      </c>
      <c r="O13" s="1">
        <f t="shared" si="4"/>
        <v>0.50777024000000004</v>
      </c>
    </row>
    <row r="14" spans="1:15" x14ac:dyDescent="0.3">
      <c r="A14" s="2">
        <v>8</v>
      </c>
      <c r="B14" s="65">
        <v>600</v>
      </c>
      <c r="C14" s="17">
        <v>-93.2</v>
      </c>
      <c r="D14" s="9">
        <v>40.299999999999997</v>
      </c>
      <c r="E14" s="9">
        <v>24.21</v>
      </c>
      <c r="F14" s="9">
        <v>133.5</v>
      </c>
      <c r="G14" s="17">
        <v>70.8</v>
      </c>
      <c r="H14" s="17">
        <v>-54.4</v>
      </c>
      <c r="I14" s="15">
        <v>53.2</v>
      </c>
      <c r="J14" s="9">
        <v>-19.39</v>
      </c>
      <c r="K14" s="1">
        <f t="shared" si="0"/>
        <v>-233.96928000000003</v>
      </c>
      <c r="L14" s="1">
        <f t="shared" si="1"/>
        <v>101.29464</v>
      </c>
      <c r="M14" s="1">
        <f t="shared" si="2"/>
        <v>-227.6096</v>
      </c>
      <c r="N14" s="1">
        <f t="shared" si="3"/>
        <v>222.58880000000002</v>
      </c>
      <c r="O14" s="1">
        <f t="shared" si="4"/>
        <v>0.55856400000000006</v>
      </c>
    </row>
    <row r="15" spans="1:15" x14ac:dyDescent="0.3">
      <c r="A15" s="2">
        <v>9</v>
      </c>
      <c r="B15" s="65">
        <v>700</v>
      </c>
      <c r="C15" s="17">
        <v>-99.8</v>
      </c>
      <c r="D15" s="17">
        <v>45.2</v>
      </c>
      <c r="E15" s="17">
        <v>31.66</v>
      </c>
      <c r="F15" s="9">
        <v>145</v>
      </c>
      <c r="G15" s="9">
        <v>78</v>
      </c>
      <c r="H15" s="17">
        <v>-55.6</v>
      </c>
      <c r="I15" s="17">
        <v>71.3</v>
      </c>
      <c r="J15" s="17">
        <v>-22.25</v>
      </c>
      <c r="K15" s="1">
        <f t="shared" si="0"/>
        <v>-292.29424</v>
      </c>
      <c r="L15" s="1">
        <f t="shared" si="1"/>
        <v>132.46544</v>
      </c>
      <c r="M15" s="1">
        <f t="shared" si="2"/>
        <v>-232.63040000000001</v>
      </c>
      <c r="N15" s="1">
        <f t="shared" si="3"/>
        <v>298.31920000000002</v>
      </c>
      <c r="O15" s="1">
        <f t="shared" si="4"/>
        <v>0.60668</v>
      </c>
    </row>
    <row r="16" spans="1:15" x14ac:dyDescent="0.3">
      <c r="A16" s="2">
        <v>10</v>
      </c>
      <c r="B16" s="66">
        <v>800</v>
      </c>
      <c r="C16" s="17">
        <v>-106.1</v>
      </c>
      <c r="D16" s="17">
        <v>49.7</v>
      </c>
      <c r="E16" s="17">
        <v>39.799999999999997</v>
      </c>
      <c r="F16" s="9">
        <v>155.80000000000001</v>
      </c>
      <c r="G16" s="17">
        <v>84.2</v>
      </c>
      <c r="H16" s="9">
        <v>-56.3</v>
      </c>
      <c r="I16" s="15">
        <v>89.5</v>
      </c>
      <c r="J16" s="17">
        <v>-24.44</v>
      </c>
      <c r="K16" s="1">
        <f t="shared" si="0"/>
        <v>-355.13792000000001</v>
      </c>
      <c r="L16" s="1">
        <f t="shared" si="1"/>
        <v>166.5232</v>
      </c>
      <c r="M16" s="1">
        <f t="shared" si="2"/>
        <v>-235.5592</v>
      </c>
      <c r="N16" s="1">
        <f t="shared" si="3"/>
        <v>374.46800000000002</v>
      </c>
      <c r="O16" s="1">
        <f t="shared" si="4"/>
        <v>0.65186720000000009</v>
      </c>
    </row>
    <row r="17" spans="1:15" x14ac:dyDescent="0.3">
      <c r="A17" s="2">
        <v>11</v>
      </c>
      <c r="B17" s="65">
        <v>900</v>
      </c>
      <c r="C17" s="17">
        <v>-112.2</v>
      </c>
      <c r="D17" s="15">
        <v>53.8</v>
      </c>
      <c r="E17" s="17">
        <v>48.5</v>
      </c>
      <c r="F17" s="9">
        <v>166</v>
      </c>
      <c r="G17" s="15">
        <v>89.5</v>
      </c>
      <c r="H17" s="17">
        <v>-56.7</v>
      </c>
      <c r="I17" s="9">
        <v>107.7</v>
      </c>
      <c r="J17" s="9">
        <v>-26.15</v>
      </c>
      <c r="K17" s="1">
        <f t="shared" si="0"/>
        <v>-422.50032000000004</v>
      </c>
      <c r="L17" s="1">
        <f t="shared" si="1"/>
        <v>202.92400000000001</v>
      </c>
      <c r="M17" s="1">
        <f t="shared" si="2"/>
        <v>-237.23280000000003</v>
      </c>
      <c r="N17" s="1">
        <f t="shared" si="3"/>
        <v>450.61680000000001</v>
      </c>
      <c r="O17" s="1">
        <f t="shared" si="4"/>
        <v>0.69454400000000005</v>
      </c>
    </row>
    <row r="18" spans="1:15" x14ac:dyDescent="0.3">
      <c r="A18" s="2">
        <v>12</v>
      </c>
      <c r="B18" s="64">
        <v>1000</v>
      </c>
      <c r="C18" s="9">
        <v>-118</v>
      </c>
      <c r="D18" s="15">
        <v>57.7</v>
      </c>
      <c r="E18" s="15">
        <v>57.7</v>
      </c>
      <c r="F18" s="8">
        <v>175.7</v>
      </c>
      <c r="G18" s="17">
        <v>94.2</v>
      </c>
      <c r="H18" s="17">
        <v>-56.8</v>
      </c>
      <c r="I18" s="15">
        <v>126</v>
      </c>
      <c r="J18" s="9">
        <v>-27.54</v>
      </c>
      <c r="K18" s="1">
        <f t="shared" si="0"/>
        <v>-493.71200000000005</v>
      </c>
      <c r="L18" s="1">
        <f t="shared" si="1"/>
        <v>241.41680000000002</v>
      </c>
      <c r="M18" s="1">
        <f t="shared" si="2"/>
        <v>-237.65119999999999</v>
      </c>
      <c r="N18" s="1">
        <f t="shared" si="3"/>
        <v>527.18399999999997</v>
      </c>
      <c r="O18" s="1">
        <f t="shared" si="4"/>
        <v>0.73512880000000003</v>
      </c>
    </row>
    <row r="19" spans="1:15" x14ac:dyDescent="0.3">
      <c r="A19" s="2">
        <v>13</v>
      </c>
      <c r="B19" s="64">
        <v>1100</v>
      </c>
      <c r="C19" s="17">
        <v>-123.7</v>
      </c>
      <c r="D19" s="17">
        <v>61.2</v>
      </c>
      <c r="E19" s="15">
        <v>67.3</v>
      </c>
      <c r="F19" s="9">
        <v>184.9</v>
      </c>
      <c r="G19" s="9">
        <v>98.3</v>
      </c>
      <c r="H19" s="9">
        <v>-56.7</v>
      </c>
      <c r="I19" s="9">
        <v>144.19999999999999</v>
      </c>
      <c r="J19" s="17">
        <v>-28.66</v>
      </c>
      <c r="K19" s="1">
        <f t="shared" si="0"/>
        <v>-569.31688000000008</v>
      </c>
      <c r="L19" s="1">
        <f t="shared" si="1"/>
        <v>281.58319999999998</v>
      </c>
      <c r="M19" s="1">
        <f t="shared" si="2"/>
        <v>-237.23280000000003</v>
      </c>
      <c r="N19" s="1">
        <f t="shared" si="3"/>
        <v>603.33280000000002</v>
      </c>
      <c r="O19" s="1">
        <f t="shared" si="4"/>
        <v>0.77362160000000002</v>
      </c>
    </row>
    <row r="20" spans="1:15" x14ac:dyDescent="0.3">
      <c r="A20" s="2">
        <v>14</v>
      </c>
      <c r="B20" s="67">
        <v>1200</v>
      </c>
      <c r="C20" s="6">
        <v>-129.19999999999999</v>
      </c>
      <c r="D20" s="17">
        <v>64.400000000000006</v>
      </c>
      <c r="E20" s="6">
        <v>77.3</v>
      </c>
      <c r="F20" s="9">
        <v>193.6</v>
      </c>
      <c r="G20" s="17">
        <v>101.9</v>
      </c>
      <c r="H20" s="9">
        <v>-56.3</v>
      </c>
      <c r="I20" s="9">
        <v>162.5</v>
      </c>
      <c r="J20" s="6">
        <v>-29.6</v>
      </c>
      <c r="K20" s="1">
        <f t="shared" si="0"/>
        <v>-648.68736000000001</v>
      </c>
      <c r="L20" s="1">
        <f t="shared" si="1"/>
        <v>323.42320000000001</v>
      </c>
      <c r="M20" s="1">
        <f t="shared" si="2"/>
        <v>-235.5592</v>
      </c>
      <c r="N20" s="1">
        <f t="shared" si="3"/>
        <v>679.9</v>
      </c>
      <c r="O20" s="1">
        <f t="shared" si="4"/>
        <v>0.81002240000000003</v>
      </c>
    </row>
    <row r="21" spans="1:15" x14ac:dyDescent="0.3">
      <c r="A21" s="2">
        <v>15</v>
      </c>
      <c r="B21" s="67">
        <v>1300</v>
      </c>
      <c r="C21" s="17">
        <v>-134.5</v>
      </c>
      <c r="D21" s="17">
        <v>67.400000000000006</v>
      </c>
      <c r="E21" s="15">
        <v>87.7</v>
      </c>
      <c r="F21" s="6">
        <v>201.9</v>
      </c>
      <c r="G21" s="17">
        <v>105</v>
      </c>
      <c r="H21" s="9">
        <v>-55.7</v>
      </c>
      <c r="I21" s="6">
        <v>180.7</v>
      </c>
      <c r="J21" s="6">
        <v>-30.38</v>
      </c>
      <c r="K21" s="1">
        <f t="shared" si="0"/>
        <v>-731.57240000000002</v>
      </c>
      <c r="L21" s="1">
        <f t="shared" si="1"/>
        <v>366.93680000000001</v>
      </c>
      <c r="M21" s="1">
        <f t="shared" si="2"/>
        <v>-233.04880000000003</v>
      </c>
      <c r="N21" s="1">
        <f t="shared" si="3"/>
        <v>756.04880000000003</v>
      </c>
      <c r="O21" s="1">
        <f t="shared" si="4"/>
        <v>0.8447496000000001</v>
      </c>
    </row>
    <row r="22" spans="1:15" x14ac:dyDescent="0.3">
      <c r="A22" s="2">
        <v>16</v>
      </c>
      <c r="B22" s="67">
        <v>1400</v>
      </c>
      <c r="C22" s="9">
        <v>-139.6</v>
      </c>
      <c r="D22" s="17">
        <v>70.2</v>
      </c>
      <c r="E22" s="15">
        <v>98.3</v>
      </c>
      <c r="F22" s="17">
        <v>209.8</v>
      </c>
      <c r="G22" s="9">
        <v>108</v>
      </c>
      <c r="H22" s="9">
        <v>-55</v>
      </c>
      <c r="I22" s="6">
        <v>198.9</v>
      </c>
      <c r="J22" s="6">
        <v>-31.05</v>
      </c>
      <c r="K22" s="1">
        <f t="shared" si="0"/>
        <v>-817.72095999999999</v>
      </c>
      <c r="L22" s="1">
        <f t="shared" si="1"/>
        <v>411.28719999999998</v>
      </c>
      <c r="M22" s="1">
        <f t="shared" si="2"/>
        <v>-230.12</v>
      </c>
      <c r="N22" s="1">
        <f t="shared" si="3"/>
        <v>832.19760000000008</v>
      </c>
      <c r="O22" s="1">
        <f t="shared" si="4"/>
        <v>0.87780320000000012</v>
      </c>
    </row>
    <row r="23" spans="1:15" x14ac:dyDescent="0.3">
      <c r="A23" s="2">
        <v>17</v>
      </c>
      <c r="B23" s="64">
        <v>1500</v>
      </c>
      <c r="C23" s="9">
        <v>-144.5</v>
      </c>
      <c r="D23" s="17">
        <v>72.8</v>
      </c>
      <c r="E23" s="9">
        <v>109.2</v>
      </c>
      <c r="F23" s="17">
        <v>217.3</v>
      </c>
      <c r="G23" s="9">
        <v>111</v>
      </c>
      <c r="H23" s="9">
        <v>-54.1</v>
      </c>
      <c r="I23" s="6">
        <v>217</v>
      </c>
      <c r="J23" s="6">
        <v>-31.61</v>
      </c>
      <c r="K23" s="1">
        <f t="shared" si="0"/>
        <v>-906.88200000000006</v>
      </c>
      <c r="L23" s="1">
        <f t="shared" si="1"/>
        <v>456.89280000000002</v>
      </c>
      <c r="M23" s="1">
        <f t="shared" si="2"/>
        <v>-226.35440000000003</v>
      </c>
      <c r="N23" s="1">
        <f t="shared" si="3"/>
        <v>907.928</v>
      </c>
      <c r="O23" s="1">
        <f t="shared" si="4"/>
        <v>0.90918320000000008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387E2-5217-4597-A518-DE129B9D90E1}">
  <dimension ref="A1:O23"/>
  <sheetViews>
    <sheetView workbookViewId="0">
      <selection activeCell="O5" sqref="O5:O23"/>
    </sheetView>
  </sheetViews>
  <sheetFormatPr defaultRowHeight="15.5" x14ac:dyDescent="0.3"/>
  <cols>
    <col min="1" max="1" width="8.796875" style="1"/>
    <col min="2" max="2" width="8.796875" style="1" customWidth="1"/>
    <col min="3" max="3" width="15.3984375" style="1" bestFit="1" customWidth="1"/>
    <col min="4" max="4" width="14.796875" style="1" bestFit="1" customWidth="1"/>
    <col min="5" max="5" width="11.09765625" style="1" bestFit="1" customWidth="1"/>
    <col min="6" max="7" width="10.5" style="1" bestFit="1" customWidth="1"/>
    <col min="8" max="9" width="9.5" style="1" bestFit="1" customWidth="1"/>
    <col min="10" max="10" width="9.59765625" style="1" bestFit="1" customWidth="1"/>
    <col min="11" max="11" width="15.09765625" style="1" bestFit="1" customWidth="1"/>
    <col min="12" max="12" width="12" style="1" bestFit="1" customWidth="1"/>
    <col min="13" max="14" width="12.69921875" style="1" bestFit="1" customWidth="1"/>
    <col min="15" max="16384" width="8.796875" style="1"/>
  </cols>
  <sheetData>
    <row r="1" spans="1:15" x14ac:dyDescent="0.3">
      <c r="A1" s="1" t="s">
        <v>59</v>
      </c>
      <c r="B1" s="1">
        <f>0.004184</f>
        <v>4.1840000000000002E-3</v>
      </c>
      <c r="C1" s="1" t="s">
        <v>60</v>
      </c>
    </row>
    <row r="2" spans="1:15" x14ac:dyDescent="0.3">
      <c r="A2" s="1" t="s">
        <v>61</v>
      </c>
      <c r="B2" s="1">
        <v>4.1840000000000002</v>
      </c>
      <c r="C2" s="1" t="s">
        <v>60</v>
      </c>
    </row>
    <row r="4" spans="1:15" x14ac:dyDescent="0.3">
      <c r="A4" s="62"/>
      <c r="B4" s="41" t="s">
        <v>15</v>
      </c>
      <c r="C4" s="62"/>
      <c r="D4" s="62"/>
      <c r="E4" s="62"/>
      <c r="F4" s="62"/>
      <c r="G4" s="62"/>
      <c r="H4" s="62"/>
      <c r="I4" s="62"/>
      <c r="J4" s="62"/>
    </row>
    <row r="5" spans="1:15" x14ac:dyDescent="0.3">
      <c r="A5" s="62"/>
      <c r="B5" s="1" t="s">
        <v>1</v>
      </c>
      <c r="C5" s="1" t="s">
        <v>29</v>
      </c>
      <c r="D5" s="1" t="s">
        <v>8</v>
      </c>
      <c r="E5" s="1" t="s">
        <v>6</v>
      </c>
      <c r="F5" s="1" t="s">
        <v>2</v>
      </c>
      <c r="G5" s="1" t="s">
        <v>3</v>
      </c>
      <c r="H5" s="1" t="s">
        <v>4</v>
      </c>
      <c r="I5" s="1" t="s">
        <v>5</v>
      </c>
      <c r="J5" s="62"/>
      <c r="K5" s="1" t="s">
        <v>31</v>
      </c>
      <c r="L5" s="1" t="s">
        <v>22</v>
      </c>
      <c r="M5" s="1" t="s">
        <v>26</v>
      </c>
      <c r="N5" s="1" t="s">
        <v>27</v>
      </c>
      <c r="O5" s="1" t="s">
        <v>2</v>
      </c>
    </row>
    <row r="6" spans="1:15" x14ac:dyDescent="0.3">
      <c r="A6" s="62"/>
      <c r="B6" s="1" t="s">
        <v>20</v>
      </c>
      <c r="C6" s="1" t="s">
        <v>21</v>
      </c>
      <c r="D6" s="1" t="s">
        <v>21</v>
      </c>
      <c r="E6" s="1" t="s">
        <v>23</v>
      </c>
      <c r="F6" s="1" t="s">
        <v>21</v>
      </c>
      <c r="G6" s="1" t="s">
        <v>21</v>
      </c>
      <c r="H6" s="1" t="s">
        <v>23</v>
      </c>
      <c r="I6" s="1" t="s">
        <v>23</v>
      </c>
      <c r="J6" s="1" t="s">
        <v>18</v>
      </c>
      <c r="K6" s="1" t="s">
        <v>28</v>
      </c>
      <c r="L6" s="1" t="s">
        <v>28</v>
      </c>
      <c r="M6" s="1" t="s">
        <v>28</v>
      </c>
      <c r="N6" s="1" t="s">
        <v>23</v>
      </c>
      <c r="O6" s="1" t="s">
        <v>28</v>
      </c>
    </row>
    <row r="7" spans="1:15" x14ac:dyDescent="0.3">
      <c r="A7" s="2">
        <v>1</v>
      </c>
      <c r="B7" s="6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-36.64</v>
      </c>
      <c r="I7" s="3">
        <v>-36.64</v>
      </c>
      <c r="J7" s="3" t="s">
        <v>0</v>
      </c>
      <c r="K7" s="1">
        <f t="shared" ref="K7:K23" si="0">C7*B7*$B$1</f>
        <v>0</v>
      </c>
      <c r="L7" s="1">
        <f t="shared" ref="L7:L23" si="1">E7*$B$2</f>
        <v>0</v>
      </c>
      <c r="M7" s="1">
        <f t="shared" ref="M7:M23" si="2">H7*$B$2</f>
        <v>-153.30176</v>
      </c>
      <c r="N7" s="1">
        <f t="shared" ref="N7:N23" si="3">I7*$B$2</f>
        <v>-153.30176</v>
      </c>
      <c r="O7" s="1">
        <f>F7*$B$1</f>
        <v>0</v>
      </c>
    </row>
    <row r="8" spans="1:15" x14ac:dyDescent="0.3">
      <c r="A8" s="2">
        <v>2</v>
      </c>
      <c r="B8" s="64">
        <v>200</v>
      </c>
      <c r="C8" s="22">
        <v>-63.7</v>
      </c>
      <c r="D8" s="9">
        <v>18.239999999999998</v>
      </c>
      <c r="E8" s="18">
        <v>3.6480000000000001</v>
      </c>
      <c r="F8" s="8">
        <v>81.94</v>
      </c>
      <c r="G8" s="22">
        <v>27.18</v>
      </c>
      <c r="H8" s="9">
        <v>-44.53</v>
      </c>
      <c r="I8" s="9">
        <v>-14.28</v>
      </c>
      <c r="J8" s="9">
        <v>15.6</v>
      </c>
      <c r="K8" s="1">
        <f t="shared" si="0"/>
        <v>-53.304160000000003</v>
      </c>
      <c r="L8" s="1">
        <f t="shared" si="1"/>
        <v>15.263232</v>
      </c>
      <c r="M8" s="1">
        <f t="shared" si="2"/>
        <v>-186.31352000000001</v>
      </c>
      <c r="N8" s="1">
        <f t="shared" si="3"/>
        <v>-59.747520000000002</v>
      </c>
      <c r="O8" s="1">
        <f>F8*$B$1</f>
        <v>0.34283696000000002</v>
      </c>
    </row>
    <row r="9" spans="1:15" x14ac:dyDescent="0.3">
      <c r="A9" s="2">
        <v>3</v>
      </c>
      <c r="B9" s="65">
        <v>273.14999999999998</v>
      </c>
      <c r="C9" s="9">
        <v>-69.91</v>
      </c>
      <c r="D9" s="6">
        <v>21.9</v>
      </c>
      <c r="E9" s="23">
        <v>5.9820000000000002</v>
      </c>
      <c r="F9" s="6">
        <v>91.81</v>
      </c>
      <c r="G9" s="22">
        <v>36.56</v>
      </c>
      <c r="H9" s="9">
        <v>-46.91</v>
      </c>
      <c r="I9" s="9">
        <v>-2.84</v>
      </c>
      <c r="J9" s="22">
        <v>2.27</v>
      </c>
      <c r="K9" s="1">
        <f t="shared" si="0"/>
        <v>-79.89731463599999</v>
      </c>
      <c r="L9" s="1">
        <f t="shared" si="1"/>
        <v>25.028688000000002</v>
      </c>
      <c r="M9" s="1">
        <f t="shared" si="2"/>
        <v>-196.27143999999998</v>
      </c>
      <c r="N9" s="1">
        <f t="shared" si="3"/>
        <v>-11.88256</v>
      </c>
      <c r="O9" s="1">
        <f t="shared" ref="O9:O23" si="4">F9*$B$1</f>
        <v>0.38413304000000004</v>
      </c>
    </row>
    <row r="10" spans="1:15" x14ac:dyDescent="0.3">
      <c r="A10" s="2">
        <v>4</v>
      </c>
      <c r="B10" s="64">
        <v>298.14999999999998</v>
      </c>
      <c r="C10" s="9">
        <v>-71.89</v>
      </c>
      <c r="D10" s="24">
        <v>23.27</v>
      </c>
      <c r="E10" s="24">
        <v>6.94</v>
      </c>
      <c r="F10" s="25">
        <v>95.16</v>
      </c>
      <c r="G10" s="22">
        <v>39.619999999999997</v>
      </c>
      <c r="H10" s="22">
        <v>-47.66</v>
      </c>
      <c r="I10" s="8">
        <v>1.24</v>
      </c>
      <c r="J10" s="22">
        <v>-0.91</v>
      </c>
      <c r="K10" s="1">
        <f t="shared" si="0"/>
        <v>-89.679870644000005</v>
      </c>
      <c r="L10" s="1">
        <f t="shared" si="1"/>
        <v>29.036960000000004</v>
      </c>
      <c r="M10" s="1">
        <f t="shared" si="2"/>
        <v>-199.40943999999999</v>
      </c>
      <c r="N10" s="1">
        <f t="shared" si="3"/>
        <v>5.1881599999999999</v>
      </c>
      <c r="O10" s="1">
        <f t="shared" si="4"/>
        <v>0.39814944000000002</v>
      </c>
    </row>
    <row r="11" spans="1:15" x14ac:dyDescent="0.3">
      <c r="A11" s="2">
        <v>5</v>
      </c>
      <c r="B11" s="65">
        <v>300</v>
      </c>
      <c r="C11" s="9">
        <v>-72.03</v>
      </c>
      <c r="D11" s="24">
        <v>23.37</v>
      </c>
      <c r="E11" s="24">
        <v>7.01</v>
      </c>
      <c r="F11" s="24">
        <v>95.4</v>
      </c>
      <c r="G11" s="22">
        <v>39.840000000000003</v>
      </c>
      <c r="H11" s="24">
        <v>-47.72</v>
      </c>
      <c r="I11" s="22">
        <v>1.55</v>
      </c>
      <c r="J11" s="22">
        <v>-1.1299999999999999</v>
      </c>
      <c r="K11" s="1">
        <f t="shared" si="0"/>
        <v>-90.412056000000007</v>
      </c>
      <c r="L11" s="1">
        <f t="shared" si="1"/>
        <v>29.329840000000001</v>
      </c>
      <c r="M11" s="1">
        <f t="shared" si="2"/>
        <v>-199.66048000000001</v>
      </c>
      <c r="N11" s="1">
        <f t="shared" si="3"/>
        <v>6.4852000000000007</v>
      </c>
      <c r="O11" s="1">
        <f t="shared" si="4"/>
        <v>0.39915360000000005</v>
      </c>
    </row>
    <row r="12" spans="1:15" x14ac:dyDescent="0.3">
      <c r="A12" s="2">
        <v>6</v>
      </c>
      <c r="B12" s="64">
        <v>400</v>
      </c>
      <c r="C12" s="9">
        <v>-79.510000000000005</v>
      </c>
      <c r="D12" s="24">
        <v>28.97</v>
      </c>
      <c r="E12" s="22">
        <v>11.59</v>
      </c>
      <c r="F12" s="22">
        <v>108.48</v>
      </c>
      <c r="G12" s="6">
        <v>51.47</v>
      </c>
      <c r="H12" s="24">
        <v>-50.42</v>
      </c>
      <c r="I12" s="22">
        <v>18.39</v>
      </c>
      <c r="J12" s="6">
        <v>-10.050000000000001</v>
      </c>
      <c r="K12" s="1">
        <f t="shared" si="0"/>
        <v>-133.06793600000003</v>
      </c>
      <c r="L12" s="1">
        <f t="shared" si="1"/>
        <v>48.492560000000005</v>
      </c>
      <c r="M12" s="1">
        <f t="shared" si="2"/>
        <v>-210.95728000000003</v>
      </c>
      <c r="N12" s="1">
        <f t="shared" si="3"/>
        <v>76.943760000000012</v>
      </c>
      <c r="O12" s="1">
        <f t="shared" si="4"/>
        <v>0.45388032000000006</v>
      </c>
    </row>
    <row r="13" spans="1:15" x14ac:dyDescent="0.3">
      <c r="A13" s="2">
        <v>7</v>
      </c>
      <c r="B13" s="65">
        <v>500</v>
      </c>
      <c r="C13" s="9">
        <v>-86.58</v>
      </c>
      <c r="D13" s="22">
        <v>34.51</v>
      </c>
      <c r="E13" s="22">
        <v>17.260000000000002</v>
      </c>
      <c r="F13" s="22">
        <v>121.09</v>
      </c>
      <c r="G13" s="24">
        <v>61.77</v>
      </c>
      <c r="H13" s="22">
        <v>-52.57</v>
      </c>
      <c r="I13" s="22">
        <v>35.86</v>
      </c>
      <c r="J13" s="22">
        <v>-15.67</v>
      </c>
      <c r="K13" s="1">
        <f t="shared" si="0"/>
        <v>-181.12536</v>
      </c>
      <c r="L13" s="1">
        <f t="shared" si="1"/>
        <v>72.215840000000014</v>
      </c>
      <c r="M13" s="1">
        <f t="shared" si="2"/>
        <v>-219.95288000000002</v>
      </c>
      <c r="N13" s="1">
        <f t="shared" si="3"/>
        <v>150.03824</v>
      </c>
      <c r="O13" s="1">
        <f t="shared" si="4"/>
        <v>0.50664056000000002</v>
      </c>
    </row>
    <row r="14" spans="1:15" x14ac:dyDescent="0.3">
      <c r="A14" s="2">
        <v>8</v>
      </c>
      <c r="B14" s="65">
        <v>600</v>
      </c>
      <c r="C14" s="22">
        <v>-93.3</v>
      </c>
      <c r="D14" s="22">
        <v>39.799999999999997</v>
      </c>
      <c r="E14" s="24">
        <v>23.89</v>
      </c>
      <c r="F14" s="9">
        <v>133.1</v>
      </c>
      <c r="G14" s="24">
        <v>70.7</v>
      </c>
      <c r="H14" s="22">
        <v>-54.2</v>
      </c>
      <c r="I14" s="25">
        <v>53.7</v>
      </c>
      <c r="J14" s="9">
        <v>-19.559999999999999</v>
      </c>
      <c r="K14" s="1">
        <f t="shared" si="0"/>
        <v>-234.22032000000002</v>
      </c>
      <c r="L14" s="1">
        <f t="shared" si="1"/>
        <v>99.955760000000012</v>
      </c>
      <c r="M14" s="1">
        <f t="shared" si="2"/>
        <v>-226.77280000000002</v>
      </c>
      <c r="N14" s="1">
        <f t="shared" si="3"/>
        <v>224.68080000000003</v>
      </c>
      <c r="O14" s="1">
        <f t="shared" si="4"/>
        <v>0.55689040000000001</v>
      </c>
    </row>
    <row r="15" spans="1:15" x14ac:dyDescent="0.3">
      <c r="A15" s="2">
        <v>9</v>
      </c>
      <c r="B15" s="65">
        <v>700</v>
      </c>
      <c r="C15" s="9">
        <v>-99.8</v>
      </c>
      <c r="D15" s="22">
        <v>44.8</v>
      </c>
      <c r="E15" s="24">
        <v>31.34</v>
      </c>
      <c r="F15" s="9">
        <v>144.6</v>
      </c>
      <c r="G15" s="24">
        <v>78.3</v>
      </c>
      <c r="H15" s="22">
        <v>-55.3</v>
      </c>
      <c r="I15" s="24">
        <v>71.8</v>
      </c>
      <c r="J15" s="9">
        <v>-22.41</v>
      </c>
      <c r="K15" s="1">
        <f t="shared" si="0"/>
        <v>-292.29424</v>
      </c>
      <c r="L15" s="1">
        <f t="shared" si="1"/>
        <v>131.12656000000001</v>
      </c>
      <c r="M15" s="1">
        <f t="shared" si="2"/>
        <v>-231.37520000000001</v>
      </c>
      <c r="N15" s="1">
        <f t="shared" si="3"/>
        <v>300.41120000000001</v>
      </c>
      <c r="O15" s="1">
        <f t="shared" si="4"/>
        <v>0.60500640000000006</v>
      </c>
    </row>
    <row r="16" spans="1:15" x14ac:dyDescent="0.3">
      <c r="A16" s="2">
        <v>10</v>
      </c>
      <c r="B16" s="66">
        <v>800</v>
      </c>
      <c r="C16" s="9">
        <v>-106.1</v>
      </c>
      <c r="D16" s="22">
        <v>49.4</v>
      </c>
      <c r="E16" s="22">
        <v>39.5</v>
      </c>
      <c r="F16" s="24">
        <v>155.5</v>
      </c>
      <c r="G16" s="24">
        <v>84.9</v>
      </c>
      <c r="H16" s="24">
        <v>-56</v>
      </c>
      <c r="I16" s="25">
        <v>90</v>
      </c>
      <c r="J16" s="22">
        <v>-24.58</v>
      </c>
      <c r="K16" s="1">
        <f t="shared" si="0"/>
        <v>-355.13792000000001</v>
      </c>
      <c r="L16" s="1">
        <f t="shared" si="1"/>
        <v>165.268</v>
      </c>
      <c r="M16" s="1">
        <f t="shared" si="2"/>
        <v>-234.304</v>
      </c>
      <c r="N16" s="1">
        <f t="shared" si="3"/>
        <v>376.56</v>
      </c>
      <c r="O16" s="1">
        <f t="shared" si="4"/>
        <v>0.65061200000000008</v>
      </c>
    </row>
    <row r="17" spans="1:15" x14ac:dyDescent="0.3">
      <c r="A17" s="2">
        <v>11</v>
      </c>
      <c r="B17" s="65">
        <v>900</v>
      </c>
      <c r="C17" s="24">
        <v>-112.2</v>
      </c>
      <c r="D17" s="25">
        <v>53.7</v>
      </c>
      <c r="E17" s="24">
        <v>48.3</v>
      </c>
      <c r="F17" s="22">
        <v>165.9</v>
      </c>
      <c r="G17" s="24">
        <v>90.7</v>
      </c>
      <c r="H17" s="22">
        <v>-56.3</v>
      </c>
      <c r="I17" s="22">
        <v>108.2</v>
      </c>
      <c r="J17" s="22">
        <v>-26.29</v>
      </c>
      <c r="K17" s="1">
        <f t="shared" si="0"/>
        <v>-422.50032000000004</v>
      </c>
      <c r="L17" s="1">
        <f t="shared" si="1"/>
        <v>202.0872</v>
      </c>
      <c r="M17" s="1">
        <f t="shared" si="2"/>
        <v>-235.5592</v>
      </c>
      <c r="N17" s="1">
        <f t="shared" si="3"/>
        <v>452.70880000000005</v>
      </c>
      <c r="O17" s="1">
        <f t="shared" si="4"/>
        <v>0.69412560000000001</v>
      </c>
    </row>
    <row r="18" spans="1:15" x14ac:dyDescent="0.3">
      <c r="A18" s="2">
        <v>12</v>
      </c>
      <c r="B18" s="64">
        <v>1000</v>
      </c>
      <c r="C18" s="9">
        <v>-118.1</v>
      </c>
      <c r="D18" s="24">
        <v>57.6</v>
      </c>
      <c r="E18" s="24">
        <v>57.6</v>
      </c>
      <c r="F18" s="22">
        <v>175.7</v>
      </c>
      <c r="G18" s="24">
        <v>95.7</v>
      </c>
      <c r="H18" s="22">
        <v>-56.3</v>
      </c>
      <c r="I18" s="6">
        <v>126.6</v>
      </c>
      <c r="J18" s="9">
        <v>-27.66</v>
      </c>
      <c r="K18" s="1">
        <f t="shared" si="0"/>
        <v>-494.13040000000001</v>
      </c>
      <c r="L18" s="1">
        <f t="shared" si="1"/>
        <v>240.9984</v>
      </c>
      <c r="M18" s="1">
        <f t="shared" si="2"/>
        <v>-235.5592</v>
      </c>
      <c r="N18" s="1">
        <f t="shared" si="3"/>
        <v>529.69439999999997</v>
      </c>
      <c r="O18" s="1">
        <f t="shared" si="4"/>
        <v>0.73512880000000003</v>
      </c>
    </row>
    <row r="19" spans="1:15" x14ac:dyDescent="0.3">
      <c r="A19" s="2">
        <v>13</v>
      </c>
      <c r="B19" s="64">
        <v>1100</v>
      </c>
      <c r="C19" s="22">
        <v>-123.7</v>
      </c>
      <c r="D19" s="24">
        <v>61.3</v>
      </c>
      <c r="E19" s="22">
        <v>67.400000000000006</v>
      </c>
      <c r="F19" s="9">
        <v>185</v>
      </c>
      <c r="G19" s="24">
        <v>100.2</v>
      </c>
      <c r="H19" s="22">
        <v>-56</v>
      </c>
      <c r="I19" s="22">
        <v>144.80000000000001</v>
      </c>
      <c r="J19" s="9">
        <v>-28.77</v>
      </c>
      <c r="K19" s="1">
        <f t="shared" si="0"/>
        <v>-569.31688000000008</v>
      </c>
      <c r="L19" s="1">
        <f t="shared" si="1"/>
        <v>282.00160000000005</v>
      </c>
      <c r="M19" s="1">
        <f t="shared" si="2"/>
        <v>-234.304</v>
      </c>
      <c r="N19" s="1">
        <f t="shared" si="3"/>
        <v>605.84320000000002</v>
      </c>
      <c r="O19" s="1">
        <f t="shared" si="4"/>
        <v>0.77404000000000006</v>
      </c>
    </row>
    <row r="20" spans="1:15" x14ac:dyDescent="0.3">
      <c r="A20" s="2">
        <v>14</v>
      </c>
      <c r="B20" s="67">
        <v>1200</v>
      </c>
      <c r="C20" s="9">
        <v>-129.19999999999999</v>
      </c>
      <c r="D20" s="9">
        <v>64.7</v>
      </c>
      <c r="E20" s="6">
        <v>77.599999999999994</v>
      </c>
      <c r="F20" s="22">
        <v>193.9</v>
      </c>
      <c r="G20" s="9">
        <v>104.1</v>
      </c>
      <c r="H20" s="24">
        <v>-55.4</v>
      </c>
      <c r="I20" s="9">
        <v>163</v>
      </c>
      <c r="J20" s="22">
        <v>-29.69</v>
      </c>
      <c r="K20" s="1">
        <f t="shared" si="0"/>
        <v>-648.68736000000001</v>
      </c>
      <c r="L20" s="1">
        <f t="shared" si="1"/>
        <v>324.67840000000001</v>
      </c>
      <c r="M20" s="1">
        <f t="shared" si="2"/>
        <v>-231.7936</v>
      </c>
      <c r="N20" s="1">
        <f t="shared" si="3"/>
        <v>681.99200000000008</v>
      </c>
      <c r="O20" s="1">
        <f t="shared" si="4"/>
        <v>0.81127760000000004</v>
      </c>
    </row>
    <row r="21" spans="1:15" x14ac:dyDescent="0.3">
      <c r="A21" s="2">
        <v>15</v>
      </c>
      <c r="B21" s="67">
        <v>1300</v>
      </c>
      <c r="C21" s="8">
        <v>-134.5</v>
      </c>
      <c r="D21" s="9">
        <v>67.900000000000006</v>
      </c>
      <c r="E21" s="22">
        <v>88.2</v>
      </c>
      <c r="F21" s="22">
        <v>202.4</v>
      </c>
      <c r="G21" s="9">
        <v>108</v>
      </c>
      <c r="H21" s="9">
        <v>-54.6</v>
      </c>
      <c r="I21" s="6">
        <v>181.2</v>
      </c>
      <c r="J21" s="9">
        <v>-30.46</v>
      </c>
      <c r="K21" s="1">
        <f t="shared" si="0"/>
        <v>-731.57240000000002</v>
      </c>
      <c r="L21" s="1">
        <f t="shared" si="1"/>
        <v>369.02880000000005</v>
      </c>
      <c r="M21" s="1">
        <f t="shared" si="2"/>
        <v>-228.44640000000001</v>
      </c>
      <c r="N21" s="1">
        <f t="shared" si="3"/>
        <v>758.14080000000001</v>
      </c>
      <c r="O21" s="1">
        <f t="shared" si="4"/>
        <v>0.84684160000000008</v>
      </c>
    </row>
    <row r="22" spans="1:15" x14ac:dyDescent="0.3">
      <c r="A22" s="2">
        <v>16</v>
      </c>
      <c r="B22" s="67">
        <v>1400</v>
      </c>
      <c r="C22" s="9">
        <v>-139.69999999999999</v>
      </c>
      <c r="D22" s="9">
        <v>70.8</v>
      </c>
      <c r="E22" s="22">
        <v>99.2</v>
      </c>
      <c r="F22" s="9">
        <v>210.5</v>
      </c>
      <c r="G22" s="9">
        <v>111</v>
      </c>
      <c r="H22" s="9">
        <v>-53.6</v>
      </c>
      <c r="I22" s="9">
        <v>199.3</v>
      </c>
      <c r="J22" s="9">
        <v>-31.11</v>
      </c>
      <c r="K22" s="1">
        <f t="shared" si="0"/>
        <v>-818.30671999999993</v>
      </c>
      <c r="L22" s="1">
        <f t="shared" si="1"/>
        <v>415.05280000000005</v>
      </c>
      <c r="M22" s="1">
        <f t="shared" si="2"/>
        <v>-224.26240000000001</v>
      </c>
      <c r="N22" s="1">
        <f t="shared" si="3"/>
        <v>833.87120000000004</v>
      </c>
      <c r="O22" s="1">
        <f t="shared" si="4"/>
        <v>0.88073200000000007</v>
      </c>
    </row>
    <row r="23" spans="1:15" x14ac:dyDescent="0.3">
      <c r="A23" s="2">
        <v>17</v>
      </c>
      <c r="B23" s="64">
        <v>1500</v>
      </c>
      <c r="C23" s="3">
        <v>-144.69999999999999</v>
      </c>
      <c r="D23" s="3">
        <v>73.599999999999994</v>
      </c>
      <c r="E23" s="3">
        <v>110.4</v>
      </c>
      <c r="F23" s="3">
        <v>218.3</v>
      </c>
      <c r="G23" s="3">
        <v>114</v>
      </c>
      <c r="H23" s="3">
        <v>-52.4</v>
      </c>
      <c r="I23" s="3">
        <v>217.3</v>
      </c>
      <c r="J23" s="3">
        <v>-31.66</v>
      </c>
      <c r="K23" s="1">
        <f t="shared" si="0"/>
        <v>-908.13719999999989</v>
      </c>
      <c r="L23" s="1">
        <f t="shared" si="1"/>
        <v>461.91360000000003</v>
      </c>
      <c r="M23" s="1">
        <f t="shared" si="2"/>
        <v>-219.24160000000001</v>
      </c>
      <c r="N23" s="1">
        <f t="shared" si="3"/>
        <v>909.18320000000006</v>
      </c>
      <c r="O23" s="1">
        <f t="shared" si="4"/>
        <v>0.91336720000000005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4 E A A B Q S w M E F A A C A A g A h W A t V 4 d v D N O k A A A A 9 g A A A B I A H A B D b 2 5 m a W c v U G F j a 2 F n Z S 5 4 b W w g o h g A K K A U A A A A A A A A A A A A A A A A A A A A A A A A A A A A h Y + 9 D o I w G E V f h X S n P 8 i g p J T B F Y y J i X F t S o V G + D C 0 W N 7 N w U f y F c Q o 6 u Z 4 z z 3 D v f f r j W d j 2 w Q X 3 V v T Q Y o Y p i j Q o L r S Q J W i w R 3 D J c o E 3 0 p 1 k p U O J h l s M t o y R b V z 5 4 Q Q 7 z 3 2 C 9 z 1 F Y k o Z e R Q 5 D t V 6 1 a i j 2 z + y 6 E B 6 y Q o j Q T f v 8 a I C D O 2 w j G N M e V k h r w w 8 B W i a e + z / Y F 8 P T R u 6 L W A J t z k n M y R k / c H 8 Q B Q S w M E F A A C A A g A h W A t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V g L V e q c N r 8 K A E A A L w B A A A T A B w A R m 9 y b X V s Y X M v U 2 V j d G l v b j E u b S C i G A A o o B Q A A A A A A A A A A A A A A A A A A A A A A A A A A A B t k M F r w j A U x u + F / g + P 7 K I Q i 3 V z h 8 k O I 1 W U H T Z o 3 S l Q Y n 3 a Q J p I k o p F / N + X U o S x L Z e X 9 3 2 8 x + 9 7 D i s v j Y Z 8 q O k i j u L I 1 c L i H t a s X L 1 t y 3 x T P k 2 n 7 6 V k c 3 g F h T 6 O I L z c t L b C o D B 3 T j J T t Q 1 q P 1 p J h Q k z 2 o f G j Q h 7 4 V u H 1 v G 8 3 9 m I d J o Y t e c f G j M r z w g T y F A d P G x 1 6 K y T v g N z g A K r W h t l j h 2 / L 3 b 8 s 8 4 m e S 1 O G F h V T x v G m f B C d U 4 6 v i z W P P B K 9 t x z D t 9 5 e V I m T P 7 N k f i L J 2 P 6 S A m h y 4 u 3 4 k u o F l 2 y O W p j k a a z + W x M h 5 g P h N V C H 8 M 5 i u 6 E J O Q t x C 5 k L K z Q 7 m B s w 4 x q G 9 2 b b j T c h F 6 v Z F B T Q s E H B z x e / I 3 C X Z / d d d 0 2 O 7 Q / n M d f z m 0 c R 1 L / i 7 L 4 B l B L A Q I t A B Q A A g A I A I V g L V e H b w z T p A A A A P Y A A A A S A A A A A A A A A A A A A A A A A A A A A A B D b 2 5 m a W c v U G F j a 2 F n Z S 5 4 b W x Q S w E C L Q A U A A I A C A C F Y C 1 X D 8 r p q 6 Q A A A D p A A A A E w A A A A A A A A A A A A A A A A D w A A A A W 0 N v b n R l b n R f V H l w Z X N d L n h t b F B L A Q I t A B Q A A g A I A I V g L V e q c N r 8 K A E A A L w B A A A T A A A A A A A A A A A A A A A A A O E B A A B G b 3 J t d W x h c y 9 T Z W N 0 a W 9 u M S 5 t U E s F B g A A A A A D A A M A w g A A A F Y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4 J A A A A A A A A L A k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h D X 0 Z B V V 9 T S V 8 0 M D B L X 2 l D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T N U M T A 6 M D M 6 M z k u M T k 1 N z k w M V o i I C 8 + P E V u d H J 5 I F R 5 c G U 9 I k Z p b G x D b 2 x 1 b W 5 U e X B l c y I g V m F s d W U 9 I n N C Z 1 V G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E N f R k F V X 1 N J X z Q w M E t f a U M 1 L 0 F 1 d G 9 S Z W 1 v d m V k Q 2 9 s d W 1 u c z E u e 0 N v b H V t b j E s M H 0 m c X V v d D s s J n F 1 b 3 Q 7 U 2 V j d G l v b j E v S E N f R k F V X 1 N J X z Q w M E t f a U M 1 L 0 F 1 d G 9 S Z W 1 v d m V k Q 2 9 s d W 1 u c z E u e 0 N v b H V t b j I s M X 0 m c X V v d D s s J n F 1 b 3 Q 7 U 2 V j d G l v b j E v S E N f R k F V X 1 N J X z Q w M E t f a U M 1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S E N f R k F V X 1 N J X z Q w M E t f a U M 1 L 0 F 1 d G 9 S Z W 1 v d m V k Q 2 9 s d W 1 u c z E u e 0 N v b H V t b j E s M H 0 m c X V v d D s s J n F 1 b 3 Q 7 U 2 V j d G l v b j E v S E N f R k F V X 1 N J X z Q w M E t f a U M 1 L 0 F 1 d G 9 S Z W 1 v d m V k Q 2 9 s d W 1 u c z E u e 0 N v b H V t b j I s M X 0 m c X V v d D s s J n F 1 b 3 Q 7 U 2 V j d G l v b j E v S E N f R k F V X 1 N J X z Q w M E t f a U M 1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h D X 0 Z B V V 9 T S V 8 0 M D B L X 2 l D N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I Q 1 9 G Q V V f U 0 l f N D A w S 1 9 p Q z U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f i t 0 n 0 x x E C 8 g g b c 5 H q E 6 Q A A A A A C A A A A A A A D Z g A A w A A A A B A A A A A / H H E z D 5 t N W H m v / A J l 7 R O z A A A A A A S A A A C g A A A A E A A A A C f p U h W 3 s W t F R X s T b t J 4 0 d Z Q A A A A R T U P e g S m u 8 r Q n k t k d c v R / M 1 t e g o G U j z 2 D k e e Z d e K s X F M g O q R j S x N 4 V S t + k j X g J Z Y X D E 5 W 7 l W J C O C i n y P k R t 1 k X k y D w F K Y n J i 9 C e F q P P k v Q I U A A A A Z u e z v p N + 5 m 4 y N V r b o h J + L O c i s g c = < / D a t a M a s h u p > 
</file>

<file path=customXml/itemProps1.xml><?xml version="1.0" encoding="utf-8"?>
<ds:datastoreItem xmlns:ds="http://schemas.openxmlformats.org/officeDocument/2006/customXml" ds:itemID="{F62E1D47-1896-46A0-AB96-48F355B9025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Intro</vt:lpstr>
      <vt:lpstr>C7</vt:lpstr>
      <vt:lpstr>2mC6</vt:lpstr>
      <vt:lpstr>3mC6</vt:lpstr>
      <vt:lpstr>3eC5</vt:lpstr>
      <vt:lpstr>22mC5</vt:lpstr>
      <vt:lpstr>23mC5</vt:lpstr>
      <vt:lpstr>24mC5</vt:lpstr>
      <vt:lpstr>33mC5</vt:lpstr>
      <vt:lpstr>223mC4</vt:lpstr>
      <vt:lpstr>C8</vt:lpstr>
      <vt:lpstr>2mC7</vt:lpstr>
      <vt:lpstr>3mC7</vt:lpstr>
      <vt:lpstr>4mC7</vt:lpstr>
      <vt:lpstr>3eC6</vt:lpstr>
      <vt:lpstr>22mC6</vt:lpstr>
      <vt:lpstr>23mC6</vt:lpstr>
      <vt:lpstr>24mC6</vt:lpstr>
      <vt:lpstr>25mC6</vt:lpstr>
      <vt:lpstr>33mC6</vt:lpstr>
      <vt:lpstr>34mC6</vt:lpstr>
      <vt:lpstr>3e2mC5</vt:lpstr>
      <vt:lpstr>3e3mC5</vt:lpstr>
      <vt:lpstr>223mC5</vt:lpstr>
      <vt:lpstr>224mC5</vt:lpstr>
      <vt:lpstr>233mC5</vt:lpstr>
      <vt:lpstr>234mC5</vt:lpstr>
      <vt:lpstr>2233mC4</vt:lpstr>
      <vt:lpstr>lnq_iC7</vt:lpstr>
      <vt:lpstr>lnq_iC8</vt:lpstr>
      <vt:lpstr>xi_iC7_400K</vt:lpstr>
      <vt:lpstr>xi_iC7_500K</vt:lpstr>
      <vt:lpstr>xi_iC7_700K</vt:lpstr>
      <vt:lpstr>xi_iC8_400K</vt:lpstr>
      <vt:lpstr>xi_iC8_500K</vt:lpstr>
      <vt:lpstr>xi_iC8_600K</vt:lpstr>
      <vt:lpstr>xi_iC7_600K</vt:lpstr>
      <vt:lpstr>xi_iC8_700K</vt:lpstr>
      <vt:lpstr>Critical_consts</vt:lpstr>
      <vt:lpstr>Fugacity_iC7</vt:lpstr>
      <vt:lpstr>lnQ_iC7_hP_2</vt:lpstr>
      <vt:lpstr>lnQ_iC7_high_press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Shrinjay Sharma</cp:lastModifiedBy>
  <dcterms:created xsi:type="dcterms:W3CDTF">2023-08-29T12:43:45Z</dcterms:created>
  <dcterms:modified xsi:type="dcterms:W3CDTF">2025-03-19T17:24:21Z</dcterms:modified>
</cp:coreProperties>
</file>