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cuments/MATLAB/donnan pot measurement/Bivalent ions/"/>
    </mc:Choice>
  </mc:AlternateContent>
  <xr:revisionPtr revIDLastSave="0" documentId="13_ncr:1_{8A958B5A-0D00-DF42-88B2-9409BE6140DC}" xr6:coauthVersionLast="36" xr6:coauthVersionMax="36" xr10:uidLastSave="{00000000-0000-0000-0000-000000000000}"/>
  <bookViews>
    <workbookView xWindow="560" yWindow="460" windowWidth="25040" windowHeight="14020" activeTab="4" xr2:uid="{6E9C4B48-B042-0240-B0F3-6E5B6AFC5C25}"/>
  </bookViews>
  <sheets>
    <sheet name="K+" sheetId="1" r:id="rId1"/>
    <sheet name="Mg+" sheetId="2" r:id="rId2"/>
    <sheet name="Ca+" sheetId="3" r:id="rId3"/>
    <sheet name="Li+" sheetId="4" r:id="rId4"/>
    <sheet name="NH4" sheetId="7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7" l="1"/>
  <c r="H41" i="7" s="1"/>
  <c r="A41" i="7"/>
  <c r="A40" i="7"/>
  <c r="G40" i="7" s="1"/>
  <c r="H40" i="7" s="1"/>
  <c r="G39" i="7"/>
  <c r="H39" i="7" s="1"/>
  <c r="A39" i="7"/>
  <c r="A38" i="7"/>
  <c r="G38" i="7" s="1"/>
  <c r="H38" i="7" s="1"/>
  <c r="G37" i="7"/>
  <c r="H37" i="7" s="1"/>
  <c r="A37" i="7"/>
  <c r="A36" i="7"/>
  <c r="G36" i="7" s="1"/>
  <c r="H36" i="7" s="1"/>
  <c r="G35" i="7"/>
  <c r="H35" i="7" s="1"/>
  <c r="A35" i="7"/>
  <c r="A34" i="7"/>
  <c r="G34" i="7" s="1"/>
  <c r="H34" i="7" s="1"/>
  <c r="G33" i="7"/>
  <c r="H33" i="7" s="1"/>
  <c r="A33" i="7"/>
  <c r="A32" i="7"/>
  <c r="G32" i="7" s="1"/>
  <c r="H32" i="7" s="1"/>
  <c r="G31" i="7"/>
  <c r="H31" i="7" s="1"/>
  <c r="A31" i="7"/>
  <c r="A30" i="7"/>
  <c r="G30" i="7" s="1"/>
  <c r="H30" i="7" s="1"/>
  <c r="G29" i="7"/>
  <c r="H29" i="7" s="1"/>
  <c r="A29" i="7"/>
  <c r="A28" i="7"/>
  <c r="E28" i="7" s="1"/>
  <c r="F28" i="7" s="1"/>
  <c r="E27" i="7"/>
  <c r="F27" i="7" s="1"/>
  <c r="A27" i="7"/>
  <c r="A26" i="7"/>
  <c r="E26" i="7" s="1"/>
  <c r="F26" i="7" s="1"/>
  <c r="E25" i="7"/>
  <c r="F25" i="7" s="1"/>
  <c r="A25" i="7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H12" i="7"/>
  <c r="G12" i="7"/>
  <c r="F12" i="7"/>
  <c r="E12" i="7"/>
  <c r="H11" i="7"/>
  <c r="G11" i="7"/>
  <c r="F11" i="7"/>
  <c r="E11" i="7"/>
  <c r="H10" i="7"/>
  <c r="G10" i="7"/>
  <c r="F10" i="7"/>
  <c r="E10" i="7"/>
  <c r="H9" i="7"/>
  <c r="G9" i="7"/>
  <c r="F9" i="7"/>
  <c r="E9" i="7"/>
  <c r="H8" i="7"/>
  <c r="G8" i="7"/>
  <c r="F8" i="7"/>
  <c r="E8" i="7"/>
  <c r="H7" i="7"/>
  <c r="G7" i="7"/>
  <c r="F7" i="7"/>
  <c r="E7" i="7"/>
  <c r="H6" i="7"/>
  <c r="G6" i="7"/>
  <c r="F6" i="7"/>
  <c r="E6" i="7"/>
  <c r="H5" i="7"/>
  <c r="G5" i="7"/>
  <c r="F5" i="7"/>
  <c r="E5" i="7"/>
  <c r="H4" i="7"/>
  <c r="G4" i="7"/>
  <c r="F4" i="7"/>
  <c r="E4" i="7"/>
  <c r="G6" i="4" l="1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5" i="4"/>
  <c r="F5" i="4"/>
  <c r="G5" i="4" s="1"/>
  <c r="A35" i="4"/>
  <c r="A31" i="4"/>
  <c r="A41" i="4"/>
  <c r="A39" i="4"/>
  <c r="A37" i="4"/>
  <c r="C14" i="4"/>
  <c r="D14" i="4" s="1"/>
  <c r="C13" i="4"/>
  <c r="D13" i="4" s="1"/>
  <c r="A33" i="4"/>
  <c r="C11" i="4"/>
  <c r="D11" i="4" s="1"/>
  <c r="C10" i="4"/>
  <c r="D10" i="4" s="1"/>
  <c r="C9" i="4"/>
  <c r="D9" i="4" s="1"/>
  <c r="A29" i="4"/>
  <c r="A28" i="4"/>
  <c r="C6" i="4"/>
  <c r="D6" i="4" s="1"/>
  <c r="A27" i="4"/>
  <c r="C5" i="4"/>
  <c r="D5" i="4" s="1"/>
  <c r="C27" i="4" l="1"/>
  <c r="D27" i="4" s="1"/>
  <c r="C8" i="4"/>
  <c r="D8" i="4" s="1"/>
  <c r="C12" i="4"/>
  <c r="D12" i="4" s="1"/>
  <c r="C7" i="4"/>
  <c r="D7" i="4" s="1"/>
  <c r="A26" i="4"/>
  <c r="F26" i="4" s="1"/>
  <c r="A30" i="4"/>
  <c r="A34" i="4"/>
  <c r="A38" i="4"/>
  <c r="A32" i="4"/>
  <c r="A36" i="4"/>
  <c r="A40" i="4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26" i="2"/>
  <c r="C27" i="2"/>
  <c r="C26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5" i="2"/>
  <c r="C6" i="2"/>
  <c r="C7" i="2"/>
  <c r="C8" i="2"/>
  <c r="C9" i="2"/>
  <c r="C10" i="2"/>
  <c r="C11" i="2"/>
  <c r="C12" i="2"/>
  <c r="C13" i="2"/>
  <c r="C14" i="2"/>
  <c r="C5" i="2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26" i="3"/>
  <c r="C27" i="3"/>
  <c r="C26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5" i="3"/>
  <c r="C6" i="3"/>
  <c r="C7" i="3"/>
  <c r="C8" i="3"/>
  <c r="C9" i="3"/>
  <c r="C10" i="3"/>
  <c r="C11" i="3"/>
  <c r="C12" i="3"/>
  <c r="C13" i="3"/>
  <c r="C14" i="3"/>
  <c r="C5" i="3"/>
  <c r="D5" i="3" s="1"/>
  <c r="G26" i="4" l="1"/>
  <c r="C26" i="4"/>
  <c r="D26" i="4" s="1"/>
  <c r="H5" i="1"/>
  <c r="H6" i="1"/>
  <c r="H7" i="1"/>
  <c r="H8" i="1"/>
  <c r="H9" i="1"/>
  <c r="H10" i="1"/>
  <c r="H11" i="1"/>
  <c r="H12" i="1"/>
  <c r="H4" i="1"/>
  <c r="G13" i="1"/>
  <c r="G4" i="1"/>
  <c r="G12" i="1"/>
  <c r="G5" i="1"/>
  <c r="G6" i="1"/>
  <c r="G7" i="1"/>
  <c r="G8" i="1"/>
  <c r="G9" i="1"/>
  <c r="G10" i="1"/>
  <c r="G11" i="1"/>
  <c r="A33" i="3"/>
  <c r="A29" i="3"/>
  <c r="A20" i="3"/>
  <c r="G20" i="3" s="1"/>
  <c r="A19" i="3"/>
  <c r="G19" i="3" s="1"/>
  <c r="G18" i="3"/>
  <c r="A18" i="3"/>
  <c r="A39" i="3" s="1"/>
  <c r="G39" i="3" s="1"/>
  <c r="A17" i="3"/>
  <c r="A16" i="3"/>
  <c r="G16" i="3" s="1"/>
  <c r="A15" i="3"/>
  <c r="G15" i="3" s="1"/>
  <c r="G14" i="3"/>
  <c r="A14" i="3"/>
  <c r="A35" i="3" s="1"/>
  <c r="G35" i="3" s="1"/>
  <c r="A13" i="3"/>
  <c r="G13" i="3" s="1"/>
  <c r="G12" i="3"/>
  <c r="D12" i="3"/>
  <c r="A12" i="3"/>
  <c r="G11" i="3"/>
  <c r="A11" i="3"/>
  <c r="D11" i="3" s="1"/>
  <c r="G10" i="3"/>
  <c r="A10" i="3"/>
  <c r="A31" i="3" s="1"/>
  <c r="G31" i="3" s="1"/>
  <c r="A9" i="3"/>
  <c r="G9" i="3" s="1"/>
  <c r="G8" i="3"/>
  <c r="D8" i="3"/>
  <c r="A8" i="3"/>
  <c r="G7" i="3"/>
  <c r="A7" i="3"/>
  <c r="D7" i="3" s="1"/>
  <c r="G6" i="3"/>
  <c r="A6" i="3"/>
  <c r="D6" i="3" s="1"/>
  <c r="A5" i="3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26" i="2"/>
  <c r="D27" i="2"/>
  <c r="D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26" i="2"/>
  <c r="A6" i="2"/>
  <c r="A7" i="2"/>
  <c r="A8" i="2"/>
  <c r="G8" i="2" s="1"/>
  <c r="A9" i="2"/>
  <c r="D9" i="2" s="1"/>
  <c r="A10" i="2"/>
  <c r="G10" i="2" s="1"/>
  <c r="A11" i="2"/>
  <c r="A12" i="2"/>
  <c r="A13" i="2"/>
  <c r="A14" i="2"/>
  <c r="A15" i="2"/>
  <c r="A16" i="2"/>
  <c r="G16" i="2" s="1"/>
  <c r="A17" i="2"/>
  <c r="G17" i="2" s="1"/>
  <c r="A18" i="2"/>
  <c r="G18" i="2" s="1"/>
  <c r="A19" i="2"/>
  <c r="A20" i="2"/>
  <c r="A5" i="2"/>
  <c r="G5" i="2" s="1"/>
  <c r="G12" i="2"/>
  <c r="D13" i="2"/>
  <c r="G20" i="2"/>
  <c r="G6" i="2"/>
  <c r="G7" i="2"/>
  <c r="G11" i="2"/>
  <c r="G14" i="2"/>
  <c r="G15" i="2"/>
  <c r="G19" i="2"/>
  <c r="G14" i="1"/>
  <c r="D12" i="2"/>
  <c r="D6" i="2"/>
  <c r="D7" i="2"/>
  <c r="D10" i="2"/>
  <c r="D11" i="2"/>
  <c r="D14" i="2"/>
  <c r="G29" i="3" l="1"/>
  <c r="G33" i="3"/>
  <c r="G17" i="3"/>
  <c r="G5" i="3"/>
  <c r="A30" i="3"/>
  <c r="G30" i="3" s="1"/>
  <c r="A27" i="3"/>
  <c r="A37" i="3"/>
  <c r="G37" i="3" s="1"/>
  <c r="A41" i="3"/>
  <c r="G41" i="3" s="1"/>
  <c r="A26" i="3"/>
  <c r="A38" i="3"/>
  <c r="G38" i="3" s="1"/>
  <c r="D9" i="3"/>
  <c r="D14" i="3"/>
  <c r="A28" i="3"/>
  <c r="G28" i="3" s="1"/>
  <c r="A32" i="3"/>
  <c r="G32" i="3" s="1"/>
  <c r="A36" i="3"/>
  <c r="G36" i="3" s="1"/>
  <c r="A40" i="3"/>
  <c r="G40" i="3" s="1"/>
  <c r="A34" i="3"/>
  <c r="G34" i="3" s="1"/>
  <c r="D13" i="3"/>
  <c r="D10" i="3"/>
  <c r="D8" i="2"/>
  <c r="D5" i="2"/>
  <c r="G13" i="2"/>
  <c r="G9" i="2"/>
  <c r="D27" i="3" l="1"/>
  <c r="G27" i="3"/>
  <c r="G26" i="3"/>
  <c r="D26" i="3"/>
  <c r="H30" i="1" l="1"/>
  <c r="H31" i="1"/>
  <c r="H32" i="1"/>
  <c r="H33" i="1"/>
  <c r="H34" i="1"/>
  <c r="H35" i="1"/>
  <c r="H36" i="1"/>
  <c r="H37" i="1"/>
  <c r="H38" i="1"/>
  <c r="H39" i="1"/>
  <c r="H40" i="1"/>
  <c r="H41" i="1"/>
  <c r="H29" i="1"/>
  <c r="G30" i="1"/>
  <c r="G31" i="1"/>
  <c r="G32" i="1"/>
  <c r="G33" i="1"/>
  <c r="G34" i="1"/>
  <c r="G35" i="1"/>
  <c r="G36" i="1"/>
  <c r="G37" i="1"/>
  <c r="G38" i="1"/>
  <c r="G39" i="1"/>
  <c r="G40" i="1"/>
  <c r="G41" i="1"/>
  <c r="G29" i="1"/>
  <c r="F26" i="1"/>
  <c r="F27" i="1"/>
  <c r="F28" i="1"/>
  <c r="H13" i="1"/>
  <c r="F25" i="1"/>
  <c r="E26" i="1"/>
  <c r="E27" i="1"/>
  <c r="E28" i="1"/>
  <c r="E25" i="1"/>
  <c r="A41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25" i="1"/>
  <c r="E4" i="1"/>
  <c r="F4" i="1" s="1"/>
  <c r="G20" i="1"/>
  <c r="H20" i="1" s="1"/>
  <c r="G19" i="1"/>
  <c r="H19" i="1" s="1"/>
  <c r="G18" i="1"/>
  <c r="G17" i="1"/>
  <c r="G16" i="1"/>
  <c r="G15" i="1"/>
  <c r="H15" i="1" s="1"/>
  <c r="H14" i="1"/>
  <c r="E12" i="1"/>
  <c r="E11" i="1"/>
  <c r="E10" i="1"/>
  <c r="E9" i="1"/>
  <c r="E8" i="1"/>
  <c r="E7" i="1"/>
  <c r="E6" i="1"/>
  <c r="F6" i="1" s="1"/>
  <c r="E5" i="1"/>
  <c r="F5" i="1" s="1"/>
  <c r="H17" i="1" l="1"/>
  <c r="F8" i="1"/>
  <c r="H16" i="1"/>
  <c r="F7" i="1"/>
  <c r="F10" i="1" l="1"/>
  <c r="F9" i="1"/>
  <c r="H18" i="1"/>
  <c r="F12" i="1" l="1"/>
  <c r="F11" i="1"/>
</calcChain>
</file>

<file path=xl/sharedStrings.xml><?xml version="1.0" encoding="utf-8"?>
<sst xmlns="http://schemas.openxmlformats.org/spreadsheetml/2006/main" count="49" uniqueCount="19">
  <si>
    <t xml:space="preserve">Activity Coefficient </t>
  </si>
  <si>
    <t xml:space="preserve">Concentration </t>
  </si>
  <si>
    <t>ionic strength</t>
  </si>
  <si>
    <t>A</t>
  </si>
  <si>
    <t>B</t>
  </si>
  <si>
    <t>ai</t>
  </si>
  <si>
    <t xml:space="preserve">5*concentration </t>
  </si>
  <si>
    <t xml:space="preserve">calculation  for K+ ions </t>
  </si>
  <si>
    <t>for KCl from paper</t>
  </si>
  <si>
    <t>A= 0,509</t>
  </si>
  <si>
    <t>B=3,281</t>
  </si>
  <si>
    <t>ai= 0,8</t>
  </si>
  <si>
    <t xml:space="preserve">concentration </t>
  </si>
  <si>
    <t xml:space="preserve">ionic strength </t>
  </si>
  <si>
    <t xml:space="preserve">5*ionic strength </t>
  </si>
  <si>
    <t>activity coefficient extended debye huckel formula</t>
  </si>
  <si>
    <t>Debye huckel formula</t>
  </si>
  <si>
    <t>both formula according to the range it is effective</t>
  </si>
  <si>
    <t>ai= 0,6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</si>
</sst>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5"/>
      <color rgb="FF333333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B5A29-954E-CA4E-AD34-3FC3B5BD7CD3}">
  <dimension ref="A1:K46"/>
  <sheetViews>
    <sheetView workbookViewId="0">
      <selection sqref="A1:XFD1048576"/>
    </sheetView>
  </sheetViews>
  <sheetFormatPr baseColWidth="10" defaultRowHeight="16" x14ac:dyDescent="0.2"/>
  <cols>
    <col min="1" max="1" width="11.6640625" customWidth="1"/>
    <col min="3" max="3" width="12.83203125" customWidth="1"/>
    <col min="5" max="5" width="10.83203125" customWidth="1"/>
    <col min="6" max="6" width="21.6640625" customWidth="1"/>
    <col min="8" max="8" width="38.33203125" customWidth="1"/>
    <col min="9" max="9" width="24.6640625" customWidth="1"/>
    <col min="11" max="11" width="16.83203125" customWidth="1"/>
  </cols>
  <sheetData>
    <row r="1" spans="1:11" x14ac:dyDescent="0.2">
      <c r="C1" t="s">
        <v>0</v>
      </c>
      <c r="F1" t="s">
        <v>3</v>
      </c>
      <c r="G1" t="s">
        <v>4</v>
      </c>
      <c r="H1" t="s">
        <v>5</v>
      </c>
    </row>
    <row r="2" spans="1:11" ht="19" x14ac:dyDescent="0.2">
      <c r="F2" s="2">
        <v>0.50849999999999995</v>
      </c>
      <c r="G2">
        <v>3.2810000000000001</v>
      </c>
      <c r="H2">
        <v>0.3</v>
      </c>
      <c r="K2" t="s">
        <v>8</v>
      </c>
    </row>
    <row r="3" spans="1:11" x14ac:dyDescent="0.2">
      <c r="A3" t="s">
        <v>1</v>
      </c>
      <c r="C3" t="s">
        <v>2</v>
      </c>
      <c r="F3" t="s">
        <v>16</v>
      </c>
      <c r="H3" t="s">
        <v>15</v>
      </c>
      <c r="I3" t="s">
        <v>7</v>
      </c>
    </row>
    <row r="4" spans="1:11" x14ac:dyDescent="0.2">
      <c r="A4" s="1">
        <v>2.9999999999999997E-4</v>
      </c>
      <c r="C4" s="1">
        <v>2.9999999999999997E-4</v>
      </c>
      <c r="E4" s="1">
        <f>-F2*SQRT(A4)</f>
        <v>-8.8074783564877409E-3</v>
      </c>
      <c r="F4">
        <f>EXP(E4)</f>
        <v>0.99123119386281999</v>
      </c>
      <c r="G4" s="1">
        <f>-0.509*(SQRT(A4)/(1+3.281*0.3*SQRT(A4)))</f>
        <v>-8.6683554922634114E-3</v>
      </c>
      <c r="H4">
        <f>EXP(G4)</f>
        <v>0.99136910637878839</v>
      </c>
      <c r="I4">
        <v>0.99123119386281999</v>
      </c>
      <c r="K4">
        <v>0.96519999999999995</v>
      </c>
    </row>
    <row r="5" spans="1:11" x14ac:dyDescent="0.2">
      <c r="A5" s="1">
        <v>5.0000000000000001E-4</v>
      </c>
      <c r="C5" s="1">
        <v>5.0000000000000001E-4</v>
      </c>
      <c r="E5" s="1">
        <f>-F2*SQRT(A5)</f>
        <v>-1.137040566558643E-2</v>
      </c>
      <c r="F5">
        <f t="shared" ref="F5:F12" si="0">EXP(E5)</f>
        <v>0.98869399308583905</v>
      </c>
      <c r="G5" s="1">
        <f t="shared" ref="G5:G11" si="1">-0.509*(SQRT(A5)/(1+3.281*0.3*SQRT(A5)))</f>
        <v>-1.1136476423520877E-2</v>
      </c>
      <c r="H5">
        <f t="shared" ref="H5:H12" si="2">EXP(G5)</f>
        <v>0.98892530457648231</v>
      </c>
      <c r="I5">
        <v>0.98869399308583905</v>
      </c>
      <c r="K5">
        <v>0.96519999999999995</v>
      </c>
    </row>
    <row r="6" spans="1:11" x14ac:dyDescent="0.2">
      <c r="A6" s="1">
        <v>5.9999999999999995E-4</v>
      </c>
      <c r="C6" s="1">
        <v>5.9999999999999995E-4</v>
      </c>
      <c r="E6" s="1">
        <f>-F2*SQRT(A6)</f>
        <v>-1.2455655342052459E-2</v>
      </c>
      <c r="F6">
        <f t="shared" si="0"/>
        <v>0.98762159526466575</v>
      </c>
      <c r="G6" s="1">
        <f t="shared" si="1"/>
        <v>-1.2174374630843799E-2</v>
      </c>
      <c r="H6">
        <f t="shared" si="2"/>
        <v>0.98789943324278706</v>
      </c>
      <c r="I6">
        <v>0.98762159526466575</v>
      </c>
      <c r="K6">
        <v>0.96519999999999995</v>
      </c>
    </row>
    <row r="7" spans="1:11" x14ac:dyDescent="0.2">
      <c r="A7" s="1">
        <v>1E-3</v>
      </c>
      <c r="C7" s="1">
        <v>1E-3</v>
      </c>
      <c r="E7" s="1">
        <f>-F2*SQRT(A7)</f>
        <v>-1.6080181901956207E-2</v>
      </c>
      <c r="F7">
        <f t="shared" si="0"/>
        <v>0.98404841401845633</v>
      </c>
      <c r="G7" s="1">
        <f t="shared" si="1"/>
        <v>-1.5610108388978233E-2</v>
      </c>
      <c r="H7">
        <f t="shared" si="2"/>
        <v>0.98451109785256219</v>
      </c>
      <c r="I7">
        <v>0.98404841401845633</v>
      </c>
      <c r="K7">
        <v>0.96519999999999995</v>
      </c>
    </row>
    <row r="8" spans="1:11" x14ac:dyDescent="0.2">
      <c r="A8">
        <v>1.25E-3</v>
      </c>
      <c r="C8">
        <v>1.25E-3</v>
      </c>
      <c r="E8" s="1">
        <f>-F2*SQRT(A8)</f>
        <v>-1.7978189911667969E-2</v>
      </c>
      <c r="F8">
        <f t="shared" si="0"/>
        <v>0.98218245361077161</v>
      </c>
      <c r="G8" s="1">
        <f t="shared" si="1"/>
        <v>-1.7390667815537435E-2</v>
      </c>
      <c r="H8">
        <f t="shared" si="2"/>
        <v>0.98275967705385925</v>
      </c>
      <c r="I8">
        <v>0.98218245361077161</v>
      </c>
      <c r="K8">
        <v>0.95199999999999996</v>
      </c>
    </row>
    <row r="9" spans="1:11" x14ac:dyDescent="0.2">
      <c r="A9">
        <v>2.5000000000000001E-3</v>
      </c>
      <c r="C9">
        <v>2.5000000000000001E-3</v>
      </c>
      <c r="E9" s="1">
        <f>-F2*SQRT(A9)</f>
        <v>-2.5425E-2</v>
      </c>
      <c r="F9">
        <f t="shared" si="0"/>
        <v>0.97489549338591996</v>
      </c>
      <c r="G9" s="1">
        <f t="shared" si="1"/>
        <v>-2.425622965741054E-2</v>
      </c>
      <c r="H9">
        <f t="shared" si="2"/>
        <v>0.97603558845058014</v>
      </c>
      <c r="I9">
        <v>0.97489549338591996</v>
      </c>
      <c r="K9">
        <v>0.95199999999999996</v>
      </c>
    </row>
    <row r="10" spans="1:11" x14ac:dyDescent="0.2">
      <c r="A10">
        <v>3.7499999999999999E-3</v>
      </c>
      <c r="C10">
        <v>3.7499999999999999E-3</v>
      </c>
      <c r="E10" s="1">
        <f>-F2*SQRT(A10)</f>
        <v>-3.1139138355131147E-2</v>
      </c>
      <c r="F10">
        <f t="shared" si="0"/>
        <v>0.96934069122328548</v>
      </c>
      <c r="G10" s="1">
        <f t="shared" si="1"/>
        <v>-2.9397781617668685E-2</v>
      </c>
      <c r="H10">
        <f t="shared" si="2"/>
        <v>0.97103012969746816</v>
      </c>
      <c r="I10">
        <v>0.96934069122328548</v>
      </c>
      <c r="K10">
        <v>0.95199999999999996</v>
      </c>
    </row>
    <row r="11" spans="1:11" x14ac:dyDescent="0.2">
      <c r="A11">
        <v>4.3800000000000002E-3</v>
      </c>
      <c r="C11">
        <v>4.3800000000000002E-3</v>
      </c>
      <c r="E11" s="1">
        <f>-F2*SQRT(A11)</f>
        <v>-3.3653327547212918E-2</v>
      </c>
      <c r="F11">
        <f t="shared" si="0"/>
        <v>0.96690664644067237</v>
      </c>
      <c r="G11" s="1">
        <f t="shared" si="1"/>
        <v>-3.1626207543374876E-2</v>
      </c>
      <c r="H11">
        <f t="shared" si="2"/>
        <v>0.96886867020245915</v>
      </c>
      <c r="I11">
        <v>0.96690664644067237</v>
      </c>
      <c r="K11">
        <v>0.9274</v>
      </c>
    </row>
    <row r="12" spans="1:11" x14ac:dyDescent="0.2">
      <c r="A12">
        <v>5.0000000000000001E-3</v>
      </c>
      <c r="C12">
        <v>5.0000000000000001E-3</v>
      </c>
      <c r="E12" s="1">
        <f>-F2*SQRT(A12)</f>
        <v>-3.5956379823335938E-2</v>
      </c>
      <c r="F12">
        <f t="shared" si="0"/>
        <v>0.96468237218087549</v>
      </c>
      <c r="G12" s="1">
        <f>-0.509*(SQRT(A12)/(1+3.281*0.3*SQRT(A12)))</f>
        <v>-3.3649698624404333E-2</v>
      </c>
      <c r="H12">
        <f t="shared" si="2"/>
        <v>0.96691015527662205</v>
      </c>
      <c r="I12">
        <v>0.96468237218087549</v>
      </c>
      <c r="K12">
        <v>0.9274</v>
      </c>
    </row>
    <row r="13" spans="1:11" x14ac:dyDescent="0.2">
      <c r="A13">
        <v>7.4999999999999997E-3</v>
      </c>
      <c r="C13">
        <v>7.4999999999999997E-3</v>
      </c>
      <c r="G13">
        <f>-F2*(SQRT(A13)/(1+G2*H2*SQRT(A13)))</f>
        <v>-4.0578374273575156E-2</v>
      </c>
      <c r="H13">
        <f>EXP(G13)</f>
        <v>0.96023390392752217</v>
      </c>
      <c r="I13">
        <v>0.96023390392752217</v>
      </c>
      <c r="K13">
        <v>0.9274</v>
      </c>
    </row>
    <row r="14" spans="1:11" x14ac:dyDescent="0.2">
      <c r="A14">
        <v>0.01</v>
      </c>
      <c r="C14">
        <v>0.01</v>
      </c>
      <c r="G14">
        <f>-F2*(SQRT(A14)/(1+G2*H2*SQRT(A14)))</f>
        <v>-4.6293345957411941E-2</v>
      </c>
      <c r="H14">
        <f t="shared" ref="H14:H20" si="3">EXP(G14)</f>
        <v>0.95476184557949373</v>
      </c>
      <c r="I14">
        <v>0.95476184557949373</v>
      </c>
      <c r="K14">
        <v>0.9022</v>
      </c>
    </row>
    <row r="15" spans="1:11" x14ac:dyDescent="0.2">
      <c r="A15">
        <v>1.7500000000000002E-2</v>
      </c>
      <c r="C15">
        <v>1.7500000000000002E-2</v>
      </c>
      <c r="G15">
        <f>-F2*(SQRT(A15)/(1+G2*H2*SQRT(A15)))</f>
        <v>-5.9518309297251298E-2</v>
      </c>
      <c r="H15">
        <f t="shared" si="3"/>
        <v>0.94221828207869684</v>
      </c>
      <c r="I15">
        <v>0.94221828207869684</v>
      </c>
      <c r="K15">
        <v>0.9022</v>
      </c>
    </row>
    <row r="16" spans="1:11" x14ac:dyDescent="0.2">
      <c r="A16">
        <v>2.5000000000000001E-2</v>
      </c>
      <c r="C16">
        <v>2.5000000000000001E-2</v>
      </c>
      <c r="G16">
        <f>-F2*(SQRT(A16)/(1+G2*H2*SQRT(A16)))</f>
        <v>-6.9573138024104531E-2</v>
      </c>
      <c r="H16">
        <f t="shared" si="3"/>
        <v>0.93279190833258752</v>
      </c>
      <c r="I16">
        <v>0.93279190833258752</v>
      </c>
      <c r="K16">
        <v>0.87060000000000004</v>
      </c>
    </row>
    <row r="17" spans="1:11" x14ac:dyDescent="0.2">
      <c r="A17">
        <v>0.05</v>
      </c>
      <c r="C17">
        <v>0.05</v>
      </c>
      <c r="G17">
        <f>-F2*(SQRT(A17)/(1+G2*H2*SQRT(A17)))</f>
        <v>-9.319270017896493E-2</v>
      </c>
      <c r="H17">
        <f t="shared" si="3"/>
        <v>0.9110179300623128</v>
      </c>
      <c r="I17">
        <v>0.9110179300623128</v>
      </c>
      <c r="K17">
        <v>0.81820000000000004</v>
      </c>
    </row>
    <row r="18" spans="1:11" x14ac:dyDescent="0.2">
      <c r="A18">
        <v>0.1</v>
      </c>
      <c r="C18">
        <v>0.1</v>
      </c>
      <c r="G18">
        <f>-F2*(SQRT(A18)/(1+G2*H2*SQRT(A18)))</f>
        <v>-0.12263124959279104</v>
      </c>
      <c r="H18">
        <f t="shared" si="3"/>
        <v>0.88458979527356008</v>
      </c>
      <c r="I18">
        <v>0.88458979527356008</v>
      </c>
      <c r="K18">
        <v>0.77070000000000005</v>
      </c>
    </row>
    <row r="19" spans="1:11" x14ac:dyDescent="0.2">
      <c r="A19">
        <v>0.125</v>
      </c>
      <c r="C19">
        <v>0.125</v>
      </c>
      <c r="G19">
        <f>-F2*(SQRT(A19)/(1+G2*H2*SQRT(A19)))</f>
        <v>-0.13336910388882087</v>
      </c>
      <c r="H19">
        <f t="shared" si="3"/>
        <v>0.87514201416707715</v>
      </c>
      <c r="I19">
        <v>0.87514201416707715</v>
      </c>
      <c r="K19">
        <v>0.77070000000000005</v>
      </c>
    </row>
    <row r="20" spans="1:11" x14ac:dyDescent="0.2">
      <c r="A20">
        <v>0.15</v>
      </c>
      <c r="C20">
        <v>0.15</v>
      </c>
      <c r="G20">
        <f>-F2*(SQRT(A20)/(1+G2*H2*SQRT(A20)))</f>
        <v>-0.14258519559660765</v>
      </c>
      <c r="H20">
        <f t="shared" si="3"/>
        <v>0.86711367687825613</v>
      </c>
      <c r="I20">
        <v>0.86711367687825613</v>
      </c>
      <c r="K20">
        <v>0.77070000000000005</v>
      </c>
    </row>
    <row r="24" spans="1:11" x14ac:dyDescent="0.2">
      <c r="A24" t="s">
        <v>6</v>
      </c>
    </row>
    <row r="25" spans="1:11" x14ac:dyDescent="0.2">
      <c r="A25" s="1">
        <f>A4*5</f>
        <v>1.4999999999999998E-3</v>
      </c>
      <c r="E25" s="1">
        <f>-0.508*SQRT(A25)</f>
        <v>-1.9674755398733677E-2</v>
      </c>
      <c r="F25">
        <f>EXP(E25)</f>
        <v>0.98051752948373094</v>
      </c>
      <c r="I25">
        <v>0.98051752948373094</v>
      </c>
      <c r="K25">
        <v>0.95199999999999996</v>
      </c>
    </row>
    <row r="26" spans="1:11" x14ac:dyDescent="0.2">
      <c r="A26" s="1">
        <f>A5*5</f>
        <v>2.5000000000000001E-3</v>
      </c>
      <c r="E26" s="1">
        <f t="shared" ref="E26:E28" si="4">-0.508*SQRT(A26)</f>
        <v>-2.5400000000000002E-2</v>
      </c>
      <c r="F26">
        <f t="shared" ref="F26:F28" si="5">EXP(E26)</f>
        <v>0.97491986607791203</v>
      </c>
      <c r="I26">
        <v>0.97491986607791203</v>
      </c>
      <c r="K26">
        <v>0.95199999999999996</v>
      </c>
    </row>
    <row r="27" spans="1:11" x14ac:dyDescent="0.2">
      <c r="A27" s="1">
        <f t="shared" ref="A27:A40" si="6">A6*5</f>
        <v>2.9999999999999996E-3</v>
      </c>
      <c r="E27" s="1">
        <f t="shared" si="4"/>
        <v>-2.7824305921262435E-2</v>
      </c>
      <c r="F27">
        <f t="shared" si="5"/>
        <v>0.97255922468844724</v>
      </c>
      <c r="I27">
        <v>0.97255922468844724</v>
      </c>
      <c r="K27">
        <v>0.95199999999999996</v>
      </c>
    </row>
    <row r="28" spans="1:11" x14ac:dyDescent="0.2">
      <c r="A28" s="1">
        <f t="shared" si="6"/>
        <v>5.0000000000000001E-3</v>
      </c>
      <c r="E28" s="1">
        <f t="shared" si="4"/>
        <v>-3.5921024484276615E-2</v>
      </c>
      <c r="F28">
        <f t="shared" si="5"/>
        <v>0.96471647945616212</v>
      </c>
      <c r="I28">
        <v>0.96471647945616212</v>
      </c>
      <c r="K28">
        <v>0.9274</v>
      </c>
    </row>
    <row r="29" spans="1:11" x14ac:dyDescent="0.2">
      <c r="A29" s="1">
        <f t="shared" si="6"/>
        <v>6.2500000000000003E-3</v>
      </c>
      <c r="G29" s="1">
        <f>-0.509*(SQRT(A29)/(1+3.281*0.3*SQRT(A29)))</f>
        <v>-3.7334751619779165E-2</v>
      </c>
      <c r="H29">
        <f>EXP(G29)</f>
        <v>0.96335359718990032</v>
      </c>
      <c r="I29">
        <v>0.96335359718990032</v>
      </c>
      <c r="K29">
        <v>0.9274</v>
      </c>
    </row>
    <row r="30" spans="1:11" x14ac:dyDescent="0.2">
      <c r="A30" s="1">
        <f t="shared" si="6"/>
        <v>1.2500000000000001E-2</v>
      </c>
      <c r="G30" s="1">
        <f t="shared" ref="G30:G41" si="7">-0.509*(SQRT(A30)/(1+3.281*0.3*SQRT(A30)))</f>
        <v>-5.1266184564507336E-2</v>
      </c>
      <c r="H30">
        <f t="shared" ref="H30:H41" si="8">EXP(G30)</f>
        <v>0.95002575468099193</v>
      </c>
      <c r="I30">
        <v>0.95002575468099193</v>
      </c>
      <c r="K30">
        <v>0.9022</v>
      </c>
    </row>
    <row r="31" spans="1:11" x14ac:dyDescent="0.2">
      <c r="A31" s="1">
        <f t="shared" si="6"/>
        <v>1.8749999999999999E-2</v>
      </c>
      <c r="G31" s="1">
        <f t="shared" si="7"/>
        <v>-6.1419521463546831E-2</v>
      </c>
      <c r="H31">
        <f t="shared" si="8"/>
        <v>0.94042862701356944</v>
      </c>
      <c r="I31">
        <v>0.94042862701356944</v>
      </c>
      <c r="K31">
        <v>0.9022</v>
      </c>
    </row>
    <row r="32" spans="1:11" x14ac:dyDescent="0.2">
      <c r="A32" s="1">
        <f t="shared" si="6"/>
        <v>2.1900000000000003E-2</v>
      </c>
      <c r="G32" s="1">
        <f t="shared" si="7"/>
        <v>-6.5748055808332678E-2</v>
      </c>
      <c r="H32">
        <f t="shared" si="8"/>
        <v>0.9363667467388761</v>
      </c>
      <c r="I32">
        <v>0.9363667467388761</v>
      </c>
      <c r="K32">
        <v>0.87060000000000004</v>
      </c>
    </row>
    <row r="33" spans="1:11" x14ac:dyDescent="0.2">
      <c r="A33" s="1">
        <f t="shared" si="6"/>
        <v>2.5000000000000001E-2</v>
      </c>
      <c r="G33" s="1">
        <f t="shared" si="7"/>
        <v>-6.9641548189319974E-2</v>
      </c>
      <c r="H33">
        <f t="shared" si="8"/>
        <v>0.93272809806668711</v>
      </c>
      <c r="I33">
        <v>0.93272809806668711</v>
      </c>
      <c r="K33">
        <v>0.87060000000000004</v>
      </c>
    </row>
    <row r="34" spans="1:11" x14ac:dyDescent="0.2">
      <c r="A34" s="1">
        <f t="shared" si="6"/>
        <v>3.7499999999999999E-2</v>
      </c>
      <c r="G34" s="1">
        <f t="shared" si="7"/>
        <v>-8.2787410877666848E-2</v>
      </c>
      <c r="H34">
        <f t="shared" si="8"/>
        <v>0.92054682466146132</v>
      </c>
      <c r="I34">
        <v>0.92054682466146132</v>
      </c>
      <c r="K34">
        <v>0.87060000000000004</v>
      </c>
    </row>
    <row r="35" spans="1:11" x14ac:dyDescent="0.2">
      <c r="A35" s="1">
        <f t="shared" si="6"/>
        <v>0.05</v>
      </c>
      <c r="G35" s="1">
        <f t="shared" si="7"/>
        <v>-9.328433508572892E-2</v>
      </c>
      <c r="H35">
        <f t="shared" si="8"/>
        <v>0.91093445284400321</v>
      </c>
      <c r="I35">
        <v>0.91093445284400321</v>
      </c>
      <c r="K35">
        <v>0.81820000000000004</v>
      </c>
    </row>
    <row r="36" spans="1:11" x14ac:dyDescent="0.2">
      <c r="A36" s="1">
        <f t="shared" si="6"/>
        <v>8.7500000000000008E-2</v>
      </c>
      <c r="G36" s="1">
        <f t="shared" si="7"/>
        <v>-0.11661160974983037</v>
      </c>
      <c r="H36">
        <f t="shared" si="8"/>
        <v>0.88993076648344127</v>
      </c>
      <c r="I36">
        <v>0.88993076648344127</v>
      </c>
      <c r="K36">
        <v>0.81820000000000004</v>
      </c>
    </row>
    <row r="37" spans="1:11" x14ac:dyDescent="0.2">
      <c r="A37" s="1">
        <f t="shared" si="6"/>
        <v>0.125</v>
      </c>
      <c r="G37" s="1">
        <f t="shared" si="7"/>
        <v>-0.13350024361732513</v>
      </c>
      <c r="H37">
        <f t="shared" si="8"/>
        <v>0.87502725580579122</v>
      </c>
      <c r="I37">
        <v>0.87502725580579122</v>
      </c>
      <c r="K37">
        <v>0.77070000000000005</v>
      </c>
    </row>
    <row r="38" spans="1:11" x14ac:dyDescent="0.2">
      <c r="A38" s="1">
        <f t="shared" si="6"/>
        <v>0.25</v>
      </c>
      <c r="G38" s="1">
        <f t="shared" si="7"/>
        <v>-0.17055926012800321</v>
      </c>
      <c r="H38">
        <f t="shared" si="8"/>
        <v>0.84319312041578975</v>
      </c>
      <c r="I38">
        <v>0.84319312041578975</v>
      </c>
      <c r="K38">
        <v>0.72</v>
      </c>
    </row>
    <row r="39" spans="1:11" x14ac:dyDescent="0.2">
      <c r="A39" s="1">
        <f t="shared" si="6"/>
        <v>0.5</v>
      </c>
      <c r="G39" s="1">
        <f t="shared" si="7"/>
        <v>-0.21221476834026914</v>
      </c>
      <c r="H39">
        <f t="shared" si="8"/>
        <v>0.80879097621665785</v>
      </c>
      <c r="I39">
        <v>0.80879097621665785</v>
      </c>
      <c r="K39">
        <v>0.6552</v>
      </c>
    </row>
    <row r="40" spans="1:11" x14ac:dyDescent="0.2">
      <c r="A40" s="1">
        <f t="shared" si="6"/>
        <v>0.625</v>
      </c>
      <c r="G40" s="1">
        <f t="shared" si="7"/>
        <v>-0.22630157219640917</v>
      </c>
      <c r="H40">
        <f t="shared" si="8"/>
        <v>0.79747756833654471</v>
      </c>
      <c r="I40">
        <v>0.79747756833654471</v>
      </c>
      <c r="K40">
        <v>0.6552</v>
      </c>
    </row>
    <row r="41" spans="1:11" x14ac:dyDescent="0.2">
      <c r="A41" s="1">
        <f>A20*5</f>
        <v>0.75</v>
      </c>
      <c r="G41" s="1">
        <f t="shared" si="7"/>
        <v>-0.23796160443497408</v>
      </c>
      <c r="H41">
        <f t="shared" si="8"/>
        <v>0.78823295516244918</v>
      </c>
      <c r="I41">
        <v>0.78823295516244918</v>
      </c>
      <c r="K41">
        <v>0.61099999999999999</v>
      </c>
    </row>
    <row r="42" spans="1:11" x14ac:dyDescent="0.2">
      <c r="A42" s="1"/>
    </row>
    <row r="43" spans="1:11" x14ac:dyDescent="0.2">
      <c r="A43" s="1"/>
    </row>
    <row r="44" spans="1:11" x14ac:dyDescent="0.2">
      <c r="A44" s="1"/>
    </row>
    <row r="45" spans="1:11" x14ac:dyDescent="0.2">
      <c r="A45" s="1"/>
    </row>
    <row r="46" spans="1:11" x14ac:dyDescent="0.2">
      <c r="A46" s="1"/>
    </row>
  </sheetData>
  <pageMargins left="0.7" right="0.7" top="0.75" bottom="0.75" header="0.3" footer="0.3"/>
  <pageSetup paperSize="9" orientation="portrait" horizontalDpi="0" verticalDpi="0"/>
  <ignoredErrors>
    <ignoredError sqref="G4:G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AFF9E-2A6D-7740-95D0-850182D6A22F}">
  <dimension ref="A1:I41"/>
  <sheetViews>
    <sheetView workbookViewId="0">
      <selection activeCell="F5" sqref="F5"/>
    </sheetView>
  </sheetViews>
  <sheetFormatPr baseColWidth="10" defaultRowHeight="16" x14ac:dyDescent="0.2"/>
  <cols>
    <col min="1" max="1" width="15.6640625" customWidth="1"/>
    <col min="2" max="2" width="12.6640625" customWidth="1"/>
    <col min="6" max="6" width="12" customWidth="1"/>
    <col min="7" max="7" width="43.6640625" customWidth="1"/>
  </cols>
  <sheetData>
    <row r="1" spans="1:9" x14ac:dyDescent="0.2">
      <c r="G1" t="s">
        <v>9</v>
      </c>
      <c r="H1" t="s">
        <v>10</v>
      </c>
      <c r="I1" t="s">
        <v>11</v>
      </c>
    </row>
    <row r="3" spans="1:9" x14ac:dyDescent="0.2">
      <c r="D3" t="s">
        <v>16</v>
      </c>
      <c r="G3" t="s">
        <v>15</v>
      </c>
    </row>
    <row r="4" spans="1:9" x14ac:dyDescent="0.2">
      <c r="A4" t="s">
        <v>13</v>
      </c>
      <c r="B4" t="s">
        <v>12</v>
      </c>
      <c r="I4" t="s">
        <v>17</v>
      </c>
    </row>
    <row r="5" spans="1:9" x14ac:dyDescent="0.2">
      <c r="A5">
        <f>3*B5</f>
        <v>3.0000000000000003E-4</v>
      </c>
      <c r="B5">
        <v>1E-4</v>
      </c>
      <c r="C5">
        <f>-0.509*4*SQRT(A5)</f>
        <v>-3.5264554442102344E-2</v>
      </c>
      <c r="D5">
        <f>EXP(C5)</f>
        <v>0.96534999484330208</v>
      </c>
      <c r="F5">
        <f>-0.509*4*(SQRT(A5)/(1+3.281*0.8*SQRT(A5)))</f>
        <v>-3.373104437051281E-2</v>
      </c>
      <c r="G5">
        <f>EXP(F5)</f>
        <v>0.96683150444761978</v>
      </c>
      <c r="I5">
        <v>0.96534999484330208</v>
      </c>
    </row>
    <row r="6" spans="1:9" x14ac:dyDescent="0.2">
      <c r="A6">
        <f t="shared" ref="A6:A20" si="0">3*B6</f>
        <v>8.9999999999999998E-4</v>
      </c>
      <c r="B6">
        <v>2.9999999999999997E-4</v>
      </c>
      <c r="C6">
        <f t="shared" ref="C6:C14" si="1">-0.509*4*SQRT(A6)</f>
        <v>-6.1079999999999995E-2</v>
      </c>
      <c r="D6">
        <f t="shared" ref="D6:D14" si="2">EXP(C6)</f>
        <v>0.94074797692738177</v>
      </c>
      <c r="F6">
        <f t="shared" ref="F6:F20" si="3">-0.509*4*(SQRT(A6)/(1+3.281*0.8*SQRT(A6)))</f>
        <v>-5.6621404151494699E-2</v>
      </c>
      <c r="G6">
        <f t="shared" ref="G6:G20" si="4">EXP(F6)</f>
        <v>0.94495175646486107</v>
      </c>
      <c r="I6">
        <v>0.94074797692738177</v>
      </c>
    </row>
    <row r="7" spans="1:9" x14ac:dyDescent="0.2">
      <c r="A7">
        <f t="shared" si="0"/>
        <v>1.5E-3</v>
      </c>
      <c r="B7">
        <v>5.0000000000000001E-4</v>
      </c>
      <c r="C7">
        <f t="shared" si="1"/>
        <v>-7.8853940928783006E-2</v>
      </c>
      <c r="D7">
        <f t="shared" si="2"/>
        <v>0.92417489871508696</v>
      </c>
      <c r="F7">
        <f t="shared" si="3"/>
        <v>-7.1577509664800962E-2</v>
      </c>
      <c r="G7">
        <f t="shared" si="4"/>
        <v>0.93092411918197782</v>
      </c>
      <c r="I7">
        <v>0.92417489871508696</v>
      </c>
    </row>
    <row r="8" spans="1:9" x14ac:dyDescent="0.2">
      <c r="A8">
        <f t="shared" si="0"/>
        <v>1.8E-3</v>
      </c>
      <c r="B8">
        <v>5.9999999999999995E-4</v>
      </c>
      <c r="C8">
        <f t="shared" si="1"/>
        <v>-8.6380164389748645E-2</v>
      </c>
      <c r="D8">
        <f t="shared" si="2"/>
        <v>0.91724546086843672</v>
      </c>
      <c r="F8">
        <f t="shared" si="3"/>
        <v>-7.7724679369505723E-2</v>
      </c>
      <c r="G8">
        <f t="shared" si="4"/>
        <v>0.92521912339267975</v>
      </c>
      <c r="I8">
        <v>0.91724546086843672</v>
      </c>
    </row>
    <row r="9" spans="1:9" x14ac:dyDescent="0.2">
      <c r="A9">
        <f t="shared" si="0"/>
        <v>3.0000000000000001E-3</v>
      </c>
      <c r="B9">
        <v>1E-3</v>
      </c>
      <c r="C9">
        <f t="shared" si="1"/>
        <v>-0.11151631270805183</v>
      </c>
      <c r="D9">
        <f t="shared" si="2"/>
        <v>0.89447679994535845</v>
      </c>
      <c r="F9">
        <f t="shared" si="3"/>
        <v>-9.7499218862127868E-2</v>
      </c>
      <c r="G9">
        <f t="shared" si="4"/>
        <v>0.90710305012807135</v>
      </c>
      <c r="I9">
        <v>0.89447679994535845</v>
      </c>
    </row>
    <row r="10" spans="1:9" x14ac:dyDescent="0.2">
      <c r="A10">
        <f t="shared" si="0"/>
        <v>3.7499999999999999E-3</v>
      </c>
      <c r="B10">
        <v>1.25E-3</v>
      </c>
      <c r="C10">
        <f t="shared" si="1"/>
        <v>-0.12467902790766376</v>
      </c>
      <c r="D10">
        <f t="shared" si="2"/>
        <v>0.88278020492553855</v>
      </c>
      <c r="F10">
        <f t="shared" si="3"/>
        <v>-0.1074138131297511</v>
      </c>
      <c r="G10">
        <f t="shared" si="4"/>
        <v>0.89815392819114792</v>
      </c>
      <c r="I10">
        <v>0.88278020492553855</v>
      </c>
    </row>
    <row r="11" spans="1:9" x14ac:dyDescent="0.2">
      <c r="A11">
        <f t="shared" si="0"/>
        <v>7.4999999999999997E-3</v>
      </c>
      <c r="B11">
        <v>2.5000000000000001E-3</v>
      </c>
      <c r="C11">
        <f t="shared" si="1"/>
        <v>-0.17632277221051171</v>
      </c>
      <c r="D11">
        <f t="shared" si="2"/>
        <v>0.83834734443652514</v>
      </c>
      <c r="F11">
        <f t="shared" si="3"/>
        <v>-0.14366553483217157</v>
      </c>
      <c r="G11">
        <f t="shared" si="4"/>
        <v>0.86617740578769031</v>
      </c>
      <c r="I11">
        <v>0.83834734443652514</v>
      </c>
    </row>
    <row r="12" spans="1:9" x14ac:dyDescent="0.2">
      <c r="A12">
        <f t="shared" si="0"/>
        <v>1.125E-2</v>
      </c>
      <c r="B12">
        <v>3.7499999999999999E-3</v>
      </c>
      <c r="C12">
        <f t="shared" si="1"/>
        <v>-0.21595041097437162</v>
      </c>
      <c r="D12">
        <f t="shared" si="2"/>
        <v>0.8057752584927107</v>
      </c>
      <c r="F12">
        <f t="shared" si="3"/>
        <v>-0.16892213649661536</v>
      </c>
      <c r="G12">
        <f t="shared" si="4"/>
        <v>0.84457466236797063</v>
      </c>
      <c r="I12">
        <v>0.8057752584927107</v>
      </c>
    </row>
    <row r="13" spans="1:9" x14ac:dyDescent="0.2">
      <c r="A13">
        <f t="shared" si="0"/>
        <v>1.3125000000000001E-2</v>
      </c>
      <c r="B13">
        <v>4.3750000000000004E-3</v>
      </c>
      <c r="C13">
        <f t="shared" si="1"/>
        <v>-0.23325310287325229</v>
      </c>
      <c r="D13">
        <f t="shared" si="2"/>
        <v>0.79195310254975793</v>
      </c>
      <c r="F13">
        <f t="shared" si="3"/>
        <v>-0.17932771399082775</v>
      </c>
      <c r="G13">
        <f t="shared" si="4"/>
        <v>0.8358319406884922</v>
      </c>
      <c r="I13">
        <v>0.79195310254975793</v>
      </c>
    </row>
    <row r="14" spans="1:9" x14ac:dyDescent="0.2">
      <c r="A14">
        <f t="shared" si="0"/>
        <v>1.4999999999999999E-2</v>
      </c>
      <c r="B14">
        <v>5.0000000000000001E-3</v>
      </c>
      <c r="C14">
        <f t="shared" si="1"/>
        <v>-0.24935805581532752</v>
      </c>
      <c r="D14">
        <f t="shared" si="2"/>
        <v>0.7793008902083759</v>
      </c>
      <c r="F14">
        <f t="shared" si="3"/>
        <v>-0.1886973300430122</v>
      </c>
      <c r="G14">
        <f t="shared" si="4"/>
        <v>0.82803709072132525</v>
      </c>
      <c r="I14">
        <v>0.7793008902083759</v>
      </c>
    </row>
    <row r="15" spans="1:9" x14ac:dyDescent="0.2">
      <c r="A15">
        <f t="shared" si="0"/>
        <v>2.2499999999999999E-2</v>
      </c>
      <c r="B15">
        <v>7.4999999999999997E-3</v>
      </c>
      <c r="F15">
        <f t="shared" si="3"/>
        <v>-0.21912579284217776</v>
      </c>
      <c r="G15">
        <f t="shared" si="4"/>
        <v>0.80322067238706718</v>
      </c>
      <c r="I15">
        <v>0.80322067238706718</v>
      </c>
    </row>
    <row r="16" spans="1:9" x14ac:dyDescent="0.2">
      <c r="A16">
        <f t="shared" si="0"/>
        <v>0.03</v>
      </c>
      <c r="B16">
        <v>0.01</v>
      </c>
      <c r="F16">
        <f t="shared" si="3"/>
        <v>-0.24242993789263989</v>
      </c>
      <c r="G16">
        <f t="shared" si="4"/>
        <v>0.78471872470033088</v>
      </c>
      <c r="I16">
        <v>0.78471872470033088</v>
      </c>
    </row>
    <row r="17" spans="1:9" x14ac:dyDescent="0.2">
      <c r="A17">
        <f t="shared" si="0"/>
        <v>5.2500000000000005E-2</v>
      </c>
      <c r="B17">
        <v>1.7500000000000002E-2</v>
      </c>
      <c r="F17">
        <f t="shared" si="3"/>
        <v>-0.29130834599629002</v>
      </c>
      <c r="G17">
        <f t="shared" si="4"/>
        <v>0.7472852200838267</v>
      </c>
      <c r="I17">
        <v>0.7472852200838267</v>
      </c>
    </row>
    <row r="18" spans="1:9" x14ac:dyDescent="0.2">
      <c r="A18">
        <f t="shared" si="0"/>
        <v>7.5000000000000011E-2</v>
      </c>
      <c r="B18">
        <v>2.5000000000000001E-2</v>
      </c>
      <c r="F18">
        <f t="shared" si="3"/>
        <v>-0.32439578768280203</v>
      </c>
      <c r="G18">
        <f t="shared" si="4"/>
        <v>0.72296404548266424</v>
      </c>
      <c r="I18">
        <v>0.72296404548266424</v>
      </c>
    </row>
    <row r="19" spans="1:9" x14ac:dyDescent="0.2">
      <c r="A19">
        <f t="shared" si="0"/>
        <v>0.15000000000000002</v>
      </c>
      <c r="B19" s="3">
        <v>0.05</v>
      </c>
      <c r="F19">
        <f t="shared" si="3"/>
        <v>-0.39102795217771757</v>
      </c>
      <c r="G19">
        <f t="shared" si="4"/>
        <v>0.67636125000519653</v>
      </c>
      <c r="I19">
        <v>0.67636125000519653</v>
      </c>
    </row>
    <row r="20" spans="1:9" x14ac:dyDescent="0.2">
      <c r="A20">
        <f t="shared" si="0"/>
        <v>0.30000000000000004</v>
      </c>
      <c r="B20">
        <v>0.1</v>
      </c>
      <c r="F20">
        <f t="shared" si="3"/>
        <v>-0.45747238534109103</v>
      </c>
      <c r="G20">
        <f t="shared" si="4"/>
        <v>0.63288130558715927</v>
      </c>
      <c r="I20">
        <v>0.63288130558715927</v>
      </c>
    </row>
    <row r="23" spans="1:9" x14ac:dyDescent="0.2">
      <c r="A23" t="s">
        <v>14</v>
      </c>
    </row>
    <row r="26" spans="1:9" x14ac:dyDescent="0.2">
      <c r="A26">
        <f>5*A5</f>
        <v>1.5E-3</v>
      </c>
      <c r="C26">
        <f>-0.509*4*SQRT(A26)</f>
        <v>-7.8853940928783006E-2</v>
      </c>
      <c r="D26">
        <f>EXP(C26)</f>
        <v>0.92417489871508696</v>
      </c>
      <c r="F26">
        <f>-0.509*4*(SQRT(A26)/(1+3.281*0.8*SQRT(A26)))</f>
        <v>-7.1577509664800962E-2</v>
      </c>
      <c r="G26">
        <f>EXP(F26)</f>
        <v>0.93092411918197782</v>
      </c>
      <c r="I26">
        <v>0.92417489871508696</v>
      </c>
    </row>
    <row r="27" spans="1:9" x14ac:dyDescent="0.2">
      <c r="A27">
        <f t="shared" ref="A27:A41" si="5">5*A6</f>
        <v>4.4999999999999997E-3</v>
      </c>
      <c r="C27">
        <f>-0.509*4*SQRT(A27)</f>
        <v>-0.13657903206568717</v>
      </c>
      <c r="D27">
        <f>EXP(C27)</f>
        <v>0.87233737491049601</v>
      </c>
      <c r="F27">
        <f t="shared" ref="F27:F41" si="6">-0.509*4*(SQRT(A27)/(1+3.281*0.8*SQRT(A27)))</f>
        <v>-0.11613103513019783</v>
      </c>
      <c r="G27">
        <f t="shared" ref="G27:G41" si="7">EXP(F27)</f>
        <v>0.8903585474051372</v>
      </c>
      <c r="I27">
        <v>0.87233737491049601</v>
      </c>
    </row>
    <row r="28" spans="1:9" x14ac:dyDescent="0.2">
      <c r="A28">
        <f t="shared" si="5"/>
        <v>7.4999999999999997E-3</v>
      </c>
      <c r="F28">
        <f t="shared" si="6"/>
        <v>-0.14366553483217157</v>
      </c>
      <c r="G28">
        <f t="shared" si="7"/>
        <v>0.86617740578769031</v>
      </c>
      <c r="I28">
        <v>0.86617740578769031</v>
      </c>
    </row>
    <row r="29" spans="1:9" x14ac:dyDescent="0.2">
      <c r="A29">
        <f t="shared" si="5"/>
        <v>8.9999999999999993E-3</v>
      </c>
      <c r="F29">
        <f t="shared" si="6"/>
        <v>-0.15464396510153619</v>
      </c>
      <c r="G29">
        <f t="shared" si="7"/>
        <v>0.85672014546077169</v>
      </c>
      <c r="I29">
        <v>0.85672014546077169</v>
      </c>
    </row>
    <row r="30" spans="1:9" x14ac:dyDescent="0.2">
      <c r="A30">
        <f t="shared" si="5"/>
        <v>1.4999999999999999E-2</v>
      </c>
      <c r="F30">
        <f t="shared" si="6"/>
        <v>-0.1886973300430122</v>
      </c>
      <c r="G30">
        <f t="shared" si="7"/>
        <v>0.82803709072132525</v>
      </c>
      <c r="I30">
        <v>0.82803709072132525</v>
      </c>
    </row>
    <row r="31" spans="1:9" x14ac:dyDescent="0.2">
      <c r="A31">
        <f t="shared" si="5"/>
        <v>1.8749999999999999E-2</v>
      </c>
      <c r="F31">
        <f t="shared" si="6"/>
        <v>-0.20508135526521584</v>
      </c>
      <c r="G31">
        <f t="shared" si="7"/>
        <v>0.81458104325880198</v>
      </c>
      <c r="I31">
        <v>0.81458104325880198</v>
      </c>
    </row>
    <row r="32" spans="1:9" x14ac:dyDescent="0.2">
      <c r="A32">
        <f t="shared" si="5"/>
        <v>3.7499999999999999E-2</v>
      </c>
      <c r="F32">
        <f t="shared" si="6"/>
        <v>-0.26140173126030763</v>
      </c>
      <c r="G32">
        <f t="shared" si="7"/>
        <v>0.76997153583917921</v>
      </c>
      <c r="I32">
        <v>0.76997153583917921</v>
      </c>
    </row>
    <row r="33" spans="1:9" x14ac:dyDescent="0.2">
      <c r="A33">
        <f t="shared" si="5"/>
        <v>5.6249999999999994E-2</v>
      </c>
      <c r="F33">
        <f t="shared" si="6"/>
        <v>-0.29760990246450125</v>
      </c>
      <c r="G33">
        <f t="shared" si="7"/>
        <v>0.74259096615860909</v>
      </c>
      <c r="I33">
        <v>0.74259096615860909</v>
      </c>
    </row>
    <row r="34" spans="1:9" x14ac:dyDescent="0.2">
      <c r="A34">
        <f t="shared" si="5"/>
        <v>6.5625000000000003E-2</v>
      </c>
      <c r="F34">
        <f t="shared" si="6"/>
        <v>-0.31186813139493735</v>
      </c>
      <c r="G34">
        <f t="shared" si="7"/>
        <v>0.7320780599759853</v>
      </c>
      <c r="I34">
        <v>0.7320780599759853</v>
      </c>
    </row>
    <row r="35" spans="1:9" x14ac:dyDescent="0.2">
      <c r="A35">
        <f t="shared" si="5"/>
        <v>7.4999999999999997E-2</v>
      </c>
      <c r="F35">
        <f t="shared" si="6"/>
        <v>-0.32439578768280203</v>
      </c>
      <c r="G35">
        <f t="shared" si="7"/>
        <v>0.72296404548266424</v>
      </c>
      <c r="I35">
        <v>0.72296404548266424</v>
      </c>
    </row>
    <row r="36" spans="1:9" x14ac:dyDescent="0.2">
      <c r="A36">
        <f t="shared" si="5"/>
        <v>0.11249999999999999</v>
      </c>
      <c r="F36">
        <f t="shared" si="6"/>
        <v>-0.36316779545289946</v>
      </c>
      <c r="G36">
        <f t="shared" si="7"/>
        <v>0.69546972705013488</v>
      </c>
      <c r="I36">
        <v>0.69546972705013488</v>
      </c>
    </row>
    <row r="37" spans="1:9" x14ac:dyDescent="0.2">
      <c r="A37">
        <f t="shared" si="5"/>
        <v>0.15</v>
      </c>
      <c r="F37">
        <f t="shared" si="6"/>
        <v>-0.39102795217771757</v>
      </c>
      <c r="G37">
        <f t="shared" si="7"/>
        <v>0.67636125000519653</v>
      </c>
      <c r="I37">
        <v>0.67636125000519653</v>
      </c>
    </row>
    <row r="38" spans="1:9" x14ac:dyDescent="0.2">
      <c r="A38">
        <f t="shared" si="5"/>
        <v>0.26250000000000001</v>
      </c>
      <c r="F38">
        <f t="shared" si="6"/>
        <v>-0.44487172466340086</v>
      </c>
      <c r="G38">
        <f t="shared" si="7"/>
        <v>0.64090648325449451</v>
      </c>
      <c r="I38">
        <v>0.64090648325449451</v>
      </c>
    </row>
    <row r="39" spans="1:9" x14ac:dyDescent="0.2">
      <c r="A39">
        <f t="shared" si="5"/>
        <v>0.37500000000000006</v>
      </c>
      <c r="F39">
        <f t="shared" si="6"/>
        <v>-0.47818198832203401</v>
      </c>
      <c r="G39">
        <f t="shared" si="7"/>
        <v>0.61990937044960837</v>
      </c>
      <c r="I39">
        <v>0.61990937044960837</v>
      </c>
    </row>
    <row r="40" spans="1:9" x14ac:dyDescent="0.2">
      <c r="A40">
        <f t="shared" si="5"/>
        <v>0.75000000000000011</v>
      </c>
      <c r="F40">
        <f t="shared" si="6"/>
        <v>-0.53869551791970105</v>
      </c>
      <c r="G40">
        <f t="shared" si="7"/>
        <v>0.58350893306583351</v>
      </c>
      <c r="I40">
        <v>0.58350893306583351</v>
      </c>
    </row>
    <row r="41" spans="1:9" x14ac:dyDescent="0.2">
      <c r="A41">
        <f t="shared" si="5"/>
        <v>1.5000000000000002</v>
      </c>
      <c r="F41">
        <f t="shared" si="6"/>
        <v>-0.59163746922711402</v>
      </c>
      <c r="G41">
        <f t="shared" si="7"/>
        <v>0.55342033361892684</v>
      </c>
      <c r="I41">
        <v>0.55342033361892684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1951F-0860-3140-BBAF-16DBDA3A3AAB}">
  <dimension ref="A1:I41"/>
  <sheetViews>
    <sheetView topLeftCell="B1" workbookViewId="0">
      <selection activeCell="I10" sqref="I10"/>
    </sheetView>
  </sheetViews>
  <sheetFormatPr baseColWidth="10" defaultRowHeight="16" x14ac:dyDescent="0.2"/>
  <cols>
    <col min="7" max="7" width="43.5" customWidth="1"/>
  </cols>
  <sheetData>
    <row r="1" spans="1:9" x14ac:dyDescent="0.2">
      <c r="G1" t="s">
        <v>9</v>
      </c>
      <c r="H1" t="s">
        <v>10</v>
      </c>
      <c r="I1" t="s">
        <v>18</v>
      </c>
    </row>
    <row r="3" spans="1:9" x14ac:dyDescent="0.2">
      <c r="D3" t="s">
        <v>16</v>
      </c>
      <c r="G3" t="s">
        <v>15</v>
      </c>
    </row>
    <row r="4" spans="1:9" x14ac:dyDescent="0.2">
      <c r="A4" t="s">
        <v>13</v>
      </c>
      <c r="B4" t="s">
        <v>12</v>
      </c>
      <c r="I4" t="s">
        <v>17</v>
      </c>
    </row>
    <row r="5" spans="1:9" x14ac:dyDescent="0.2">
      <c r="A5">
        <f>3*B5</f>
        <v>3.0000000000000003E-4</v>
      </c>
      <c r="B5">
        <v>1E-4</v>
      </c>
      <c r="C5">
        <f>-0.509*4*SQRT(A5)</f>
        <v>-3.5264554442102344E-2</v>
      </c>
      <c r="D5">
        <f>EXP(C5)</f>
        <v>0.96534999484330208</v>
      </c>
      <c r="F5">
        <f>-0.509*4*(SQRT(A5)/(1+3.281*0.6*SQRT(A5)))</f>
        <v>-3.4101780830895261E-2</v>
      </c>
      <c r="G5">
        <f>EXP(F5)</f>
        <v>0.96647313119299538</v>
      </c>
      <c r="I5">
        <v>0.96534999484330208</v>
      </c>
    </row>
    <row r="6" spans="1:9" x14ac:dyDescent="0.2">
      <c r="A6">
        <f t="shared" ref="A6:A20" si="0">3*B6</f>
        <v>8.9999999999999998E-4</v>
      </c>
      <c r="B6">
        <v>2.9999999999999997E-4</v>
      </c>
      <c r="C6">
        <f t="shared" ref="C6:C14" si="1">-0.509*4*SQRT(A6)</f>
        <v>-6.1079999999999995E-2</v>
      </c>
      <c r="D6">
        <f t="shared" ref="D6:D14" si="2">EXP(C6)</f>
        <v>0.94074797692738177</v>
      </c>
      <c r="F6">
        <f t="shared" ref="F6:F20" si="3">-0.509*4*(SQRT(A6)/(1+3.281*0.6*SQRT(A6)))</f>
        <v>-5.7673895103006634E-2</v>
      </c>
      <c r="G6">
        <f t="shared" ref="G6:G20" si="4">EXP(F6)</f>
        <v>0.94395772648710541</v>
      </c>
      <c r="I6">
        <v>0.94074797692738177</v>
      </c>
    </row>
    <row r="7" spans="1:9" x14ac:dyDescent="0.2">
      <c r="A7">
        <f t="shared" si="0"/>
        <v>1.5E-3</v>
      </c>
      <c r="B7">
        <v>5.0000000000000001E-4</v>
      </c>
      <c r="C7">
        <f t="shared" si="1"/>
        <v>-7.8853940928783006E-2</v>
      </c>
      <c r="D7">
        <f t="shared" si="2"/>
        <v>0.92417489871508696</v>
      </c>
      <c r="F7">
        <f t="shared" si="3"/>
        <v>-7.3267747730094063E-2</v>
      </c>
      <c r="G7">
        <f t="shared" si="4"/>
        <v>0.92935196483169191</v>
      </c>
      <c r="I7">
        <v>0.92417489871508696</v>
      </c>
    </row>
    <row r="8" spans="1:9" x14ac:dyDescent="0.2">
      <c r="A8">
        <f t="shared" si="0"/>
        <v>1.8E-3</v>
      </c>
      <c r="B8">
        <v>5.9999999999999995E-4</v>
      </c>
      <c r="C8">
        <f t="shared" si="1"/>
        <v>-8.6380164389748645E-2</v>
      </c>
      <c r="D8">
        <f t="shared" si="2"/>
        <v>0.91724546086843672</v>
      </c>
      <c r="F8">
        <f t="shared" si="3"/>
        <v>-7.972175372692851E-2</v>
      </c>
      <c r="G8">
        <f t="shared" si="4"/>
        <v>0.92337323580723374</v>
      </c>
      <c r="I8">
        <v>0.91724546086843672</v>
      </c>
    </row>
    <row r="9" spans="1:9" x14ac:dyDescent="0.2">
      <c r="A9">
        <f t="shared" si="0"/>
        <v>3.0000000000000001E-3</v>
      </c>
      <c r="B9">
        <v>1E-3</v>
      </c>
      <c r="C9">
        <f t="shared" si="1"/>
        <v>-0.11151631270805183</v>
      </c>
      <c r="D9">
        <f t="shared" si="2"/>
        <v>0.89447679994535845</v>
      </c>
      <c r="F9">
        <f t="shared" si="3"/>
        <v>-0.1006624211084416</v>
      </c>
      <c r="G9">
        <f t="shared" si="4"/>
        <v>0.90423823310882678</v>
      </c>
      <c r="I9">
        <v>0.89447679994535845</v>
      </c>
    </row>
    <row r="10" spans="1:9" x14ac:dyDescent="0.2">
      <c r="A10">
        <f t="shared" si="0"/>
        <v>3.7499999999999999E-3</v>
      </c>
      <c r="B10">
        <v>1.25E-3</v>
      </c>
      <c r="C10">
        <f t="shared" si="1"/>
        <v>-0.12467902790766376</v>
      </c>
      <c r="D10">
        <f t="shared" si="2"/>
        <v>0.88278020492553855</v>
      </c>
      <c r="F10">
        <f t="shared" si="3"/>
        <v>-0.11126575850138255</v>
      </c>
      <c r="G10">
        <f t="shared" si="4"/>
        <v>0.89470094294916647</v>
      </c>
      <c r="I10">
        <v>0.88278020492553855</v>
      </c>
    </row>
    <row r="11" spans="1:9" x14ac:dyDescent="0.2">
      <c r="A11">
        <f t="shared" si="0"/>
        <v>7.4999999999999997E-3</v>
      </c>
      <c r="B11">
        <v>2.5000000000000001E-3</v>
      </c>
      <c r="C11">
        <f t="shared" si="1"/>
        <v>-0.17632277221051171</v>
      </c>
      <c r="D11">
        <f t="shared" si="2"/>
        <v>0.83834734443652514</v>
      </c>
      <c r="F11">
        <f t="shared" si="3"/>
        <v>-0.15064068106349912</v>
      </c>
      <c r="G11">
        <f t="shared" si="4"/>
        <v>0.86015671373399971</v>
      </c>
      <c r="I11">
        <v>0.83834734443652514</v>
      </c>
    </row>
    <row r="12" spans="1:9" x14ac:dyDescent="0.2">
      <c r="A12">
        <f t="shared" si="0"/>
        <v>1.125E-2</v>
      </c>
      <c r="B12">
        <v>3.7499999999999999E-3</v>
      </c>
      <c r="C12">
        <f t="shared" si="1"/>
        <v>-0.21595041097437162</v>
      </c>
      <c r="D12">
        <f t="shared" si="2"/>
        <v>0.8057752584927107</v>
      </c>
      <c r="F12">
        <f t="shared" si="3"/>
        <v>-0.17864835541848798</v>
      </c>
      <c r="G12">
        <f t="shared" si="4"/>
        <v>0.83639996320607102</v>
      </c>
      <c r="I12">
        <v>0.8057752584927107</v>
      </c>
    </row>
    <row r="13" spans="1:9" x14ac:dyDescent="0.2">
      <c r="A13">
        <f t="shared" si="0"/>
        <v>1.3125000000000001E-2</v>
      </c>
      <c r="B13">
        <v>4.3750000000000004E-3</v>
      </c>
      <c r="C13">
        <f t="shared" si="1"/>
        <v>-0.23325310287325229</v>
      </c>
      <c r="D13">
        <f t="shared" si="2"/>
        <v>0.79195310254975793</v>
      </c>
      <c r="F13">
        <f t="shared" si="3"/>
        <v>-0.19032812289873552</v>
      </c>
      <c r="G13">
        <f t="shared" si="4"/>
        <v>0.82668783422745573</v>
      </c>
      <c r="I13">
        <v>0.79195310254975793</v>
      </c>
    </row>
    <row r="14" spans="1:9" x14ac:dyDescent="0.2">
      <c r="A14">
        <f t="shared" si="0"/>
        <v>1.4999999999999999E-2</v>
      </c>
      <c r="B14">
        <v>5.0000000000000001E-3</v>
      </c>
      <c r="C14">
        <f t="shared" si="1"/>
        <v>-0.24935805581532752</v>
      </c>
      <c r="D14">
        <f t="shared" si="2"/>
        <v>0.7793008902083759</v>
      </c>
      <c r="F14">
        <f t="shared" si="3"/>
        <v>-0.20091644326580932</v>
      </c>
      <c r="G14">
        <f t="shared" si="4"/>
        <v>0.81798077650079448</v>
      </c>
      <c r="I14">
        <v>0.7793008902083759</v>
      </c>
    </row>
    <row r="15" spans="1:9" x14ac:dyDescent="0.2">
      <c r="A15">
        <f t="shared" si="0"/>
        <v>2.2499999999999999E-2</v>
      </c>
      <c r="B15">
        <v>7.4999999999999997E-3</v>
      </c>
      <c r="F15">
        <f t="shared" si="3"/>
        <v>-0.23577731627666387</v>
      </c>
      <c r="G15">
        <f t="shared" si="4"/>
        <v>0.78995656481718468</v>
      </c>
      <c r="I15">
        <v>0.78995656481718468</v>
      </c>
    </row>
    <row r="16" spans="1:9" x14ac:dyDescent="0.2">
      <c r="A16">
        <f t="shared" si="0"/>
        <v>0.03</v>
      </c>
      <c r="B16">
        <v>0.01</v>
      </c>
      <c r="F16">
        <f t="shared" si="3"/>
        <v>-0.26297765362000475</v>
      </c>
      <c r="G16">
        <f t="shared" si="4"/>
        <v>0.76875907610165706</v>
      </c>
      <c r="I16">
        <v>0.76875907610165706</v>
      </c>
    </row>
    <row r="17" spans="1:9" x14ac:dyDescent="0.2">
      <c r="A17">
        <f t="shared" si="0"/>
        <v>5.2500000000000005E-2</v>
      </c>
      <c r="B17">
        <v>1.7500000000000002E-2</v>
      </c>
      <c r="F17">
        <f t="shared" si="3"/>
        <v>-0.32149274679875545</v>
      </c>
      <c r="G17">
        <f t="shared" si="4"/>
        <v>0.72506588905717784</v>
      </c>
      <c r="I17">
        <v>0.72506588905717784</v>
      </c>
    </row>
    <row r="18" spans="1:9" x14ac:dyDescent="0.2">
      <c r="A18">
        <f t="shared" si="0"/>
        <v>7.5000000000000011E-2</v>
      </c>
      <c r="B18">
        <v>2.5000000000000001E-2</v>
      </c>
      <c r="F18">
        <f t="shared" si="3"/>
        <v>-0.36227218358859198</v>
      </c>
      <c r="G18">
        <f t="shared" si="4"/>
        <v>0.6960928769975373</v>
      </c>
      <c r="I18">
        <v>0.6960928769975373</v>
      </c>
    </row>
    <row r="19" spans="1:9" x14ac:dyDescent="0.2">
      <c r="A19">
        <f t="shared" si="0"/>
        <v>0.15000000000000002</v>
      </c>
      <c r="B19" s="3">
        <v>0.05</v>
      </c>
      <c r="F19">
        <f t="shared" si="3"/>
        <v>-0.44741461948611488</v>
      </c>
      <c r="G19">
        <f t="shared" si="4"/>
        <v>0.63927879587238601</v>
      </c>
      <c r="I19">
        <v>0.63927879587238601</v>
      </c>
    </row>
    <row r="20" spans="1:9" x14ac:dyDescent="0.2">
      <c r="A20">
        <f t="shared" si="0"/>
        <v>0.30000000000000004</v>
      </c>
      <c r="B20">
        <v>0.1</v>
      </c>
      <c r="F20">
        <f t="shared" si="3"/>
        <v>-0.53658844564023389</v>
      </c>
      <c r="G20">
        <f t="shared" si="4"/>
        <v>0.5847397247917141</v>
      </c>
      <c r="I20">
        <v>0.5847397247917141</v>
      </c>
    </row>
    <row r="23" spans="1:9" x14ac:dyDescent="0.2">
      <c r="A23" t="s">
        <v>14</v>
      </c>
    </row>
    <row r="26" spans="1:9" x14ac:dyDescent="0.2">
      <c r="A26">
        <f>5*A5</f>
        <v>1.5E-3</v>
      </c>
      <c r="C26">
        <f>-0.509*4*SQRT(A26)</f>
        <v>-7.8853940928783006E-2</v>
      </c>
      <c r="D26">
        <f>EXP(C26)</f>
        <v>0.92417489871508696</v>
      </c>
      <c r="F26">
        <f>-0.509*4*(SQRT(A26)/(1+3.281*0.6*SQRT(A26)))</f>
        <v>-7.3267747730094063E-2</v>
      </c>
      <c r="G26">
        <f>EXP(F26)</f>
        <v>0.92935196483169191</v>
      </c>
      <c r="I26">
        <v>0.92417489871508696</v>
      </c>
    </row>
    <row r="27" spans="1:9" x14ac:dyDescent="0.2">
      <c r="A27">
        <f t="shared" ref="A27:A41" si="5">5*A6</f>
        <v>4.4999999999999997E-3</v>
      </c>
      <c r="C27">
        <f>-0.509*4*SQRT(A27)</f>
        <v>-0.13657903206568717</v>
      </c>
      <c r="D27">
        <f>EXP(C27)</f>
        <v>0.87233737491049601</v>
      </c>
      <c r="F27">
        <f t="shared" ref="F27:F41" si="6">-0.509*4*(SQRT(A27)/(1+3.281*0.6*SQRT(A27)))</f>
        <v>-0.12064670533151622</v>
      </c>
      <c r="G27">
        <f t="shared" ref="G27:G41" si="7">EXP(F27)</f>
        <v>0.88634704596951264</v>
      </c>
      <c r="I27">
        <v>0.87233737491049601</v>
      </c>
    </row>
    <row r="28" spans="1:9" x14ac:dyDescent="0.2">
      <c r="A28">
        <f t="shared" si="5"/>
        <v>7.4999999999999997E-3</v>
      </c>
      <c r="F28">
        <f t="shared" si="6"/>
        <v>-0.15064068106349912</v>
      </c>
      <c r="G28">
        <f t="shared" si="7"/>
        <v>0.86015671373399971</v>
      </c>
      <c r="I28">
        <v>0.96304015496932904</v>
      </c>
    </row>
    <row r="29" spans="1:9" x14ac:dyDescent="0.2">
      <c r="A29">
        <f t="shared" si="5"/>
        <v>8.9999999999999993E-3</v>
      </c>
      <c r="F29">
        <f t="shared" si="6"/>
        <v>-0.16275597299701347</v>
      </c>
      <c r="G29">
        <f t="shared" si="7"/>
        <v>0.84979853690434914</v>
      </c>
      <c r="I29">
        <v>0.96012768971142037</v>
      </c>
    </row>
    <row r="30" spans="1:9" x14ac:dyDescent="0.2">
      <c r="A30">
        <f t="shared" si="5"/>
        <v>1.4999999999999999E-2</v>
      </c>
      <c r="F30">
        <f t="shared" si="6"/>
        <v>-0.20091644326580932</v>
      </c>
      <c r="G30">
        <f t="shared" si="7"/>
        <v>0.81798077650079448</v>
      </c>
      <c r="I30">
        <v>0.95101151251458294</v>
      </c>
    </row>
    <row r="31" spans="1:9" x14ac:dyDescent="0.2">
      <c r="A31">
        <f t="shared" si="5"/>
        <v>1.8749999999999999E-2</v>
      </c>
      <c r="F31">
        <f t="shared" si="6"/>
        <v>-0.21959609468675209</v>
      </c>
      <c r="G31">
        <f t="shared" si="7"/>
        <v>0.80284300503902972</v>
      </c>
      <c r="I31">
        <v>0.94658072537397331</v>
      </c>
    </row>
    <row r="32" spans="1:9" x14ac:dyDescent="0.2">
      <c r="A32">
        <f t="shared" si="5"/>
        <v>3.7499999999999999E-2</v>
      </c>
      <c r="F32">
        <f t="shared" si="6"/>
        <v>-0.28545079472437879</v>
      </c>
      <c r="G32">
        <f t="shared" si="7"/>
        <v>0.7516753266600178</v>
      </c>
      <c r="I32">
        <v>0.93112411338748213</v>
      </c>
    </row>
    <row r="33" spans="1:9" x14ac:dyDescent="0.2">
      <c r="A33">
        <f t="shared" si="5"/>
        <v>5.6249999999999994E-2</v>
      </c>
      <c r="F33">
        <f t="shared" si="6"/>
        <v>-0.32918509381612893</v>
      </c>
      <c r="G33">
        <f t="shared" si="7"/>
        <v>0.71950982760147897</v>
      </c>
      <c r="I33">
        <v>0.92099905070073618</v>
      </c>
    </row>
    <row r="34" spans="1:9" x14ac:dyDescent="0.2">
      <c r="A34">
        <f t="shared" si="5"/>
        <v>6.5625000000000003E-2</v>
      </c>
      <c r="F34">
        <f t="shared" si="6"/>
        <v>-0.34671841879186677</v>
      </c>
      <c r="G34">
        <f t="shared" si="7"/>
        <v>0.70700437937920768</v>
      </c>
      <c r="I34">
        <v>0.91697084172299548</v>
      </c>
    </row>
    <row r="35" spans="1:9" x14ac:dyDescent="0.2">
      <c r="A35">
        <f t="shared" si="5"/>
        <v>7.4999999999999997E-2</v>
      </c>
      <c r="F35">
        <f t="shared" si="6"/>
        <v>-0.36227218358859198</v>
      </c>
      <c r="G35">
        <f t="shared" si="7"/>
        <v>0.6960928769975373</v>
      </c>
      <c r="I35">
        <v>0.91341217783513751</v>
      </c>
    </row>
    <row r="36" spans="1:9" x14ac:dyDescent="0.2">
      <c r="A36">
        <f t="shared" si="5"/>
        <v>0.11249999999999999</v>
      </c>
      <c r="F36">
        <f t="shared" si="6"/>
        <v>-0.41131113957012122</v>
      </c>
      <c r="G36">
        <f t="shared" si="7"/>
        <v>0.6627806822196689</v>
      </c>
      <c r="I36">
        <v>0.90228234675363428</v>
      </c>
    </row>
    <row r="37" spans="1:9" x14ac:dyDescent="0.2">
      <c r="A37">
        <f t="shared" si="5"/>
        <v>0.15</v>
      </c>
      <c r="F37">
        <f t="shared" si="6"/>
        <v>-0.44741461948611488</v>
      </c>
      <c r="G37">
        <f t="shared" si="7"/>
        <v>0.63927879587238601</v>
      </c>
      <c r="I37">
        <v>0.89417510609637396</v>
      </c>
    </row>
    <row r="38" spans="1:9" x14ac:dyDescent="0.2">
      <c r="A38">
        <f t="shared" si="5"/>
        <v>0.26250000000000001</v>
      </c>
      <c r="F38">
        <f t="shared" si="6"/>
        <v>-0.51933474243204392</v>
      </c>
      <c r="G38">
        <f t="shared" si="7"/>
        <v>0.59491618885099051</v>
      </c>
      <c r="I38">
        <v>0.8782414829732057</v>
      </c>
    </row>
    <row r="39" spans="1:9" x14ac:dyDescent="0.2">
      <c r="A39">
        <f t="shared" si="5"/>
        <v>0.37500000000000006</v>
      </c>
      <c r="F39">
        <f t="shared" si="6"/>
        <v>-0.56530538250775197</v>
      </c>
      <c r="G39">
        <f t="shared" si="7"/>
        <v>0.56818660601012039</v>
      </c>
      <c r="I39">
        <v>0.8682059302514159</v>
      </c>
    </row>
    <row r="40" spans="1:9" x14ac:dyDescent="0.2">
      <c r="A40">
        <f t="shared" si="5"/>
        <v>0.75000000000000011</v>
      </c>
      <c r="F40">
        <f t="shared" si="6"/>
        <v>-0.651874507426213</v>
      </c>
      <c r="G40">
        <f t="shared" si="7"/>
        <v>0.52106811467934455</v>
      </c>
      <c r="I40">
        <v>0.84961784317893518</v>
      </c>
    </row>
    <row r="41" spans="1:9" x14ac:dyDescent="0.2">
      <c r="A41">
        <f t="shared" si="5"/>
        <v>1.5000000000000002</v>
      </c>
      <c r="F41">
        <f t="shared" si="6"/>
        <v>-0.73103389445898526</v>
      </c>
      <c r="G41">
        <f t="shared" si="7"/>
        <v>0.48141100453222713</v>
      </c>
      <c r="I41">
        <v>0.83296931551121922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4963B-E9C1-4242-BE6F-35FC599A4DC5}">
  <dimension ref="A1:I41"/>
  <sheetViews>
    <sheetView topLeftCell="A9" workbookViewId="0">
      <selection activeCell="G20" sqref="G20"/>
    </sheetView>
  </sheetViews>
  <sheetFormatPr baseColWidth="10" defaultRowHeight="16" x14ac:dyDescent="0.2"/>
  <sheetData>
    <row r="1" spans="1:9" x14ac:dyDescent="0.2">
      <c r="G1" t="s">
        <v>9</v>
      </c>
      <c r="H1" t="s">
        <v>10</v>
      </c>
      <c r="I1" t="s">
        <v>18</v>
      </c>
    </row>
    <row r="3" spans="1:9" x14ac:dyDescent="0.2">
      <c r="D3" t="s">
        <v>16</v>
      </c>
      <c r="G3" t="s">
        <v>15</v>
      </c>
    </row>
    <row r="4" spans="1:9" x14ac:dyDescent="0.2">
      <c r="A4" t="s">
        <v>13</v>
      </c>
      <c r="B4" t="s">
        <v>12</v>
      </c>
      <c r="I4" t="s">
        <v>17</v>
      </c>
    </row>
    <row r="5" spans="1:9" x14ac:dyDescent="0.2">
      <c r="A5">
        <f>B5</f>
        <v>1E-4</v>
      </c>
      <c r="B5">
        <v>1E-4</v>
      </c>
      <c r="C5">
        <f>-0.509*4*SQRT(A5)</f>
        <v>-2.036E-2</v>
      </c>
      <c r="D5">
        <f>EXP(C5)</f>
        <v>0.97984586529361761</v>
      </c>
      <c r="F5">
        <f>-0.509*(SQRT(A5)/(1+3.281*0.6*SQRT(A5)))</f>
        <v>-4.9917327491011939E-3</v>
      </c>
      <c r="G5">
        <f>EXP(F5)</f>
        <v>0.99502070524449859</v>
      </c>
      <c r="I5">
        <v>0.96534999484330208</v>
      </c>
    </row>
    <row r="6" spans="1:9" x14ac:dyDescent="0.2">
      <c r="A6">
        <f t="shared" ref="A6:A20" si="0">B6</f>
        <v>2.9999999999999997E-4</v>
      </c>
      <c r="B6">
        <v>2.9999999999999997E-4</v>
      </c>
      <c r="C6">
        <f t="shared" ref="C6:C14" si="1">-0.509*4*SQRT(A6)</f>
        <v>-3.5264554442102344E-2</v>
      </c>
      <c r="D6">
        <f t="shared" ref="D6:D14" si="2">EXP(C6)</f>
        <v>0.96534999484330208</v>
      </c>
      <c r="F6">
        <f t="shared" ref="F6:F20" si="3">-0.509*(SQRT(A6)/(1+3.281*0.6*SQRT(A6)))</f>
        <v>-8.5254452077238151E-3</v>
      </c>
      <c r="G6">
        <f t="shared" ref="G6:G20" si="4">EXP(F6)</f>
        <v>0.99151079334388581</v>
      </c>
      <c r="I6">
        <v>0.94074797692738177</v>
      </c>
    </row>
    <row r="7" spans="1:9" x14ac:dyDescent="0.2">
      <c r="A7">
        <f t="shared" si="0"/>
        <v>5.0000000000000001E-4</v>
      </c>
      <c r="B7">
        <v>5.0000000000000001E-4</v>
      </c>
      <c r="C7">
        <f t="shared" si="1"/>
        <v>-4.5526344021895718E-2</v>
      </c>
      <c r="D7">
        <f t="shared" si="2"/>
        <v>0.95549443067418849</v>
      </c>
      <c r="F7">
        <f t="shared" si="3"/>
        <v>-1.0901701455854994E-2</v>
      </c>
      <c r="G7">
        <f t="shared" si="4"/>
        <v>0.98915750673944935</v>
      </c>
      <c r="I7">
        <v>0.92417489871508696</v>
      </c>
    </row>
    <row r="8" spans="1:9" x14ac:dyDescent="0.2">
      <c r="A8">
        <f t="shared" si="0"/>
        <v>5.9999999999999995E-4</v>
      </c>
      <c r="B8">
        <v>5.9999999999999995E-4</v>
      </c>
      <c r="C8">
        <f t="shared" si="1"/>
        <v>-4.9871611163065502E-2</v>
      </c>
      <c r="D8">
        <f t="shared" si="2"/>
        <v>0.95135155958040618</v>
      </c>
      <c r="F8">
        <f t="shared" si="3"/>
        <v>-1.1894349467724708E-2</v>
      </c>
      <c r="G8">
        <f t="shared" si="4"/>
        <v>0.98817610867896033</v>
      </c>
      <c r="I8">
        <v>0.91724546086843672</v>
      </c>
    </row>
    <row r="9" spans="1:9" x14ac:dyDescent="0.2">
      <c r="A9">
        <f t="shared" si="0"/>
        <v>1E-3</v>
      </c>
      <c r="B9">
        <v>1E-3</v>
      </c>
      <c r="C9">
        <f t="shared" si="1"/>
        <v>-6.4383973161028202E-2</v>
      </c>
      <c r="D9">
        <f t="shared" si="2"/>
        <v>0.93764489992471567</v>
      </c>
      <c r="F9">
        <f t="shared" si="3"/>
        <v>-1.5152698445067175E-2</v>
      </c>
      <c r="G9">
        <f t="shared" si="4"/>
        <v>0.98496152602592013</v>
      </c>
      <c r="I9">
        <v>0.89447679994535845</v>
      </c>
    </row>
    <row r="10" spans="1:9" x14ac:dyDescent="0.2">
      <c r="A10">
        <f t="shared" si="0"/>
        <v>1.25E-3</v>
      </c>
      <c r="B10">
        <v>1.25E-3</v>
      </c>
      <c r="C10">
        <f t="shared" si="1"/>
        <v>-7.1983470324790536E-2</v>
      </c>
      <c r="D10">
        <f t="shared" si="2"/>
        <v>0.93054627731181117</v>
      </c>
      <c r="F10">
        <f t="shared" si="3"/>
        <v>-1.6824849312202166E-2</v>
      </c>
      <c r="G10">
        <f t="shared" si="4"/>
        <v>0.98331589800868269</v>
      </c>
      <c r="I10">
        <v>0.88278020492553855</v>
      </c>
    </row>
    <row r="11" spans="1:9" x14ac:dyDescent="0.2">
      <c r="A11">
        <f t="shared" si="0"/>
        <v>2.5000000000000001E-3</v>
      </c>
      <c r="B11">
        <v>2.5000000000000001E-3</v>
      </c>
      <c r="C11">
        <f t="shared" si="1"/>
        <v>-0.1018</v>
      </c>
      <c r="D11">
        <f t="shared" si="2"/>
        <v>0.9032101756410057</v>
      </c>
      <c r="F11">
        <f t="shared" si="3"/>
        <v>-2.3169432735813848E-2</v>
      </c>
      <c r="G11">
        <f t="shared" si="4"/>
        <v>0.97709691754360883</v>
      </c>
      <c r="I11">
        <v>0.83834734443652514</v>
      </c>
    </row>
    <row r="12" spans="1:9" x14ac:dyDescent="0.2">
      <c r="A12">
        <f t="shared" si="0"/>
        <v>3.7499999999999999E-3</v>
      </c>
      <c r="B12">
        <v>3.7499999999999999E-3</v>
      </c>
      <c r="C12">
        <f t="shared" si="1"/>
        <v>-0.12467902790766376</v>
      </c>
      <c r="D12">
        <f t="shared" si="2"/>
        <v>0.88278020492553855</v>
      </c>
      <c r="F12">
        <f t="shared" si="3"/>
        <v>-2.7816439625345638E-2</v>
      </c>
      <c r="G12">
        <f t="shared" si="4"/>
        <v>0.97256687515719564</v>
      </c>
      <c r="I12">
        <v>0.8057752584927107</v>
      </c>
    </row>
    <row r="13" spans="1:9" x14ac:dyDescent="0.2">
      <c r="A13">
        <f t="shared" si="0"/>
        <v>4.3750000000000004E-3</v>
      </c>
      <c r="B13">
        <v>4.3750000000000004E-3</v>
      </c>
      <c r="C13">
        <f t="shared" si="1"/>
        <v>-0.13466874173318769</v>
      </c>
      <c r="D13">
        <f t="shared" si="2"/>
        <v>0.87400538524923455</v>
      </c>
      <c r="F13">
        <f t="shared" si="3"/>
        <v>-2.9788416354278185E-2</v>
      </c>
      <c r="G13">
        <f t="shared" si="4"/>
        <v>0.97065088567628066</v>
      </c>
      <c r="I13">
        <v>0.79195310254975793</v>
      </c>
    </row>
    <row r="14" spans="1:9" x14ac:dyDescent="0.2">
      <c r="A14">
        <f t="shared" si="0"/>
        <v>5.0000000000000001E-3</v>
      </c>
      <c r="B14">
        <v>5.0000000000000001E-3</v>
      </c>
      <c r="C14">
        <f t="shared" si="1"/>
        <v>-0.14396694064958107</v>
      </c>
      <c r="D14">
        <f t="shared" si="2"/>
        <v>0.86591637421887013</v>
      </c>
      <c r="F14">
        <f t="shared" si="3"/>
        <v>-3.159383977788377E-2</v>
      </c>
      <c r="G14">
        <f t="shared" si="4"/>
        <v>0.96890003082390186</v>
      </c>
      <c r="I14">
        <v>0.7793008902083759</v>
      </c>
    </row>
    <row r="15" spans="1:9" x14ac:dyDescent="0.2">
      <c r="A15">
        <f t="shared" si="0"/>
        <v>7.4999999999999997E-3</v>
      </c>
      <c r="B15">
        <v>7.4999999999999997E-3</v>
      </c>
      <c r="F15">
        <f t="shared" si="3"/>
        <v>-3.766017026587478E-2</v>
      </c>
      <c r="G15">
        <f t="shared" si="4"/>
        <v>0.96304015496932904</v>
      </c>
      <c r="I15">
        <v>0.78995656481718468</v>
      </c>
    </row>
    <row r="16" spans="1:9" x14ac:dyDescent="0.2">
      <c r="A16">
        <f t="shared" si="0"/>
        <v>0.01</v>
      </c>
      <c r="B16">
        <v>0.01</v>
      </c>
      <c r="F16">
        <f t="shared" si="3"/>
        <v>-4.2527948130942635E-2</v>
      </c>
      <c r="G16">
        <f t="shared" si="4"/>
        <v>0.95836368067301736</v>
      </c>
      <c r="I16">
        <v>0.76875907610165706</v>
      </c>
    </row>
    <row r="17" spans="1:9" x14ac:dyDescent="0.2">
      <c r="A17">
        <f t="shared" si="0"/>
        <v>1.7500000000000002E-2</v>
      </c>
      <c r="B17">
        <v>1.7500000000000002E-2</v>
      </c>
      <c r="F17">
        <f t="shared" si="3"/>
        <v>-5.3422114323116984E-2</v>
      </c>
      <c r="G17">
        <f t="shared" si="4"/>
        <v>0.94797977217479767</v>
      </c>
      <c r="I17">
        <v>0.72506588905717784</v>
      </c>
    </row>
    <row r="18" spans="1:9" x14ac:dyDescent="0.2">
      <c r="A18">
        <f t="shared" si="0"/>
        <v>2.5000000000000001E-2</v>
      </c>
      <c r="B18">
        <v>2.5000000000000001E-2</v>
      </c>
      <c r="F18">
        <f t="shared" si="3"/>
        <v>-6.1375915479577818E-2</v>
      </c>
      <c r="G18">
        <f t="shared" si="4"/>
        <v>0.94046963622331992</v>
      </c>
      <c r="I18">
        <v>0.6960928769975373</v>
      </c>
    </row>
    <row r="19" spans="1:9" x14ac:dyDescent="0.2">
      <c r="A19">
        <f t="shared" si="0"/>
        <v>0.05</v>
      </c>
      <c r="B19" s="3">
        <v>0.05</v>
      </c>
      <c r="F19">
        <f t="shared" si="3"/>
        <v>-7.9028235834585334E-2</v>
      </c>
      <c r="G19">
        <f t="shared" si="4"/>
        <v>0.92401383377497759</v>
      </c>
      <c r="I19">
        <v>0.63927879587238601</v>
      </c>
    </row>
    <row r="20" spans="1:9" x14ac:dyDescent="0.2">
      <c r="A20">
        <f t="shared" si="0"/>
        <v>0.1</v>
      </c>
      <c r="B20">
        <v>0.1</v>
      </c>
      <c r="F20">
        <f t="shared" si="3"/>
        <v>-9.9203300821500431E-2</v>
      </c>
      <c r="G20">
        <f t="shared" si="4"/>
        <v>0.90555858850339832</v>
      </c>
      <c r="I20">
        <v>0.5847397247917141</v>
      </c>
    </row>
    <row r="23" spans="1:9" x14ac:dyDescent="0.2">
      <c r="A23" t="s">
        <v>14</v>
      </c>
    </row>
    <row r="26" spans="1:9" x14ac:dyDescent="0.2">
      <c r="A26">
        <f>5*A5</f>
        <v>5.0000000000000001E-4</v>
      </c>
      <c r="C26">
        <f>-0.509*4*SQRT(A26)</f>
        <v>-4.5526344021895718E-2</v>
      </c>
      <c r="D26">
        <f>EXP(C26)</f>
        <v>0.95549443067418849</v>
      </c>
      <c r="F26">
        <f>-0.509*(SQRT(A26)/(1+3.281*0.6*SQRT(A26)))</f>
        <v>-1.0901701455854994E-2</v>
      </c>
      <c r="G26">
        <f>EXP(F26)</f>
        <v>0.98915750673944935</v>
      </c>
      <c r="I26">
        <v>0.92417489871508696</v>
      </c>
    </row>
    <row r="27" spans="1:9" x14ac:dyDescent="0.2">
      <c r="A27">
        <f t="shared" ref="A27:A41" si="5">5*A6</f>
        <v>1.4999999999999998E-3</v>
      </c>
      <c r="C27">
        <f>-0.509*4*SQRT(A27)</f>
        <v>-7.8853940928783006E-2</v>
      </c>
      <c r="D27">
        <f>EXP(C27)</f>
        <v>0.92417489871508696</v>
      </c>
      <c r="F27">
        <f t="shared" ref="F27:F41" si="6">-0.509*(SQRT(A27)/(1+3.281*0.6*SQRT(A27)))</f>
        <v>-1.8316936932523516E-2</v>
      </c>
      <c r="G27">
        <f t="shared" ref="G27:G41" si="7">EXP(F27)</f>
        <v>0.98184979857680621</v>
      </c>
      <c r="I27">
        <v>0.87233737491049601</v>
      </c>
    </row>
    <row r="28" spans="1:9" x14ac:dyDescent="0.2">
      <c r="A28">
        <f t="shared" si="5"/>
        <v>2.5000000000000001E-3</v>
      </c>
      <c r="F28">
        <f t="shared" si="6"/>
        <v>-2.3169432735813848E-2</v>
      </c>
      <c r="G28">
        <f t="shared" si="7"/>
        <v>0.97709691754360883</v>
      </c>
      <c r="I28">
        <v>0.96304015496932904</v>
      </c>
    </row>
    <row r="29" spans="1:9" x14ac:dyDescent="0.2">
      <c r="A29">
        <f t="shared" si="5"/>
        <v>2.9999999999999996E-3</v>
      </c>
      <c r="F29">
        <f t="shared" si="6"/>
        <v>-2.5165605277110401E-2</v>
      </c>
      <c r="G29">
        <f t="shared" si="7"/>
        <v>0.97514840893333421</v>
      </c>
      <c r="I29">
        <v>0.96012768971142037</v>
      </c>
    </row>
    <row r="30" spans="1:9" x14ac:dyDescent="0.2">
      <c r="A30">
        <f t="shared" si="5"/>
        <v>5.0000000000000001E-3</v>
      </c>
      <c r="F30">
        <f t="shared" si="6"/>
        <v>-3.159383977788377E-2</v>
      </c>
      <c r="G30">
        <f t="shared" si="7"/>
        <v>0.96890003082390186</v>
      </c>
      <c r="I30">
        <v>0.95101151251458294</v>
      </c>
    </row>
    <row r="31" spans="1:9" x14ac:dyDescent="0.2">
      <c r="A31">
        <f t="shared" si="5"/>
        <v>6.2500000000000003E-3</v>
      </c>
      <c r="F31">
        <f t="shared" si="6"/>
        <v>-3.4820774094659987E-2</v>
      </c>
      <c r="G31">
        <f t="shared" si="7"/>
        <v>0.96577849327197551</v>
      </c>
      <c r="I31">
        <v>0.94658072537397331</v>
      </c>
    </row>
    <row r="32" spans="1:9" x14ac:dyDescent="0.2">
      <c r="A32">
        <f t="shared" si="5"/>
        <v>1.2500000000000001E-2</v>
      </c>
      <c r="F32">
        <f t="shared" si="6"/>
        <v>-4.664216754286446E-2</v>
      </c>
      <c r="G32">
        <f t="shared" si="7"/>
        <v>0.95442886211807487</v>
      </c>
      <c r="I32">
        <v>0.93112411338748213</v>
      </c>
    </row>
    <row r="33" spans="1:9" x14ac:dyDescent="0.2">
      <c r="A33">
        <f t="shared" si="5"/>
        <v>1.8749999999999999E-2</v>
      </c>
      <c r="F33">
        <f t="shared" si="6"/>
        <v>-5.4899023671688023E-2</v>
      </c>
      <c r="G33">
        <f t="shared" si="7"/>
        <v>0.94658072537397331</v>
      </c>
      <c r="I33">
        <v>0.92099905070073618</v>
      </c>
    </row>
    <row r="34" spans="1:9" x14ac:dyDescent="0.2">
      <c r="A34">
        <f t="shared" si="5"/>
        <v>2.1875000000000002E-2</v>
      </c>
      <c r="F34">
        <f t="shared" si="6"/>
        <v>-5.8305804874915185E-2</v>
      </c>
      <c r="G34">
        <f t="shared" si="7"/>
        <v>0.94336141880163904</v>
      </c>
      <c r="I34">
        <v>0.91697084172299548</v>
      </c>
    </row>
    <row r="35" spans="1:9" x14ac:dyDescent="0.2">
      <c r="A35">
        <f t="shared" si="5"/>
        <v>2.5000000000000001E-2</v>
      </c>
      <c r="F35">
        <f t="shared" si="6"/>
        <v>-6.1375915479577818E-2</v>
      </c>
      <c r="G35">
        <f t="shared" si="7"/>
        <v>0.94046963622331992</v>
      </c>
      <c r="I35">
        <v>0.91341217783513751</v>
      </c>
    </row>
    <row r="36" spans="1:9" x14ac:dyDescent="0.2">
      <c r="A36">
        <f t="shared" si="5"/>
        <v>3.7499999999999999E-2</v>
      </c>
      <c r="F36">
        <f t="shared" si="6"/>
        <v>-7.1362698681094697E-2</v>
      </c>
      <c r="G36">
        <f t="shared" si="7"/>
        <v>0.93112411338748213</v>
      </c>
      <c r="I36">
        <v>0.90228234675363428</v>
      </c>
    </row>
    <row r="37" spans="1:9" x14ac:dyDescent="0.2">
      <c r="A37">
        <f t="shared" si="5"/>
        <v>0.05</v>
      </c>
      <c r="F37">
        <f t="shared" si="6"/>
        <v>-7.9028235834585334E-2</v>
      </c>
      <c r="G37">
        <f t="shared" si="7"/>
        <v>0.92401383377497759</v>
      </c>
      <c r="I37">
        <v>0.89417510609637396</v>
      </c>
    </row>
    <row r="38" spans="1:9" x14ac:dyDescent="0.2">
      <c r="A38">
        <f t="shared" si="5"/>
        <v>8.7500000000000008E-2</v>
      </c>
      <c r="F38">
        <f t="shared" si="6"/>
        <v>-9.515411287301466E-2</v>
      </c>
      <c r="G38">
        <f t="shared" si="7"/>
        <v>0.90923279919126121</v>
      </c>
      <c r="I38">
        <v>0.8782414829732057</v>
      </c>
    </row>
    <row r="39" spans="1:9" x14ac:dyDescent="0.2">
      <c r="A39">
        <f t="shared" si="5"/>
        <v>0.125</v>
      </c>
      <c r="F39">
        <f t="shared" si="6"/>
        <v>-0.10610738417013457</v>
      </c>
      <c r="G39">
        <f t="shared" si="7"/>
        <v>0.89932806929210096</v>
      </c>
      <c r="I39">
        <v>0.8682059302514159</v>
      </c>
    </row>
    <row r="40" spans="1:9" x14ac:dyDescent="0.2">
      <c r="A40">
        <f t="shared" si="5"/>
        <v>0.25</v>
      </c>
      <c r="F40">
        <f t="shared" si="6"/>
        <v>-0.12825681600564431</v>
      </c>
      <c r="G40">
        <f t="shared" si="7"/>
        <v>0.87962744772690316</v>
      </c>
      <c r="I40">
        <v>0.84961784317893518</v>
      </c>
    </row>
    <row r="41" spans="1:9" x14ac:dyDescent="0.2">
      <c r="A41">
        <f t="shared" si="5"/>
        <v>0.5</v>
      </c>
      <c r="F41">
        <f t="shared" si="6"/>
        <v>-0.15046646544804815</v>
      </c>
      <c r="G41">
        <f t="shared" si="7"/>
        <v>0.86030657951936818</v>
      </c>
      <c r="I41">
        <v>0.83296931551121922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7F49B-B252-A54E-94F9-DD280BF2E44F}">
  <dimension ref="A1:K46"/>
  <sheetViews>
    <sheetView tabSelected="1" workbookViewId="0">
      <selection activeCell="H3" sqref="H3"/>
    </sheetView>
  </sheetViews>
  <sheetFormatPr baseColWidth="10" defaultRowHeight="16" x14ac:dyDescent="0.2"/>
  <cols>
    <col min="1" max="1" width="11.6640625" customWidth="1"/>
    <col min="3" max="3" width="12.83203125" customWidth="1"/>
    <col min="6" max="6" width="21.6640625" customWidth="1"/>
    <col min="8" max="8" width="38.33203125" customWidth="1"/>
    <col min="9" max="9" width="24.6640625" customWidth="1"/>
    <col min="11" max="11" width="16.83203125" customWidth="1"/>
  </cols>
  <sheetData>
    <row r="1" spans="1:11" x14ac:dyDescent="0.2">
      <c r="C1" t="s">
        <v>0</v>
      </c>
      <c r="F1" t="s">
        <v>3</v>
      </c>
      <c r="G1" t="s">
        <v>4</v>
      </c>
      <c r="H1" t="s">
        <v>5</v>
      </c>
    </row>
    <row r="2" spans="1:11" ht="19" x14ac:dyDescent="0.2">
      <c r="F2" s="2">
        <v>0.50849999999999995</v>
      </c>
      <c r="G2">
        <v>3.2810000000000001</v>
      </c>
      <c r="H2">
        <v>0.25</v>
      </c>
      <c r="K2" t="s">
        <v>8</v>
      </c>
    </row>
    <row r="3" spans="1:11" x14ac:dyDescent="0.2">
      <c r="A3" t="s">
        <v>1</v>
      </c>
      <c r="C3" t="s">
        <v>2</v>
      </c>
      <c r="F3" t="s">
        <v>16</v>
      </c>
      <c r="H3" t="s">
        <v>15</v>
      </c>
      <c r="I3" t="s">
        <v>7</v>
      </c>
    </row>
    <row r="4" spans="1:11" x14ac:dyDescent="0.2">
      <c r="A4" s="1">
        <v>2.9999999999999997E-4</v>
      </c>
      <c r="C4" s="1">
        <v>2.9999999999999997E-4</v>
      </c>
      <c r="E4" s="1">
        <f>-F2*SQRT(A4)</f>
        <v>-8.8074783564877409E-3</v>
      </c>
      <c r="F4">
        <f>EXP(E4)</f>
        <v>0.99123119386281999</v>
      </c>
      <c r="G4" s="1">
        <f>-0.509*(SQRT(A4)/(1+3.281*0.3*SQRT(A4)))</f>
        <v>-8.6683554922634114E-3</v>
      </c>
      <c r="H4">
        <f>EXP(G4)</f>
        <v>0.99136910637878839</v>
      </c>
      <c r="I4">
        <v>0.99123119386281999</v>
      </c>
      <c r="K4">
        <v>0.96519999999999995</v>
      </c>
    </row>
    <row r="5" spans="1:11" x14ac:dyDescent="0.2">
      <c r="A5" s="1">
        <v>5.0000000000000001E-4</v>
      </c>
      <c r="C5" s="1">
        <v>5.0000000000000001E-4</v>
      </c>
      <c r="E5" s="1">
        <f>-F2*SQRT(A5)</f>
        <v>-1.137040566558643E-2</v>
      </c>
      <c r="F5">
        <f t="shared" ref="F5:F12" si="0">EXP(E5)</f>
        <v>0.98869399308583905</v>
      </c>
      <c r="G5" s="1">
        <f t="shared" ref="G5:G11" si="1">-0.509*(SQRT(A5)/(1+3.281*0.3*SQRT(A5)))</f>
        <v>-1.1136476423520877E-2</v>
      </c>
      <c r="H5">
        <f t="shared" ref="H5:H12" si="2">EXP(G5)</f>
        <v>0.98892530457648231</v>
      </c>
      <c r="I5">
        <v>0.98869399308583905</v>
      </c>
      <c r="K5">
        <v>0.96519999999999995</v>
      </c>
    </row>
    <row r="6" spans="1:11" x14ac:dyDescent="0.2">
      <c r="A6" s="1">
        <v>5.9999999999999995E-4</v>
      </c>
      <c r="C6" s="1">
        <v>5.9999999999999995E-4</v>
      </c>
      <c r="E6" s="1">
        <f>-F2*SQRT(A6)</f>
        <v>-1.2455655342052459E-2</v>
      </c>
      <c r="F6">
        <f t="shared" si="0"/>
        <v>0.98762159526466575</v>
      </c>
      <c r="G6" s="1">
        <f t="shared" si="1"/>
        <v>-1.2174374630843799E-2</v>
      </c>
      <c r="H6">
        <f t="shared" si="2"/>
        <v>0.98789943324278706</v>
      </c>
      <c r="I6">
        <v>0.98762159526466575</v>
      </c>
      <c r="K6">
        <v>0.96519999999999995</v>
      </c>
    </row>
    <row r="7" spans="1:11" x14ac:dyDescent="0.2">
      <c r="A7" s="1">
        <v>1E-3</v>
      </c>
      <c r="C7" s="1">
        <v>1E-3</v>
      </c>
      <c r="E7" s="1">
        <f>-F2*SQRT(A7)</f>
        <v>-1.6080181901956207E-2</v>
      </c>
      <c r="F7">
        <f t="shared" si="0"/>
        <v>0.98404841401845633</v>
      </c>
      <c r="G7" s="1">
        <f t="shared" si="1"/>
        <v>-1.5610108388978233E-2</v>
      </c>
      <c r="H7">
        <f t="shared" si="2"/>
        <v>0.98451109785256219</v>
      </c>
      <c r="I7">
        <v>0.98404841401845633</v>
      </c>
      <c r="K7">
        <v>0.96519999999999995</v>
      </c>
    </row>
    <row r="8" spans="1:11" x14ac:dyDescent="0.2">
      <c r="A8">
        <v>1.25E-3</v>
      </c>
      <c r="C8">
        <v>1.25E-3</v>
      </c>
      <c r="E8" s="1">
        <f>-F2*SQRT(A8)</f>
        <v>-1.7978189911667969E-2</v>
      </c>
      <c r="F8">
        <f t="shared" si="0"/>
        <v>0.98218245361077161</v>
      </c>
      <c r="G8" s="1">
        <f t="shared" si="1"/>
        <v>-1.7390667815537435E-2</v>
      </c>
      <c r="H8">
        <f t="shared" si="2"/>
        <v>0.98275967705385925</v>
      </c>
      <c r="I8">
        <v>0.98218245361077161</v>
      </c>
      <c r="K8">
        <v>0.95199999999999996</v>
      </c>
    </row>
    <row r="9" spans="1:11" x14ac:dyDescent="0.2">
      <c r="A9">
        <v>2.5000000000000001E-3</v>
      </c>
      <c r="C9">
        <v>2.5000000000000001E-3</v>
      </c>
      <c r="E9" s="1">
        <f>-F2*SQRT(A9)</f>
        <v>-2.5425E-2</v>
      </c>
      <c r="F9">
        <f t="shared" si="0"/>
        <v>0.97489549338591996</v>
      </c>
      <c r="G9" s="1">
        <f t="shared" si="1"/>
        <v>-2.425622965741054E-2</v>
      </c>
      <c r="H9">
        <f t="shared" si="2"/>
        <v>0.97603558845058014</v>
      </c>
      <c r="I9">
        <v>0.97489549338591996</v>
      </c>
      <c r="K9">
        <v>0.95199999999999996</v>
      </c>
    </row>
    <row r="10" spans="1:11" x14ac:dyDescent="0.2">
      <c r="A10">
        <v>3.7499999999999999E-3</v>
      </c>
      <c r="C10">
        <v>3.7499999999999999E-3</v>
      </c>
      <c r="E10" s="1">
        <f>-F2*SQRT(A10)</f>
        <v>-3.1139138355131147E-2</v>
      </c>
      <c r="F10">
        <f t="shared" si="0"/>
        <v>0.96934069122328548</v>
      </c>
      <c r="G10" s="1">
        <f t="shared" si="1"/>
        <v>-2.9397781617668685E-2</v>
      </c>
      <c r="H10">
        <f t="shared" si="2"/>
        <v>0.97103012969746816</v>
      </c>
      <c r="I10">
        <v>0.96934069122328548</v>
      </c>
      <c r="K10">
        <v>0.95199999999999996</v>
      </c>
    </row>
    <row r="11" spans="1:11" x14ac:dyDescent="0.2">
      <c r="A11">
        <v>4.3800000000000002E-3</v>
      </c>
      <c r="C11">
        <v>4.3800000000000002E-3</v>
      </c>
      <c r="E11" s="1">
        <f>-F2*SQRT(A11)</f>
        <v>-3.3653327547212918E-2</v>
      </c>
      <c r="F11">
        <f t="shared" si="0"/>
        <v>0.96690664644067237</v>
      </c>
      <c r="G11" s="1">
        <f t="shared" si="1"/>
        <v>-3.1626207543374876E-2</v>
      </c>
      <c r="H11">
        <f t="shared" si="2"/>
        <v>0.96886867020245915</v>
      </c>
      <c r="I11">
        <v>0.96690664644067237</v>
      </c>
      <c r="K11">
        <v>0.9274</v>
      </c>
    </row>
    <row r="12" spans="1:11" x14ac:dyDescent="0.2">
      <c r="A12">
        <v>5.0000000000000001E-3</v>
      </c>
      <c r="C12">
        <v>5.0000000000000001E-3</v>
      </c>
      <c r="E12" s="1">
        <f>-F2*SQRT(A12)</f>
        <v>-3.5956379823335938E-2</v>
      </c>
      <c r="F12">
        <f t="shared" si="0"/>
        <v>0.96468237218087549</v>
      </c>
      <c r="G12" s="1">
        <f>-0.509*(SQRT(A12)/(1+3.281*0.3*SQRT(A12)))</f>
        <v>-3.3649698624404333E-2</v>
      </c>
      <c r="H12">
        <f t="shared" si="2"/>
        <v>0.96691015527662205</v>
      </c>
      <c r="I12">
        <v>0.96468237218087549</v>
      </c>
      <c r="K12">
        <v>0.9274</v>
      </c>
    </row>
    <row r="13" spans="1:11" x14ac:dyDescent="0.2">
      <c r="A13">
        <v>7.4999999999999997E-3</v>
      </c>
      <c r="C13">
        <v>7.4999999999999997E-3</v>
      </c>
      <c r="G13">
        <f>-F2*(SQRT(A13)/(1+G2*H2*SQRT(A13)))</f>
        <v>-4.1116641018539749E-2</v>
      </c>
      <c r="H13">
        <f>EXP(G13)</f>
        <v>0.95971718102950254</v>
      </c>
      <c r="I13">
        <v>0.96023390392752217</v>
      </c>
      <c r="K13">
        <v>0.9274</v>
      </c>
    </row>
    <row r="14" spans="1:11" x14ac:dyDescent="0.2">
      <c r="A14">
        <v>0.01</v>
      </c>
      <c r="C14">
        <v>0.01</v>
      </c>
      <c r="G14">
        <f>-F2*(SQRT(A14)/(1+G2*H2*SQRT(A14)))</f>
        <v>-4.6995217300894156E-2</v>
      </c>
      <c r="H14">
        <f t="shared" ref="H14:H20" si="3">EXP(G14)</f>
        <v>0.95409196071422653</v>
      </c>
      <c r="I14">
        <v>0.95476184557949373</v>
      </c>
      <c r="K14">
        <v>0.9022</v>
      </c>
    </row>
    <row r="15" spans="1:11" x14ac:dyDescent="0.2">
      <c r="A15">
        <v>1.7500000000000002E-2</v>
      </c>
      <c r="C15">
        <v>1.7500000000000002E-2</v>
      </c>
      <c r="G15">
        <f>-F2*(SQRT(A15)/(1+G2*H2*SQRT(A15)))</f>
        <v>-6.0683525916447108E-2</v>
      </c>
      <c r="H15">
        <f t="shared" si="3"/>
        <v>0.94112103306804717</v>
      </c>
      <c r="I15">
        <v>0.94221828207869684</v>
      </c>
      <c r="K15">
        <v>0.9022</v>
      </c>
    </row>
    <row r="16" spans="1:11" x14ac:dyDescent="0.2">
      <c r="A16">
        <v>2.5000000000000001E-2</v>
      </c>
      <c r="C16">
        <v>2.5000000000000001E-2</v>
      </c>
      <c r="G16">
        <f>-F2*(SQRT(A16)/(1+G2*H2*SQRT(A16)))</f>
        <v>-7.1170588588694073E-2</v>
      </c>
      <c r="H16">
        <f t="shared" si="3"/>
        <v>0.93130300891020901</v>
      </c>
      <c r="I16">
        <v>0.93279190833258752</v>
      </c>
      <c r="K16">
        <v>0.87060000000000004</v>
      </c>
    </row>
    <row r="17" spans="1:11" x14ac:dyDescent="0.2">
      <c r="A17">
        <v>0.05</v>
      </c>
      <c r="C17">
        <v>0.05</v>
      </c>
      <c r="G17">
        <f>-F2*(SQRT(A17)/(1+G2*H2*SQRT(A17)))</f>
        <v>-9.6081427984221993E-2</v>
      </c>
      <c r="H17">
        <f t="shared" si="3"/>
        <v>0.90839004468685058</v>
      </c>
      <c r="I17">
        <v>0.9110179300623128</v>
      </c>
      <c r="K17">
        <v>0.81820000000000004</v>
      </c>
    </row>
    <row r="18" spans="1:11" x14ac:dyDescent="0.2">
      <c r="A18">
        <v>0.1</v>
      </c>
      <c r="C18">
        <v>0.1</v>
      </c>
      <c r="G18">
        <f>-F2*(SQRT(A18)/(1+G2*H2*SQRT(A18)))</f>
        <v>-0.12768272900796396</v>
      </c>
      <c r="H18">
        <f t="shared" si="3"/>
        <v>0.8801325753871837</v>
      </c>
      <c r="I18">
        <v>0.88458979527356008</v>
      </c>
      <c r="K18">
        <v>0.77070000000000005</v>
      </c>
    </row>
    <row r="19" spans="1:11" x14ac:dyDescent="0.2">
      <c r="A19">
        <v>0.125</v>
      </c>
      <c r="C19">
        <v>0.125</v>
      </c>
      <c r="G19">
        <f>-F2*(SQRT(A19)/(1+G2*H2*SQRT(A19)))</f>
        <v>-0.13936557897963428</v>
      </c>
      <c r="H19">
        <f t="shared" si="3"/>
        <v>0.86990994952858647</v>
      </c>
      <c r="I19">
        <v>0.87514201416707715</v>
      </c>
      <c r="K19">
        <v>0.77070000000000005</v>
      </c>
    </row>
    <row r="20" spans="1:11" x14ac:dyDescent="0.2">
      <c r="A20">
        <v>0.15</v>
      </c>
      <c r="C20">
        <v>0.15</v>
      </c>
      <c r="G20">
        <f>-F2*(SQRT(A20)/(1+G2*H2*SQRT(A20)))</f>
        <v>-0.14946040396454641</v>
      </c>
      <c r="H20">
        <f t="shared" si="3"/>
        <v>0.86117253636289848</v>
      </c>
      <c r="I20">
        <v>0.86711367687825613</v>
      </c>
      <c r="K20">
        <v>0.77070000000000005</v>
      </c>
    </row>
    <row r="24" spans="1:11" x14ac:dyDescent="0.2">
      <c r="A24" t="s">
        <v>6</v>
      </c>
    </row>
    <row r="25" spans="1:11" x14ac:dyDescent="0.2">
      <c r="A25" s="1">
        <f>A4*5</f>
        <v>1.4999999999999998E-3</v>
      </c>
      <c r="E25" s="1">
        <f>-0.508*SQRT(A25)</f>
        <v>-1.9674755398733677E-2</v>
      </c>
      <c r="F25">
        <f>EXP(E25)</f>
        <v>0.98051752948373094</v>
      </c>
      <c r="I25">
        <v>0.98051752948373094</v>
      </c>
      <c r="K25">
        <v>0.95199999999999996</v>
      </c>
    </row>
    <row r="26" spans="1:11" x14ac:dyDescent="0.2">
      <c r="A26" s="1">
        <f>A5*5</f>
        <v>2.5000000000000001E-3</v>
      </c>
      <c r="E26" s="1">
        <f t="shared" ref="E26:E28" si="4">-0.508*SQRT(A26)</f>
        <v>-2.5400000000000002E-2</v>
      </c>
      <c r="F26">
        <f t="shared" ref="F26:F28" si="5">EXP(E26)</f>
        <v>0.97491986607791203</v>
      </c>
      <c r="I26">
        <v>0.97491986607791203</v>
      </c>
      <c r="K26">
        <v>0.95199999999999996</v>
      </c>
    </row>
    <row r="27" spans="1:11" x14ac:dyDescent="0.2">
      <c r="A27" s="1">
        <f t="shared" ref="A27:A40" si="6">A6*5</f>
        <v>2.9999999999999996E-3</v>
      </c>
      <c r="E27" s="1">
        <f t="shared" si="4"/>
        <v>-2.7824305921262435E-2</v>
      </c>
      <c r="F27">
        <f t="shared" si="5"/>
        <v>0.97255922468844724</v>
      </c>
      <c r="I27">
        <v>0.97255922468844724</v>
      </c>
      <c r="K27">
        <v>0.95199999999999996</v>
      </c>
    </row>
    <row r="28" spans="1:11" x14ac:dyDescent="0.2">
      <c r="A28" s="1">
        <f t="shared" si="6"/>
        <v>5.0000000000000001E-3</v>
      </c>
      <c r="E28" s="1">
        <f t="shared" si="4"/>
        <v>-3.5921024484276615E-2</v>
      </c>
      <c r="F28">
        <f t="shared" si="5"/>
        <v>0.96471647945616212</v>
      </c>
      <c r="I28">
        <v>0.96471647945616212</v>
      </c>
      <c r="K28">
        <v>0.9274</v>
      </c>
    </row>
    <row r="29" spans="1:11" x14ac:dyDescent="0.2">
      <c r="A29" s="1">
        <f t="shared" si="6"/>
        <v>6.2500000000000003E-3</v>
      </c>
      <c r="G29" s="1">
        <f>-0.509*(SQRT(A29)/(1+3.281*0.3*SQRT(A29)))</f>
        <v>-3.7334751619779165E-2</v>
      </c>
      <c r="H29">
        <f>EXP(G29)</f>
        <v>0.96335359718990032</v>
      </c>
      <c r="I29">
        <v>0.96335359718990032</v>
      </c>
      <c r="K29">
        <v>0.9274</v>
      </c>
    </row>
    <row r="30" spans="1:11" x14ac:dyDescent="0.2">
      <c r="A30" s="1">
        <f t="shared" si="6"/>
        <v>1.2500000000000001E-2</v>
      </c>
      <c r="G30" s="1">
        <f t="shared" ref="G30:G41" si="7">-0.509*(SQRT(A30)/(1+3.281*0.3*SQRT(A30)))</f>
        <v>-5.1266184564507336E-2</v>
      </c>
      <c r="H30">
        <f t="shared" ref="H30:H41" si="8">EXP(G30)</f>
        <v>0.95002575468099193</v>
      </c>
      <c r="I30">
        <v>0.95002575468099193</v>
      </c>
      <c r="K30">
        <v>0.9022</v>
      </c>
    </row>
    <row r="31" spans="1:11" x14ac:dyDescent="0.2">
      <c r="A31" s="1">
        <f t="shared" si="6"/>
        <v>1.8749999999999999E-2</v>
      </c>
      <c r="G31" s="1">
        <f t="shared" si="7"/>
        <v>-6.1419521463546831E-2</v>
      </c>
      <c r="H31">
        <f t="shared" si="8"/>
        <v>0.94042862701356944</v>
      </c>
      <c r="I31">
        <v>0.94042862701356944</v>
      </c>
      <c r="K31">
        <v>0.9022</v>
      </c>
    </row>
    <row r="32" spans="1:11" x14ac:dyDescent="0.2">
      <c r="A32" s="1">
        <f t="shared" si="6"/>
        <v>2.1900000000000003E-2</v>
      </c>
      <c r="G32" s="1">
        <f t="shared" si="7"/>
        <v>-6.5748055808332678E-2</v>
      </c>
      <c r="H32">
        <f t="shared" si="8"/>
        <v>0.9363667467388761</v>
      </c>
      <c r="I32">
        <v>0.9363667467388761</v>
      </c>
      <c r="K32">
        <v>0.87060000000000004</v>
      </c>
    </row>
    <row r="33" spans="1:11" x14ac:dyDescent="0.2">
      <c r="A33" s="1">
        <f t="shared" si="6"/>
        <v>2.5000000000000001E-2</v>
      </c>
      <c r="G33" s="1">
        <f t="shared" si="7"/>
        <v>-6.9641548189319974E-2</v>
      </c>
      <c r="H33">
        <f t="shared" si="8"/>
        <v>0.93272809806668711</v>
      </c>
      <c r="I33">
        <v>0.93272809806668711</v>
      </c>
      <c r="K33">
        <v>0.87060000000000004</v>
      </c>
    </row>
    <row r="34" spans="1:11" x14ac:dyDescent="0.2">
      <c r="A34" s="1">
        <f t="shared" si="6"/>
        <v>3.7499999999999999E-2</v>
      </c>
      <c r="G34" s="1">
        <f t="shared" si="7"/>
        <v>-8.2787410877666848E-2</v>
      </c>
      <c r="H34">
        <f t="shared" si="8"/>
        <v>0.92054682466146132</v>
      </c>
      <c r="I34">
        <v>0.92054682466146132</v>
      </c>
      <c r="K34">
        <v>0.87060000000000004</v>
      </c>
    </row>
    <row r="35" spans="1:11" x14ac:dyDescent="0.2">
      <c r="A35" s="1">
        <f t="shared" si="6"/>
        <v>0.05</v>
      </c>
      <c r="G35" s="1">
        <f t="shared" si="7"/>
        <v>-9.328433508572892E-2</v>
      </c>
      <c r="H35">
        <f t="shared" si="8"/>
        <v>0.91093445284400321</v>
      </c>
      <c r="I35">
        <v>0.91093445284400321</v>
      </c>
      <c r="K35">
        <v>0.81820000000000004</v>
      </c>
    </row>
    <row r="36" spans="1:11" x14ac:dyDescent="0.2">
      <c r="A36" s="1">
        <f t="shared" si="6"/>
        <v>8.7500000000000008E-2</v>
      </c>
      <c r="G36" s="1">
        <f t="shared" si="7"/>
        <v>-0.11661160974983037</v>
      </c>
      <c r="H36">
        <f t="shared" si="8"/>
        <v>0.88993076648344127</v>
      </c>
      <c r="I36">
        <v>0.88993076648344127</v>
      </c>
      <c r="K36">
        <v>0.81820000000000004</v>
      </c>
    </row>
    <row r="37" spans="1:11" x14ac:dyDescent="0.2">
      <c r="A37" s="1">
        <f t="shared" si="6"/>
        <v>0.125</v>
      </c>
      <c r="G37" s="1">
        <f t="shared" si="7"/>
        <v>-0.13350024361732513</v>
      </c>
      <c r="H37">
        <f t="shared" si="8"/>
        <v>0.87502725580579122</v>
      </c>
      <c r="I37">
        <v>0.87502725580579122</v>
      </c>
      <c r="K37">
        <v>0.77070000000000005</v>
      </c>
    </row>
    <row r="38" spans="1:11" x14ac:dyDescent="0.2">
      <c r="A38" s="1">
        <f t="shared" si="6"/>
        <v>0.25</v>
      </c>
      <c r="G38" s="1">
        <f t="shared" si="7"/>
        <v>-0.17055926012800321</v>
      </c>
      <c r="H38">
        <f t="shared" si="8"/>
        <v>0.84319312041578975</v>
      </c>
      <c r="I38">
        <v>0.84319312041578975</v>
      </c>
      <c r="K38">
        <v>0.72</v>
      </c>
    </row>
    <row r="39" spans="1:11" x14ac:dyDescent="0.2">
      <c r="A39" s="1">
        <f t="shared" si="6"/>
        <v>0.5</v>
      </c>
      <c r="G39" s="1">
        <f t="shared" si="7"/>
        <v>-0.21221476834026914</v>
      </c>
      <c r="H39">
        <f t="shared" si="8"/>
        <v>0.80879097621665785</v>
      </c>
      <c r="I39">
        <v>0.80879097621665785</v>
      </c>
      <c r="K39">
        <v>0.6552</v>
      </c>
    </row>
    <row r="40" spans="1:11" x14ac:dyDescent="0.2">
      <c r="A40" s="1">
        <f t="shared" si="6"/>
        <v>0.625</v>
      </c>
      <c r="G40" s="1">
        <f t="shared" si="7"/>
        <v>-0.22630157219640917</v>
      </c>
      <c r="H40">
        <f t="shared" si="8"/>
        <v>0.79747756833654471</v>
      </c>
      <c r="I40">
        <v>0.79747756833654471</v>
      </c>
      <c r="K40">
        <v>0.6552</v>
      </c>
    </row>
    <row r="41" spans="1:11" x14ac:dyDescent="0.2">
      <c r="A41" s="1">
        <f>A20*5</f>
        <v>0.75</v>
      </c>
      <c r="G41" s="1">
        <f t="shared" si="7"/>
        <v>-0.23796160443497408</v>
      </c>
      <c r="H41">
        <f t="shared" si="8"/>
        <v>0.78823295516244918</v>
      </c>
      <c r="I41">
        <v>0.78823295516244918</v>
      </c>
      <c r="K41">
        <v>0.61099999999999999</v>
      </c>
    </row>
    <row r="42" spans="1:11" x14ac:dyDescent="0.2">
      <c r="A42" s="1"/>
    </row>
    <row r="43" spans="1:11" x14ac:dyDescent="0.2">
      <c r="A43" s="1"/>
    </row>
    <row r="44" spans="1:11" x14ac:dyDescent="0.2">
      <c r="A44" s="1"/>
    </row>
    <row r="45" spans="1:11" x14ac:dyDescent="0.2">
      <c r="A45" s="1"/>
    </row>
    <row r="46" spans="1:11" x14ac:dyDescent="0.2">
      <c r="A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K+</vt:lpstr>
      <vt:lpstr>Mg+</vt:lpstr>
      <vt:lpstr>Ca+</vt:lpstr>
      <vt:lpstr>Li+</vt:lpstr>
      <vt:lpstr>NH4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donaghsh@gmail.com</dc:creator>
  <cp:lastModifiedBy>donaghsh@gmail.com</cp:lastModifiedBy>
  <dcterms:created xsi:type="dcterms:W3CDTF">2019-09-05T08:15:50Z</dcterms:created>
  <dcterms:modified xsi:type="dcterms:W3CDTF">2020-03-18T18:35:48Z</dcterms:modified>
</cp:coreProperties>
</file>