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E480D822-208B-43BD-ADD1-3B32955B636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 concurrentCalc="0"/>
</workbook>
</file>

<file path=xl/calcChain.xml><?xml version="1.0" encoding="utf-8"?>
<calcChain xmlns="http://schemas.openxmlformats.org/spreadsheetml/2006/main">
  <c r="D4" i="1" l="1"/>
  <c r="B4" i="1"/>
  <c r="D5" i="1"/>
  <c r="B5" i="1"/>
  <c r="D6" i="1"/>
  <c r="B6" i="1"/>
  <c r="D7" i="1"/>
  <c r="B7" i="1"/>
  <c r="D8" i="1"/>
  <c r="B8" i="1"/>
  <c r="D9" i="1"/>
  <c r="B9" i="1"/>
  <c r="D10" i="1"/>
  <c r="B10" i="1"/>
  <c r="D11" i="1"/>
  <c r="B11" i="1"/>
  <c r="D12" i="1"/>
  <c r="B12" i="1"/>
  <c r="D13" i="1"/>
  <c r="B13" i="1"/>
  <c r="D14" i="1"/>
  <c r="B14" i="1"/>
  <c r="D15" i="1"/>
  <c r="B15" i="1"/>
  <c r="D16" i="1"/>
  <c r="B16" i="1"/>
  <c r="D17" i="1"/>
  <c r="B17" i="1"/>
  <c r="D18" i="1"/>
  <c r="B18" i="1"/>
  <c r="D19" i="1"/>
  <c r="B19" i="1"/>
  <c r="D3" i="1"/>
  <c r="B3" i="1"/>
  <c r="E19" i="1"/>
  <c r="J19" i="1"/>
  <c r="E18" i="1"/>
  <c r="J18" i="1"/>
  <c r="E17" i="1"/>
  <c r="J17" i="1"/>
  <c r="E16" i="1"/>
  <c r="J16" i="1"/>
  <c r="E15" i="1"/>
  <c r="J15" i="1"/>
  <c r="E14" i="1"/>
  <c r="J14" i="1"/>
  <c r="E13" i="1"/>
  <c r="J13" i="1"/>
  <c r="E12" i="1"/>
  <c r="J12" i="1"/>
  <c r="E11" i="1"/>
  <c r="J11" i="1"/>
  <c r="E10" i="1"/>
  <c r="J10" i="1"/>
  <c r="E9" i="1"/>
  <c r="J9" i="1"/>
  <c r="E8" i="1"/>
  <c r="J8" i="1"/>
  <c r="E7" i="1"/>
  <c r="J7" i="1"/>
  <c r="E6" i="1"/>
  <c r="J6" i="1"/>
  <c r="E5" i="1"/>
  <c r="J5" i="1"/>
  <c r="E4" i="1"/>
  <c r="J4" i="1"/>
  <c r="E3" i="1"/>
  <c r="J3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<sst xmlns="http://schemas.openxmlformats.org/spreadsheetml/2006/main" count="10" uniqueCount="10">
  <si>
    <t>1000/T</t>
  </si>
  <si>
    <t>T (K)</t>
  </si>
  <si>
    <t>EC</t>
  </si>
  <si>
    <t>Log(EC)</t>
  </si>
  <si>
    <t>σ(Log(EC))</t>
  </si>
  <si>
    <r>
      <t>σ</t>
    </r>
    <r>
      <rPr>
        <vertAlign val="subscript"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 xml:space="preserve"> (K)</t>
    </r>
  </si>
  <si>
    <r>
      <t>σ</t>
    </r>
    <r>
      <rPr>
        <vertAlign val="subscript"/>
        <sz val="12"/>
        <color theme="1"/>
        <rFont val="Times New Roman"/>
        <family val="1"/>
      </rPr>
      <t>1/T</t>
    </r>
    <r>
      <rPr>
        <sz val="12"/>
        <color theme="1"/>
        <rFont val="Times New Roman"/>
        <family val="1"/>
      </rPr>
      <t xml:space="preserve"> (K)</t>
    </r>
  </si>
  <si>
    <r>
      <rPr>
        <i/>
        <sz val="12"/>
        <color theme="1"/>
        <rFont val="Times New Roman"/>
        <family val="1"/>
      </rPr>
      <t>R</t>
    </r>
    <r>
      <rPr>
        <sz val="12"/>
        <color theme="1"/>
        <rFont val="Times New Roman"/>
        <family val="1"/>
      </rPr>
      <t xml:space="preserve"> (Ω)</t>
    </r>
  </si>
  <si>
    <r>
      <rPr>
        <i/>
        <sz val="12"/>
        <color theme="1"/>
        <rFont val="Times New Roman"/>
        <family val="1"/>
      </rPr>
      <t>σ</t>
    </r>
    <r>
      <rPr>
        <i/>
        <vertAlign val="subscript"/>
        <sz val="12"/>
        <color theme="1"/>
        <rFont val="Times New Roman"/>
        <family val="1"/>
      </rPr>
      <t>R</t>
    </r>
    <r>
      <rPr>
        <vertAlign val="subscript"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(Ω)</t>
    </r>
  </si>
  <si>
    <t>Error propagation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</si>
</sst>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11" fontId="2" fillId="0" borderId="0" xfId="0" applyNumberFormat="1" applyFont="1"/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workbookViewId="0">
      <selection activeCell="O12" sqref="O12"/>
    </sheetView>
  </sheetViews>
  <sheetFormatPr defaultRowHeight="15.6"/>
  <cols>
    <col min="1" max="2" width="10.5546875" style="4" bestFit="1" customWidth="1"/>
    <col min="3" max="3" width="11.77734375" style="4" bestFit="1" customWidth="1"/>
    <col min="4" max="5" width="8.88671875" style="4"/>
    <col min="7" max="9" width="8.88671875" style="4"/>
    <col min="10" max="10" width="10.6640625" style="17" bestFit="1" customWidth="1"/>
    <col min="17" max="16384" width="8.88671875" style="4"/>
  </cols>
  <sheetData>
    <row r="1" spans="1:16" ht="18">
      <c r="A1" s="1" t="s">
        <v>1</v>
      </c>
      <c r="B1" s="1" t="s">
        <v>0</v>
      </c>
      <c r="C1" s="2" t="s">
        <v>7</v>
      </c>
      <c r="D1" s="3" t="s">
        <v>2</v>
      </c>
      <c r="E1" s="2" t="s">
        <v>3</v>
      </c>
      <c r="F1" s="4"/>
      <c r="G1" s="2" t="s">
        <v>5</v>
      </c>
      <c r="H1" s="2" t="s">
        <v>6</v>
      </c>
      <c r="I1" s="2" t="s">
        <v>8</v>
      </c>
      <c r="J1" s="2" t="s">
        <v>4</v>
      </c>
      <c r="K1" s="4"/>
      <c r="L1" s="4"/>
      <c r="M1" s="4"/>
      <c r="N1" s="4"/>
      <c r="O1" s="4"/>
      <c r="P1" s="4"/>
    </row>
    <row r="2" spans="1:16">
      <c r="A2" s="5">
        <v>300</v>
      </c>
      <c r="B2" s="6">
        <v>3.3333333000000001</v>
      </c>
      <c r="C2" s="2"/>
      <c r="D2" s="2"/>
      <c r="F2" s="4"/>
      <c r="G2" s="15" t="s">
        <v>9</v>
      </c>
      <c r="H2" s="15"/>
      <c r="I2" s="15"/>
      <c r="K2" s="4"/>
      <c r="L2" s="4"/>
      <c r="M2" s="4"/>
      <c r="N2" s="4"/>
      <c r="O2" s="4"/>
      <c r="P2" s="4"/>
    </row>
    <row r="3" spans="1:16">
      <c r="A3" s="7">
        <v>1272</v>
      </c>
      <c r="B3" s="8">
        <f>1000/A3</f>
        <v>0.78616352201257866</v>
      </c>
      <c r="C3" s="11">
        <v>2</v>
      </c>
      <c r="D3" s="4">
        <f>25536.7273*1.8/C3</f>
        <v>22983.05457</v>
      </c>
      <c r="E3" s="12">
        <f>LOG(D3)</f>
        <v>4.3614077482311489</v>
      </c>
      <c r="F3" s="4"/>
      <c r="G3" s="16">
        <v>50</v>
      </c>
      <c r="H3" s="10">
        <f>B3*G3/A3</f>
        <v>3.0902654167161113E-2</v>
      </c>
      <c r="I3" s="11">
        <v>0.2</v>
      </c>
      <c r="J3" s="10">
        <f>I3/C3*E3*0.5</f>
        <v>0.21807038741155746</v>
      </c>
      <c r="K3" s="4"/>
      <c r="L3" s="4"/>
      <c r="M3" s="4"/>
      <c r="N3" s="4"/>
      <c r="O3" s="4"/>
      <c r="P3" s="4"/>
    </row>
    <row r="4" spans="1:16">
      <c r="A4" s="7">
        <v>1379</v>
      </c>
      <c r="B4" s="8">
        <f t="shared" ref="B4:B19" si="0">1000/A4</f>
        <v>0.72516316171138506</v>
      </c>
      <c r="C4" s="11">
        <v>1.8</v>
      </c>
      <c r="D4" s="4">
        <f>25536.7273*1.8/C4</f>
        <v>25536.727299999999</v>
      </c>
      <c r="E4" s="12">
        <f t="shared" ref="E4:E19" si="1">LOG(D4)</f>
        <v>4.4071652387918245</v>
      </c>
      <c r="F4" s="4"/>
      <c r="G4" s="16">
        <v>50</v>
      </c>
      <c r="H4" s="10">
        <f>B4*G4/A4</f>
        <v>2.6293080555162624E-2</v>
      </c>
      <c r="I4" s="11">
        <v>0.1</v>
      </c>
      <c r="J4" s="10">
        <f>I4/C4*E4*0.5</f>
        <v>0.12242125663310624</v>
      </c>
      <c r="K4" s="4"/>
      <c r="L4" s="4"/>
      <c r="M4" s="4"/>
      <c r="N4" s="4"/>
      <c r="O4" s="4"/>
      <c r="P4" s="4"/>
    </row>
    <row r="5" spans="1:16">
      <c r="A5" s="7">
        <v>1557</v>
      </c>
      <c r="B5" s="8">
        <f t="shared" si="0"/>
        <v>0.64226075786769432</v>
      </c>
      <c r="C5" s="11">
        <v>1.6</v>
      </c>
      <c r="D5" s="4">
        <f>25536.7273*1.8/C5</f>
        <v>28728.818212499998</v>
      </c>
      <c r="E5" s="12">
        <f t="shared" si="1"/>
        <v>4.4583177612392051</v>
      </c>
      <c r="F5" s="4"/>
      <c r="G5" s="16">
        <v>60</v>
      </c>
      <c r="H5" s="10">
        <f>B5*G5/A5</f>
        <v>2.4749932865807102E-2</v>
      </c>
      <c r="I5" s="11">
        <v>0.1</v>
      </c>
      <c r="J5" s="10">
        <f>I5/C5*E5*0.5</f>
        <v>0.13932243003872516</v>
      </c>
      <c r="K5" s="4"/>
      <c r="L5" s="4"/>
      <c r="M5" s="4"/>
      <c r="N5" s="4"/>
      <c r="O5" s="4"/>
      <c r="P5" s="4"/>
    </row>
    <row r="6" spans="1:16">
      <c r="A6" s="7">
        <v>1634</v>
      </c>
      <c r="B6" s="8">
        <f t="shared" si="0"/>
        <v>0.61199510403916768</v>
      </c>
      <c r="C6" s="11">
        <v>1.55</v>
      </c>
      <c r="D6" s="4">
        <f>25536.7273*1.8/C6</f>
        <v>29655.554283870966</v>
      </c>
      <c r="E6" s="12">
        <f t="shared" si="1"/>
        <v>4.4721060457248392</v>
      </c>
      <c r="F6" s="4"/>
      <c r="G6" s="16">
        <v>50</v>
      </c>
      <c r="H6" s="10">
        <f>B6*G6/A6</f>
        <v>1.8726900368395583E-2</v>
      </c>
      <c r="I6" s="11">
        <v>0.1</v>
      </c>
      <c r="J6" s="10">
        <f>I6/C6*E6*0.5</f>
        <v>0.14426148534596256</v>
      </c>
      <c r="K6" s="4"/>
      <c r="L6" s="4"/>
      <c r="M6" s="4"/>
      <c r="N6" s="4"/>
      <c r="O6" s="4"/>
      <c r="P6" s="4"/>
    </row>
    <row r="7" spans="1:16">
      <c r="A7" s="7">
        <v>1683</v>
      </c>
      <c r="B7" s="8">
        <f t="shared" si="0"/>
        <v>0.59417706476530008</v>
      </c>
      <c r="C7" s="11">
        <v>1.4</v>
      </c>
      <c r="D7" s="4">
        <f>25536.7273*1.8/C7</f>
        <v>32832.935100000002</v>
      </c>
      <c r="E7" s="12">
        <f t="shared" si="1"/>
        <v>4.5163097082168919</v>
      </c>
      <c r="F7" s="4"/>
      <c r="G7" s="16">
        <v>100</v>
      </c>
      <c r="H7" s="10">
        <f>B7*G7/A7</f>
        <v>3.530463842931076E-2</v>
      </c>
      <c r="I7" s="11">
        <v>0.1</v>
      </c>
      <c r="J7" s="10">
        <f>I7/C7*E7*0.5</f>
        <v>0.16129677529346045</v>
      </c>
      <c r="K7" s="4"/>
      <c r="L7" s="4"/>
      <c r="M7" s="4"/>
      <c r="N7" s="4"/>
      <c r="O7" s="4"/>
      <c r="P7" s="4"/>
    </row>
    <row r="8" spans="1:16">
      <c r="A8" s="7">
        <v>1747</v>
      </c>
      <c r="B8" s="8">
        <f t="shared" si="0"/>
        <v>0.5724098454493417</v>
      </c>
      <c r="C8" s="11">
        <v>1.2</v>
      </c>
      <c r="D8" s="4">
        <f>25536.7273*1.8/C8</f>
        <v>38305.090950000005</v>
      </c>
      <c r="E8" s="12">
        <f t="shared" si="1"/>
        <v>4.5832564978475059</v>
      </c>
      <c r="F8" s="4"/>
      <c r="G8" s="16">
        <v>80</v>
      </c>
      <c r="H8" s="10">
        <f>B8*G8/A8</f>
        <v>2.621224249338714E-2</v>
      </c>
      <c r="I8" s="11">
        <v>0.1</v>
      </c>
      <c r="J8" s="10">
        <f>I8/C8*E8*0.5</f>
        <v>0.19096902074364611</v>
      </c>
      <c r="K8" s="4"/>
      <c r="L8" s="4"/>
      <c r="M8" s="4"/>
      <c r="N8" s="4"/>
      <c r="O8" s="4"/>
      <c r="P8" s="4"/>
    </row>
    <row r="9" spans="1:16">
      <c r="A9" s="7">
        <v>1815</v>
      </c>
      <c r="B9" s="8">
        <f t="shared" si="0"/>
        <v>0.55096418732782371</v>
      </c>
      <c r="C9" s="11">
        <v>1.1499999999999999</v>
      </c>
      <c r="D9" s="4">
        <f>25536.7273*1.8/C9</f>
        <v>39970.529686956528</v>
      </c>
      <c r="E9" s="12">
        <f t="shared" si="1"/>
        <v>4.6017399035415183</v>
      </c>
      <c r="F9" s="4"/>
      <c r="G9" s="16">
        <v>100</v>
      </c>
      <c r="H9" s="10">
        <f>B9*G9/A9</f>
        <v>3.0356153571780918E-2</v>
      </c>
      <c r="I9" s="11">
        <v>0.2</v>
      </c>
      <c r="J9" s="10">
        <f>I9/C9*E9*0.5</f>
        <v>0.4001512959601321</v>
      </c>
      <c r="K9" s="4"/>
      <c r="L9" s="4"/>
      <c r="M9" s="4"/>
      <c r="N9" s="4"/>
      <c r="O9" s="4"/>
      <c r="P9" s="4"/>
    </row>
    <row r="10" spans="1:16">
      <c r="A10" s="7">
        <v>1930</v>
      </c>
      <c r="B10" s="8">
        <f t="shared" si="0"/>
        <v>0.51813471502590669</v>
      </c>
      <c r="C10" s="11">
        <v>1</v>
      </c>
      <c r="D10" s="4">
        <f>25536.7273*1.8/C10</f>
        <v>45966.10914</v>
      </c>
      <c r="E10" s="12">
        <f t="shared" si="1"/>
        <v>4.6624377438951301</v>
      </c>
      <c r="F10" s="4"/>
      <c r="G10" s="16">
        <v>100</v>
      </c>
      <c r="H10" s="10">
        <f>B10*G10/A10</f>
        <v>2.6846358291497754E-2</v>
      </c>
      <c r="I10" s="11">
        <v>0.1</v>
      </c>
      <c r="J10" s="10">
        <f>I10/C10*E10*0.5</f>
        <v>0.23312188719475652</v>
      </c>
      <c r="K10" s="4"/>
      <c r="L10" s="4"/>
      <c r="M10" s="4"/>
      <c r="N10" s="4"/>
      <c r="O10" s="4"/>
      <c r="P10" s="4"/>
    </row>
    <row r="11" spans="1:16">
      <c r="A11" s="7">
        <v>1985</v>
      </c>
      <c r="B11" s="8">
        <f t="shared" si="0"/>
        <v>0.50377833753148615</v>
      </c>
      <c r="C11" s="11">
        <v>0.85</v>
      </c>
      <c r="D11" s="4">
        <f>25536.7273*1.8/C11</f>
        <v>54077.775458823533</v>
      </c>
      <c r="E11" s="12">
        <f t="shared" si="1"/>
        <v>4.7330188181808373</v>
      </c>
      <c r="F11" s="4"/>
      <c r="G11" s="16">
        <v>120</v>
      </c>
      <c r="H11" s="10">
        <f>B11*G11/A11</f>
        <v>3.045511360391856E-2</v>
      </c>
      <c r="I11" s="11">
        <v>0.1</v>
      </c>
      <c r="J11" s="10">
        <f>I11/C11*E11*0.5</f>
        <v>0.27841287165769635</v>
      </c>
      <c r="K11" s="4"/>
      <c r="L11" s="4"/>
      <c r="M11" s="4"/>
      <c r="N11" s="4"/>
      <c r="O11" s="4"/>
      <c r="P11" s="4"/>
    </row>
    <row r="12" spans="1:16">
      <c r="A12" s="7">
        <v>2100</v>
      </c>
      <c r="B12" s="8">
        <f t="shared" si="0"/>
        <v>0.47619047619047616</v>
      </c>
      <c r="C12" s="11">
        <v>0.8</v>
      </c>
      <c r="D12" s="4">
        <f>25536.7273*1.8/C12</f>
        <v>57457.636424999997</v>
      </c>
      <c r="E12" s="12">
        <f t="shared" si="1"/>
        <v>4.7593477569031863</v>
      </c>
      <c r="F12" s="4"/>
      <c r="G12" s="16">
        <v>120</v>
      </c>
      <c r="H12" s="10">
        <f>B12*G12/A12</f>
        <v>2.7210884353741496E-2</v>
      </c>
      <c r="I12" s="11">
        <v>0.1</v>
      </c>
      <c r="J12" s="10">
        <f>I12/C12*E12*0.5</f>
        <v>0.29745923480644915</v>
      </c>
      <c r="K12" s="4"/>
      <c r="L12" s="4"/>
      <c r="M12" s="4"/>
      <c r="N12" s="4"/>
      <c r="O12" s="4"/>
      <c r="P12" s="4"/>
    </row>
    <row r="13" spans="1:16">
      <c r="A13" s="7">
        <v>2140</v>
      </c>
      <c r="B13" s="8">
        <f t="shared" si="0"/>
        <v>0.46728971962616822</v>
      </c>
      <c r="C13" s="11">
        <v>0.81</v>
      </c>
      <c r="D13" s="4">
        <f>25536.7273*1.8/C13</f>
        <v>56748.282888888883</v>
      </c>
      <c r="E13" s="12">
        <f t="shared" si="1"/>
        <v>4.7539527250164806</v>
      </c>
      <c r="F13" s="4"/>
      <c r="G13" s="16">
        <v>200</v>
      </c>
      <c r="H13" s="10">
        <f>B13*G13/A13</f>
        <v>4.3671936413660586E-2</v>
      </c>
      <c r="I13" s="11">
        <v>0.1</v>
      </c>
      <c r="J13" s="10">
        <f>I13/C13*E13*0.5</f>
        <v>0.29345387191459754</v>
      </c>
      <c r="K13" s="4"/>
      <c r="L13" s="4"/>
      <c r="M13" s="4"/>
      <c r="N13" s="4"/>
      <c r="O13" s="4"/>
      <c r="P13" s="4"/>
    </row>
    <row r="14" spans="1:16">
      <c r="A14" s="7">
        <v>2190</v>
      </c>
      <c r="B14" s="8">
        <f t="shared" si="0"/>
        <v>0.45662100456621002</v>
      </c>
      <c r="C14" s="11">
        <v>0.75</v>
      </c>
      <c r="D14" s="4">
        <f>25536.7273*1.8/C14</f>
        <v>61288.145519999998</v>
      </c>
      <c r="E14" s="12">
        <f t="shared" si="1"/>
        <v>4.78737648050343</v>
      </c>
      <c r="F14" s="4"/>
      <c r="G14" s="16">
        <v>180</v>
      </c>
      <c r="H14" s="10">
        <f>B14*G14/A14</f>
        <v>3.7530493525989861E-2</v>
      </c>
      <c r="I14" s="11">
        <v>0.1</v>
      </c>
      <c r="J14" s="10">
        <f>I14/C14*E14*0.5</f>
        <v>0.31915843203356198</v>
      </c>
      <c r="K14" s="4"/>
      <c r="L14" s="4"/>
      <c r="M14" s="4"/>
      <c r="N14" s="4"/>
      <c r="O14" s="4"/>
      <c r="P14" s="4"/>
    </row>
    <row r="15" spans="1:16">
      <c r="A15" s="7">
        <v>2264</v>
      </c>
      <c r="B15" s="8">
        <f t="shared" si="0"/>
        <v>0.44169611307420492</v>
      </c>
      <c r="C15" s="11">
        <v>0.74</v>
      </c>
      <c r="D15" s="4">
        <f>25536.7273*1.8/C15</f>
        <v>62116.363702702707</v>
      </c>
      <c r="E15" s="12">
        <f t="shared" si="1"/>
        <v>4.7932060241641539</v>
      </c>
      <c r="F15" s="4"/>
      <c r="G15" s="16">
        <v>160</v>
      </c>
      <c r="H15" s="10">
        <f>B15*G15/A15</f>
        <v>3.121527300877773E-2</v>
      </c>
      <c r="I15" s="11">
        <v>0.16</v>
      </c>
      <c r="J15" s="10">
        <f>I15/C15*E15*0.5</f>
        <v>0.51818443504477341</v>
      </c>
      <c r="K15" s="4"/>
      <c r="L15" s="4"/>
      <c r="M15" s="4"/>
      <c r="N15" s="4"/>
      <c r="O15" s="4"/>
      <c r="P15" s="4"/>
    </row>
    <row r="16" spans="1:16">
      <c r="A16" s="7">
        <v>2265</v>
      </c>
      <c r="B16" s="8">
        <f t="shared" si="0"/>
        <v>0.44150110375275936</v>
      </c>
      <c r="C16" s="11">
        <v>0.72</v>
      </c>
      <c r="D16" s="4">
        <f>25536.7273*1.8/C16</f>
        <v>63841.818250000004</v>
      </c>
      <c r="E16" s="12">
        <f t="shared" si="1"/>
        <v>4.805105247463862</v>
      </c>
      <c r="F16" s="4"/>
      <c r="G16" s="16">
        <v>180</v>
      </c>
      <c r="H16" s="10">
        <f>B16*G16/A16</f>
        <v>3.5086180430682866E-2</v>
      </c>
      <c r="I16" s="11">
        <v>0.1</v>
      </c>
      <c r="J16" s="10">
        <f>I16/C16*E16*0.5</f>
        <v>0.33368786440721265</v>
      </c>
      <c r="K16" s="4"/>
      <c r="L16" s="4"/>
      <c r="M16" s="4"/>
      <c r="N16" s="4"/>
      <c r="O16" s="4"/>
      <c r="P16" s="4"/>
    </row>
    <row r="17" spans="1:17">
      <c r="A17" s="7">
        <v>2718</v>
      </c>
      <c r="B17" s="8">
        <f t="shared" si="0"/>
        <v>0.36791758646063283</v>
      </c>
      <c r="C17" s="11">
        <v>0.7</v>
      </c>
      <c r="D17" s="4">
        <f>25536.7273*1.8/C17</f>
        <v>65665.870200000005</v>
      </c>
      <c r="E17" s="12">
        <f t="shared" si="1"/>
        <v>4.8173397038808732</v>
      </c>
      <c r="F17" s="4"/>
      <c r="G17" s="16">
        <v>300</v>
      </c>
      <c r="H17" s="10">
        <f>B17*G17/A17</f>
        <v>4.0609005128105169E-2</v>
      </c>
      <c r="I17" s="11">
        <v>0.12</v>
      </c>
      <c r="J17" s="10">
        <f>I17/C17*E17*0.5</f>
        <v>0.41291483176121768</v>
      </c>
      <c r="K17" s="4"/>
      <c r="L17" s="4"/>
      <c r="M17" s="4"/>
      <c r="N17" s="4"/>
      <c r="O17" s="4"/>
      <c r="P17" s="4"/>
    </row>
    <row r="18" spans="1:17">
      <c r="A18" s="7">
        <v>3000</v>
      </c>
      <c r="B18" s="8">
        <f t="shared" si="0"/>
        <v>0.33333333333333331</v>
      </c>
      <c r="C18" s="11">
        <v>0.69</v>
      </c>
      <c r="D18" s="4">
        <f>25536.7273*1.8/C18</f>
        <v>66617.549478260873</v>
      </c>
      <c r="E18" s="12">
        <f t="shared" si="1"/>
        <v>4.8235886531578753</v>
      </c>
      <c r="F18" s="4"/>
      <c r="G18" s="16">
        <v>300</v>
      </c>
      <c r="H18" s="10">
        <f>B18*G18/A18</f>
        <v>3.3333333333333333E-2</v>
      </c>
      <c r="I18" s="11">
        <v>0.1</v>
      </c>
      <c r="J18" s="10">
        <f>I18/C18*E18*0.5</f>
        <v>0.3495354096491215</v>
      </c>
      <c r="K18" s="4"/>
      <c r="L18" s="4"/>
      <c r="M18" s="4"/>
      <c r="N18" s="4"/>
      <c r="O18" s="4"/>
      <c r="P18" s="4"/>
    </row>
    <row r="19" spans="1:17">
      <c r="A19" s="7">
        <v>3300</v>
      </c>
      <c r="B19" s="8">
        <f t="shared" si="0"/>
        <v>0.30303030303030304</v>
      </c>
      <c r="C19" s="11">
        <v>0.68</v>
      </c>
      <c r="D19" s="4">
        <f>25536.7273*1.8/C19</f>
        <v>67597.219323529411</v>
      </c>
      <c r="E19" s="12">
        <f t="shared" si="1"/>
        <v>4.8299288311888944</v>
      </c>
      <c r="F19" s="4"/>
      <c r="G19" s="16">
        <v>300</v>
      </c>
      <c r="H19" s="10">
        <f>B19*G19/A19</f>
        <v>2.7548209366391185E-2</v>
      </c>
      <c r="I19" s="11">
        <v>0.14000000000000001</v>
      </c>
      <c r="J19" s="10">
        <f>I19/C19*E19*0.5</f>
        <v>0.49719855615179798</v>
      </c>
      <c r="K19" s="4"/>
      <c r="L19" s="4"/>
      <c r="M19" s="4"/>
      <c r="N19" s="4"/>
      <c r="O19" s="4"/>
      <c r="P19" s="4"/>
    </row>
    <row r="26" spans="1:17">
      <c r="F26" s="4"/>
      <c r="K26" s="4"/>
      <c r="L26" s="4"/>
      <c r="M26" s="4"/>
      <c r="N26" s="4"/>
      <c r="O26" s="4"/>
      <c r="P26" s="4"/>
      <c r="Q26" s="13"/>
    </row>
    <row r="27" spans="1:17">
      <c r="F27" s="4"/>
      <c r="K27" s="4"/>
      <c r="L27" s="4"/>
      <c r="M27" s="4"/>
      <c r="N27" s="4"/>
      <c r="O27" s="4"/>
      <c r="P27" s="4"/>
      <c r="Q27" s="13"/>
    </row>
    <row r="28" spans="1:17">
      <c r="F28" s="4"/>
      <c r="K28" s="4"/>
      <c r="L28" s="4"/>
      <c r="M28" s="4"/>
      <c r="N28" s="4"/>
      <c r="O28" s="4"/>
      <c r="P28" s="4"/>
      <c r="Q28" s="13"/>
    </row>
    <row r="29" spans="1:17">
      <c r="F29" s="4"/>
      <c r="K29" s="4"/>
      <c r="L29" s="4"/>
      <c r="M29" s="4"/>
      <c r="N29" s="4"/>
      <c r="O29" s="4"/>
      <c r="P29" s="4"/>
      <c r="Q29" s="13"/>
    </row>
    <row r="30" spans="1:17">
      <c r="F30" s="4"/>
      <c r="K30" s="4"/>
      <c r="L30" s="4"/>
      <c r="M30" s="4"/>
      <c r="N30" s="4"/>
      <c r="O30" s="4"/>
      <c r="P30" s="4"/>
      <c r="Q30" s="13"/>
    </row>
    <row r="31" spans="1:17">
      <c r="A31" s="7"/>
      <c r="B31" s="7"/>
      <c r="C31" s="11"/>
      <c r="F31" s="4"/>
      <c r="G31" s="9"/>
      <c r="H31" s="9"/>
      <c r="I31" s="11"/>
      <c r="K31" s="4"/>
      <c r="L31" s="4"/>
      <c r="M31" s="4"/>
      <c r="N31" s="4"/>
      <c r="O31" s="4"/>
      <c r="P31" s="4"/>
      <c r="Q31" s="13"/>
    </row>
    <row r="32" spans="1:17">
      <c r="A32" s="7"/>
      <c r="B32" s="7"/>
      <c r="C32" s="11"/>
      <c r="F32" s="4"/>
      <c r="G32" s="9"/>
      <c r="H32" s="9"/>
      <c r="I32" s="11"/>
      <c r="K32" s="4"/>
      <c r="L32" s="4"/>
      <c r="M32" s="4"/>
      <c r="N32" s="4"/>
      <c r="O32" s="4"/>
      <c r="P32" s="4"/>
      <c r="Q32" s="13"/>
    </row>
    <row r="33" spans="1:17">
      <c r="A33" s="7"/>
      <c r="B33" s="7"/>
      <c r="C33" s="11"/>
      <c r="F33" s="4"/>
      <c r="G33" s="9"/>
      <c r="H33" s="9"/>
      <c r="I33" s="11"/>
      <c r="K33" s="4"/>
      <c r="L33" s="4"/>
      <c r="M33" s="4"/>
      <c r="N33" s="4"/>
      <c r="O33" s="4"/>
      <c r="P33" s="4"/>
      <c r="Q33" s="13"/>
    </row>
    <row r="34" spans="1:17">
      <c r="A34" s="7"/>
      <c r="B34" s="7"/>
      <c r="C34" s="11"/>
      <c r="F34" s="4"/>
      <c r="G34" s="9"/>
      <c r="H34" s="9"/>
      <c r="I34" s="11"/>
      <c r="K34" s="4"/>
      <c r="L34" s="4"/>
      <c r="M34" s="4"/>
      <c r="N34" s="4"/>
      <c r="O34" s="4"/>
      <c r="P34" s="4"/>
      <c r="Q34" s="13"/>
    </row>
    <row r="35" spans="1:17">
      <c r="A35" s="7"/>
      <c r="B35" s="7"/>
      <c r="C35" s="11"/>
      <c r="F35" s="4"/>
      <c r="G35" s="9"/>
      <c r="H35" s="9"/>
      <c r="I35" s="11"/>
      <c r="K35" s="4"/>
      <c r="L35" s="4"/>
      <c r="M35" s="4"/>
      <c r="N35" s="4"/>
      <c r="O35" s="4"/>
      <c r="P35" s="4"/>
      <c r="Q35" s="13"/>
    </row>
    <row r="36" spans="1:17">
      <c r="A36" s="7"/>
      <c r="B36" s="7"/>
      <c r="C36" s="11"/>
      <c r="F36" s="4"/>
      <c r="G36" s="9"/>
      <c r="H36" s="9"/>
      <c r="I36" s="11"/>
      <c r="K36" s="4"/>
      <c r="L36" s="4"/>
      <c r="M36" s="4"/>
      <c r="N36" s="4"/>
      <c r="O36" s="4"/>
      <c r="P36" s="4"/>
      <c r="Q36" s="13"/>
    </row>
    <row r="37" spans="1:17">
      <c r="A37" s="7"/>
      <c r="B37" s="7"/>
      <c r="C37" s="11"/>
      <c r="F37" s="4"/>
      <c r="G37" s="9"/>
      <c r="H37" s="9"/>
      <c r="I37" s="11"/>
      <c r="K37" s="4"/>
      <c r="L37" s="4"/>
      <c r="M37" s="4"/>
      <c r="N37" s="4"/>
      <c r="O37" s="4"/>
      <c r="P37" s="4"/>
      <c r="Q37" s="13"/>
    </row>
    <row r="38" spans="1:17">
      <c r="A38" s="7"/>
      <c r="B38" s="7"/>
      <c r="C38" s="11"/>
      <c r="F38" s="4"/>
      <c r="G38" s="9"/>
      <c r="H38" s="9"/>
      <c r="I38" s="11"/>
      <c r="K38" s="4"/>
      <c r="L38" s="4"/>
      <c r="M38" s="4"/>
      <c r="N38" s="4"/>
      <c r="O38" s="4"/>
      <c r="P38" s="4"/>
      <c r="Q38" s="13"/>
    </row>
    <row r="39" spans="1:17">
      <c r="C39" s="14"/>
      <c r="F39" s="4"/>
      <c r="K39" s="4"/>
      <c r="L39" s="4"/>
      <c r="M39" s="4"/>
      <c r="N39" s="4"/>
      <c r="O39" s="4"/>
      <c r="P39" s="4"/>
    </row>
    <row r="40" spans="1:17">
      <c r="C40" s="14"/>
      <c r="F40" s="4"/>
      <c r="K40" s="4"/>
      <c r="L40" s="4"/>
      <c r="M40" s="4"/>
      <c r="N40" s="4"/>
      <c r="O40" s="4"/>
      <c r="P40" s="4"/>
    </row>
    <row r="41" spans="1:17">
      <c r="C41" s="14"/>
      <c r="F41" s="4"/>
      <c r="I41" s="14"/>
      <c r="K41" s="4"/>
      <c r="L41" s="4"/>
      <c r="M41" s="4"/>
      <c r="N41" s="4"/>
      <c r="O41" s="4"/>
      <c r="P41" s="4"/>
    </row>
    <row r="42" spans="1:17">
      <c r="C42" s="14"/>
      <c r="F42" s="4"/>
      <c r="K42" s="4"/>
      <c r="L42" s="4"/>
      <c r="M42" s="4"/>
      <c r="N42" s="4"/>
      <c r="O42" s="4"/>
      <c r="P42" s="4"/>
    </row>
  </sheetData>
  <mergeCells count="1">
    <mergeCell ref="G2:I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2020-12-26T09:45:30Z</dcterms:modified>
</cp:coreProperties>
</file>