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2.xml" ContentType="application/vnd.openxmlformats-officedocument.themeOverrid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3.xml" ContentType="application/vnd.openxmlformats-officedocument.themeOverrid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6" documentId="8_{2EBEC597-F5C9-4B2F-8263-F9F7F008AD2A}" xr6:coauthVersionLast="44" xr6:coauthVersionMax="45" xr10:uidLastSave="{A2F58350-B380-4BB7-AE7C-9BD5FA7581A2}"/>
  <bookViews>
    <workbookView xWindow="-120" yWindow="-120" windowWidth="29040" windowHeight="15840" activeTab="5" xr2:uid="{00000000-000D-0000-FFFF-FFFF00000000}"/>
  </bookViews>
  <sheets>
    <sheet name="Figures" sheetId="7" r:id="rId1"/>
    <sheet name="UV254" sheetId="2" r:id="rId2"/>
    <sheet name="NPOC" sheetId="1" r:id="rId3"/>
    <sheet name="COD" sheetId="3" r:id="rId4"/>
    <sheet name="NO2" sheetId="5" r:id="rId5"/>
    <sheet name="pH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7" l="1"/>
  <c r="F5" i="7"/>
  <c r="F6" i="7"/>
  <c r="F3" i="7"/>
  <c r="G9" i="7" l="1"/>
  <c r="H9" i="7"/>
  <c r="I9" i="7"/>
  <c r="J9" i="7"/>
  <c r="K9" i="7"/>
  <c r="B10" i="7"/>
  <c r="F13" i="7" l="1"/>
  <c r="F10" i="7"/>
  <c r="F11" i="7"/>
  <c r="F12" i="7"/>
  <c r="F2" i="7"/>
  <c r="F9" i="7" s="1"/>
  <c r="F43" i="7" l="1"/>
  <c r="F44" i="7"/>
  <c r="F45" i="7"/>
  <c r="F46" i="7"/>
  <c r="G42" i="7"/>
  <c r="H42" i="7"/>
  <c r="I42" i="7"/>
  <c r="J42" i="7"/>
  <c r="K42" i="7"/>
  <c r="F42" i="7"/>
  <c r="G35" i="7"/>
  <c r="F35" i="7"/>
  <c r="F36" i="7"/>
  <c r="F37" i="7"/>
  <c r="F38" i="7"/>
  <c r="G34" i="7"/>
  <c r="H34" i="7"/>
  <c r="I34" i="7"/>
  <c r="J34" i="7"/>
  <c r="K34" i="7"/>
  <c r="F34" i="7"/>
  <c r="F26" i="7"/>
  <c r="F27" i="7"/>
  <c r="F28" i="7"/>
  <c r="F29" i="7"/>
  <c r="G25" i="7"/>
  <c r="H25" i="7"/>
  <c r="I25" i="7"/>
  <c r="J25" i="7"/>
  <c r="K25" i="7"/>
  <c r="F25" i="7"/>
  <c r="F20" i="7"/>
  <c r="F17" i="7"/>
  <c r="F18" i="7"/>
  <c r="F19" i="7"/>
  <c r="G16" i="7"/>
  <c r="H16" i="7"/>
  <c r="I16" i="7"/>
  <c r="J16" i="7"/>
  <c r="K16" i="7"/>
  <c r="F16" i="7"/>
  <c r="J27" i="4" l="1"/>
  <c r="I27" i="4"/>
  <c r="H27" i="4"/>
  <c r="F29" i="4"/>
  <c r="F30" i="4"/>
  <c r="F31" i="4"/>
  <c r="F32" i="4"/>
  <c r="F28" i="4"/>
  <c r="G27" i="4"/>
  <c r="F6" i="4"/>
  <c r="G6" i="4"/>
  <c r="J44" i="7" s="1"/>
  <c r="F7" i="4"/>
  <c r="G7" i="4"/>
  <c r="J45" i="7" s="1"/>
  <c r="F8" i="4"/>
  <c r="G8" i="4"/>
  <c r="J46" i="7" s="1"/>
  <c r="F9" i="4"/>
  <c r="G9" i="4"/>
  <c r="K43" i="7" s="1"/>
  <c r="F10" i="4"/>
  <c r="G10" i="4"/>
  <c r="K44" i="7" s="1"/>
  <c r="F11" i="4"/>
  <c r="G11" i="4"/>
  <c r="K45" i="7" s="1"/>
  <c r="F12" i="4"/>
  <c r="G12" i="4"/>
  <c r="K46" i="7" s="1"/>
  <c r="F13" i="4"/>
  <c r="G13" i="4"/>
  <c r="G43" i="7" s="1"/>
  <c r="F14" i="4"/>
  <c r="G14" i="4"/>
  <c r="G44" i="7" s="1"/>
  <c r="F15" i="4"/>
  <c r="G15" i="4"/>
  <c r="G45" i="7" s="1"/>
  <c r="F16" i="4"/>
  <c r="G16" i="4"/>
  <c r="G46" i="7" s="1"/>
  <c r="F17" i="4"/>
  <c r="G17" i="4"/>
  <c r="H43" i="7" s="1"/>
  <c r="F18" i="4"/>
  <c r="G18" i="4"/>
  <c r="H44" i="7" s="1"/>
  <c r="F19" i="4"/>
  <c r="G19" i="4"/>
  <c r="H45" i="7" s="1"/>
  <c r="F20" i="4"/>
  <c r="G20" i="4"/>
  <c r="H46" i="7" s="1"/>
  <c r="F21" i="4"/>
  <c r="G21" i="4"/>
  <c r="I43" i="7" s="1"/>
  <c r="F22" i="4"/>
  <c r="G22" i="4"/>
  <c r="I44" i="7" s="1"/>
  <c r="F23" i="4"/>
  <c r="G23" i="4"/>
  <c r="I45" i="7" s="1"/>
  <c r="F24" i="4"/>
  <c r="G24" i="4"/>
  <c r="I46" i="7" s="1"/>
  <c r="G5" i="4"/>
  <c r="J43" i="7" s="1"/>
  <c r="F5" i="4"/>
  <c r="F29" i="3"/>
  <c r="F30" i="3"/>
  <c r="F31" i="3"/>
  <c r="F32" i="3"/>
  <c r="E33" i="3"/>
  <c r="E38" i="3"/>
  <c r="E43" i="3"/>
  <c r="F28" i="3"/>
  <c r="E28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5" i="3"/>
  <c r="G6" i="3"/>
  <c r="J27" i="7" s="1"/>
  <c r="G7" i="3"/>
  <c r="J28" i="7" s="1"/>
  <c r="G8" i="3"/>
  <c r="J29" i="7" s="1"/>
  <c r="G9" i="3"/>
  <c r="K26" i="7" s="1"/>
  <c r="G10" i="3"/>
  <c r="K27" i="7" s="1"/>
  <c r="G11" i="3"/>
  <c r="K28" i="7" s="1"/>
  <c r="G12" i="3"/>
  <c r="K29" i="7" s="1"/>
  <c r="G13" i="3"/>
  <c r="G26" i="7" s="1"/>
  <c r="G14" i="3"/>
  <c r="G27" i="7" s="1"/>
  <c r="G15" i="3"/>
  <c r="G28" i="7" s="1"/>
  <c r="G16" i="3"/>
  <c r="G29" i="7" s="1"/>
  <c r="G17" i="3"/>
  <c r="H26" i="7" s="1"/>
  <c r="G18" i="3"/>
  <c r="H27" i="7" s="1"/>
  <c r="G19" i="3"/>
  <c r="H28" i="7" s="1"/>
  <c r="G20" i="3"/>
  <c r="H29" i="7" s="1"/>
  <c r="G21" i="3"/>
  <c r="I26" i="7" s="1"/>
  <c r="G22" i="3"/>
  <c r="I27" i="7" s="1"/>
  <c r="G23" i="3"/>
  <c r="I28" i="7" s="1"/>
  <c r="G24" i="3"/>
  <c r="I29" i="7" s="1"/>
  <c r="G5" i="3"/>
  <c r="J26" i="7" s="1"/>
  <c r="G34" i="3" l="1"/>
  <c r="G30" i="3"/>
  <c r="G28" i="4"/>
  <c r="G32" i="4"/>
  <c r="G46" i="3"/>
  <c r="I30" i="4"/>
  <c r="G42" i="3"/>
  <c r="H31" i="4"/>
  <c r="J29" i="4"/>
  <c r="G31" i="3"/>
  <c r="G35" i="3"/>
  <c r="G39" i="3"/>
  <c r="G43" i="3"/>
  <c r="G47" i="3"/>
  <c r="G29" i="4"/>
  <c r="H28" i="4"/>
  <c r="H32" i="4"/>
  <c r="I31" i="4"/>
  <c r="J30" i="4"/>
  <c r="G38" i="3"/>
  <c r="G28" i="3"/>
  <c r="G32" i="3"/>
  <c r="G36" i="3"/>
  <c r="G40" i="3"/>
  <c r="G44" i="3"/>
  <c r="G30" i="4"/>
  <c r="H29" i="4"/>
  <c r="I28" i="4"/>
  <c r="I32" i="4"/>
  <c r="J31" i="4"/>
  <c r="G29" i="3"/>
  <c r="G33" i="3"/>
  <c r="G37" i="3"/>
  <c r="G41" i="3"/>
  <c r="G45" i="3"/>
  <c r="G31" i="4"/>
  <c r="H30" i="4"/>
  <c r="I29" i="4"/>
  <c r="J28" i="4"/>
  <c r="J32" i="4"/>
  <c r="E43" i="2" l="1"/>
  <c r="E38" i="2"/>
  <c r="E33" i="2"/>
  <c r="E28" i="2"/>
  <c r="F37" i="2"/>
  <c r="F42" i="2" s="1"/>
  <c r="F47" i="2" s="1"/>
  <c r="F36" i="2"/>
  <c r="F41" i="2" s="1"/>
  <c r="F46" i="2" s="1"/>
  <c r="F35" i="2"/>
  <c r="F40" i="2" s="1"/>
  <c r="F45" i="2" s="1"/>
  <c r="F34" i="2"/>
  <c r="F39" i="2" s="1"/>
  <c r="F44" i="2" s="1"/>
  <c r="F33" i="2"/>
  <c r="F38" i="2" s="1"/>
  <c r="F43" i="2" s="1"/>
  <c r="E10" i="1"/>
  <c r="E14" i="1" s="1"/>
  <c r="E18" i="1" s="1"/>
  <c r="E22" i="1" s="1"/>
  <c r="E11" i="1"/>
  <c r="E15" i="1" s="1"/>
  <c r="E19" i="1" s="1"/>
  <c r="E23" i="1" s="1"/>
  <c r="E12" i="1"/>
  <c r="E16" i="1" s="1"/>
  <c r="E20" i="1" s="1"/>
  <c r="E24" i="1" s="1"/>
  <c r="E9" i="1"/>
  <c r="E13" i="1" s="1"/>
  <c r="E17" i="1" s="1"/>
  <c r="E21" i="1" s="1"/>
  <c r="F37" i="1"/>
  <c r="F36" i="1"/>
  <c r="F35" i="1"/>
  <c r="F34" i="1"/>
  <c r="F33" i="1"/>
  <c r="G18" i="1"/>
  <c r="H18" i="7" s="1"/>
  <c r="G19" i="1"/>
  <c r="H19" i="7" s="1"/>
  <c r="G20" i="1"/>
  <c r="G21" i="1"/>
  <c r="G22" i="1"/>
  <c r="G23" i="1"/>
  <c r="G24" i="1"/>
  <c r="G17" i="1"/>
  <c r="H17" i="7" s="1"/>
  <c r="G9" i="1"/>
  <c r="K17" i="7" s="1"/>
  <c r="G10" i="1"/>
  <c r="G11" i="1"/>
  <c r="G12" i="1"/>
  <c r="G13" i="1"/>
  <c r="G14" i="1"/>
  <c r="G15" i="1"/>
  <c r="G16" i="1"/>
  <c r="G45" i="1" s="1"/>
  <c r="G8" i="1"/>
  <c r="G43" i="1" s="1"/>
  <c r="G6" i="1"/>
  <c r="G7" i="1"/>
  <c r="G5" i="1"/>
  <c r="J17" i="7" s="1"/>
  <c r="D2" i="2"/>
  <c r="G19" i="2" s="1"/>
  <c r="G29" i="1" l="1"/>
  <c r="G36" i="1"/>
  <c r="G31" i="1"/>
  <c r="H5" i="7"/>
  <c r="H12" i="7" s="1"/>
  <c r="G41" i="2"/>
  <c r="G14" i="2"/>
  <c r="G39" i="1"/>
  <c r="K19" i="7"/>
  <c r="G21" i="2"/>
  <c r="G34" i="1"/>
  <c r="K18" i="7"/>
  <c r="G16" i="2"/>
  <c r="G37" i="1"/>
  <c r="I18" i="7"/>
  <c r="F41" i="1"/>
  <c r="F36" i="4"/>
  <c r="F36" i="3"/>
  <c r="G10" i="2"/>
  <c r="G6" i="2"/>
  <c r="G22" i="2"/>
  <c r="G18" i="2"/>
  <c r="G38" i="1"/>
  <c r="J19" i="7"/>
  <c r="G40" i="1"/>
  <c r="G19" i="7"/>
  <c r="G47" i="1"/>
  <c r="I20" i="7"/>
  <c r="G46" i="1"/>
  <c r="H20" i="7"/>
  <c r="F39" i="1"/>
  <c r="F34" i="4"/>
  <c r="F34" i="3"/>
  <c r="G13" i="2"/>
  <c r="G3" i="7" s="1"/>
  <c r="G10" i="7" s="1"/>
  <c r="G9" i="2"/>
  <c r="G15" i="2"/>
  <c r="G17" i="2"/>
  <c r="G33" i="1"/>
  <c r="J18" i="7"/>
  <c r="G35" i="1"/>
  <c r="G18" i="7"/>
  <c r="G42" i="1"/>
  <c r="I19" i="7"/>
  <c r="F40" i="1"/>
  <c r="F35" i="4"/>
  <c r="F35" i="3"/>
  <c r="G12" i="2"/>
  <c r="G8" i="2"/>
  <c r="G24" i="2"/>
  <c r="G20" i="2"/>
  <c r="J20" i="7"/>
  <c r="G30" i="1"/>
  <c r="G17" i="7"/>
  <c r="G5" i="2"/>
  <c r="G11" i="2"/>
  <c r="G7" i="2"/>
  <c r="G23" i="2"/>
  <c r="G20" i="7"/>
  <c r="G44" i="1"/>
  <c r="K20" i="7"/>
  <c r="G32" i="1"/>
  <c r="I17" i="7"/>
  <c r="F38" i="1"/>
  <c r="F33" i="4"/>
  <c r="F33" i="3"/>
  <c r="F42" i="1"/>
  <c r="F37" i="4"/>
  <c r="F37" i="3"/>
  <c r="G28" i="1"/>
  <c r="G41" i="1"/>
  <c r="H6" i="7" l="1"/>
  <c r="H13" i="7" s="1"/>
  <c r="G46" i="2"/>
  <c r="F46" i="1"/>
  <c r="F41" i="3"/>
  <c r="F41" i="4"/>
  <c r="K4" i="7"/>
  <c r="K11" i="7" s="1"/>
  <c r="G34" i="2"/>
  <c r="G4" i="7"/>
  <c r="G11" i="7" s="1"/>
  <c r="G35" i="2"/>
  <c r="F43" i="1"/>
  <c r="F38" i="4"/>
  <c r="F38" i="3"/>
  <c r="F47" i="1"/>
  <c r="F42" i="3"/>
  <c r="F42" i="4"/>
  <c r="J5" i="7"/>
  <c r="J12" i="7" s="1"/>
  <c r="G38" i="2"/>
  <c r="I6" i="7"/>
  <c r="I13" i="7" s="1"/>
  <c r="G47" i="2"/>
  <c r="H3" i="7"/>
  <c r="H10" i="7" s="1"/>
  <c r="G31" i="2"/>
  <c r="K5" i="7"/>
  <c r="K12" i="7" s="1"/>
  <c r="G39" i="2"/>
  <c r="J6" i="7"/>
  <c r="J13" i="7" s="1"/>
  <c r="G43" i="2"/>
  <c r="F45" i="1"/>
  <c r="F40" i="4"/>
  <c r="F40" i="3"/>
  <c r="G5" i="7"/>
  <c r="G12" i="7" s="1"/>
  <c r="G40" i="2"/>
  <c r="H4" i="7"/>
  <c r="H11" i="7" s="1"/>
  <c r="G36" i="2"/>
  <c r="I3" i="7"/>
  <c r="I10" i="7" s="1"/>
  <c r="G32" i="2"/>
  <c r="I5" i="7"/>
  <c r="I12" i="7" s="1"/>
  <c r="G42" i="2"/>
  <c r="G30" i="2"/>
  <c r="J4" i="7"/>
  <c r="J11" i="7" s="1"/>
  <c r="G33" i="2"/>
  <c r="J3" i="7"/>
  <c r="J10" i="7" s="1"/>
  <c r="G28" i="2"/>
  <c r="K6" i="7"/>
  <c r="K13" i="7" s="1"/>
  <c r="G44" i="2"/>
  <c r="K3" i="7"/>
  <c r="K10" i="7" s="1"/>
  <c r="G29" i="2"/>
  <c r="F44" i="1"/>
  <c r="F39" i="4"/>
  <c r="F39" i="3"/>
  <c r="I4" i="7"/>
  <c r="I11" i="7" s="1"/>
  <c r="G37" i="2"/>
  <c r="G6" i="7"/>
  <c r="G13" i="7" s="1"/>
  <c r="G45" i="2"/>
  <c r="M13" i="7" l="1"/>
  <c r="N13" i="7"/>
  <c r="F46" i="4"/>
  <c r="F46" i="3"/>
  <c r="F44" i="4"/>
  <c r="F44" i="3"/>
  <c r="F45" i="4"/>
  <c r="F45" i="3"/>
  <c r="F43" i="4"/>
  <c r="F43" i="3"/>
  <c r="F47" i="3"/>
  <c r="F47" i="4"/>
</calcChain>
</file>

<file path=xl/sharedStrings.xml><?xml version="1.0" encoding="utf-8"?>
<sst xmlns="http://schemas.openxmlformats.org/spreadsheetml/2006/main" count="154" uniqueCount="56">
  <si>
    <t>HOA 3</t>
  </si>
  <si>
    <t>HOA 1.5</t>
  </si>
  <si>
    <t>HOA 6.5</t>
  </si>
  <si>
    <t>Bl</t>
  </si>
  <si>
    <t>Control NPOC</t>
  </si>
  <si>
    <t>HOA 0</t>
  </si>
  <si>
    <t>HON 1.5</t>
  </si>
  <si>
    <t>HON 0.5</t>
  </si>
  <si>
    <t>HON 0</t>
  </si>
  <si>
    <t>total 3</t>
  </si>
  <si>
    <t>toal 1.5</t>
  </si>
  <si>
    <t>total 0.5</t>
  </si>
  <si>
    <t>total 0</t>
  </si>
  <si>
    <t>HOB 3</t>
  </si>
  <si>
    <t>HOB 1.5</t>
  </si>
  <si>
    <t>HOB 0.5</t>
  </si>
  <si>
    <t>HOB 0</t>
  </si>
  <si>
    <t>HI 3</t>
  </si>
  <si>
    <t>HI 1.5</t>
  </si>
  <si>
    <t>HI 0.5</t>
  </si>
  <si>
    <t>HI 0</t>
  </si>
  <si>
    <t>MQ</t>
  </si>
  <si>
    <t>HOA</t>
  </si>
  <si>
    <t>HON</t>
  </si>
  <si>
    <t>Total</t>
  </si>
  <si>
    <t>HOB</t>
  </si>
  <si>
    <t>HI</t>
  </si>
  <si>
    <t>all under range</t>
  </si>
  <si>
    <t>subtracted blank</t>
  </si>
  <si>
    <t>average blank</t>
  </si>
  <si>
    <t>HON 3</t>
  </si>
  <si>
    <t>Ozone dose (mL ozone stock)</t>
  </si>
  <si>
    <t>Fraction</t>
  </si>
  <si>
    <t xml:space="preserve">Total </t>
  </si>
  <si>
    <t>Total 3</t>
  </si>
  <si>
    <t>UV254</t>
  </si>
  <si>
    <t>NPOC</t>
  </si>
  <si>
    <t>COD</t>
  </si>
  <si>
    <t>NO2</t>
  </si>
  <si>
    <t>pH</t>
  </si>
  <si>
    <t>Ozone stock (mL)</t>
  </si>
  <si>
    <t>SUVA</t>
  </si>
  <si>
    <t>TOC (mg / L)</t>
  </si>
  <si>
    <t>Hydrophobic bases (HOB)</t>
  </si>
  <si>
    <t>Hydrophillics (HI)</t>
  </si>
  <si>
    <t>Hydrophobic acids (HOA)</t>
  </si>
  <si>
    <t>Hydrophobic neutrals (HON)</t>
  </si>
  <si>
    <t>others / HON</t>
  </si>
  <si>
    <t>average</t>
  </si>
  <si>
    <r>
      <t>Ozone dose (mg O</t>
    </r>
    <r>
      <rPr>
        <sz val="11"/>
        <color theme="1"/>
        <rFont val="Calibri"/>
        <family val="2"/>
      </rPr>
      <t>₃</t>
    </r>
    <r>
      <rPr>
        <sz val="11"/>
        <color theme="1"/>
        <rFont val="Calibri"/>
        <family val="2"/>
        <scheme val="minor"/>
      </rPr>
      <t xml:space="preserve"> / mg TOC)</t>
    </r>
  </si>
  <si>
    <r>
      <t>Ozone dose (mg O</t>
    </r>
    <r>
      <rPr>
        <sz val="11"/>
        <color theme="1"/>
        <rFont val="Calibri"/>
        <family val="2"/>
      </rPr>
      <t>₃</t>
    </r>
    <r>
      <rPr>
        <sz val="11"/>
        <color theme="1"/>
        <rFont val="Calibri"/>
        <family val="2"/>
        <scheme val="minor"/>
      </rPr>
      <t xml:space="preserve"> / L)</t>
    </r>
  </si>
  <si>
    <r>
      <t>0.88 mg O</t>
    </r>
    <r>
      <rPr>
        <sz val="11"/>
        <color theme="1"/>
        <rFont val="Calibri"/>
        <family val="2"/>
      </rPr>
      <t>₃</t>
    </r>
    <r>
      <rPr>
        <sz val="11"/>
        <color theme="1"/>
        <rFont val="Calibri"/>
        <family val="2"/>
        <scheme val="minor"/>
      </rPr>
      <t xml:space="preserve"> / mg C</t>
    </r>
  </si>
  <si>
    <t>0.44 mg O₃ / mg C</t>
  </si>
  <si>
    <t>0.14 mg O₃ / mg C</t>
  </si>
  <si>
    <t>0 mg O₃ / mg C</t>
  </si>
  <si>
    <t>HOA 0.5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</si>
</sst>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Figures!$F$20</c:f>
              <c:strCache>
                <c:ptCount val="1"/>
                <c:pt idx="0">
                  <c:v>0 mg O₃ / mg 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Figures!$G$16:$K$16</c15:sqref>
                  </c15:fullRef>
                </c:ext>
              </c:extLst>
              <c:f>(Figures!$G$16,Figures!$I$16:$K$16)</c:f>
              <c:strCache>
                <c:ptCount val="4"/>
                <c:pt idx="0">
                  <c:v>Total</c:v>
                </c:pt>
                <c:pt idx="1">
                  <c:v>Hydrophillics (HI)</c:v>
                </c:pt>
                <c:pt idx="2">
                  <c:v>Hydrophobic acids (HOA)</c:v>
                </c:pt>
                <c:pt idx="3">
                  <c:v>Hydrophobic neutrals (HON)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Figures!$G$6:$K$6</c15:sqref>
                  </c15:fullRef>
                </c:ext>
              </c:extLst>
              <c:f>(Figures!$G$6,Figures!$I$6:$K$6)</c:f>
              <c:numCache>
                <c:formatCode>0.00</c:formatCode>
                <c:ptCount val="4"/>
                <c:pt idx="0">
                  <c:v>5.1066668083270393E-2</c:v>
                </c:pt>
                <c:pt idx="1">
                  <c:v>4.6466664721568428E-2</c:v>
                </c:pt>
                <c:pt idx="2">
                  <c:v>4.446666811903318E-2</c:v>
                </c:pt>
                <c:pt idx="3">
                  <c:v>1.426666726668676E-2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A9-4D2A-BCEF-E4C280EA681D}"/>
            </c:ext>
          </c:extLst>
        </c:ser>
        <c:ser>
          <c:idx val="1"/>
          <c:order val="1"/>
          <c:tx>
            <c:strRef>
              <c:f>Figures!$F$19</c:f>
              <c:strCache>
                <c:ptCount val="1"/>
                <c:pt idx="0">
                  <c:v>0.14 mg O₃ / mg 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Figures!$G$16:$K$16</c15:sqref>
                  </c15:fullRef>
                </c:ext>
              </c:extLst>
              <c:f>(Figures!$G$16,Figures!$I$16:$K$16)</c:f>
              <c:strCache>
                <c:ptCount val="4"/>
                <c:pt idx="0">
                  <c:v>Total</c:v>
                </c:pt>
                <c:pt idx="1">
                  <c:v>Hydrophillics (HI)</c:v>
                </c:pt>
                <c:pt idx="2">
                  <c:v>Hydrophobic acids (HOA)</c:v>
                </c:pt>
                <c:pt idx="3">
                  <c:v>Hydrophobic neutrals (HON)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Figures!$G$5:$K$5</c15:sqref>
                  </c15:fullRef>
                </c:ext>
              </c:extLst>
              <c:f>(Figures!$G$5,Figures!$I$5:$K$5)</c:f>
              <c:numCache>
                <c:formatCode>0.00</c:formatCode>
                <c:ptCount val="4"/>
                <c:pt idx="0">
                  <c:v>4.4666664053996406E-2</c:v>
                </c:pt>
                <c:pt idx="1">
                  <c:v>3.7966669847567878E-2</c:v>
                </c:pt>
                <c:pt idx="2">
                  <c:v>3.8266667475303016E-2</c:v>
                </c:pt>
                <c:pt idx="3">
                  <c:v>1.4566664894421898E-2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A9-4D2A-BCEF-E4C280EA681D}"/>
            </c:ext>
          </c:extLst>
        </c:ser>
        <c:ser>
          <c:idx val="2"/>
          <c:order val="2"/>
          <c:tx>
            <c:strRef>
              <c:f>Figures!$F$18</c:f>
              <c:strCache>
                <c:ptCount val="1"/>
                <c:pt idx="0">
                  <c:v>0.44 mg O₃ / mg 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Figures!$G$16:$K$16</c15:sqref>
                  </c15:fullRef>
                </c:ext>
              </c:extLst>
              <c:f>(Figures!$G$16,Figures!$I$16:$K$16)</c:f>
              <c:strCache>
                <c:ptCount val="4"/>
                <c:pt idx="0">
                  <c:v>Total</c:v>
                </c:pt>
                <c:pt idx="1">
                  <c:v>Hydrophillics (HI)</c:v>
                </c:pt>
                <c:pt idx="2">
                  <c:v>Hydrophobic acids (HOA)</c:v>
                </c:pt>
                <c:pt idx="3">
                  <c:v>Hydrophobic neutrals (HON)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Figures!$G$4:$K$4</c15:sqref>
                  </c15:fullRef>
                </c:ext>
              </c:extLst>
              <c:f>(Figures!$G$4,Figures!$I$4:$K$4)</c:f>
              <c:numCache>
                <c:formatCode>0.00</c:formatCode>
                <c:ptCount val="4"/>
                <c:pt idx="0">
                  <c:v>3.2666669537623726E-2</c:v>
                </c:pt>
                <c:pt idx="1">
                  <c:v>2.5966667880614601E-2</c:v>
                </c:pt>
                <c:pt idx="2">
                  <c:v>2.3966667552789055E-2</c:v>
                </c:pt>
                <c:pt idx="3">
                  <c:v>1.4166665573914848E-2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A9-4D2A-BCEF-E4C280EA681D}"/>
            </c:ext>
          </c:extLst>
        </c:ser>
        <c:ser>
          <c:idx val="3"/>
          <c:order val="3"/>
          <c:tx>
            <c:strRef>
              <c:f>Figures!$F$17</c:f>
              <c:strCache>
                <c:ptCount val="1"/>
                <c:pt idx="0">
                  <c:v>0.88 mg O₃ / mg 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Figures!$G$16:$K$16</c15:sqref>
                  </c15:fullRef>
                </c:ext>
              </c:extLst>
              <c:f>(Figures!$G$16,Figures!$I$16:$K$16)</c:f>
              <c:strCache>
                <c:ptCount val="4"/>
                <c:pt idx="0">
                  <c:v>Total</c:v>
                </c:pt>
                <c:pt idx="1">
                  <c:v>Hydrophillics (HI)</c:v>
                </c:pt>
                <c:pt idx="2">
                  <c:v>Hydrophobic acids (HOA)</c:v>
                </c:pt>
                <c:pt idx="3">
                  <c:v>Hydrophobic neutrals (HON)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Figures!$G$3:$K$3</c15:sqref>
                  </c15:fullRef>
                </c:ext>
              </c:extLst>
              <c:f>(Figures!$G$3,Figures!$I$3:$K$3)</c:f>
              <c:numCache>
                <c:formatCode>0.00</c:formatCode>
                <c:ptCount val="4"/>
                <c:pt idx="0">
                  <c:v>2.1666665871938072E-2</c:v>
                </c:pt>
                <c:pt idx="1">
                  <c:v>2.0466667910416923E-2</c:v>
                </c:pt>
                <c:pt idx="2">
                  <c:v>1.7966666569312416E-2</c:v>
                </c:pt>
                <c:pt idx="3">
                  <c:v>1.3066665579875313E-2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CA9-4D2A-BCEF-E4C280EA6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0363912"/>
        <c:axId val="290364240"/>
      </c:barChart>
      <c:catAx>
        <c:axId val="290363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Resin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364240"/>
        <c:crosses val="autoZero"/>
        <c:auto val="1"/>
        <c:lblAlgn val="ctr"/>
        <c:lblOffset val="100"/>
        <c:noMultiLvlLbl val="0"/>
      </c:catAx>
      <c:valAx>
        <c:axId val="290364240"/>
        <c:scaling>
          <c:orientation val="minMax"/>
          <c:max val="0.1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UV 254 abs ( / 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363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Resin fractions pH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pH!$J$27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pH!$F$28:$F$32</c:f>
              <c:strCache>
                <c:ptCount val="5"/>
                <c:pt idx="0">
                  <c:v>HOA</c:v>
                </c:pt>
                <c:pt idx="1">
                  <c:v>HON</c:v>
                </c:pt>
                <c:pt idx="2">
                  <c:v>Total </c:v>
                </c:pt>
                <c:pt idx="3">
                  <c:v>HOB</c:v>
                </c:pt>
                <c:pt idx="4">
                  <c:v>HI</c:v>
                </c:pt>
              </c:strCache>
            </c:strRef>
          </c:cat>
          <c:val>
            <c:numRef>
              <c:f>pH!$J$28:$J$32</c:f>
              <c:numCache>
                <c:formatCode>General</c:formatCode>
                <c:ptCount val="5"/>
                <c:pt idx="0">
                  <c:v>7.26</c:v>
                </c:pt>
                <c:pt idx="1">
                  <c:v>7.89</c:v>
                </c:pt>
                <c:pt idx="2">
                  <c:v>7.77</c:v>
                </c:pt>
                <c:pt idx="3">
                  <c:v>7.2</c:v>
                </c:pt>
                <c:pt idx="4">
                  <c:v>2.44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01-496C-9DBD-DE6E334B835E}"/>
            </c:ext>
          </c:extLst>
        </c:ser>
        <c:ser>
          <c:idx val="4"/>
          <c:order val="1"/>
          <c:tx>
            <c:strRef>
              <c:f>pH!$I$27</c:f>
              <c:strCache>
                <c:ptCount val="1"/>
                <c:pt idx="0">
                  <c:v>0.5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pH!$F$28:$F$32</c:f>
              <c:strCache>
                <c:ptCount val="5"/>
                <c:pt idx="0">
                  <c:v>HOA</c:v>
                </c:pt>
                <c:pt idx="1">
                  <c:v>HON</c:v>
                </c:pt>
                <c:pt idx="2">
                  <c:v>Total </c:v>
                </c:pt>
                <c:pt idx="3">
                  <c:v>HOB</c:v>
                </c:pt>
                <c:pt idx="4">
                  <c:v>HI</c:v>
                </c:pt>
              </c:strCache>
            </c:strRef>
          </c:cat>
          <c:val>
            <c:numRef>
              <c:f>pH!$I$28:$I$32</c:f>
              <c:numCache>
                <c:formatCode>General</c:formatCode>
                <c:ptCount val="5"/>
                <c:pt idx="0">
                  <c:v>7.46</c:v>
                </c:pt>
                <c:pt idx="1">
                  <c:v>7.9</c:v>
                </c:pt>
                <c:pt idx="2">
                  <c:v>7.74</c:v>
                </c:pt>
                <c:pt idx="3">
                  <c:v>7.27</c:v>
                </c:pt>
                <c:pt idx="4">
                  <c:v>2.33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01-496C-9DBD-DE6E334B835E}"/>
            </c:ext>
          </c:extLst>
        </c:ser>
        <c:ser>
          <c:idx val="1"/>
          <c:order val="2"/>
          <c:tx>
            <c:strRef>
              <c:f>pH!$H$27</c:f>
              <c:strCache>
                <c:ptCount val="1"/>
                <c:pt idx="0">
                  <c:v>1.5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pH!$F$28:$F$32</c:f>
              <c:strCache>
                <c:ptCount val="5"/>
                <c:pt idx="0">
                  <c:v>HOA</c:v>
                </c:pt>
                <c:pt idx="1">
                  <c:v>HON</c:v>
                </c:pt>
                <c:pt idx="2">
                  <c:v>Total </c:v>
                </c:pt>
                <c:pt idx="3">
                  <c:v>HOB</c:v>
                </c:pt>
                <c:pt idx="4">
                  <c:v>HI</c:v>
                </c:pt>
              </c:strCache>
            </c:strRef>
          </c:cat>
          <c:val>
            <c:numRef>
              <c:f>pH!$H$28:$H$32</c:f>
              <c:numCache>
                <c:formatCode>General</c:formatCode>
                <c:ptCount val="5"/>
                <c:pt idx="0">
                  <c:v>7.53</c:v>
                </c:pt>
                <c:pt idx="1">
                  <c:v>7.9</c:v>
                </c:pt>
                <c:pt idx="2">
                  <c:v>7.7</c:v>
                </c:pt>
                <c:pt idx="3">
                  <c:v>7.28</c:v>
                </c:pt>
                <c:pt idx="4">
                  <c:v>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01-496C-9DBD-DE6E334B835E}"/>
            </c:ext>
          </c:extLst>
        </c:ser>
        <c:ser>
          <c:idx val="2"/>
          <c:order val="3"/>
          <c:tx>
            <c:strRef>
              <c:f>pH!$G$27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pH!$F$28:$F$32</c:f>
              <c:strCache>
                <c:ptCount val="5"/>
                <c:pt idx="0">
                  <c:v>HOA</c:v>
                </c:pt>
                <c:pt idx="1">
                  <c:v>HON</c:v>
                </c:pt>
                <c:pt idx="2">
                  <c:v>Total </c:v>
                </c:pt>
                <c:pt idx="3">
                  <c:v>HOB</c:v>
                </c:pt>
                <c:pt idx="4">
                  <c:v>HI</c:v>
                </c:pt>
              </c:strCache>
            </c:strRef>
          </c:cat>
          <c:val>
            <c:numRef>
              <c:f>pH!$G$28:$G$32</c:f>
              <c:numCache>
                <c:formatCode>General</c:formatCode>
                <c:ptCount val="5"/>
                <c:pt idx="0">
                  <c:v>7.53</c:v>
                </c:pt>
                <c:pt idx="1">
                  <c:v>7.9</c:v>
                </c:pt>
                <c:pt idx="2">
                  <c:v>7.75</c:v>
                </c:pt>
                <c:pt idx="3">
                  <c:v>7.31</c:v>
                </c:pt>
                <c:pt idx="4">
                  <c:v>2.31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01-496C-9DBD-DE6E334B8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1103256"/>
        <c:axId val="471104568"/>
      </c:barChart>
      <c:catAx>
        <c:axId val="4711032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Resin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104568"/>
        <c:crosses val="autoZero"/>
        <c:auto val="1"/>
        <c:lblAlgn val="ctr"/>
        <c:lblOffset val="100"/>
        <c:noMultiLvlLbl val="0"/>
      </c:catAx>
      <c:valAx>
        <c:axId val="471104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103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Resin</a:t>
            </a:r>
            <a:r>
              <a:rPr lang="en-US" baseline="0"/>
              <a:t> fractions pH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pH!$G$27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pH!$F$28:$F$32</c:f>
              <c:strCache>
                <c:ptCount val="5"/>
                <c:pt idx="0">
                  <c:v>HOA</c:v>
                </c:pt>
                <c:pt idx="1">
                  <c:v>HON</c:v>
                </c:pt>
                <c:pt idx="2">
                  <c:v>Total </c:v>
                </c:pt>
                <c:pt idx="3">
                  <c:v>HOB</c:v>
                </c:pt>
                <c:pt idx="4">
                  <c:v>HI</c:v>
                </c:pt>
              </c:strCache>
            </c:strRef>
          </c:cat>
          <c:val>
            <c:numRef>
              <c:f>pH!$G$28:$G$32</c:f>
              <c:numCache>
                <c:formatCode>General</c:formatCode>
                <c:ptCount val="5"/>
                <c:pt idx="0">
                  <c:v>7.53</c:v>
                </c:pt>
                <c:pt idx="1">
                  <c:v>7.9</c:v>
                </c:pt>
                <c:pt idx="2">
                  <c:v>7.75</c:v>
                </c:pt>
                <c:pt idx="3">
                  <c:v>7.31</c:v>
                </c:pt>
                <c:pt idx="4">
                  <c:v>2.31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46-4CC0-858F-501800A40E71}"/>
            </c:ext>
          </c:extLst>
        </c:ser>
        <c:ser>
          <c:idx val="1"/>
          <c:order val="1"/>
          <c:tx>
            <c:strRef>
              <c:f>pH!$H$27</c:f>
              <c:strCache>
                <c:ptCount val="1"/>
                <c:pt idx="0">
                  <c:v>1.5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pH!$F$28:$F$32</c:f>
              <c:strCache>
                <c:ptCount val="5"/>
                <c:pt idx="0">
                  <c:v>HOA</c:v>
                </c:pt>
                <c:pt idx="1">
                  <c:v>HON</c:v>
                </c:pt>
                <c:pt idx="2">
                  <c:v>Total </c:v>
                </c:pt>
                <c:pt idx="3">
                  <c:v>HOB</c:v>
                </c:pt>
                <c:pt idx="4">
                  <c:v>HI</c:v>
                </c:pt>
              </c:strCache>
            </c:strRef>
          </c:cat>
          <c:val>
            <c:numRef>
              <c:f>pH!$H$28:$H$32</c:f>
              <c:numCache>
                <c:formatCode>General</c:formatCode>
                <c:ptCount val="5"/>
                <c:pt idx="0">
                  <c:v>7.53</c:v>
                </c:pt>
                <c:pt idx="1">
                  <c:v>7.9</c:v>
                </c:pt>
                <c:pt idx="2">
                  <c:v>7.7</c:v>
                </c:pt>
                <c:pt idx="3">
                  <c:v>7.28</c:v>
                </c:pt>
                <c:pt idx="4">
                  <c:v>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46-4CC0-858F-501800A40E71}"/>
            </c:ext>
          </c:extLst>
        </c:ser>
        <c:ser>
          <c:idx val="2"/>
          <c:order val="2"/>
          <c:tx>
            <c:strRef>
              <c:f>pH!$I$27</c:f>
              <c:strCache>
                <c:ptCount val="1"/>
                <c:pt idx="0">
                  <c:v>0.5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pH!$F$28:$F$32</c:f>
              <c:strCache>
                <c:ptCount val="5"/>
                <c:pt idx="0">
                  <c:v>HOA</c:v>
                </c:pt>
                <c:pt idx="1">
                  <c:v>HON</c:v>
                </c:pt>
                <c:pt idx="2">
                  <c:v>Total </c:v>
                </c:pt>
                <c:pt idx="3">
                  <c:v>HOB</c:v>
                </c:pt>
                <c:pt idx="4">
                  <c:v>HI</c:v>
                </c:pt>
              </c:strCache>
            </c:strRef>
          </c:cat>
          <c:val>
            <c:numRef>
              <c:f>pH!$I$28:$I$32</c:f>
              <c:numCache>
                <c:formatCode>General</c:formatCode>
                <c:ptCount val="5"/>
                <c:pt idx="0">
                  <c:v>7.46</c:v>
                </c:pt>
                <c:pt idx="1">
                  <c:v>7.9</c:v>
                </c:pt>
                <c:pt idx="2">
                  <c:v>7.74</c:v>
                </c:pt>
                <c:pt idx="3">
                  <c:v>7.27</c:v>
                </c:pt>
                <c:pt idx="4">
                  <c:v>2.33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46-4CC0-858F-501800A40E71}"/>
            </c:ext>
          </c:extLst>
        </c:ser>
        <c:ser>
          <c:idx val="3"/>
          <c:order val="3"/>
          <c:tx>
            <c:strRef>
              <c:f>pH!$J$27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pH!$F$28:$F$32</c:f>
              <c:strCache>
                <c:ptCount val="5"/>
                <c:pt idx="0">
                  <c:v>HOA</c:v>
                </c:pt>
                <c:pt idx="1">
                  <c:v>HON</c:v>
                </c:pt>
                <c:pt idx="2">
                  <c:v>Total </c:v>
                </c:pt>
                <c:pt idx="3">
                  <c:v>HOB</c:v>
                </c:pt>
                <c:pt idx="4">
                  <c:v>HI</c:v>
                </c:pt>
              </c:strCache>
            </c:strRef>
          </c:cat>
          <c:val>
            <c:numRef>
              <c:f>pH!$J$28:$J$32</c:f>
              <c:numCache>
                <c:formatCode>General</c:formatCode>
                <c:ptCount val="5"/>
                <c:pt idx="0">
                  <c:v>7.26</c:v>
                </c:pt>
                <c:pt idx="1">
                  <c:v>7.89</c:v>
                </c:pt>
                <c:pt idx="2">
                  <c:v>7.77</c:v>
                </c:pt>
                <c:pt idx="3">
                  <c:v>7.2</c:v>
                </c:pt>
                <c:pt idx="4">
                  <c:v>2.44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46-4CC0-858F-501800A40E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1635248"/>
        <c:axId val="551637216"/>
      </c:barChart>
      <c:catAx>
        <c:axId val="551635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1637216"/>
        <c:crosses val="autoZero"/>
        <c:auto val="1"/>
        <c:lblAlgn val="ctr"/>
        <c:lblOffset val="100"/>
        <c:noMultiLvlLbl val="0"/>
      </c:catAx>
      <c:valAx>
        <c:axId val="55163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1635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Figures!$F$20</c:f>
              <c:strCache>
                <c:ptCount val="1"/>
                <c:pt idx="0">
                  <c:v>0 mg O₃ / mg 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Figures!$G$16:$K$16</c15:sqref>
                  </c15:fullRef>
                </c:ext>
              </c:extLst>
              <c:f>(Figures!$G$16,Figures!$I$16:$K$16)</c:f>
              <c:strCache>
                <c:ptCount val="4"/>
                <c:pt idx="0">
                  <c:v>Total</c:v>
                </c:pt>
                <c:pt idx="1">
                  <c:v>Hydrophillics (HI)</c:v>
                </c:pt>
                <c:pt idx="2">
                  <c:v>Hydrophobic acids (HOA)</c:v>
                </c:pt>
                <c:pt idx="3">
                  <c:v>Hydrophobic neutrals (HON)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Figures!$G$29:$K$29</c15:sqref>
                  </c15:fullRef>
                </c:ext>
              </c:extLst>
              <c:f>(Figures!$G$29,Figures!$I$29:$K$29)</c:f>
              <c:numCache>
                <c:formatCode>General</c:formatCode>
                <c:ptCount val="4"/>
                <c:pt idx="0">
                  <c:v>6.39</c:v>
                </c:pt>
                <c:pt idx="1">
                  <c:v>8.08</c:v>
                </c:pt>
                <c:pt idx="2">
                  <c:v>5.47</c:v>
                </c:pt>
                <c:pt idx="3">
                  <c:v>13.5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E0-4F7B-85FB-610165ABFA34}"/>
            </c:ext>
          </c:extLst>
        </c:ser>
        <c:ser>
          <c:idx val="1"/>
          <c:order val="1"/>
          <c:tx>
            <c:strRef>
              <c:f>Figures!$F$19</c:f>
              <c:strCache>
                <c:ptCount val="1"/>
                <c:pt idx="0">
                  <c:v>0.14 mg O₃ / mg 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Figures!$G$16:$K$16</c15:sqref>
                  </c15:fullRef>
                </c:ext>
              </c:extLst>
              <c:f>(Figures!$G$16,Figures!$I$16:$K$16)</c:f>
              <c:strCache>
                <c:ptCount val="4"/>
                <c:pt idx="0">
                  <c:v>Total</c:v>
                </c:pt>
                <c:pt idx="1">
                  <c:v>Hydrophillics (HI)</c:v>
                </c:pt>
                <c:pt idx="2">
                  <c:v>Hydrophobic acids (HOA)</c:v>
                </c:pt>
                <c:pt idx="3">
                  <c:v>Hydrophobic neutrals (HON)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Figures!$G$28:$K$28</c15:sqref>
                  </c15:fullRef>
                </c:ext>
              </c:extLst>
              <c:f>(Figures!$G$28,Figures!$I$28:$K$28)</c:f>
              <c:numCache>
                <c:formatCode>General</c:formatCode>
                <c:ptCount val="4"/>
                <c:pt idx="0">
                  <c:v>5.91</c:v>
                </c:pt>
                <c:pt idx="1">
                  <c:v>8.31</c:v>
                </c:pt>
                <c:pt idx="2">
                  <c:v>5.67</c:v>
                </c:pt>
                <c:pt idx="3">
                  <c:v>14.5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E0-4F7B-85FB-610165ABFA34}"/>
            </c:ext>
          </c:extLst>
        </c:ser>
        <c:ser>
          <c:idx val="2"/>
          <c:order val="2"/>
          <c:tx>
            <c:strRef>
              <c:f>Figures!$F$18</c:f>
              <c:strCache>
                <c:ptCount val="1"/>
                <c:pt idx="0">
                  <c:v>0.44 mg O₃ / mg 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Figures!$G$16:$K$16</c15:sqref>
                  </c15:fullRef>
                </c:ext>
              </c:extLst>
              <c:f>(Figures!$G$16,Figures!$I$16:$K$16)</c:f>
              <c:strCache>
                <c:ptCount val="4"/>
                <c:pt idx="0">
                  <c:v>Total</c:v>
                </c:pt>
                <c:pt idx="1">
                  <c:v>Hydrophillics (HI)</c:v>
                </c:pt>
                <c:pt idx="2">
                  <c:v>Hydrophobic acids (HOA)</c:v>
                </c:pt>
                <c:pt idx="3">
                  <c:v>Hydrophobic neutrals (HON)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Figures!$G$27:$K$27</c15:sqref>
                  </c15:fullRef>
                </c:ext>
              </c:extLst>
              <c:f>(Figures!$G$27,Figures!$I$27:$K$27)</c:f>
              <c:numCache>
                <c:formatCode>General</c:formatCode>
                <c:ptCount val="4"/>
                <c:pt idx="0">
                  <c:v>5.53</c:v>
                </c:pt>
                <c:pt idx="1">
                  <c:v>7.22</c:v>
                </c:pt>
                <c:pt idx="2">
                  <c:v>5.96</c:v>
                </c:pt>
                <c:pt idx="3">
                  <c:v>13.3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E0-4F7B-85FB-610165ABFA34}"/>
            </c:ext>
          </c:extLst>
        </c:ser>
        <c:ser>
          <c:idx val="3"/>
          <c:order val="3"/>
          <c:tx>
            <c:strRef>
              <c:f>Figures!$F$17</c:f>
              <c:strCache>
                <c:ptCount val="1"/>
                <c:pt idx="0">
                  <c:v>0.88 mg O₃ / mg 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Figures!$G$16:$K$16</c15:sqref>
                  </c15:fullRef>
                </c:ext>
              </c:extLst>
              <c:f>(Figures!$G$16,Figures!$I$16:$K$16)</c:f>
              <c:strCache>
                <c:ptCount val="4"/>
                <c:pt idx="0">
                  <c:v>Total</c:v>
                </c:pt>
                <c:pt idx="1">
                  <c:v>Hydrophillics (HI)</c:v>
                </c:pt>
                <c:pt idx="2">
                  <c:v>Hydrophobic acids (HOA)</c:v>
                </c:pt>
                <c:pt idx="3">
                  <c:v>Hydrophobic neutrals (HON)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Figures!$G$26:$K$26</c15:sqref>
                  </c15:fullRef>
                </c:ext>
              </c:extLst>
              <c:f>(Figures!$G$26,Figures!$I$26:$K$26)</c:f>
              <c:numCache>
                <c:formatCode>General</c:formatCode>
                <c:ptCount val="4"/>
                <c:pt idx="0">
                  <c:v>5.51</c:v>
                </c:pt>
                <c:pt idx="1">
                  <c:v>7.68</c:v>
                </c:pt>
                <c:pt idx="2">
                  <c:v>4.29</c:v>
                </c:pt>
                <c:pt idx="3">
                  <c:v>12.9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E0-4F7B-85FB-610165ABFA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0363912"/>
        <c:axId val="290364240"/>
      </c:barChart>
      <c:catAx>
        <c:axId val="290363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Resin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364240"/>
        <c:crosses val="autoZero"/>
        <c:auto val="1"/>
        <c:lblAlgn val="ctr"/>
        <c:lblOffset val="100"/>
        <c:noMultiLvlLbl val="0"/>
      </c:catAx>
      <c:valAx>
        <c:axId val="290364240"/>
        <c:scaling>
          <c:orientation val="minMax"/>
          <c:max val="18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COD (mg O</a:t>
                </a:r>
                <a:r>
                  <a:rPr lang="en-GB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₂</a:t>
                </a:r>
                <a:r>
                  <a:rPr lang="en-GB"/>
                  <a:t> /</a:t>
                </a:r>
                <a:r>
                  <a:rPr lang="en-GB" baseline="0"/>
                  <a:t> 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363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Figures!$F$20</c:f>
              <c:strCache>
                <c:ptCount val="1"/>
                <c:pt idx="0">
                  <c:v>0 mg O₃ / mg 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Figures!$G$16:$K$16</c15:sqref>
                  </c15:fullRef>
                </c:ext>
              </c:extLst>
              <c:f>(Figures!$G$16,Figures!$I$16:$K$16)</c:f>
              <c:strCache>
                <c:ptCount val="4"/>
                <c:pt idx="0">
                  <c:v>Total</c:v>
                </c:pt>
                <c:pt idx="1">
                  <c:v>Hydrophillics (HI)</c:v>
                </c:pt>
                <c:pt idx="2">
                  <c:v>Hydrophobic acids (HOA)</c:v>
                </c:pt>
                <c:pt idx="3">
                  <c:v>Hydrophobic neutrals (HON)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Figures!$G$46:$K$46</c15:sqref>
                  </c15:fullRef>
                </c:ext>
              </c:extLst>
              <c:f>(Figures!$G$46,Figures!$I$46:$K$46)</c:f>
              <c:numCache>
                <c:formatCode>General</c:formatCode>
                <c:ptCount val="4"/>
                <c:pt idx="0">
                  <c:v>7.77</c:v>
                </c:pt>
                <c:pt idx="1">
                  <c:v>2.44</c:v>
                </c:pt>
                <c:pt idx="2">
                  <c:v>7.26</c:v>
                </c:pt>
                <c:pt idx="3">
                  <c:v>7.89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C4-4C82-A345-590668CDC895}"/>
            </c:ext>
          </c:extLst>
        </c:ser>
        <c:ser>
          <c:idx val="1"/>
          <c:order val="1"/>
          <c:tx>
            <c:strRef>
              <c:f>Figures!$F$19</c:f>
              <c:strCache>
                <c:ptCount val="1"/>
                <c:pt idx="0">
                  <c:v>0.14 mg O₃ / mg 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Figures!$G$16:$K$16</c15:sqref>
                  </c15:fullRef>
                </c:ext>
              </c:extLst>
              <c:f>(Figures!$G$16,Figures!$I$16:$K$16)</c:f>
              <c:strCache>
                <c:ptCount val="4"/>
                <c:pt idx="0">
                  <c:v>Total</c:v>
                </c:pt>
                <c:pt idx="1">
                  <c:v>Hydrophillics (HI)</c:v>
                </c:pt>
                <c:pt idx="2">
                  <c:v>Hydrophobic acids (HOA)</c:v>
                </c:pt>
                <c:pt idx="3">
                  <c:v>Hydrophobic neutrals (HON)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Figures!$G$45:$K$45</c15:sqref>
                  </c15:fullRef>
                </c:ext>
              </c:extLst>
              <c:f>(Figures!$G$45,Figures!$I$45:$K$45)</c:f>
              <c:numCache>
                <c:formatCode>General</c:formatCode>
                <c:ptCount val="4"/>
                <c:pt idx="0">
                  <c:v>7.74</c:v>
                </c:pt>
                <c:pt idx="1">
                  <c:v>2.33</c:v>
                </c:pt>
                <c:pt idx="2">
                  <c:v>7.46</c:v>
                </c:pt>
                <c:pt idx="3">
                  <c:v>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C4-4C82-A345-590668CDC895}"/>
            </c:ext>
          </c:extLst>
        </c:ser>
        <c:ser>
          <c:idx val="2"/>
          <c:order val="2"/>
          <c:tx>
            <c:strRef>
              <c:f>Figures!$F$18</c:f>
              <c:strCache>
                <c:ptCount val="1"/>
                <c:pt idx="0">
                  <c:v>0.44 mg O₃ / mg 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Figures!$G$16:$K$16</c15:sqref>
                  </c15:fullRef>
                </c:ext>
              </c:extLst>
              <c:f>(Figures!$G$16,Figures!$I$16:$K$16)</c:f>
              <c:strCache>
                <c:ptCount val="4"/>
                <c:pt idx="0">
                  <c:v>Total</c:v>
                </c:pt>
                <c:pt idx="1">
                  <c:v>Hydrophillics (HI)</c:v>
                </c:pt>
                <c:pt idx="2">
                  <c:v>Hydrophobic acids (HOA)</c:v>
                </c:pt>
                <c:pt idx="3">
                  <c:v>Hydrophobic neutrals (HON)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Figures!$G$44:$K$44</c15:sqref>
                  </c15:fullRef>
                </c:ext>
              </c:extLst>
              <c:f>(Figures!$G$44,Figures!$I$44:$K$44)</c:f>
              <c:numCache>
                <c:formatCode>General</c:formatCode>
                <c:ptCount val="4"/>
                <c:pt idx="0">
                  <c:v>7.7</c:v>
                </c:pt>
                <c:pt idx="1">
                  <c:v>2.34</c:v>
                </c:pt>
                <c:pt idx="2">
                  <c:v>7.53</c:v>
                </c:pt>
                <c:pt idx="3">
                  <c:v>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C4-4C82-A345-590668CDC895}"/>
            </c:ext>
          </c:extLst>
        </c:ser>
        <c:ser>
          <c:idx val="3"/>
          <c:order val="3"/>
          <c:tx>
            <c:strRef>
              <c:f>Figures!$F$17</c:f>
              <c:strCache>
                <c:ptCount val="1"/>
                <c:pt idx="0">
                  <c:v>0.88 mg O₃ / mg 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Figures!$G$16:$K$16</c15:sqref>
                  </c15:fullRef>
                </c:ext>
              </c:extLst>
              <c:f>(Figures!$G$16,Figures!$I$16:$K$16)</c:f>
              <c:strCache>
                <c:ptCount val="4"/>
                <c:pt idx="0">
                  <c:v>Total</c:v>
                </c:pt>
                <c:pt idx="1">
                  <c:v>Hydrophillics (HI)</c:v>
                </c:pt>
                <c:pt idx="2">
                  <c:v>Hydrophobic acids (HOA)</c:v>
                </c:pt>
                <c:pt idx="3">
                  <c:v>Hydrophobic neutrals (HON)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Figures!$G$43:$K$43</c15:sqref>
                  </c15:fullRef>
                </c:ext>
              </c:extLst>
              <c:f>(Figures!$G$43,Figures!$I$43:$K$43)</c:f>
              <c:numCache>
                <c:formatCode>General</c:formatCode>
                <c:ptCount val="4"/>
                <c:pt idx="0">
                  <c:v>7.75</c:v>
                </c:pt>
                <c:pt idx="1">
                  <c:v>2.31</c:v>
                </c:pt>
                <c:pt idx="2">
                  <c:v>7.53</c:v>
                </c:pt>
                <c:pt idx="3">
                  <c:v>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C4-4C82-A345-590668CDC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0363912"/>
        <c:axId val="290364240"/>
      </c:barChart>
      <c:catAx>
        <c:axId val="290363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Resin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364240"/>
        <c:crosses val="autoZero"/>
        <c:auto val="1"/>
        <c:lblAlgn val="ctr"/>
        <c:lblOffset val="100"/>
        <c:noMultiLvlLbl val="0"/>
      </c:catAx>
      <c:valAx>
        <c:axId val="29036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363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Figures!$F$20</c:f>
              <c:strCache>
                <c:ptCount val="1"/>
                <c:pt idx="0">
                  <c:v>0 mg O₃ / mg 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Figures!$G$16:$K$16</c15:sqref>
                  </c15:fullRef>
                </c:ext>
              </c:extLst>
              <c:f>(Figures!$G$16,Figures!$I$16:$K$16)</c:f>
              <c:strCache>
                <c:ptCount val="4"/>
                <c:pt idx="0">
                  <c:v>Total</c:v>
                </c:pt>
                <c:pt idx="1">
                  <c:v>Hydrophillics (HI)</c:v>
                </c:pt>
                <c:pt idx="2">
                  <c:v>Hydrophobic acids (HOA)</c:v>
                </c:pt>
                <c:pt idx="3">
                  <c:v>Hydrophobic neutrals (HON)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Figures!$G$13:$K$13</c15:sqref>
                  </c15:fullRef>
                </c:ext>
              </c:extLst>
              <c:f>(Figures!$G$13,Figures!$I$13:$K$13)</c:f>
              <c:numCache>
                <c:formatCode>0.0</c:formatCode>
                <c:ptCount val="4"/>
                <c:pt idx="0">
                  <c:v>1.3801802184667673</c:v>
                </c:pt>
                <c:pt idx="1">
                  <c:v>1.2558558032856331</c:v>
                </c:pt>
                <c:pt idx="2">
                  <c:v>1.2018018410549507</c:v>
                </c:pt>
                <c:pt idx="3" formatCode="0.00">
                  <c:v>0.38558560180234486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D5-468A-81A4-902C5274AC19}"/>
            </c:ext>
          </c:extLst>
        </c:ser>
        <c:ser>
          <c:idx val="1"/>
          <c:order val="1"/>
          <c:tx>
            <c:strRef>
              <c:f>Figures!$F$19</c:f>
              <c:strCache>
                <c:ptCount val="1"/>
                <c:pt idx="0">
                  <c:v>0.14 mg O₃ / mg 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Figures!$G$16:$K$16</c15:sqref>
                  </c15:fullRef>
                </c:ext>
              </c:extLst>
              <c:f>(Figures!$G$16,Figures!$I$16:$K$16)</c:f>
              <c:strCache>
                <c:ptCount val="4"/>
                <c:pt idx="0">
                  <c:v>Total</c:v>
                </c:pt>
                <c:pt idx="1">
                  <c:v>Hydrophillics (HI)</c:v>
                </c:pt>
                <c:pt idx="2">
                  <c:v>Hydrophobic acids (HOA)</c:v>
                </c:pt>
                <c:pt idx="3">
                  <c:v>Hydrophobic neutrals (HON)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Figures!$G$12:$K$12</c15:sqref>
                  </c15:fullRef>
                </c:ext>
              </c:extLst>
              <c:f>(Figures!$G$12,Figures!$I$12:$K$12)</c:f>
              <c:numCache>
                <c:formatCode>0.0</c:formatCode>
                <c:ptCount val="4"/>
                <c:pt idx="0">
                  <c:v>1.2072071365944974</c:v>
                </c:pt>
                <c:pt idx="1">
                  <c:v>1.0261262120964292</c:v>
                </c:pt>
                <c:pt idx="2">
                  <c:v>1.0342342560892706</c:v>
                </c:pt>
                <c:pt idx="3" formatCode="0.00">
                  <c:v>0.3936936457951864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D5-468A-81A4-902C5274AC19}"/>
            </c:ext>
          </c:extLst>
        </c:ser>
        <c:ser>
          <c:idx val="2"/>
          <c:order val="2"/>
          <c:tx>
            <c:strRef>
              <c:f>Figures!$F$18</c:f>
              <c:strCache>
                <c:ptCount val="1"/>
                <c:pt idx="0">
                  <c:v>0.44 mg O₃ / mg 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Figures!$G$16:$K$16</c15:sqref>
                  </c15:fullRef>
                </c:ext>
              </c:extLst>
              <c:f>(Figures!$G$16,Figures!$I$16:$K$16)</c:f>
              <c:strCache>
                <c:ptCount val="4"/>
                <c:pt idx="0">
                  <c:v>Total</c:v>
                </c:pt>
                <c:pt idx="1">
                  <c:v>Hydrophillics (HI)</c:v>
                </c:pt>
                <c:pt idx="2">
                  <c:v>Hydrophobic acids (HOA)</c:v>
                </c:pt>
                <c:pt idx="3">
                  <c:v>Hydrophobic neutrals (HON)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Figures!$G$11:$K$11</c15:sqref>
                  </c15:fullRef>
                </c:ext>
              </c:extLst>
              <c:f>(Figures!$G$11,Figures!$I$11:$K$11)</c:f>
              <c:numCache>
                <c:formatCode>0.0</c:formatCode>
                <c:ptCount val="4"/>
                <c:pt idx="0">
                  <c:v>0.88288296047631687</c:v>
                </c:pt>
                <c:pt idx="1">
                  <c:v>0.70180183461120538</c:v>
                </c:pt>
                <c:pt idx="2">
                  <c:v>0.64774777169700148</c:v>
                </c:pt>
                <c:pt idx="3" formatCode="0.00">
                  <c:v>0.38288285334904992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D5-468A-81A4-902C5274AC19}"/>
            </c:ext>
          </c:extLst>
        </c:ser>
        <c:ser>
          <c:idx val="3"/>
          <c:order val="3"/>
          <c:tx>
            <c:strRef>
              <c:f>Figures!$F$17</c:f>
              <c:strCache>
                <c:ptCount val="1"/>
                <c:pt idx="0">
                  <c:v>0.88 mg O₃ / mg 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Figures!$G$16:$K$16</c15:sqref>
                  </c15:fullRef>
                </c:ext>
              </c:extLst>
              <c:f>(Figures!$G$16,Figures!$I$16:$K$16)</c:f>
              <c:strCache>
                <c:ptCount val="4"/>
                <c:pt idx="0">
                  <c:v>Total</c:v>
                </c:pt>
                <c:pt idx="1">
                  <c:v>Hydrophillics (HI)</c:v>
                </c:pt>
                <c:pt idx="2">
                  <c:v>Hydrophobic acids (HOA)</c:v>
                </c:pt>
                <c:pt idx="3">
                  <c:v>Hydrophobic neutrals (HON)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Figures!$G$10:$K$10</c15:sqref>
                  </c15:fullRef>
                </c:ext>
              </c:extLst>
              <c:f>(Figures!$G$10,Figures!$I$10:$K$10)</c:f>
              <c:numCache>
                <c:formatCode>0.0</c:formatCode>
                <c:ptCount val="4"/>
                <c:pt idx="0">
                  <c:v>0.58558556410643436</c:v>
                </c:pt>
                <c:pt idx="1">
                  <c:v>0.55315318676802494</c:v>
                </c:pt>
                <c:pt idx="2">
                  <c:v>0.48558558295438964</c:v>
                </c:pt>
                <c:pt idx="3" formatCode="0.00">
                  <c:v>0.35315312378041386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D5-468A-81A4-902C5274A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0363912"/>
        <c:axId val="290364240"/>
      </c:barChart>
      <c:catAx>
        <c:axId val="290363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Resin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364240"/>
        <c:crosses val="autoZero"/>
        <c:auto val="1"/>
        <c:lblAlgn val="ctr"/>
        <c:lblOffset val="100"/>
        <c:noMultiLvlLbl val="0"/>
      </c:catAx>
      <c:valAx>
        <c:axId val="290364240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SUVA (L/mg TOC/m)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363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Figures!$F$20</c:f>
              <c:strCache>
                <c:ptCount val="1"/>
                <c:pt idx="0">
                  <c:v>0 mg O₃ / mg 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Figures!$G$16:$K$16</c15:sqref>
                  </c15:fullRef>
                </c:ext>
              </c:extLst>
              <c:f>(Figures!$G$16,Figures!$I$16:$K$16)</c:f>
              <c:strCache>
                <c:ptCount val="4"/>
                <c:pt idx="0">
                  <c:v>Total</c:v>
                </c:pt>
                <c:pt idx="1">
                  <c:v>Hydrophillics (HI)</c:v>
                </c:pt>
                <c:pt idx="2">
                  <c:v>Hydrophobic acids (HOA)</c:v>
                </c:pt>
                <c:pt idx="3">
                  <c:v>Hydrophobic neutrals (HON)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Figures!$G$20:$K$20</c15:sqref>
                  </c15:fullRef>
                </c:ext>
              </c:extLst>
              <c:f>(Figures!$G$20,Figures!$I$20:$K$20)</c:f>
              <c:numCache>
                <c:formatCode>0.0</c:formatCode>
                <c:ptCount val="4"/>
                <c:pt idx="0">
                  <c:v>1.7110000000000001</c:v>
                </c:pt>
                <c:pt idx="1">
                  <c:v>2.431</c:v>
                </c:pt>
                <c:pt idx="2">
                  <c:v>1.206</c:v>
                </c:pt>
                <c:pt idx="3">
                  <c:v>2.222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CD-4C35-9467-AC1321BBC4D5}"/>
            </c:ext>
          </c:extLst>
        </c:ser>
        <c:ser>
          <c:idx val="1"/>
          <c:order val="1"/>
          <c:tx>
            <c:strRef>
              <c:f>Figures!$F$19</c:f>
              <c:strCache>
                <c:ptCount val="1"/>
                <c:pt idx="0">
                  <c:v>0.14 mg O₃ / mg 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Figures!$G$16:$K$16</c15:sqref>
                  </c15:fullRef>
                </c:ext>
              </c:extLst>
              <c:f>(Figures!$G$16,Figures!$I$16:$K$16)</c:f>
              <c:strCache>
                <c:ptCount val="4"/>
                <c:pt idx="0">
                  <c:v>Total</c:v>
                </c:pt>
                <c:pt idx="1">
                  <c:v>Hydrophillics (HI)</c:v>
                </c:pt>
                <c:pt idx="2">
                  <c:v>Hydrophobic acids (HOA)</c:v>
                </c:pt>
                <c:pt idx="3">
                  <c:v>Hydrophobic neutrals (HON)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Figures!$G$19:$K$19</c15:sqref>
                  </c15:fullRef>
                </c:ext>
              </c:extLst>
              <c:f>(Figures!$G$19,Figures!$I$19:$K$19)</c:f>
              <c:numCache>
                <c:formatCode>0.0</c:formatCode>
                <c:ptCount val="4"/>
                <c:pt idx="0">
                  <c:v>1.8120000000000001</c:v>
                </c:pt>
                <c:pt idx="1">
                  <c:v>2.4340000000000002</c:v>
                </c:pt>
                <c:pt idx="2">
                  <c:v>1.1890000000000001</c:v>
                </c:pt>
                <c:pt idx="3">
                  <c:v>2.3330000000000002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CD-4C35-9467-AC1321BBC4D5}"/>
            </c:ext>
          </c:extLst>
        </c:ser>
        <c:ser>
          <c:idx val="2"/>
          <c:order val="2"/>
          <c:tx>
            <c:strRef>
              <c:f>Figures!$F$18</c:f>
              <c:strCache>
                <c:ptCount val="1"/>
                <c:pt idx="0">
                  <c:v>0.44 mg O₃ / mg 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Figures!$G$16:$K$16</c15:sqref>
                  </c15:fullRef>
                </c:ext>
              </c:extLst>
              <c:f>(Figures!$G$16,Figures!$I$16:$K$16)</c:f>
              <c:strCache>
                <c:ptCount val="4"/>
                <c:pt idx="0">
                  <c:v>Total</c:v>
                </c:pt>
                <c:pt idx="1">
                  <c:v>Hydrophillics (HI)</c:v>
                </c:pt>
                <c:pt idx="2">
                  <c:v>Hydrophobic acids (HOA)</c:v>
                </c:pt>
                <c:pt idx="3">
                  <c:v>Hydrophobic neutrals (HON)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Figures!$G$18:$K$18</c15:sqref>
                  </c15:fullRef>
                </c:ext>
              </c:extLst>
              <c:f>(Figures!$G$18,Figures!$I$18:$K$18)</c:f>
              <c:numCache>
                <c:formatCode>0.0</c:formatCode>
                <c:ptCount val="4"/>
                <c:pt idx="0">
                  <c:v>1.6779999999999999</c:v>
                </c:pt>
                <c:pt idx="1">
                  <c:v>2.4809999999999999</c:v>
                </c:pt>
                <c:pt idx="2">
                  <c:v>1.2370000000000001</c:v>
                </c:pt>
                <c:pt idx="3">
                  <c:v>2.39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CD-4C35-9467-AC1321BBC4D5}"/>
            </c:ext>
          </c:extLst>
        </c:ser>
        <c:ser>
          <c:idx val="3"/>
          <c:order val="3"/>
          <c:tx>
            <c:strRef>
              <c:f>Figures!$F$17</c:f>
              <c:strCache>
                <c:ptCount val="1"/>
                <c:pt idx="0">
                  <c:v>0.88 mg O₃ / mg 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Figures!$G$16:$K$16</c15:sqref>
                  </c15:fullRef>
                </c:ext>
              </c:extLst>
              <c:f>(Figures!$G$16,Figures!$I$16:$K$16)</c:f>
              <c:strCache>
                <c:ptCount val="4"/>
                <c:pt idx="0">
                  <c:v>Total</c:v>
                </c:pt>
                <c:pt idx="1">
                  <c:v>Hydrophillics (HI)</c:v>
                </c:pt>
                <c:pt idx="2">
                  <c:v>Hydrophobic acids (HOA)</c:v>
                </c:pt>
                <c:pt idx="3">
                  <c:v>Hydrophobic neutrals (HON)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Figures!$G$17:$K$17</c15:sqref>
                  </c15:fullRef>
                </c:ext>
              </c:extLst>
              <c:f>(Figures!$G$17,Figures!$I$17:$K$17)</c:f>
              <c:numCache>
                <c:formatCode>0.0</c:formatCode>
                <c:ptCount val="4"/>
                <c:pt idx="0">
                  <c:v>1.7829999999999999</c:v>
                </c:pt>
                <c:pt idx="1">
                  <c:v>2.504</c:v>
                </c:pt>
                <c:pt idx="2">
                  <c:v>1.177</c:v>
                </c:pt>
                <c:pt idx="3">
                  <c:v>2.4319999999999999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CD-4C35-9467-AC1321BBC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0363912"/>
        <c:axId val="290364240"/>
      </c:barChart>
      <c:catAx>
        <c:axId val="290363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Resin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364240"/>
        <c:crosses val="autoZero"/>
        <c:auto val="1"/>
        <c:lblAlgn val="ctr"/>
        <c:lblOffset val="100"/>
        <c:noMultiLvlLbl val="0"/>
      </c:catAx>
      <c:valAx>
        <c:axId val="29036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NPOC (mg C</a:t>
                </a:r>
                <a:r>
                  <a:rPr lang="en-GB" baseline="0"/>
                  <a:t> / 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363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Resin fractions</a:t>
            </a:r>
            <a:r>
              <a:rPr lang="en-GB" baseline="0"/>
              <a:t> UV 254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'UV254'!$E$43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'UV254'!$F$28:$F$32</c:f>
              <c:strCache>
                <c:ptCount val="5"/>
                <c:pt idx="0">
                  <c:v>HOA</c:v>
                </c:pt>
                <c:pt idx="1">
                  <c:v>HON</c:v>
                </c:pt>
                <c:pt idx="2">
                  <c:v>Total </c:v>
                </c:pt>
                <c:pt idx="3">
                  <c:v>HOB</c:v>
                </c:pt>
                <c:pt idx="4">
                  <c:v>HI</c:v>
                </c:pt>
              </c:strCache>
            </c:strRef>
          </c:cat>
          <c:val>
            <c:numRef>
              <c:f>'UV254'!$G$43:$G$47</c:f>
              <c:numCache>
                <c:formatCode>General</c:formatCode>
                <c:ptCount val="5"/>
                <c:pt idx="0">
                  <c:v>4.446666811903318E-2</c:v>
                </c:pt>
                <c:pt idx="1">
                  <c:v>1.426666726668676E-2</c:v>
                </c:pt>
                <c:pt idx="2">
                  <c:v>5.1066668083270393E-2</c:v>
                </c:pt>
                <c:pt idx="3">
                  <c:v>5.6666669746240003E-3</c:v>
                </c:pt>
                <c:pt idx="4">
                  <c:v>4.6466664721568428E-2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01-496C-9DBD-DE6E334B835E}"/>
            </c:ext>
          </c:extLst>
        </c:ser>
        <c:ser>
          <c:idx val="1"/>
          <c:order val="1"/>
          <c:tx>
            <c:strRef>
              <c:f>'UV254'!$E$38</c:f>
              <c:strCache>
                <c:ptCount val="1"/>
                <c:pt idx="0">
                  <c:v>0.5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'UV254'!$F$28:$F$32</c:f>
              <c:strCache>
                <c:ptCount val="5"/>
                <c:pt idx="0">
                  <c:v>HOA</c:v>
                </c:pt>
                <c:pt idx="1">
                  <c:v>HON</c:v>
                </c:pt>
                <c:pt idx="2">
                  <c:v>Total </c:v>
                </c:pt>
                <c:pt idx="3">
                  <c:v>HOB</c:v>
                </c:pt>
                <c:pt idx="4">
                  <c:v>HI</c:v>
                </c:pt>
              </c:strCache>
            </c:strRef>
          </c:cat>
          <c:val>
            <c:numRef>
              <c:f>'UV254'!$G$38:$G$42</c:f>
              <c:numCache>
                <c:formatCode>General</c:formatCode>
                <c:ptCount val="5"/>
                <c:pt idx="0">
                  <c:v>3.8266667475303016E-2</c:v>
                </c:pt>
                <c:pt idx="1">
                  <c:v>1.4566664894421898E-2</c:v>
                </c:pt>
                <c:pt idx="2">
                  <c:v>4.4666664053996406E-2</c:v>
                </c:pt>
                <c:pt idx="3">
                  <c:v>2.4666649599870069E-3</c:v>
                </c:pt>
                <c:pt idx="4">
                  <c:v>3.7966669847567878E-2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01-496C-9DBD-DE6E334B835E}"/>
            </c:ext>
          </c:extLst>
        </c:ser>
        <c:ser>
          <c:idx val="4"/>
          <c:order val="2"/>
          <c:tx>
            <c:strRef>
              <c:f>'UV254'!$E$33</c:f>
              <c:strCache>
                <c:ptCount val="1"/>
                <c:pt idx="0">
                  <c:v>1.5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'UV254'!$F$28:$F$32</c:f>
              <c:strCache>
                <c:ptCount val="5"/>
                <c:pt idx="0">
                  <c:v>HOA</c:v>
                </c:pt>
                <c:pt idx="1">
                  <c:v>HON</c:v>
                </c:pt>
                <c:pt idx="2">
                  <c:v>Total </c:v>
                </c:pt>
                <c:pt idx="3">
                  <c:v>HOB</c:v>
                </c:pt>
                <c:pt idx="4">
                  <c:v>HI</c:v>
                </c:pt>
              </c:strCache>
            </c:strRef>
          </c:cat>
          <c:val>
            <c:numRef>
              <c:f>'UV254'!$G$33:$G$37</c:f>
              <c:numCache>
                <c:formatCode>General</c:formatCode>
                <c:ptCount val="5"/>
                <c:pt idx="0">
                  <c:v>2.3966667552789055E-2</c:v>
                </c:pt>
                <c:pt idx="1">
                  <c:v>1.4166665573914848E-2</c:v>
                </c:pt>
                <c:pt idx="2">
                  <c:v>3.2666669537623726E-2</c:v>
                </c:pt>
                <c:pt idx="3">
                  <c:v>2.0666656394799574E-3</c:v>
                </c:pt>
                <c:pt idx="4">
                  <c:v>2.5966667880614601E-2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01-496C-9DBD-DE6E334B835E}"/>
            </c:ext>
          </c:extLst>
        </c:ser>
        <c:ser>
          <c:idx val="0"/>
          <c:order val="3"/>
          <c:tx>
            <c:strRef>
              <c:f>'UV254'!$E$28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'UV254'!$F$28:$F$32</c:f>
              <c:strCache>
                <c:ptCount val="5"/>
                <c:pt idx="0">
                  <c:v>HOA</c:v>
                </c:pt>
                <c:pt idx="1">
                  <c:v>HON</c:v>
                </c:pt>
                <c:pt idx="2">
                  <c:v>Total </c:v>
                </c:pt>
                <c:pt idx="3">
                  <c:v>HOB</c:v>
                </c:pt>
                <c:pt idx="4">
                  <c:v>HI</c:v>
                </c:pt>
              </c:strCache>
            </c:strRef>
          </c:cat>
          <c:val>
            <c:numRef>
              <c:f>'UV254'!$G$28:$G$32</c:f>
              <c:numCache>
                <c:formatCode>General</c:formatCode>
                <c:ptCount val="5"/>
                <c:pt idx="0">
                  <c:v>1.7966666569312416E-2</c:v>
                </c:pt>
                <c:pt idx="1">
                  <c:v>1.3066665579875313E-2</c:v>
                </c:pt>
                <c:pt idx="2">
                  <c:v>2.1666665871938072E-2</c:v>
                </c:pt>
                <c:pt idx="3">
                  <c:v>1.7666680117448194E-3</c:v>
                </c:pt>
                <c:pt idx="4">
                  <c:v>2.0466667910416923E-2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01-496C-9DBD-DE6E334B8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1103256"/>
        <c:axId val="471104568"/>
      </c:barChart>
      <c:catAx>
        <c:axId val="4711032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Resin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104568"/>
        <c:crosses val="autoZero"/>
        <c:auto val="1"/>
        <c:lblAlgn val="ctr"/>
        <c:lblOffset val="100"/>
        <c:noMultiLvlLbl val="0"/>
      </c:catAx>
      <c:valAx>
        <c:axId val="471104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UV</a:t>
                </a:r>
                <a:r>
                  <a:rPr lang="en-GB" baseline="0"/>
                  <a:t> 254 abs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103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Resin fractions</a:t>
            </a:r>
            <a:r>
              <a:rPr lang="en-GB" baseline="0"/>
              <a:t> NPOC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NPOC!$D$5</c:f>
              <c:strCache>
                <c:ptCount val="1"/>
                <c:pt idx="0">
                  <c:v>HOA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NPOC!$E$5:$E$8</c:f>
              <c:numCache>
                <c:formatCode>General</c:formatCode>
                <c:ptCount val="4"/>
                <c:pt idx="0">
                  <c:v>3</c:v>
                </c:pt>
                <c:pt idx="1">
                  <c:v>1.5</c:v>
                </c:pt>
                <c:pt idx="2">
                  <c:v>0.5</c:v>
                </c:pt>
                <c:pt idx="3">
                  <c:v>0</c:v>
                </c:pt>
              </c:numCache>
            </c:numRef>
          </c:xVal>
          <c:yVal>
            <c:numRef>
              <c:f>NPOC!$G$5:$G$8</c:f>
              <c:numCache>
                <c:formatCode>General</c:formatCode>
                <c:ptCount val="4"/>
                <c:pt idx="0">
                  <c:v>1.177</c:v>
                </c:pt>
                <c:pt idx="1">
                  <c:v>1.2370000000000001</c:v>
                </c:pt>
                <c:pt idx="2">
                  <c:v>1.1890000000000001</c:v>
                </c:pt>
                <c:pt idx="3">
                  <c:v>1.206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11C-454D-82E4-8CCF911437F3}"/>
            </c:ext>
          </c:extLst>
        </c:ser>
        <c:ser>
          <c:idx val="1"/>
          <c:order val="1"/>
          <c:tx>
            <c:strRef>
              <c:f>NPOC!$D$9</c:f>
              <c:strCache>
                <c:ptCount val="1"/>
                <c:pt idx="0">
                  <c:v>HON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NPOC!$E$5:$E$8</c:f>
              <c:numCache>
                <c:formatCode>General</c:formatCode>
                <c:ptCount val="4"/>
                <c:pt idx="0">
                  <c:v>3</c:v>
                </c:pt>
                <c:pt idx="1">
                  <c:v>1.5</c:v>
                </c:pt>
                <c:pt idx="2">
                  <c:v>0.5</c:v>
                </c:pt>
                <c:pt idx="3">
                  <c:v>0</c:v>
                </c:pt>
              </c:numCache>
            </c:numRef>
          </c:xVal>
          <c:yVal>
            <c:numRef>
              <c:f>NPOC!$G$9:$G$12</c:f>
              <c:numCache>
                <c:formatCode>General</c:formatCode>
                <c:ptCount val="4"/>
                <c:pt idx="0">
                  <c:v>2.4319999999999999</c:v>
                </c:pt>
                <c:pt idx="1">
                  <c:v>2.39</c:v>
                </c:pt>
                <c:pt idx="2">
                  <c:v>2.3330000000000002</c:v>
                </c:pt>
                <c:pt idx="3">
                  <c:v>2.222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11C-454D-82E4-8CCF911437F3}"/>
            </c:ext>
          </c:extLst>
        </c:ser>
        <c:ser>
          <c:idx val="2"/>
          <c:order val="2"/>
          <c:tx>
            <c:strRef>
              <c:f>NPOC!$D$13</c:f>
              <c:strCache>
                <c:ptCount val="1"/>
                <c:pt idx="0">
                  <c:v>Total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NPOC!$E$5:$E$8</c:f>
              <c:numCache>
                <c:formatCode>General</c:formatCode>
                <c:ptCount val="4"/>
                <c:pt idx="0">
                  <c:v>3</c:v>
                </c:pt>
                <c:pt idx="1">
                  <c:v>1.5</c:v>
                </c:pt>
                <c:pt idx="2">
                  <c:v>0.5</c:v>
                </c:pt>
                <c:pt idx="3">
                  <c:v>0</c:v>
                </c:pt>
              </c:numCache>
            </c:numRef>
          </c:xVal>
          <c:yVal>
            <c:numRef>
              <c:f>NPOC!$G$13:$G$16</c:f>
              <c:numCache>
                <c:formatCode>General</c:formatCode>
                <c:ptCount val="4"/>
                <c:pt idx="0">
                  <c:v>1.7829999999999999</c:v>
                </c:pt>
                <c:pt idx="1">
                  <c:v>1.6779999999999999</c:v>
                </c:pt>
                <c:pt idx="2">
                  <c:v>1.8120000000000001</c:v>
                </c:pt>
                <c:pt idx="3">
                  <c:v>1.7110000000000001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11C-454D-82E4-8CCF911437F3}"/>
            </c:ext>
          </c:extLst>
        </c:ser>
        <c:ser>
          <c:idx val="3"/>
          <c:order val="3"/>
          <c:tx>
            <c:strRef>
              <c:f>NPOC!$D$17</c:f>
              <c:strCache>
                <c:ptCount val="1"/>
                <c:pt idx="0">
                  <c:v>HOB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NPOC!$E$5:$E$8</c:f>
              <c:numCache>
                <c:formatCode>General</c:formatCode>
                <c:ptCount val="4"/>
                <c:pt idx="0">
                  <c:v>3</c:v>
                </c:pt>
                <c:pt idx="1">
                  <c:v>1.5</c:v>
                </c:pt>
                <c:pt idx="2">
                  <c:v>0.5</c:v>
                </c:pt>
                <c:pt idx="3">
                  <c:v>0</c:v>
                </c:pt>
              </c:numCache>
            </c:numRef>
          </c:xVal>
          <c:yVal>
            <c:numRef>
              <c:f>NPOC!$G$17:$G$20</c:f>
              <c:numCache>
                <c:formatCode>General</c:formatCode>
                <c:ptCount val="4"/>
                <c:pt idx="0">
                  <c:v>0.24249999999999999</c:v>
                </c:pt>
                <c:pt idx="1">
                  <c:v>0.2361</c:v>
                </c:pt>
                <c:pt idx="2">
                  <c:v>0.2382</c:v>
                </c:pt>
                <c:pt idx="3">
                  <c:v>0.36330000000000001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11C-454D-82E4-8CCF911437F3}"/>
            </c:ext>
          </c:extLst>
        </c:ser>
        <c:ser>
          <c:idx val="4"/>
          <c:order val="4"/>
          <c:tx>
            <c:strRef>
              <c:f>NPOC!$D$21</c:f>
              <c:strCache>
                <c:ptCount val="1"/>
                <c:pt idx="0">
                  <c:v>HI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NPOC!$E$5:$E$8</c:f>
              <c:numCache>
                <c:formatCode>General</c:formatCode>
                <c:ptCount val="4"/>
                <c:pt idx="0">
                  <c:v>3</c:v>
                </c:pt>
                <c:pt idx="1">
                  <c:v>1.5</c:v>
                </c:pt>
                <c:pt idx="2">
                  <c:v>0.5</c:v>
                </c:pt>
                <c:pt idx="3">
                  <c:v>0</c:v>
                </c:pt>
              </c:numCache>
            </c:numRef>
          </c:xVal>
          <c:yVal>
            <c:numRef>
              <c:f>NPOC!$G$21:$G$24</c:f>
              <c:numCache>
                <c:formatCode>General</c:formatCode>
                <c:ptCount val="4"/>
                <c:pt idx="0">
                  <c:v>2.504</c:v>
                </c:pt>
                <c:pt idx="1">
                  <c:v>2.4809999999999999</c:v>
                </c:pt>
                <c:pt idx="2">
                  <c:v>2.4340000000000002</c:v>
                </c:pt>
                <c:pt idx="3">
                  <c:v>2.431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11C-454D-82E4-8CCF911437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098992"/>
        <c:axId val="471102272"/>
      </c:scatterChart>
      <c:valAx>
        <c:axId val="471098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Ozone</a:t>
                </a:r>
                <a:r>
                  <a:rPr lang="en-GB" baseline="0"/>
                  <a:t> dose (mL O3 stock)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102272"/>
        <c:crosses val="autoZero"/>
        <c:crossBetween val="midCat"/>
      </c:valAx>
      <c:valAx>
        <c:axId val="47110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NPOC (mg / 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098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Resin</a:t>
            </a:r>
            <a:r>
              <a:rPr lang="en-GB" baseline="0"/>
              <a:t> fractions NPOC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NPOC!$E$43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NPOC!$F$28:$F$32</c:f>
              <c:strCache>
                <c:ptCount val="5"/>
                <c:pt idx="0">
                  <c:v>HOA</c:v>
                </c:pt>
                <c:pt idx="1">
                  <c:v>HON</c:v>
                </c:pt>
                <c:pt idx="2">
                  <c:v>Total </c:v>
                </c:pt>
                <c:pt idx="3">
                  <c:v>HOB</c:v>
                </c:pt>
                <c:pt idx="4">
                  <c:v>HI</c:v>
                </c:pt>
              </c:strCache>
            </c:strRef>
          </c:cat>
          <c:val>
            <c:numRef>
              <c:f>NPOC!$G$43:$G$47</c:f>
              <c:numCache>
                <c:formatCode>General</c:formatCode>
                <c:ptCount val="5"/>
                <c:pt idx="0">
                  <c:v>1.206</c:v>
                </c:pt>
                <c:pt idx="1">
                  <c:v>2.222</c:v>
                </c:pt>
                <c:pt idx="2">
                  <c:v>1.7110000000000001</c:v>
                </c:pt>
                <c:pt idx="3">
                  <c:v>0.36330000000000001</c:v>
                </c:pt>
                <c:pt idx="4">
                  <c:v>2.431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01-496C-9DBD-DE6E334B835E}"/>
            </c:ext>
          </c:extLst>
        </c:ser>
        <c:ser>
          <c:idx val="1"/>
          <c:order val="1"/>
          <c:tx>
            <c:strRef>
              <c:f>NPOC!$E$38</c:f>
              <c:strCache>
                <c:ptCount val="1"/>
                <c:pt idx="0">
                  <c:v>0.5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NPOC!$F$28:$F$32</c:f>
              <c:strCache>
                <c:ptCount val="5"/>
                <c:pt idx="0">
                  <c:v>HOA</c:v>
                </c:pt>
                <c:pt idx="1">
                  <c:v>HON</c:v>
                </c:pt>
                <c:pt idx="2">
                  <c:v>Total </c:v>
                </c:pt>
                <c:pt idx="3">
                  <c:v>HOB</c:v>
                </c:pt>
                <c:pt idx="4">
                  <c:v>HI</c:v>
                </c:pt>
              </c:strCache>
            </c:strRef>
          </c:cat>
          <c:val>
            <c:numRef>
              <c:f>NPOC!$G$38:$G$42</c:f>
              <c:numCache>
                <c:formatCode>General</c:formatCode>
                <c:ptCount val="5"/>
                <c:pt idx="0">
                  <c:v>1.1890000000000001</c:v>
                </c:pt>
                <c:pt idx="1">
                  <c:v>2.3330000000000002</c:v>
                </c:pt>
                <c:pt idx="2">
                  <c:v>1.8120000000000001</c:v>
                </c:pt>
                <c:pt idx="3">
                  <c:v>0.2382</c:v>
                </c:pt>
                <c:pt idx="4">
                  <c:v>2.4340000000000002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01-496C-9DBD-DE6E334B835E}"/>
            </c:ext>
          </c:extLst>
        </c:ser>
        <c:ser>
          <c:idx val="4"/>
          <c:order val="2"/>
          <c:tx>
            <c:strRef>
              <c:f>NPOC!$E$33</c:f>
              <c:strCache>
                <c:ptCount val="1"/>
                <c:pt idx="0">
                  <c:v>1.5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NPOC!$F$28:$F$32</c:f>
              <c:strCache>
                <c:ptCount val="5"/>
                <c:pt idx="0">
                  <c:v>HOA</c:v>
                </c:pt>
                <c:pt idx="1">
                  <c:v>HON</c:v>
                </c:pt>
                <c:pt idx="2">
                  <c:v>Total </c:v>
                </c:pt>
                <c:pt idx="3">
                  <c:v>HOB</c:v>
                </c:pt>
                <c:pt idx="4">
                  <c:v>HI</c:v>
                </c:pt>
              </c:strCache>
            </c:strRef>
          </c:cat>
          <c:val>
            <c:numRef>
              <c:f>NPOC!$G$33:$G$37</c:f>
              <c:numCache>
                <c:formatCode>General</c:formatCode>
                <c:ptCount val="5"/>
                <c:pt idx="0">
                  <c:v>1.2370000000000001</c:v>
                </c:pt>
                <c:pt idx="1">
                  <c:v>2.39</c:v>
                </c:pt>
                <c:pt idx="2">
                  <c:v>1.6779999999999999</c:v>
                </c:pt>
                <c:pt idx="3">
                  <c:v>0.2361</c:v>
                </c:pt>
                <c:pt idx="4">
                  <c:v>2.4809999999999999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01-496C-9DBD-DE6E334B835E}"/>
            </c:ext>
          </c:extLst>
        </c:ser>
        <c:ser>
          <c:idx val="0"/>
          <c:order val="3"/>
          <c:tx>
            <c:strRef>
              <c:f>NPOC!$E$28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NPOC!$F$28:$F$32</c:f>
              <c:strCache>
                <c:ptCount val="5"/>
                <c:pt idx="0">
                  <c:v>HOA</c:v>
                </c:pt>
                <c:pt idx="1">
                  <c:v>HON</c:v>
                </c:pt>
                <c:pt idx="2">
                  <c:v>Total </c:v>
                </c:pt>
                <c:pt idx="3">
                  <c:v>HOB</c:v>
                </c:pt>
                <c:pt idx="4">
                  <c:v>HI</c:v>
                </c:pt>
              </c:strCache>
            </c:strRef>
          </c:cat>
          <c:val>
            <c:numRef>
              <c:f>NPOC!$G$28:$G$32</c:f>
              <c:numCache>
                <c:formatCode>General</c:formatCode>
                <c:ptCount val="5"/>
                <c:pt idx="0">
                  <c:v>1.177</c:v>
                </c:pt>
                <c:pt idx="1">
                  <c:v>2.4319999999999999</c:v>
                </c:pt>
                <c:pt idx="2">
                  <c:v>1.7829999999999999</c:v>
                </c:pt>
                <c:pt idx="3">
                  <c:v>0.24249999999999999</c:v>
                </c:pt>
                <c:pt idx="4">
                  <c:v>2.504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01-496C-9DBD-DE6E334B8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1103256"/>
        <c:axId val="471104568"/>
      </c:barChart>
      <c:catAx>
        <c:axId val="4711032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Resin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104568"/>
        <c:crosses val="autoZero"/>
        <c:auto val="1"/>
        <c:lblAlgn val="ctr"/>
        <c:lblOffset val="100"/>
        <c:noMultiLvlLbl val="0"/>
      </c:catAx>
      <c:valAx>
        <c:axId val="471104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NPOC (mg C/ 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103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Resin fractions COD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COD!$E$43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COD!$F$28:$F$32</c:f>
              <c:strCache>
                <c:ptCount val="5"/>
                <c:pt idx="0">
                  <c:v>HOA</c:v>
                </c:pt>
                <c:pt idx="1">
                  <c:v>HON</c:v>
                </c:pt>
                <c:pt idx="2">
                  <c:v>Total </c:v>
                </c:pt>
                <c:pt idx="3">
                  <c:v>HOB</c:v>
                </c:pt>
                <c:pt idx="4">
                  <c:v>HI</c:v>
                </c:pt>
              </c:strCache>
            </c:strRef>
          </c:cat>
          <c:val>
            <c:numRef>
              <c:f>COD!$G$43:$G$47</c:f>
              <c:numCache>
                <c:formatCode>General</c:formatCode>
                <c:ptCount val="5"/>
                <c:pt idx="0">
                  <c:v>5.47</c:v>
                </c:pt>
                <c:pt idx="1">
                  <c:v>13.5</c:v>
                </c:pt>
                <c:pt idx="2">
                  <c:v>6.39</c:v>
                </c:pt>
                <c:pt idx="3">
                  <c:v>7.2</c:v>
                </c:pt>
                <c:pt idx="4">
                  <c:v>8.08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01-496C-9DBD-DE6E334B835E}"/>
            </c:ext>
          </c:extLst>
        </c:ser>
        <c:ser>
          <c:idx val="4"/>
          <c:order val="1"/>
          <c:tx>
            <c:strRef>
              <c:f>COD!$E$38</c:f>
              <c:strCache>
                <c:ptCount val="1"/>
                <c:pt idx="0">
                  <c:v>0.5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COD!$F$28:$F$32</c:f>
              <c:strCache>
                <c:ptCount val="5"/>
                <c:pt idx="0">
                  <c:v>HOA</c:v>
                </c:pt>
                <c:pt idx="1">
                  <c:v>HON</c:v>
                </c:pt>
                <c:pt idx="2">
                  <c:v>Total </c:v>
                </c:pt>
                <c:pt idx="3">
                  <c:v>HOB</c:v>
                </c:pt>
                <c:pt idx="4">
                  <c:v>HI</c:v>
                </c:pt>
              </c:strCache>
            </c:strRef>
          </c:cat>
          <c:val>
            <c:numRef>
              <c:f>COD!$G$38:$G$42</c:f>
              <c:numCache>
                <c:formatCode>General</c:formatCode>
                <c:ptCount val="5"/>
                <c:pt idx="0">
                  <c:v>5.67</c:v>
                </c:pt>
                <c:pt idx="1">
                  <c:v>14.5</c:v>
                </c:pt>
                <c:pt idx="2">
                  <c:v>5.91</c:v>
                </c:pt>
                <c:pt idx="3">
                  <c:v>6.25</c:v>
                </c:pt>
                <c:pt idx="4">
                  <c:v>8.31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01-496C-9DBD-DE6E334B835E}"/>
            </c:ext>
          </c:extLst>
        </c:ser>
        <c:ser>
          <c:idx val="1"/>
          <c:order val="2"/>
          <c:tx>
            <c:strRef>
              <c:f>COD!$E$33</c:f>
              <c:strCache>
                <c:ptCount val="1"/>
                <c:pt idx="0">
                  <c:v>1.5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COD!$F$28:$F$32</c:f>
              <c:strCache>
                <c:ptCount val="5"/>
                <c:pt idx="0">
                  <c:v>HOA</c:v>
                </c:pt>
                <c:pt idx="1">
                  <c:v>HON</c:v>
                </c:pt>
                <c:pt idx="2">
                  <c:v>Total </c:v>
                </c:pt>
                <c:pt idx="3">
                  <c:v>HOB</c:v>
                </c:pt>
                <c:pt idx="4">
                  <c:v>HI</c:v>
                </c:pt>
              </c:strCache>
            </c:strRef>
          </c:cat>
          <c:val>
            <c:numRef>
              <c:f>COD!$G$33:$G$37</c:f>
              <c:numCache>
                <c:formatCode>General</c:formatCode>
                <c:ptCount val="5"/>
                <c:pt idx="0">
                  <c:v>5.96</c:v>
                </c:pt>
                <c:pt idx="1">
                  <c:v>13.3</c:v>
                </c:pt>
                <c:pt idx="2">
                  <c:v>5.53</c:v>
                </c:pt>
                <c:pt idx="3">
                  <c:v>6.53</c:v>
                </c:pt>
                <c:pt idx="4">
                  <c:v>7.22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01-496C-9DBD-DE6E334B835E}"/>
            </c:ext>
          </c:extLst>
        </c:ser>
        <c:ser>
          <c:idx val="2"/>
          <c:order val="3"/>
          <c:tx>
            <c:strRef>
              <c:f>COD!$E$28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COD!$F$28:$F$32</c:f>
              <c:strCache>
                <c:ptCount val="5"/>
                <c:pt idx="0">
                  <c:v>HOA</c:v>
                </c:pt>
                <c:pt idx="1">
                  <c:v>HON</c:v>
                </c:pt>
                <c:pt idx="2">
                  <c:v>Total </c:v>
                </c:pt>
                <c:pt idx="3">
                  <c:v>HOB</c:v>
                </c:pt>
                <c:pt idx="4">
                  <c:v>HI</c:v>
                </c:pt>
              </c:strCache>
            </c:strRef>
          </c:cat>
          <c:val>
            <c:numRef>
              <c:f>COD!$G$28:$G$32</c:f>
              <c:numCache>
                <c:formatCode>General</c:formatCode>
                <c:ptCount val="5"/>
                <c:pt idx="0">
                  <c:v>4.29</c:v>
                </c:pt>
                <c:pt idx="1">
                  <c:v>12.9</c:v>
                </c:pt>
                <c:pt idx="2">
                  <c:v>5.51</c:v>
                </c:pt>
                <c:pt idx="3">
                  <c:v>5.65</c:v>
                </c:pt>
                <c:pt idx="4">
                  <c:v>7.68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01-496C-9DBD-DE6E334B8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1103256"/>
        <c:axId val="471104568"/>
      </c:barChart>
      <c:catAx>
        <c:axId val="4711032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Resin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104568"/>
        <c:crosses val="autoZero"/>
        <c:auto val="1"/>
        <c:lblAlgn val="ctr"/>
        <c:lblOffset val="100"/>
        <c:noMultiLvlLbl val="0"/>
      </c:catAx>
      <c:valAx>
        <c:axId val="471104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COD (mg</a:t>
                </a:r>
                <a:r>
                  <a:rPr lang="en-GB" baseline="0"/>
                  <a:t> / 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103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67130</xdr:colOff>
      <xdr:row>1</xdr:row>
      <xdr:rowOff>56697</xdr:rowOff>
    </xdr:from>
    <xdr:to>
      <xdr:col>29</xdr:col>
      <xdr:colOff>460880</xdr:colOff>
      <xdr:row>15</xdr:row>
      <xdr:rowOff>132897</xdr:rowOff>
    </xdr:to>
    <xdr:grpSp>
      <xdr:nvGrpSpPr>
        <xdr:cNvPr id="16" name="Group 15">
          <a:extLst>
            <a:ext uri="{FF2B5EF4-FFF2-40B4-BE49-F238E27FC236}">
              <a16:creationId xmlns:a16="http://schemas.microsoft.com/office/drawing/2014/main" id="{D0C2D89E-F152-4590-88A2-3A8CAFC113DE}"/>
            </a:ext>
          </a:extLst>
        </xdr:cNvPr>
        <xdr:cNvGrpSpPr/>
      </xdr:nvGrpSpPr>
      <xdr:grpSpPr>
        <a:xfrm>
          <a:off x="13538201" y="247197"/>
          <a:ext cx="4680000" cy="2743200"/>
          <a:chOff x="13538201" y="247197"/>
          <a:chExt cx="4589236" cy="2743200"/>
        </a:xfrm>
      </xdr:grpSpPr>
      <xdr:graphicFrame macro="">
        <xdr:nvGraphicFramePr>
          <xdr:cNvPr id="5" name="Chart 4">
            <a:extLst>
              <a:ext uri="{FF2B5EF4-FFF2-40B4-BE49-F238E27FC236}">
                <a16:creationId xmlns:a16="http://schemas.microsoft.com/office/drawing/2014/main" id="{302E9434-F59C-4D17-8E14-64035E2B2535}"/>
              </a:ext>
            </a:extLst>
          </xdr:cNvPr>
          <xdr:cNvGraphicFramePr>
            <a:graphicFrameLocks/>
          </xdr:cNvGraphicFramePr>
        </xdr:nvGraphicFramePr>
        <xdr:xfrm>
          <a:off x="13538201" y="247197"/>
          <a:ext cx="4589236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731BD41D-DDEB-43B4-A837-F9B6065AA634}"/>
              </a:ext>
            </a:extLst>
          </xdr:cNvPr>
          <xdr:cNvSpPr txBox="1"/>
        </xdr:nvSpPr>
        <xdr:spPr>
          <a:xfrm>
            <a:off x="13579929" y="258537"/>
            <a:ext cx="288541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GB" sz="1400"/>
              <a:t>B</a:t>
            </a:r>
          </a:p>
        </xdr:txBody>
      </xdr:sp>
    </xdr:grpSp>
    <xdr:clientData/>
  </xdr:twoCellAnchor>
  <xdr:twoCellAnchor>
    <xdr:from>
      <xdr:col>13</xdr:col>
      <xdr:colOff>0</xdr:colOff>
      <xdr:row>23</xdr:row>
      <xdr:rowOff>0</xdr:rowOff>
    </xdr:from>
    <xdr:to>
      <xdr:col>20</xdr:col>
      <xdr:colOff>393750</xdr:colOff>
      <xdr:row>37</xdr:row>
      <xdr:rowOff>76200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41316981-DE64-4EFC-BF58-30D31B6B3468}"/>
            </a:ext>
          </a:extLst>
        </xdr:cNvPr>
        <xdr:cNvGrpSpPr/>
      </xdr:nvGrpSpPr>
      <xdr:grpSpPr>
        <a:xfrm>
          <a:off x="7960179" y="4381500"/>
          <a:ext cx="4680000" cy="2743200"/>
          <a:chOff x="7960179" y="4381500"/>
          <a:chExt cx="4591050" cy="2743200"/>
        </a:xfrm>
      </xdr:grpSpPr>
      <xdr:graphicFrame macro="">
        <xdr:nvGraphicFramePr>
          <xdr:cNvPr id="6" name="Chart 5">
            <a:extLst>
              <a:ext uri="{FF2B5EF4-FFF2-40B4-BE49-F238E27FC236}">
                <a16:creationId xmlns:a16="http://schemas.microsoft.com/office/drawing/2014/main" id="{FBBA8140-C7C3-4365-ABE6-71AE6D7FD7F5}"/>
              </a:ext>
            </a:extLst>
          </xdr:cNvPr>
          <xdr:cNvGraphicFramePr>
            <a:graphicFrameLocks/>
          </xdr:cNvGraphicFramePr>
        </xdr:nvGraphicFramePr>
        <xdr:xfrm>
          <a:off x="7960179" y="4381500"/>
          <a:ext cx="459105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2C106425-A0D1-4965-9EA1-FED06865A451}"/>
              </a:ext>
            </a:extLst>
          </xdr:cNvPr>
          <xdr:cNvSpPr txBox="1"/>
        </xdr:nvSpPr>
        <xdr:spPr>
          <a:xfrm>
            <a:off x="7987392" y="4463144"/>
            <a:ext cx="288541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GB" sz="1400"/>
              <a:t>B</a:t>
            </a:r>
          </a:p>
        </xdr:txBody>
      </xdr:sp>
    </xdr:grpSp>
    <xdr:clientData/>
  </xdr:twoCellAnchor>
  <xdr:twoCellAnchor>
    <xdr:from>
      <xdr:col>13</xdr:col>
      <xdr:colOff>0</xdr:colOff>
      <xdr:row>39</xdr:row>
      <xdr:rowOff>0</xdr:rowOff>
    </xdr:from>
    <xdr:to>
      <xdr:col>20</xdr:col>
      <xdr:colOff>393750</xdr:colOff>
      <xdr:row>53</xdr:row>
      <xdr:rowOff>76200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2F5F3F4D-F815-4A72-8E20-E01F646E868A}"/>
            </a:ext>
          </a:extLst>
        </xdr:cNvPr>
        <xdr:cNvGrpSpPr/>
      </xdr:nvGrpSpPr>
      <xdr:grpSpPr>
        <a:xfrm>
          <a:off x="7960179" y="7429500"/>
          <a:ext cx="4680000" cy="2743200"/>
          <a:chOff x="7960179" y="7429500"/>
          <a:chExt cx="4591050" cy="2743200"/>
        </a:xfrm>
      </xdr:grpSpPr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1A0169DF-2EB0-405C-9706-538A305D72CA}"/>
              </a:ext>
            </a:extLst>
          </xdr:cNvPr>
          <xdr:cNvGraphicFramePr>
            <a:graphicFrameLocks/>
          </xdr:cNvGraphicFramePr>
        </xdr:nvGraphicFramePr>
        <xdr:xfrm>
          <a:off x="7960179" y="7429500"/>
          <a:ext cx="459105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11" name="TextBox 10">
            <a:extLst>
              <a:ext uri="{FF2B5EF4-FFF2-40B4-BE49-F238E27FC236}">
                <a16:creationId xmlns:a16="http://schemas.microsoft.com/office/drawing/2014/main" id="{4521C1C1-229B-47F4-81F6-55D89EC8C11A}"/>
              </a:ext>
            </a:extLst>
          </xdr:cNvPr>
          <xdr:cNvSpPr txBox="1"/>
        </xdr:nvSpPr>
        <xdr:spPr>
          <a:xfrm>
            <a:off x="8020051" y="7502978"/>
            <a:ext cx="288541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GB" sz="1400"/>
              <a:t>B</a:t>
            </a:r>
          </a:p>
        </xdr:txBody>
      </xdr:sp>
    </xdr:grpSp>
    <xdr:clientData/>
  </xdr:twoCellAnchor>
  <xdr:twoCellAnchor>
    <xdr:from>
      <xdr:col>13</xdr:col>
      <xdr:colOff>426357</xdr:colOff>
      <xdr:row>6</xdr:row>
      <xdr:rowOff>40821</xdr:rowOff>
    </xdr:from>
    <xdr:to>
      <xdr:col>21</xdr:col>
      <xdr:colOff>207786</xdr:colOff>
      <xdr:row>20</xdr:row>
      <xdr:rowOff>117021</xdr:rowOff>
    </xdr:to>
    <xdr:grpSp>
      <xdr:nvGrpSpPr>
        <xdr:cNvPr id="15" name="Group 14">
          <a:extLst>
            <a:ext uri="{FF2B5EF4-FFF2-40B4-BE49-F238E27FC236}">
              <a16:creationId xmlns:a16="http://schemas.microsoft.com/office/drawing/2014/main" id="{4646C89F-2F7D-4275-BA2E-3921E81BEAC3}"/>
            </a:ext>
          </a:extLst>
        </xdr:cNvPr>
        <xdr:cNvGrpSpPr/>
      </xdr:nvGrpSpPr>
      <xdr:grpSpPr>
        <a:xfrm>
          <a:off x="8386536" y="1183821"/>
          <a:ext cx="4680000" cy="2743200"/>
          <a:chOff x="8386537" y="1183821"/>
          <a:chExt cx="4593771" cy="2743200"/>
        </a:xfrm>
      </xdr:grpSpPr>
      <xdr:graphicFrame macro="">
        <xdr:nvGraphicFramePr>
          <xdr:cNvPr id="7" name="Chart 6">
            <a:extLst>
              <a:ext uri="{FF2B5EF4-FFF2-40B4-BE49-F238E27FC236}">
                <a16:creationId xmlns:a16="http://schemas.microsoft.com/office/drawing/2014/main" id="{B6DA6D4A-B7AA-4B03-B3F6-4FABA6498E58}"/>
              </a:ext>
            </a:extLst>
          </xdr:cNvPr>
          <xdr:cNvGraphicFramePr>
            <a:graphicFrameLocks/>
          </xdr:cNvGraphicFramePr>
        </xdr:nvGraphicFramePr>
        <xdr:xfrm>
          <a:off x="8386537" y="1183821"/>
          <a:ext cx="4593771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12" name="TextBox 11">
            <a:extLst>
              <a:ext uri="{FF2B5EF4-FFF2-40B4-BE49-F238E27FC236}">
                <a16:creationId xmlns:a16="http://schemas.microsoft.com/office/drawing/2014/main" id="{FFD0FEC4-0DF0-4B44-8211-554F7D28078E}"/>
              </a:ext>
            </a:extLst>
          </xdr:cNvPr>
          <xdr:cNvSpPr txBox="1"/>
        </xdr:nvSpPr>
        <xdr:spPr>
          <a:xfrm>
            <a:off x="8430985" y="1205593"/>
            <a:ext cx="288541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GB" sz="1400"/>
              <a:t>B</a:t>
            </a:r>
          </a:p>
        </xdr:txBody>
      </xdr:sp>
    </xdr:grpSp>
    <xdr:clientData/>
  </xdr:twoCellAnchor>
  <xdr:twoCellAnchor>
    <xdr:from>
      <xdr:col>21</xdr:col>
      <xdr:colOff>544286</xdr:colOff>
      <xdr:row>16</xdr:row>
      <xdr:rowOff>122464</xdr:rowOff>
    </xdr:from>
    <xdr:to>
      <xdr:col>29</xdr:col>
      <xdr:colOff>325715</xdr:colOff>
      <xdr:row>31</xdr:row>
      <xdr:rowOff>8164</xdr:rowOff>
    </xdr:to>
    <xdr:grpSp>
      <xdr:nvGrpSpPr>
        <xdr:cNvPr id="32" name="Group 31">
          <a:extLst>
            <a:ext uri="{FF2B5EF4-FFF2-40B4-BE49-F238E27FC236}">
              <a16:creationId xmlns:a16="http://schemas.microsoft.com/office/drawing/2014/main" id="{F009938E-F2B0-47BF-85F7-009BE84CA3AE}"/>
            </a:ext>
          </a:extLst>
        </xdr:cNvPr>
        <xdr:cNvGrpSpPr/>
      </xdr:nvGrpSpPr>
      <xdr:grpSpPr>
        <a:xfrm>
          <a:off x="13403036" y="3170464"/>
          <a:ext cx="4680000" cy="2743200"/>
          <a:chOff x="7279822" y="2598964"/>
          <a:chExt cx="4591050" cy="2743200"/>
        </a:xfrm>
      </xdr:grpSpPr>
      <xdr:graphicFrame macro="">
        <xdr:nvGraphicFramePr>
          <xdr:cNvPr id="33" name="Chart 32">
            <a:extLst>
              <a:ext uri="{FF2B5EF4-FFF2-40B4-BE49-F238E27FC236}">
                <a16:creationId xmlns:a16="http://schemas.microsoft.com/office/drawing/2014/main" id="{7F8A7CDD-CE18-47BA-93CB-028060940085}"/>
              </a:ext>
            </a:extLst>
          </xdr:cNvPr>
          <xdr:cNvGraphicFramePr>
            <a:graphicFrameLocks/>
          </xdr:cNvGraphicFramePr>
        </xdr:nvGraphicFramePr>
        <xdr:xfrm>
          <a:off x="7279822" y="2598964"/>
          <a:ext cx="459105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">
        <xdr:nvSpPr>
          <xdr:cNvPr id="34" name="TextBox 33">
            <a:extLst>
              <a:ext uri="{FF2B5EF4-FFF2-40B4-BE49-F238E27FC236}">
                <a16:creationId xmlns:a16="http://schemas.microsoft.com/office/drawing/2014/main" id="{D4C1AF13-093A-4169-B890-2584CA8AA1B4}"/>
              </a:ext>
            </a:extLst>
          </xdr:cNvPr>
          <xdr:cNvSpPr txBox="1"/>
        </xdr:nvSpPr>
        <xdr:spPr>
          <a:xfrm>
            <a:off x="7339694" y="2645228"/>
            <a:ext cx="288541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GB" sz="1400"/>
              <a:t>B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242887</xdr:colOff>
      <xdr:row>28</xdr:row>
      <xdr:rowOff>128587</xdr:rowOff>
    </xdr:from>
    <xdr:to>
      <xdr:col>15</xdr:col>
      <xdr:colOff>547687</xdr:colOff>
      <xdr:row>43</xdr:row>
      <xdr:rowOff>14287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6CC9716-4E53-41A2-86ED-63F46B8F94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52387</xdr:colOff>
      <xdr:row>7</xdr:row>
      <xdr:rowOff>71437</xdr:rowOff>
    </xdr:from>
    <xdr:to>
      <xdr:col>15</xdr:col>
      <xdr:colOff>357187</xdr:colOff>
      <xdr:row>21</xdr:row>
      <xdr:rowOff>147637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3A9B7B4-60D3-4FC7-BD11-8A8D5BF8B8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314325</xdr:colOff>
      <xdr:row>27</xdr:row>
      <xdr:rowOff>176212</xdr:rowOff>
    </xdr:from>
    <xdr:to>
      <xdr:col>16</xdr:col>
      <xdr:colOff>9525</xdr:colOff>
      <xdr:row>42</xdr:row>
      <xdr:rowOff>61912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39ECE142-81C2-45E2-A99E-31A8BFF493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257175</xdr:colOff>
      <xdr:row>30</xdr:row>
      <xdr:rowOff>157162</xdr:rowOff>
    </xdr:from>
    <xdr:to>
      <xdr:col>15</xdr:col>
      <xdr:colOff>561975</xdr:colOff>
      <xdr:row>45</xdr:row>
      <xdr:rowOff>42862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B480C4-68F7-43AB-AC4D-75C1DD0074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223277</xdr:colOff>
      <xdr:row>20</xdr:row>
      <xdr:rowOff>177332</xdr:rowOff>
    </xdr:from>
    <xdr:to>
      <xdr:col>20</xdr:col>
      <xdr:colOff>528077</xdr:colOff>
      <xdr:row>35</xdr:row>
      <xdr:rowOff>63032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DA2C8D-2BA1-494C-B055-61D1108423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588308</xdr:colOff>
      <xdr:row>35</xdr:row>
      <xdr:rowOff>68355</xdr:rowOff>
    </xdr:from>
    <xdr:to>
      <xdr:col>20</xdr:col>
      <xdr:colOff>319367</xdr:colOff>
      <xdr:row>49</xdr:row>
      <xdr:rowOff>144555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780A73-7517-4ED4-B372-221A8AE300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6"/>
  <sheetViews>
    <sheetView zoomScale="70" zoomScaleNormal="70" workbookViewId="0">
      <selection activeCell="D33" sqref="D33"/>
    </sheetView>
  </sheetViews>
  <sheetFormatPr defaultRowHeight="15" x14ac:dyDescent="0.25"/>
  <cols>
    <col min="6" max="6" width="9.140625" style="2"/>
  </cols>
  <sheetData>
    <row r="2" spans="1:14" x14ac:dyDescent="0.25">
      <c r="A2" t="s">
        <v>35</v>
      </c>
      <c r="B2" t="s">
        <v>40</v>
      </c>
      <c r="C2" t="s">
        <v>49</v>
      </c>
      <c r="D2" s="1" t="s">
        <v>50</v>
      </c>
      <c r="F2" s="2" t="str">
        <f>C2</f>
        <v>Ozone dose (mg O₃ / mg TOC)</v>
      </c>
      <c r="G2" t="s">
        <v>24</v>
      </c>
      <c r="H2" t="s">
        <v>43</v>
      </c>
      <c r="I2" t="s">
        <v>44</v>
      </c>
      <c r="J2" t="s">
        <v>45</v>
      </c>
      <c r="K2" t="s">
        <v>46</v>
      </c>
    </row>
    <row r="3" spans="1:14" x14ac:dyDescent="0.25">
      <c r="B3">
        <v>3</v>
      </c>
      <c r="C3">
        <v>0.8830104164440119</v>
      </c>
      <c r="D3">
        <v>3.2671385408428444</v>
      </c>
      <c r="F3" s="2" t="str">
        <f>B16</f>
        <v>0.88 mg O₃ / mg C</v>
      </c>
      <c r="G3" s="2">
        <f>'UV254'!G13</f>
        <v>2.1666665871938072E-2</v>
      </c>
      <c r="H3" s="2">
        <f>'UV254'!G17</f>
        <v>1.7666680117448194E-3</v>
      </c>
      <c r="I3" s="2">
        <f>'UV254'!G21</f>
        <v>2.0466667910416923E-2</v>
      </c>
      <c r="J3" s="2">
        <f>'UV254'!G5</f>
        <v>1.7966666569312416E-2</v>
      </c>
      <c r="K3" s="2">
        <f>'UV254'!G9</f>
        <v>1.3066665579875313E-2</v>
      </c>
    </row>
    <row r="4" spans="1:14" x14ac:dyDescent="0.25">
      <c r="B4">
        <v>1.5</v>
      </c>
      <c r="C4">
        <v>0.43765079767403597</v>
      </c>
      <c r="D4">
        <v>1.6193079513939332</v>
      </c>
      <c r="F4" s="2" t="str">
        <f>B17</f>
        <v>0.44 mg O₃ / mg C</v>
      </c>
      <c r="G4" s="2">
        <f>'UV254'!G14</f>
        <v>3.2666669537623726E-2</v>
      </c>
      <c r="H4" s="2">
        <f>'UV254'!G18</f>
        <v>2.0666656394799574E-3</v>
      </c>
      <c r="I4" s="2">
        <f>'UV254'!G22</f>
        <v>2.5966667880614601E-2</v>
      </c>
      <c r="J4" s="2">
        <f>'UV254'!G6</f>
        <v>2.3966667552789055E-2</v>
      </c>
      <c r="K4" s="2">
        <f>'UV254'!G10</f>
        <v>1.4166665573914848E-2</v>
      </c>
    </row>
    <row r="5" spans="1:14" x14ac:dyDescent="0.25">
      <c r="B5">
        <v>0.5</v>
      </c>
      <c r="C5">
        <v>0.14004358324290614</v>
      </c>
      <c r="D5">
        <v>0.51816125799875279</v>
      </c>
      <c r="F5" s="2" t="str">
        <f>B18</f>
        <v>0.14 mg O₃ / mg C</v>
      </c>
      <c r="G5" s="2">
        <f>'UV254'!G15</f>
        <v>4.4666664053996406E-2</v>
      </c>
      <c r="H5" s="2">
        <f>'UV254'!G19</f>
        <v>2.4666649599870069E-3</v>
      </c>
      <c r="I5" s="2">
        <f>'UV254'!G23</f>
        <v>3.7966669847567878E-2</v>
      </c>
      <c r="J5" s="2">
        <f>'UV254'!G7</f>
        <v>3.8266667475303016E-2</v>
      </c>
      <c r="K5" s="2">
        <f>'UV254'!G11</f>
        <v>1.4566664894421898E-2</v>
      </c>
    </row>
    <row r="6" spans="1:14" x14ac:dyDescent="0.25">
      <c r="B6">
        <v>0</v>
      </c>
      <c r="C6">
        <v>0</v>
      </c>
      <c r="D6">
        <v>0</v>
      </c>
      <c r="F6" s="2" t="str">
        <f>B19</f>
        <v>0 mg O₃ / mg C</v>
      </c>
      <c r="G6" s="2">
        <f>'UV254'!G16</f>
        <v>5.1066668083270393E-2</v>
      </c>
      <c r="H6" s="2">
        <f>'UV254'!G20</f>
        <v>5.6666669746240003E-3</v>
      </c>
      <c r="I6" s="2">
        <f>'UV254'!G24</f>
        <v>4.6466664721568428E-2</v>
      </c>
      <c r="J6" s="2">
        <f>'UV254'!G8</f>
        <v>4.446666811903318E-2</v>
      </c>
      <c r="K6" s="2">
        <f>'UV254'!G12</f>
        <v>1.426666726668676E-2</v>
      </c>
    </row>
    <row r="9" spans="1:14" x14ac:dyDescent="0.25">
      <c r="A9" t="s">
        <v>41</v>
      </c>
      <c r="B9" t="s">
        <v>42</v>
      </c>
      <c r="F9" s="2" t="str">
        <f>F2</f>
        <v>Ozone dose (mg O₃ / mg TOC)</v>
      </c>
      <c r="G9" s="2" t="str">
        <f t="shared" ref="G9:K9" si="0">G2</f>
        <v>Total</v>
      </c>
      <c r="H9" s="2" t="str">
        <f t="shared" si="0"/>
        <v>Hydrophobic bases (HOB)</v>
      </c>
      <c r="I9" s="2" t="str">
        <f t="shared" si="0"/>
        <v>Hydrophillics (HI)</v>
      </c>
      <c r="J9" s="2" t="str">
        <f t="shared" si="0"/>
        <v>Hydrophobic acids (HOA)</v>
      </c>
      <c r="K9" s="2" t="str">
        <f t="shared" si="0"/>
        <v>Hydrophobic neutrals (HON)</v>
      </c>
    </row>
    <row r="10" spans="1:14" x14ac:dyDescent="0.25">
      <c r="B10">
        <f>D3/C3</f>
        <v>3.7</v>
      </c>
      <c r="F10" s="2" t="str">
        <f t="shared" ref="F10:F13" si="1">F3</f>
        <v>0.88 mg O₃ / mg C</v>
      </c>
      <c r="G10" s="1">
        <f>G3/$B$10*100</f>
        <v>0.58558556410643436</v>
      </c>
      <c r="H10" s="1">
        <f t="shared" ref="H10:K10" si="2">H3/$B$10*100</f>
        <v>4.7747784101211332E-2</v>
      </c>
      <c r="I10" s="1">
        <f t="shared" si="2"/>
        <v>0.55315318676802494</v>
      </c>
      <c r="J10" s="1">
        <f t="shared" si="2"/>
        <v>0.48558558295438964</v>
      </c>
      <c r="K10" s="2">
        <f t="shared" si="2"/>
        <v>0.35315312378041386</v>
      </c>
    </row>
    <row r="11" spans="1:14" x14ac:dyDescent="0.25">
      <c r="F11" s="2" t="str">
        <f t="shared" si="1"/>
        <v>0.44 mg O₃ / mg C</v>
      </c>
      <c r="G11" s="1">
        <f t="shared" ref="G11:K11" si="3">G4/$B$10*100</f>
        <v>0.88288296047631687</v>
      </c>
      <c r="H11" s="1">
        <f t="shared" si="3"/>
        <v>5.5855828094052901E-2</v>
      </c>
      <c r="I11" s="1">
        <f t="shared" si="3"/>
        <v>0.70180183461120538</v>
      </c>
      <c r="J11" s="1">
        <f t="shared" si="3"/>
        <v>0.64774777169700148</v>
      </c>
      <c r="K11" s="2">
        <f t="shared" si="3"/>
        <v>0.38288285334904992</v>
      </c>
    </row>
    <row r="12" spans="1:14" x14ac:dyDescent="0.25">
      <c r="F12" s="2" t="str">
        <f t="shared" si="1"/>
        <v>0.14 mg O₃ / mg C</v>
      </c>
      <c r="G12" s="1">
        <f t="shared" ref="G12:K12" si="4">G5/$B$10*100</f>
        <v>1.2072071365944974</v>
      </c>
      <c r="H12" s="1">
        <f t="shared" si="4"/>
        <v>6.6666620540189375E-2</v>
      </c>
      <c r="I12" s="1">
        <f t="shared" si="4"/>
        <v>1.0261262120964292</v>
      </c>
      <c r="J12" s="1">
        <f t="shared" si="4"/>
        <v>1.0342342560892706</v>
      </c>
      <c r="K12" s="2">
        <f t="shared" si="4"/>
        <v>0.3936936457951864</v>
      </c>
      <c r="M12" t="s">
        <v>48</v>
      </c>
      <c r="N12" t="s">
        <v>47</v>
      </c>
    </row>
    <row r="13" spans="1:14" x14ac:dyDescent="0.25">
      <c r="F13" s="2" t="str">
        <f t="shared" si="1"/>
        <v>0 mg O₃ / mg C</v>
      </c>
      <c r="G13" s="1">
        <f t="shared" ref="G13:K13" si="5">G6/$B$10*100</f>
        <v>1.3801802184667673</v>
      </c>
      <c r="H13" s="1">
        <f t="shared" si="5"/>
        <v>0.15315316147632432</v>
      </c>
      <c r="I13" s="1">
        <f t="shared" si="5"/>
        <v>1.2558558032856331</v>
      </c>
      <c r="J13" s="1">
        <f t="shared" si="5"/>
        <v>1.2018018410549507</v>
      </c>
      <c r="K13" s="2">
        <f t="shared" si="5"/>
        <v>0.38558560180234486</v>
      </c>
      <c r="M13" s="1">
        <f>AVERAGE(G13:K13)</f>
        <v>0.87531532521720412</v>
      </c>
      <c r="N13">
        <f>AVERAGE(I13:J13)/K13</f>
        <v>3.1869157365481766</v>
      </c>
    </row>
    <row r="16" spans="1:14" x14ac:dyDescent="0.25">
      <c r="A16" t="s">
        <v>36</v>
      </c>
      <c r="B16" t="s">
        <v>51</v>
      </c>
      <c r="F16" s="2" t="str">
        <f>F2</f>
        <v>Ozone dose (mg O₃ / mg TOC)</v>
      </c>
      <c r="G16" t="str">
        <f t="shared" ref="G16:K16" si="6">G2</f>
        <v>Total</v>
      </c>
      <c r="H16" t="str">
        <f t="shared" si="6"/>
        <v>Hydrophobic bases (HOB)</v>
      </c>
      <c r="I16" t="str">
        <f t="shared" si="6"/>
        <v>Hydrophillics (HI)</v>
      </c>
      <c r="J16" t="str">
        <f t="shared" si="6"/>
        <v>Hydrophobic acids (HOA)</v>
      </c>
      <c r="K16" t="str">
        <f t="shared" si="6"/>
        <v>Hydrophobic neutrals (HON)</v>
      </c>
    </row>
    <row r="17" spans="1:11" x14ac:dyDescent="0.25">
      <c r="B17" t="s">
        <v>52</v>
      </c>
      <c r="F17" s="2" t="str">
        <f t="shared" ref="F17:F19" si="7">F3</f>
        <v>0.88 mg O₃ / mg C</v>
      </c>
      <c r="G17" s="1">
        <f>NPOC!G13</f>
        <v>1.7829999999999999</v>
      </c>
      <c r="H17" s="1">
        <f>NPOC!G17</f>
        <v>0.24249999999999999</v>
      </c>
      <c r="I17" s="1">
        <f>NPOC!G21</f>
        <v>2.504</v>
      </c>
      <c r="J17" s="1">
        <f>NPOC!G5</f>
        <v>1.177</v>
      </c>
      <c r="K17" s="1">
        <f>NPOC!G9</f>
        <v>2.4319999999999999</v>
      </c>
    </row>
    <row r="18" spans="1:11" x14ac:dyDescent="0.25">
      <c r="B18" t="s">
        <v>53</v>
      </c>
      <c r="F18" s="2" t="str">
        <f t="shared" si="7"/>
        <v>0.44 mg O₃ / mg C</v>
      </c>
      <c r="G18" s="1">
        <f>NPOC!G14</f>
        <v>1.6779999999999999</v>
      </c>
      <c r="H18" s="1">
        <f>NPOC!G18</f>
        <v>0.2361</v>
      </c>
      <c r="I18" s="1">
        <f>NPOC!G22</f>
        <v>2.4809999999999999</v>
      </c>
      <c r="J18" s="1">
        <f>NPOC!G6</f>
        <v>1.2370000000000001</v>
      </c>
      <c r="K18" s="1">
        <f>NPOC!G10</f>
        <v>2.39</v>
      </c>
    </row>
    <row r="19" spans="1:11" x14ac:dyDescent="0.25">
      <c r="B19" t="s">
        <v>54</v>
      </c>
      <c r="F19" s="2" t="str">
        <f t="shared" si="7"/>
        <v>0.14 mg O₃ / mg C</v>
      </c>
      <c r="G19" s="1">
        <f>NPOC!G15</f>
        <v>1.8120000000000001</v>
      </c>
      <c r="H19" s="1">
        <f>NPOC!G19</f>
        <v>0.2382</v>
      </c>
      <c r="I19" s="1">
        <f>NPOC!G23</f>
        <v>2.4340000000000002</v>
      </c>
      <c r="J19" s="1">
        <f>NPOC!G7</f>
        <v>1.1890000000000001</v>
      </c>
      <c r="K19" s="1">
        <f>NPOC!G11</f>
        <v>2.3330000000000002</v>
      </c>
    </row>
    <row r="20" spans="1:11" x14ac:dyDescent="0.25">
      <c r="F20" s="2" t="str">
        <f>F6</f>
        <v>0 mg O₃ / mg C</v>
      </c>
      <c r="G20" s="1">
        <f>NPOC!G16</f>
        <v>1.7110000000000001</v>
      </c>
      <c r="H20" s="1">
        <f>NPOC!G20</f>
        <v>0.36330000000000001</v>
      </c>
      <c r="I20" s="1">
        <f>NPOC!G24</f>
        <v>2.431</v>
      </c>
      <c r="J20" s="1">
        <f>NPOC!G8</f>
        <v>1.206</v>
      </c>
      <c r="K20" s="1">
        <f>NPOC!G12</f>
        <v>2.222</v>
      </c>
    </row>
    <row r="25" spans="1:11" x14ac:dyDescent="0.25">
      <c r="A25" t="s">
        <v>37</v>
      </c>
      <c r="F25" s="2" t="str">
        <f>F2</f>
        <v>Ozone dose (mg O₃ / mg TOC)</v>
      </c>
      <c r="G25" t="str">
        <f t="shared" ref="G25:K25" si="8">G2</f>
        <v>Total</v>
      </c>
      <c r="H25" t="str">
        <f t="shared" si="8"/>
        <v>Hydrophobic bases (HOB)</v>
      </c>
      <c r="I25" t="str">
        <f t="shared" si="8"/>
        <v>Hydrophillics (HI)</v>
      </c>
      <c r="J25" t="str">
        <f t="shared" si="8"/>
        <v>Hydrophobic acids (HOA)</v>
      </c>
      <c r="K25" t="str">
        <f t="shared" si="8"/>
        <v>Hydrophobic neutrals (HON)</v>
      </c>
    </row>
    <row r="26" spans="1:11" x14ac:dyDescent="0.25">
      <c r="F26" s="2" t="str">
        <f t="shared" ref="F26:F29" si="9">F3</f>
        <v>0.88 mg O₃ / mg C</v>
      </c>
      <c r="G26">
        <f>COD!G13</f>
        <v>5.51</v>
      </c>
      <c r="H26">
        <f>COD!G17</f>
        <v>5.65</v>
      </c>
      <c r="I26">
        <f>COD!G21</f>
        <v>7.68</v>
      </c>
      <c r="J26">
        <f>COD!G5</f>
        <v>4.29</v>
      </c>
      <c r="K26">
        <f>COD!G9</f>
        <v>12.9</v>
      </c>
    </row>
    <row r="27" spans="1:11" x14ac:dyDescent="0.25">
      <c r="F27" s="2" t="str">
        <f t="shared" si="9"/>
        <v>0.44 mg O₃ / mg C</v>
      </c>
      <c r="G27">
        <f>COD!G14</f>
        <v>5.53</v>
      </c>
      <c r="H27">
        <f>COD!G18</f>
        <v>6.53</v>
      </c>
      <c r="I27">
        <f>COD!G22</f>
        <v>7.22</v>
      </c>
      <c r="J27">
        <f>COD!G6</f>
        <v>5.96</v>
      </c>
      <c r="K27">
        <f>COD!G10</f>
        <v>13.3</v>
      </c>
    </row>
    <row r="28" spans="1:11" x14ac:dyDescent="0.25">
      <c r="F28" s="2" t="str">
        <f t="shared" si="9"/>
        <v>0.14 mg O₃ / mg C</v>
      </c>
      <c r="G28">
        <f>COD!G15</f>
        <v>5.91</v>
      </c>
      <c r="H28">
        <f>COD!G19</f>
        <v>6.25</v>
      </c>
      <c r="I28">
        <f>COD!G23</f>
        <v>8.31</v>
      </c>
      <c r="J28">
        <f>COD!G7</f>
        <v>5.67</v>
      </c>
      <c r="K28">
        <f>COD!G11</f>
        <v>14.5</v>
      </c>
    </row>
    <row r="29" spans="1:11" x14ac:dyDescent="0.25">
      <c r="F29" s="2" t="str">
        <f t="shared" si="9"/>
        <v>0 mg O₃ / mg C</v>
      </c>
      <c r="G29">
        <f>COD!G16</f>
        <v>6.39</v>
      </c>
      <c r="H29">
        <f>COD!G20</f>
        <v>7.2</v>
      </c>
      <c r="I29">
        <f>COD!G24</f>
        <v>8.08</v>
      </c>
      <c r="J29">
        <f>COD!G8</f>
        <v>5.47</v>
      </c>
      <c r="K29">
        <f>COD!G12</f>
        <v>13.5</v>
      </c>
    </row>
    <row r="34" spans="1:11" x14ac:dyDescent="0.25">
      <c r="A34" t="s">
        <v>38</v>
      </c>
      <c r="F34" s="2" t="str">
        <f>F2</f>
        <v>Ozone dose (mg O₃ / mg TOC)</v>
      </c>
      <c r="G34" t="str">
        <f t="shared" ref="G34:K34" si="10">G2</f>
        <v>Total</v>
      </c>
      <c r="H34" t="str">
        <f t="shared" si="10"/>
        <v>Hydrophobic bases (HOB)</v>
      </c>
      <c r="I34" t="str">
        <f t="shared" si="10"/>
        <v>Hydrophillics (HI)</v>
      </c>
      <c r="J34" t="str">
        <f t="shared" si="10"/>
        <v>Hydrophobic acids (HOA)</v>
      </c>
      <c r="K34" t="str">
        <f t="shared" si="10"/>
        <v>Hydrophobic neutrals (HON)</v>
      </c>
    </row>
    <row r="35" spans="1:11" x14ac:dyDescent="0.25">
      <c r="F35" s="2" t="str">
        <f t="shared" ref="F35:F38" si="11">F3</f>
        <v>0.88 mg O₃ / mg C</v>
      </c>
      <c r="G35" t="str">
        <f>'NO2'!A4</f>
        <v>all under range</v>
      </c>
    </row>
    <row r="36" spans="1:11" x14ac:dyDescent="0.25">
      <c r="F36" s="2" t="str">
        <f t="shared" si="11"/>
        <v>0.44 mg O₃ / mg C</v>
      </c>
    </row>
    <row r="37" spans="1:11" x14ac:dyDescent="0.25">
      <c r="F37" s="2" t="str">
        <f t="shared" si="11"/>
        <v>0.14 mg O₃ / mg C</v>
      </c>
    </row>
    <row r="38" spans="1:11" x14ac:dyDescent="0.25">
      <c r="F38" s="2" t="str">
        <f t="shared" si="11"/>
        <v>0 mg O₃ / mg C</v>
      </c>
    </row>
    <row r="42" spans="1:11" x14ac:dyDescent="0.25">
      <c r="A42" t="s">
        <v>39</v>
      </c>
      <c r="F42" s="2" t="str">
        <f>F2</f>
        <v>Ozone dose (mg O₃ / mg TOC)</v>
      </c>
      <c r="G42" t="str">
        <f t="shared" ref="G42:K42" si="12">G2</f>
        <v>Total</v>
      </c>
      <c r="H42" t="str">
        <f t="shared" si="12"/>
        <v>Hydrophobic bases (HOB)</v>
      </c>
      <c r="I42" t="str">
        <f t="shared" si="12"/>
        <v>Hydrophillics (HI)</v>
      </c>
      <c r="J42" t="str">
        <f t="shared" si="12"/>
        <v>Hydrophobic acids (HOA)</v>
      </c>
      <c r="K42" t="str">
        <f t="shared" si="12"/>
        <v>Hydrophobic neutrals (HON)</v>
      </c>
    </row>
    <row r="43" spans="1:11" x14ac:dyDescent="0.25">
      <c r="F43" s="2" t="str">
        <f t="shared" ref="F43:F46" si="13">F3</f>
        <v>0.88 mg O₃ / mg C</v>
      </c>
      <c r="G43">
        <f>pH!G13</f>
        <v>7.75</v>
      </c>
      <c r="H43">
        <f>pH!G17</f>
        <v>7.31</v>
      </c>
      <c r="I43">
        <f>pH!G21</f>
        <v>2.31</v>
      </c>
      <c r="J43">
        <f>pH!G5</f>
        <v>7.53</v>
      </c>
      <c r="K43">
        <f>pH!G9</f>
        <v>7.9</v>
      </c>
    </row>
    <row r="44" spans="1:11" x14ac:dyDescent="0.25">
      <c r="F44" s="2" t="str">
        <f t="shared" si="13"/>
        <v>0.44 mg O₃ / mg C</v>
      </c>
      <c r="G44">
        <f>pH!G14</f>
        <v>7.7</v>
      </c>
      <c r="H44">
        <f>pH!G18</f>
        <v>7.28</v>
      </c>
      <c r="I44">
        <f>pH!G22</f>
        <v>2.34</v>
      </c>
      <c r="J44">
        <f>pH!G6</f>
        <v>7.53</v>
      </c>
      <c r="K44">
        <f>pH!G10</f>
        <v>7.9</v>
      </c>
    </row>
    <row r="45" spans="1:11" x14ac:dyDescent="0.25">
      <c r="F45" s="2" t="str">
        <f t="shared" si="13"/>
        <v>0.14 mg O₃ / mg C</v>
      </c>
      <c r="G45">
        <f>pH!G15</f>
        <v>7.74</v>
      </c>
      <c r="H45">
        <f>pH!G19</f>
        <v>7.27</v>
      </c>
      <c r="I45">
        <f>pH!G23</f>
        <v>2.33</v>
      </c>
      <c r="J45">
        <f>pH!G7</f>
        <v>7.46</v>
      </c>
      <c r="K45">
        <f>pH!G11</f>
        <v>7.9</v>
      </c>
    </row>
    <row r="46" spans="1:11" x14ac:dyDescent="0.25">
      <c r="F46" s="2" t="str">
        <f t="shared" si="13"/>
        <v>0 mg O₃ / mg C</v>
      </c>
      <c r="G46">
        <f>pH!G16</f>
        <v>7.77</v>
      </c>
      <c r="H46">
        <f>pH!G20</f>
        <v>7.2</v>
      </c>
      <c r="I46">
        <f>pH!G24</f>
        <v>2.44</v>
      </c>
      <c r="J46">
        <f>pH!G8</f>
        <v>7.26</v>
      </c>
      <c r="K46">
        <f>pH!G12</f>
        <v>7.89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7"/>
  <sheetViews>
    <sheetView workbookViewId="0">
      <selection activeCell="I14" sqref="I14"/>
    </sheetView>
  </sheetViews>
  <sheetFormatPr defaultRowHeight="15" x14ac:dyDescent="0.25"/>
  <sheetData>
    <row r="1" spans="1:7" x14ac:dyDescent="0.25">
      <c r="D1" t="s">
        <v>29</v>
      </c>
    </row>
    <row r="2" spans="1:7" x14ac:dyDescent="0.25">
      <c r="D2">
        <f>AVERAGE(A26,A15,A4)</f>
        <v>3.443333382407824E-2</v>
      </c>
    </row>
    <row r="4" spans="1:7" x14ac:dyDescent="0.25">
      <c r="A4">
        <v>3.7000000476837158E-2</v>
      </c>
      <c r="B4" t="s">
        <v>21</v>
      </c>
      <c r="G4" t="s">
        <v>28</v>
      </c>
    </row>
    <row r="5" spans="1:7" x14ac:dyDescent="0.25">
      <c r="A5">
        <v>5.2400000393390656E-2</v>
      </c>
      <c r="B5" t="s">
        <v>22</v>
      </c>
      <c r="C5">
        <v>1</v>
      </c>
      <c r="F5" t="s">
        <v>0</v>
      </c>
      <c r="G5">
        <f>A5-D$2</f>
        <v>1.7966666569312416E-2</v>
      </c>
    </row>
    <row r="6" spans="1:7" x14ac:dyDescent="0.25">
      <c r="A6">
        <v>5.8400001376867294E-2</v>
      </c>
      <c r="C6">
        <v>0.5</v>
      </c>
      <c r="F6" t="s">
        <v>1</v>
      </c>
      <c r="G6">
        <f t="shared" ref="G6:G14" si="0">A6-D$2</f>
        <v>2.3966667552789055E-2</v>
      </c>
    </row>
    <row r="7" spans="1:7" x14ac:dyDescent="0.25">
      <c r="A7">
        <v>7.2700001299381256E-2</v>
      </c>
      <c r="C7">
        <v>0.2</v>
      </c>
      <c r="F7" t="s">
        <v>55</v>
      </c>
      <c r="G7">
        <f t="shared" si="0"/>
        <v>3.8266667475303016E-2</v>
      </c>
    </row>
    <row r="8" spans="1:7" x14ac:dyDescent="0.25">
      <c r="A8">
        <v>7.890000194311142E-2</v>
      </c>
      <c r="C8">
        <v>0</v>
      </c>
      <c r="F8" t="s">
        <v>5</v>
      </c>
      <c r="G8">
        <f t="shared" si="0"/>
        <v>4.446666811903318E-2</v>
      </c>
    </row>
    <row r="9" spans="1:7" x14ac:dyDescent="0.25">
      <c r="A9">
        <v>4.7499999403953552E-2</v>
      </c>
      <c r="B9" t="s">
        <v>23</v>
      </c>
      <c r="C9">
        <v>1</v>
      </c>
      <c r="F9" t="s">
        <v>30</v>
      </c>
      <c r="G9">
        <f t="shared" si="0"/>
        <v>1.3066665579875313E-2</v>
      </c>
    </row>
    <row r="10" spans="1:7" x14ac:dyDescent="0.25">
      <c r="A10">
        <v>4.8599999397993088E-2</v>
      </c>
      <c r="C10">
        <v>0.5</v>
      </c>
      <c r="F10" t="s">
        <v>6</v>
      </c>
      <c r="G10">
        <f t="shared" si="0"/>
        <v>1.4166665573914848E-2</v>
      </c>
    </row>
    <row r="11" spans="1:7" x14ac:dyDescent="0.25">
      <c r="A11">
        <v>4.8999998718500137E-2</v>
      </c>
      <c r="C11">
        <v>0.2</v>
      </c>
      <c r="F11" t="s">
        <v>7</v>
      </c>
      <c r="G11">
        <f t="shared" si="0"/>
        <v>1.4566664894421898E-2</v>
      </c>
    </row>
    <row r="12" spans="1:7" x14ac:dyDescent="0.25">
      <c r="A12">
        <v>4.8700001090764999E-2</v>
      </c>
      <c r="C12">
        <v>0</v>
      </c>
      <c r="F12" t="s">
        <v>8</v>
      </c>
      <c r="G12">
        <f t="shared" si="0"/>
        <v>1.426666726668676E-2</v>
      </c>
    </row>
    <row r="13" spans="1:7" x14ac:dyDescent="0.25">
      <c r="A13">
        <v>5.6099999696016312E-2</v>
      </c>
      <c r="B13" t="s">
        <v>24</v>
      </c>
      <c r="C13">
        <v>1</v>
      </c>
      <c r="F13" t="s">
        <v>9</v>
      </c>
      <c r="G13">
        <f t="shared" si="0"/>
        <v>2.1666665871938072E-2</v>
      </c>
    </row>
    <row r="14" spans="1:7" x14ac:dyDescent="0.25">
      <c r="A14">
        <v>6.7100003361701965E-2</v>
      </c>
      <c r="C14">
        <v>0.5</v>
      </c>
      <c r="F14" t="s">
        <v>10</v>
      </c>
      <c r="G14">
        <f t="shared" si="0"/>
        <v>3.2666669537623726E-2</v>
      </c>
    </row>
    <row r="15" spans="1:7" x14ac:dyDescent="0.25">
      <c r="A15">
        <v>3.3700000494718552E-2</v>
      </c>
      <c r="B15" t="s">
        <v>21</v>
      </c>
      <c r="F15" t="s">
        <v>11</v>
      </c>
      <c r="G15">
        <f>A16-D$2</f>
        <v>4.4666664053996406E-2</v>
      </c>
    </row>
    <row r="16" spans="1:7" x14ac:dyDescent="0.25">
      <c r="A16">
        <v>7.9099997878074646E-2</v>
      </c>
      <c r="C16">
        <v>0.2</v>
      </c>
      <c r="F16" t="s">
        <v>12</v>
      </c>
      <c r="G16">
        <f t="shared" ref="G16:G24" si="1">A17-D$2</f>
        <v>5.1066668083270393E-2</v>
      </c>
    </row>
    <row r="17" spans="1:7" x14ac:dyDescent="0.25">
      <c r="A17">
        <v>8.5500001907348633E-2</v>
      </c>
      <c r="C17">
        <v>0</v>
      </c>
      <c r="F17" t="s">
        <v>13</v>
      </c>
      <c r="G17">
        <f t="shared" si="1"/>
        <v>1.7666680117448194E-3</v>
      </c>
    </row>
    <row r="18" spans="1:7" x14ac:dyDescent="0.25">
      <c r="A18">
        <v>3.6200001835823059E-2</v>
      </c>
      <c r="B18" t="s">
        <v>25</v>
      </c>
      <c r="C18">
        <v>1</v>
      </c>
      <c r="F18" t="s">
        <v>14</v>
      </c>
      <c r="G18">
        <f t="shared" si="1"/>
        <v>2.0666656394799574E-3</v>
      </c>
    </row>
    <row r="19" spans="1:7" x14ac:dyDescent="0.25">
      <c r="A19">
        <v>3.6499999463558197E-2</v>
      </c>
      <c r="C19">
        <v>0.5</v>
      </c>
      <c r="F19" t="s">
        <v>15</v>
      </c>
      <c r="G19">
        <f t="shared" si="1"/>
        <v>2.4666649599870069E-3</v>
      </c>
    </row>
    <row r="20" spans="1:7" x14ac:dyDescent="0.25">
      <c r="A20">
        <v>3.6899998784065247E-2</v>
      </c>
      <c r="C20">
        <v>0.2</v>
      </c>
      <c r="F20" t="s">
        <v>16</v>
      </c>
      <c r="G20">
        <f t="shared" si="1"/>
        <v>5.6666669746240003E-3</v>
      </c>
    </row>
    <row r="21" spans="1:7" x14ac:dyDescent="0.25">
      <c r="A21">
        <v>4.010000079870224E-2</v>
      </c>
      <c r="C21">
        <v>0</v>
      </c>
      <c r="F21" t="s">
        <v>17</v>
      </c>
      <c r="G21">
        <f t="shared" si="1"/>
        <v>2.0466667910416923E-2</v>
      </c>
    </row>
    <row r="22" spans="1:7" x14ac:dyDescent="0.25">
      <c r="A22">
        <v>5.4900001734495163E-2</v>
      </c>
      <c r="B22" t="s">
        <v>26</v>
      </c>
      <c r="C22">
        <v>1</v>
      </c>
      <c r="F22" t="s">
        <v>18</v>
      </c>
      <c r="G22">
        <f t="shared" si="1"/>
        <v>2.5966667880614601E-2</v>
      </c>
    </row>
    <row r="23" spans="1:7" x14ac:dyDescent="0.25">
      <c r="A23">
        <v>6.0400001704692841E-2</v>
      </c>
      <c r="C23">
        <v>0.5</v>
      </c>
      <c r="F23" t="s">
        <v>19</v>
      </c>
      <c r="G23">
        <f t="shared" si="1"/>
        <v>3.7966669847567878E-2</v>
      </c>
    </row>
    <row r="24" spans="1:7" x14ac:dyDescent="0.25">
      <c r="A24">
        <v>7.2400003671646118E-2</v>
      </c>
      <c r="C24">
        <v>0.2</v>
      </c>
      <c r="F24" t="s">
        <v>20</v>
      </c>
      <c r="G24">
        <f t="shared" si="1"/>
        <v>4.6466664721568428E-2</v>
      </c>
    </row>
    <row r="25" spans="1:7" x14ac:dyDescent="0.25">
      <c r="A25">
        <v>8.0899998545646667E-2</v>
      </c>
      <c r="C25">
        <v>0</v>
      </c>
    </row>
    <row r="26" spans="1:7" x14ac:dyDescent="0.25">
      <c r="A26">
        <v>3.2600000500679016E-2</v>
      </c>
      <c r="B26" t="s">
        <v>21</v>
      </c>
    </row>
    <row r="28" spans="1:7" x14ac:dyDescent="0.25">
      <c r="E28">
        <f>NPOC!$E$28</f>
        <v>3</v>
      </c>
      <c r="F28" t="s">
        <v>22</v>
      </c>
      <c r="G28">
        <f>G5</f>
        <v>1.7966666569312416E-2</v>
      </c>
    </row>
    <row r="29" spans="1:7" x14ac:dyDescent="0.25">
      <c r="F29" t="s">
        <v>23</v>
      </c>
      <c r="G29">
        <f>G9</f>
        <v>1.3066665579875313E-2</v>
      </c>
    </row>
    <row r="30" spans="1:7" x14ac:dyDescent="0.25">
      <c r="F30" t="s">
        <v>33</v>
      </c>
      <c r="G30">
        <f>G13</f>
        <v>2.1666665871938072E-2</v>
      </c>
    </row>
    <row r="31" spans="1:7" x14ac:dyDescent="0.25">
      <c r="F31" t="s">
        <v>25</v>
      </c>
      <c r="G31">
        <f>G17</f>
        <v>1.7666680117448194E-3</v>
      </c>
    </row>
    <row r="32" spans="1:7" x14ac:dyDescent="0.25">
      <c r="F32" t="s">
        <v>26</v>
      </c>
      <c r="G32">
        <f>G21</f>
        <v>2.0466667910416923E-2</v>
      </c>
    </row>
    <row r="33" spans="5:7" x14ac:dyDescent="0.25">
      <c r="E33">
        <f>NPOC!$E$33</f>
        <v>1.5</v>
      </c>
      <c r="F33" t="str">
        <f>F28</f>
        <v>HOA</v>
      </c>
      <c r="G33">
        <f>G6</f>
        <v>2.3966667552789055E-2</v>
      </c>
    </row>
    <row r="34" spans="5:7" x14ac:dyDescent="0.25">
      <c r="F34" t="str">
        <f t="shared" ref="F34:F47" si="2">F29</f>
        <v>HON</v>
      </c>
      <c r="G34">
        <f>G10</f>
        <v>1.4166665573914848E-2</v>
      </c>
    </row>
    <row r="35" spans="5:7" x14ac:dyDescent="0.25">
      <c r="F35" t="str">
        <f t="shared" si="2"/>
        <v xml:space="preserve">Total </v>
      </c>
      <c r="G35">
        <f>G14</f>
        <v>3.2666669537623726E-2</v>
      </c>
    </row>
    <row r="36" spans="5:7" x14ac:dyDescent="0.25">
      <c r="F36" t="str">
        <f t="shared" si="2"/>
        <v>HOB</v>
      </c>
      <c r="G36">
        <f>G18</f>
        <v>2.0666656394799574E-3</v>
      </c>
    </row>
    <row r="37" spans="5:7" x14ac:dyDescent="0.25">
      <c r="F37" t="str">
        <f t="shared" si="2"/>
        <v>HI</v>
      </c>
      <c r="G37">
        <f>G22</f>
        <v>2.5966667880614601E-2</v>
      </c>
    </row>
    <row r="38" spans="5:7" x14ac:dyDescent="0.25">
      <c r="E38">
        <f>NPOC!$E$38</f>
        <v>0.5</v>
      </c>
      <c r="F38" t="str">
        <f t="shared" si="2"/>
        <v>HOA</v>
      </c>
      <c r="G38">
        <f>G7</f>
        <v>3.8266667475303016E-2</v>
      </c>
    </row>
    <row r="39" spans="5:7" x14ac:dyDescent="0.25">
      <c r="F39" t="str">
        <f t="shared" si="2"/>
        <v>HON</v>
      </c>
      <c r="G39">
        <f>G11</f>
        <v>1.4566664894421898E-2</v>
      </c>
    </row>
    <row r="40" spans="5:7" x14ac:dyDescent="0.25">
      <c r="F40" t="str">
        <f t="shared" si="2"/>
        <v xml:space="preserve">Total </v>
      </c>
      <c r="G40">
        <f>G15</f>
        <v>4.4666664053996406E-2</v>
      </c>
    </row>
    <row r="41" spans="5:7" x14ac:dyDescent="0.25">
      <c r="F41" t="str">
        <f t="shared" si="2"/>
        <v>HOB</v>
      </c>
      <c r="G41">
        <f>G19</f>
        <v>2.4666649599870069E-3</v>
      </c>
    </row>
    <row r="42" spans="5:7" x14ac:dyDescent="0.25">
      <c r="F42" t="str">
        <f t="shared" si="2"/>
        <v>HI</v>
      </c>
      <c r="G42">
        <f>G23</f>
        <v>3.7966669847567878E-2</v>
      </c>
    </row>
    <row r="43" spans="5:7" x14ac:dyDescent="0.25">
      <c r="E43">
        <f>NPOC!$E$43</f>
        <v>0</v>
      </c>
      <c r="F43" t="str">
        <f t="shared" si="2"/>
        <v>HOA</v>
      </c>
      <c r="G43">
        <f>G8</f>
        <v>4.446666811903318E-2</v>
      </c>
    </row>
    <row r="44" spans="5:7" x14ac:dyDescent="0.25">
      <c r="F44" t="str">
        <f t="shared" si="2"/>
        <v>HON</v>
      </c>
      <c r="G44">
        <f>G12</f>
        <v>1.426666726668676E-2</v>
      </c>
    </row>
    <row r="45" spans="5:7" x14ac:dyDescent="0.25">
      <c r="F45" t="str">
        <f t="shared" si="2"/>
        <v xml:space="preserve">Total </v>
      </c>
      <c r="G45">
        <f>G16</f>
        <v>5.1066668083270393E-2</v>
      </c>
    </row>
    <row r="46" spans="5:7" x14ac:dyDescent="0.25">
      <c r="F46" t="str">
        <f t="shared" si="2"/>
        <v>HOB</v>
      </c>
      <c r="G46">
        <f>G20</f>
        <v>5.6666669746240003E-3</v>
      </c>
    </row>
    <row r="47" spans="5:7" x14ac:dyDescent="0.25">
      <c r="F47" t="str">
        <f t="shared" si="2"/>
        <v>HI</v>
      </c>
      <c r="G47">
        <f>G24</f>
        <v>4.6466664721568428E-2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G47"/>
  <sheetViews>
    <sheetView workbookViewId="0">
      <selection activeCell="E7" sqref="E7"/>
    </sheetView>
  </sheetViews>
  <sheetFormatPr defaultRowHeight="15" x14ac:dyDescent="0.25"/>
  <sheetData>
    <row r="4" spans="1:7" x14ac:dyDescent="0.25">
      <c r="D4" t="s">
        <v>31</v>
      </c>
      <c r="E4" t="s">
        <v>32</v>
      </c>
    </row>
    <row r="5" spans="1:7" x14ac:dyDescent="0.25">
      <c r="D5" t="s">
        <v>22</v>
      </c>
      <c r="E5">
        <v>3</v>
      </c>
      <c r="F5" t="s">
        <v>0</v>
      </c>
      <c r="G5">
        <f>B6</f>
        <v>1.177</v>
      </c>
    </row>
    <row r="6" spans="1:7" x14ac:dyDescent="0.25">
      <c r="A6" t="s">
        <v>0</v>
      </c>
      <c r="B6">
        <v>1.177</v>
      </c>
      <c r="E6">
        <v>1.5</v>
      </c>
      <c r="F6" t="s">
        <v>1</v>
      </c>
      <c r="G6">
        <f t="shared" ref="G6:G7" si="0">B7</f>
        <v>1.2370000000000001</v>
      </c>
    </row>
    <row r="7" spans="1:7" x14ac:dyDescent="0.25">
      <c r="A7" t="s">
        <v>1</v>
      </c>
      <c r="B7">
        <v>1.2370000000000001</v>
      </c>
      <c r="E7">
        <v>0.5</v>
      </c>
      <c r="F7" t="s">
        <v>2</v>
      </c>
      <c r="G7">
        <f t="shared" si="0"/>
        <v>1.1890000000000001</v>
      </c>
    </row>
    <row r="8" spans="1:7" x14ac:dyDescent="0.25">
      <c r="A8" t="s">
        <v>55</v>
      </c>
      <c r="B8">
        <v>1.1890000000000001</v>
      </c>
      <c r="E8">
        <v>0</v>
      </c>
      <c r="F8" t="s">
        <v>5</v>
      </c>
      <c r="G8">
        <f>B11</f>
        <v>1.206</v>
      </c>
    </row>
    <row r="9" spans="1:7" x14ac:dyDescent="0.25">
      <c r="A9" t="s">
        <v>3</v>
      </c>
      <c r="B9">
        <v>-0.33589999999999998</v>
      </c>
      <c r="D9" t="s">
        <v>23</v>
      </c>
      <c r="E9">
        <f>E5</f>
        <v>3</v>
      </c>
      <c r="F9" t="s">
        <v>30</v>
      </c>
      <c r="G9">
        <f t="shared" ref="G9:G16" si="1">B12</f>
        <v>2.4319999999999999</v>
      </c>
    </row>
    <row r="10" spans="1:7" x14ac:dyDescent="0.25">
      <c r="A10" t="s">
        <v>4</v>
      </c>
      <c r="B10">
        <v>21.33</v>
      </c>
      <c r="E10">
        <f t="shared" ref="E10:E24" si="2">E6</f>
        <v>1.5</v>
      </c>
      <c r="F10" t="s">
        <v>6</v>
      </c>
      <c r="G10">
        <f t="shared" si="1"/>
        <v>2.39</v>
      </c>
    </row>
    <row r="11" spans="1:7" x14ac:dyDescent="0.25">
      <c r="A11" t="s">
        <v>5</v>
      </c>
      <c r="B11">
        <v>1.206</v>
      </c>
      <c r="E11">
        <f t="shared" si="2"/>
        <v>0.5</v>
      </c>
      <c r="F11" t="s">
        <v>7</v>
      </c>
      <c r="G11">
        <f t="shared" si="1"/>
        <v>2.3330000000000002</v>
      </c>
    </row>
    <row r="12" spans="1:7" x14ac:dyDescent="0.25">
      <c r="A12" t="s">
        <v>30</v>
      </c>
      <c r="B12">
        <v>2.4319999999999999</v>
      </c>
      <c r="E12">
        <f t="shared" si="2"/>
        <v>0</v>
      </c>
      <c r="F12" t="s">
        <v>8</v>
      </c>
      <c r="G12">
        <f t="shared" si="1"/>
        <v>2.222</v>
      </c>
    </row>
    <row r="13" spans="1:7" x14ac:dyDescent="0.25">
      <c r="A13" t="s">
        <v>6</v>
      </c>
      <c r="B13">
        <v>2.39</v>
      </c>
      <c r="D13" t="s">
        <v>24</v>
      </c>
      <c r="E13">
        <f t="shared" si="2"/>
        <v>3</v>
      </c>
      <c r="F13" t="s">
        <v>9</v>
      </c>
      <c r="G13">
        <f t="shared" si="1"/>
        <v>1.7829999999999999</v>
      </c>
    </row>
    <row r="14" spans="1:7" x14ac:dyDescent="0.25">
      <c r="A14" t="s">
        <v>7</v>
      </c>
      <c r="B14">
        <v>2.3330000000000002</v>
      </c>
      <c r="E14">
        <f t="shared" si="2"/>
        <v>1.5</v>
      </c>
      <c r="F14" t="s">
        <v>10</v>
      </c>
      <c r="G14">
        <f t="shared" si="1"/>
        <v>1.6779999999999999</v>
      </c>
    </row>
    <row r="15" spans="1:7" x14ac:dyDescent="0.25">
      <c r="A15" t="s">
        <v>8</v>
      </c>
      <c r="B15">
        <v>2.222</v>
      </c>
      <c r="E15">
        <f t="shared" si="2"/>
        <v>0.5</v>
      </c>
      <c r="F15" t="s">
        <v>11</v>
      </c>
      <c r="G15">
        <f t="shared" si="1"/>
        <v>1.8120000000000001</v>
      </c>
    </row>
    <row r="16" spans="1:7" x14ac:dyDescent="0.25">
      <c r="A16" t="s">
        <v>34</v>
      </c>
      <c r="B16">
        <v>1.7829999999999999</v>
      </c>
      <c r="E16">
        <f t="shared" si="2"/>
        <v>0</v>
      </c>
      <c r="F16" t="s">
        <v>12</v>
      </c>
      <c r="G16">
        <f t="shared" si="1"/>
        <v>1.7110000000000001</v>
      </c>
    </row>
    <row r="17" spans="1:7" x14ac:dyDescent="0.25">
      <c r="A17" t="s">
        <v>10</v>
      </c>
      <c r="B17">
        <v>1.6779999999999999</v>
      </c>
      <c r="D17" t="s">
        <v>25</v>
      </c>
      <c r="E17">
        <f t="shared" si="2"/>
        <v>3</v>
      </c>
      <c r="F17" t="s">
        <v>13</v>
      </c>
      <c r="G17">
        <f>B22</f>
        <v>0.24249999999999999</v>
      </c>
    </row>
    <row r="18" spans="1:7" x14ac:dyDescent="0.25">
      <c r="A18" t="s">
        <v>11</v>
      </c>
      <c r="B18">
        <v>1.8120000000000001</v>
      </c>
      <c r="E18">
        <f t="shared" si="2"/>
        <v>1.5</v>
      </c>
      <c r="F18" t="s">
        <v>14</v>
      </c>
      <c r="G18">
        <f t="shared" ref="G18:G24" si="3">B23</f>
        <v>0.2361</v>
      </c>
    </row>
    <row r="19" spans="1:7" x14ac:dyDescent="0.25">
      <c r="A19" t="s">
        <v>12</v>
      </c>
      <c r="B19">
        <v>1.7110000000000001</v>
      </c>
      <c r="E19">
        <f t="shared" si="2"/>
        <v>0.5</v>
      </c>
      <c r="F19" t="s">
        <v>15</v>
      </c>
      <c r="G19">
        <f t="shared" si="3"/>
        <v>0.2382</v>
      </c>
    </row>
    <row r="20" spans="1:7" x14ac:dyDescent="0.25">
      <c r="A20" t="s">
        <v>3</v>
      </c>
      <c r="B20">
        <v>-0.33310000000000001</v>
      </c>
      <c r="E20">
        <f t="shared" si="2"/>
        <v>0</v>
      </c>
      <c r="F20" t="s">
        <v>16</v>
      </c>
      <c r="G20">
        <f t="shared" si="3"/>
        <v>0.36330000000000001</v>
      </c>
    </row>
    <row r="21" spans="1:7" x14ac:dyDescent="0.25">
      <c r="A21" t="s">
        <v>4</v>
      </c>
      <c r="B21">
        <v>21.37</v>
      </c>
      <c r="D21" t="s">
        <v>26</v>
      </c>
      <c r="E21">
        <f t="shared" si="2"/>
        <v>3</v>
      </c>
      <c r="F21" t="s">
        <v>17</v>
      </c>
      <c r="G21">
        <f t="shared" si="3"/>
        <v>2.504</v>
      </c>
    </row>
    <row r="22" spans="1:7" x14ac:dyDescent="0.25">
      <c r="A22" t="s">
        <v>13</v>
      </c>
      <c r="B22">
        <v>0.24249999999999999</v>
      </c>
      <c r="E22">
        <f t="shared" si="2"/>
        <v>1.5</v>
      </c>
      <c r="F22" t="s">
        <v>18</v>
      </c>
      <c r="G22">
        <f t="shared" si="3"/>
        <v>2.4809999999999999</v>
      </c>
    </row>
    <row r="23" spans="1:7" x14ac:dyDescent="0.25">
      <c r="A23" t="s">
        <v>14</v>
      </c>
      <c r="B23">
        <v>0.2361</v>
      </c>
      <c r="E23">
        <f t="shared" si="2"/>
        <v>0.5</v>
      </c>
      <c r="F23" t="s">
        <v>19</v>
      </c>
      <c r="G23">
        <f t="shared" si="3"/>
        <v>2.4340000000000002</v>
      </c>
    </row>
    <row r="24" spans="1:7" x14ac:dyDescent="0.25">
      <c r="A24" t="s">
        <v>15</v>
      </c>
      <c r="B24">
        <v>0.2382</v>
      </c>
      <c r="E24">
        <f t="shared" si="2"/>
        <v>0</v>
      </c>
      <c r="F24" t="s">
        <v>20</v>
      </c>
      <c r="G24">
        <f t="shared" si="3"/>
        <v>2.431</v>
      </c>
    </row>
    <row r="25" spans="1:7" x14ac:dyDescent="0.25">
      <c r="A25" t="s">
        <v>16</v>
      </c>
      <c r="B25">
        <v>0.36330000000000001</v>
      </c>
    </row>
    <row r="26" spans="1:7" x14ac:dyDescent="0.25">
      <c r="A26" t="s">
        <v>17</v>
      </c>
      <c r="B26">
        <v>2.504</v>
      </c>
    </row>
    <row r="27" spans="1:7" x14ac:dyDescent="0.25">
      <c r="A27" t="s">
        <v>18</v>
      </c>
      <c r="B27">
        <v>2.4809999999999999</v>
      </c>
    </row>
    <row r="28" spans="1:7" x14ac:dyDescent="0.25">
      <c r="A28" t="s">
        <v>19</v>
      </c>
      <c r="B28">
        <v>2.4340000000000002</v>
      </c>
      <c r="E28">
        <v>3</v>
      </c>
      <c r="F28" t="s">
        <v>22</v>
      </c>
      <c r="G28">
        <f>G5</f>
        <v>1.177</v>
      </c>
    </row>
    <row r="29" spans="1:7" x14ac:dyDescent="0.25">
      <c r="A29" t="s">
        <v>20</v>
      </c>
      <c r="B29">
        <v>2.431</v>
      </c>
      <c r="F29" t="s">
        <v>23</v>
      </c>
      <c r="G29">
        <f>G9</f>
        <v>2.4319999999999999</v>
      </c>
    </row>
    <row r="30" spans="1:7" x14ac:dyDescent="0.25">
      <c r="A30" t="s">
        <v>3</v>
      </c>
      <c r="B30">
        <v>-0.35160000000000002</v>
      </c>
      <c r="F30" t="s">
        <v>33</v>
      </c>
      <c r="G30">
        <f>G13</f>
        <v>1.7829999999999999</v>
      </c>
    </row>
    <row r="31" spans="1:7" x14ac:dyDescent="0.25">
      <c r="F31" t="s">
        <v>25</v>
      </c>
      <c r="G31">
        <f>G17</f>
        <v>0.24249999999999999</v>
      </c>
    </row>
    <row r="32" spans="1:7" x14ac:dyDescent="0.25">
      <c r="F32" t="s">
        <v>26</v>
      </c>
      <c r="G32">
        <f>G21</f>
        <v>2.504</v>
      </c>
    </row>
    <row r="33" spans="5:7" x14ac:dyDescent="0.25">
      <c r="E33">
        <v>1.5</v>
      </c>
      <c r="F33" t="str">
        <f>F28</f>
        <v>HOA</v>
      </c>
      <c r="G33">
        <f>G6</f>
        <v>1.2370000000000001</v>
      </c>
    </row>
    <row r="34" spans="5:7" x14ac:dyDescent="0.25">
      <c r="F34" t="str">
        <f t="shared" ref="F34:F47" si="4">F29</f>
        <v>HON</v>
      </c>
      <c r="G34">
        <f>G10</f>
        <v>2.39</v>
      </c>
    </row>
    <row r="35" spans="5:7" x14ac:dyDescent="0.25">
      <c r="F35" t="str">
        <f t="shared" si="4"/>
        <v xml:space="preserve">Total </v>
      </c>
      <c r="G35">
        <f>G14</f>
        <v>1.6779999999999999</v>
      </c>
    </row>
    <row r="36" spans="5:7" x14ac:dyDescent="0.25">
      <c r="F36" t="str">
        <f t="shared" si="4"/>
        <v>HOB</v>
      </c>
      <c r="G36">
        <f>G18</f>
        <v>0.2361</v>
      </c>
    </row>
    <row r="37" spans="5:7" x14ac:dyDescent="0.25">
      <c r="F37" t="str">
        <f t="shared" si="4"/>
        <v>HI</v>
      </c>
      <c r="G37">
        <f>G22</f>
        <v>2.4809999999999999</v>
      </c>
    </row>
    <row r="38" spans="5:7" x14ac:dyDescent="0.25">
      <c r="E38">
        <v>0.5</v>
      </c>
      <c r="F38" t="str">
        <f t="shared" si="4"/>
        <v>HOA</v>
      </c>
      <c r="G38">
        <f>G7</f>
        <v>1.1890000000000001</v>
      </c>
    </row>
    <row r="39" spans="5:7" x14ac:dyDescent="0.25">
      <c r="F39" t="str">
        <f t="shared" si="4"/>
        <v>HON</v>
      </c>
      <c r="G39">
        <f>G11</f>
        <v>2.3330000000000002</v>
      </c>
    </row>
    <row r="40" spans="5:7" x14ac:dyDescent="0.25">
      <c r="F40" t="str">
        <f t="shared" si="4"/>
        <v xml:space="preserve">Total </v>
      </c>
      <c r="G40">
        <f>G15</f>
        <v>1.8120000000000001</v>
      </c>
    </row>
    <row r="41" spans="5:7" x14ac:dyDescent="0.25">
      <c r="F41" t="str">
        <f t="shared" si="4"/>
        <v>HOB</v>
      </c>
      <c r="G41">
        <f>G19</f>
        <v>0.2382</v>
      </c>
    </row>
    <row r="42" spans="5:7" x14ac:dyDescent="0.25">
      <c r="F42" t="str">
        <f t="shared" si="4"/>
        <v>HI</v>
      </c>
      <c r="G42">
        <f>G23</f>
        <v>2.4340000000000002</v>
      </c>
    </row>
    <row r="43" spans="5:7" x14ac:dyDescent="0.25">
      <c r="E43">
        <v>0</v>
      </c>
      <c r="F43" t="str">
        <f t="shared" si="4"/>
        <v>HOA</v>
      </c>
      <c r="G43">
        <f>G8</f>
        <v>1.206</v>
      </c>
    </row>
    <row r="44" spans="5:7" x14ac:dyDescent="0.25">
      <c r="F44" t="str">
        <f t="shared" si="4"/>
        <v>HON</v>
      </c>
      <c r="G44">
        <f>G12</f>
        <v>2.222</v>
      </c>
    </row>
    <row r="45" spans="5:7" x14ac:dyDescent="0.25">
      <c r="F45" t="str">
        <f t="shared" si="4"/>
        <v xml:space="preserve">Total </v>
      </c>
      <c r="G45">
        <f>G16</f>
        <v>1.7110000000000001</v>
      </c>
    </row>
    <row r="46" spans="5:7" x14ac:dyDescent="0.25">
      <c r="F46" t="str">
        <f t="shared" si="4"/>
        <v>HOB</v>
      </c>
      <c r="G46">
        <f>G20</f>
        <v>0.36330000000000001</v>
      </c>
    </row>
    <row r="47" spans="5:7" x14ac:dyDescent="0.25">
      <c r="F47" t="str">
        <f t="shared" si="4"/>
        <v>HI</v>
      </c>
      <c r="G47">
        <f>G24</f>
        <v>2.431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5:G47"/>
  <sheetViews>
    <sheetView workbookViewId="0">
      <selection activeCell="F9" sqref="F9"/>
    </sheetView>
  </sheetViews>
  <sheetFormatPr defaultRowHeight="15" x14ac:dyDescent="0.25"/>
  <sheetData>
    <row r="5" spans="1:7" x14ac:dyDescent="0.25">
      <c r="F5" t="str">
        <f t="shared" ref="F5:F24" si="0">A6</f>
        <v>HOA 3</v>
      </c>
      <c r="G5">
        <f t="shared" ref="G5:G24" si="1">B6</f>
        <v>4.29</v>
      </c>
    </row>
    <row r="6" spans="1:7" x14ac:dyDescent="0.25">
      <c r="A6" t="s">
        <v>0</v>
      </c>
      <c r="B6">
        <v>4.29</v>
      </c>
      <c r="F6" t="str">
        <f t="shared" si="0"/>
        <v>HOA 1.5</v>
      </c>
      <c r="G6">
        <f t="shared" si="1"/>
        <v>5.96</v>
      </c>
    </row>
    <row r="7" spans="1:7" x14ac:dyDescent="0.25">
      <c r="A7" t="s">
        <v>1</v>
      </c>
      <c r="B7">
        <v>5.96</v>
      </c>
      <c r="F7" t="str">
        <f t="shared" si="0"/>
        <v>HOA 0.5</v>
      </c>
      <c r="G7">
        <f t="shared" si="1"/>
        <v>5.67</v>
      </c>
    </row>
    <row r="8" spans="1:7" x14ac:dyDescent="0.25">
      <c r="A8" t="s">
        <v>55</v>
      </c>
      <c r="B8">
        <v>5.67</v>
      </c>
      <c r="F8" t="str">
        <f t="shared" si="0"/>
        <v>HOA 0</v>
      </c>
      <c r="G8">
        <f t="shared" si="1"/>
        <v>5.47</v>
      </c>
    </row>
    <row r="9" spans="1:7" x14ac:dyDescent="0.25">
      <c r="A9" t="s">
        <v>5</v>
      </c>
      <c r="B9">
        <v>5.47</v>
      </c>
      <c r="F9" t="str">
        <f t="shared" si="0"/>
        <v>HON 3</v>
      </c>
      <c r="G9">
        <f t="shared" si="1"/>
        <v>12.9</v>
      </c>
    </row>
    <row r="10" spans="1:7" x14ac:dyDescent="0.25">
      <c r="A10" t="s">
        <v>30</v>
      </c>
      <c r="B10">
        <v>12.9</v>
      </c>
      <c r="F10" t="str">
        <f t="shared" si="0"/>
        <v>HON 1.5</v>
      </c>
      <c r="G10">
        <f t="shared" si="1"/>
        <v>13.3</v>
      </c>
    </row>
    <row r="11" spans="1:7" x14ac:dyDescent="0.25">
      <c r="A11" t="s">
        <v>6</v>
      </c>
      <c r="B11">
        <v>13.3</v>
      </c>
      <c r="F11" t="str">
        <f t="shared" si="0"/>
        <v>HON 0.5</v>
      </c>
      <c r="G11">
        <f t="shared" si="1"/>
        <v>14.5</v>
      </c>
    </row>
    <row r="12" spans="1:7" x14ac:dyDescent="0.25">
      <c r="A12" t="s">
        <v>7</v>
      </c>
      <c r="B12">
        <v>14.5</v>
      </c>
      <c r="F12" t="str">
        <f t="shared" si="0"/>
        <v>HON 0</v>
      </c>
      <c r="G12">
        <f t="shared" si="1"/>
        <v>13.5</v>
      </c>
    </row>
    <row r="13" spans="1:7" x14ac:dyDescent="0.25">
      <c r="A13" t="s">
        <v>8</v>
      </c>
      <c r="B13">
        <v>13.5</v>
      </c>
      <c r="F13" t="str">
        <f t="shared" si="0"/>
        <v>total 3</v>
      </c>
      <c r="G13">
        <f t="shared" si="1"/>
        <v>5.51</v>
      </c>
    </row>
    <row r="14" spans="1:7" x14ac:dyDescent="0.25">
      <c r="A14" t="s">
        <v>9</v>
      </c>
      <c r="B14">
        <v>5.51</v>
      </c>
      <c r="F14" t="str">
        <f t="shared" si="0"/>
        <v>toal 1.5</v>
      </c>
      <c r="G14">
        <f t="shared" si="1"/>
        <v>5.53</v>
      </c>
    </row>
    <row r="15" spans="1:7" x14ac:dyDescent="0.25">
      <c r="A15" t="s">
        <v>10</v>
      </c>
      <c r="B15">
        <v>5.53</v>
      </c>
      <c r="F15" t="str">
        <f t="shared" si="0"/>
        <v>total 0.5</v>
      </c>
      <c r="G15">
        <f t="shared" si="1"/>
        <v>5.91</v>
      </c>
    </row>
    <row r="16" spans="1:7" x14ac:dyDescent="0.25">
      <c r="A16" t="s">
        <v>11</v>
      </c>
      <c r="B16">
        <v>5.91</v>
      </c>
      <c r="F16" t="str">
        <f t="shared" si="0"/>
        <v>total 0</v>
      </c>
      <c r="G16">
        <f t="shared" si="1"/>
        <v>6.39</v>
      </c>
    </row>
    <row r="17" spans="1:7" x14ac:dyDescent="0.25">
      <c r="A17" t="s">
        <v>12</v>
      </c>
      <c r="B17">
        <v>6.39</v>
      </c>
      <c r="F17" t="str">
        <f t="shared" si="0"/>
        <v>HOB 3</v>
      </c>
      <c r="G17">
        <f t="shared" si="1"/>
        <v>5.65</v>
      </c>
    </row>
    <row r="18" spans="1:7" x14ac:dyDescent="0.25">
      <c r="A18" t="s">
        <v>13</v>
      </c>
      <c r="B18">
        <v>5.65</v>
      </c>
      <c r="F18" t="str">
        <f t="shared" si="0"/>
        <v>HOB 1.5</v>
      </c>
      <c r="G18">
        <f t="shared" si="1"/>
        <v>6.53</v>
      </c>
    </row>
    <row r="19" spans="1:7" x14ac:dyDescent="0.25">
      <c r="A19" t="s">
        <v>14</v>
      </c>
      <c r="B19">
        <v>6.53</v>
      </c>
      <c r="F19" t="str">
        <f t="shared" si="0"/>
        <v>HOB 0.5</v>
      </c>
      <c r="G19">
        <f t="shared" si="1"/>
        <v>6.25</v>
      </c>
    </row>
    <row r="20" spans="1:7" x14ac:dyDescent="0.25">
      <c r="A20" t="s">
        <v>15</v>
      </c>
      <c r="B20">
        <v>6.25</v>
      </c>
      <c r="F20" t="str">
        <f t="shared" si="0"/>
        <v>HOB 0</v>
      </c>
      <c r="G20">
        <f t="shared" si="1"/>
        <v>7.2</v>
      </c>
    </row>
    <row r="21" spans="1:7" x14ac:dyDescent="0.25">
      <c r="A21" t="s">
        <v>16</v>
      </c>
      <c r="B21">
        <v>7.2</v>
      </c>
      <c r="F21" t="str">
        <f t="shared" si="0"/>
        <v>HI 3</v>
      </c>
      <c r="G21">
        <f t="shared" si="1"/>
        <v>7.68</v>
      </c>
    </row>
    <row r="22" spans="1:7" x14ac:dyDescent="0.25">
      <c r="A22" t="s">
        <v>17</v>
      </c>
      <c r="B22">
        <v>7.68</v>
      </c>
      <c r="F22" t="str">
        <f t="shared" si="0"/>
        <v>HI 1.5</v>
      </c>
      <c r="G22">
        <f t="shared" si="1"/>
        <v>7.22</v>
      </c>
    </row>
    <row r="23" spans="1:7" x14ac:dyDescent="0.25">
      <c r="A23" t="s">
        <v>18</v>
      </c>
      <c r="B23">
        <v>7.22</v>
      </c>
      <c r="F23" t="str">
        <f t="shared" si="0"/>
        <v>HI 0.5</v>
      </c>
      <c r="G23">
        <f t="shared" si="1"/>
        <v>8.31</v>
      </c>
    </row>
    <row r="24" spans="1:7" x14ac:dyDescent="0.25">
      <c r="A24" t="s">
        <v>19</v>
      </c>
      <c r="B24">
        <v>8.31</v>
      </c>
      <c r="F24" t="str">
        <f t="shared" si="0"/>
        <v>HI 0</v>
      </c>
      <c r="G24">
        <f t="shared" si="1"/>
        <v>8.08</v>
      </c>
    </row>
    <row r="25" spans="1:7" x14ac:dyDescent="0.25">
      <c r="A25" t="s">
        <v>20</v>
      </c>
      <c r="B25">
        <v>8.08</v>
      </c>
    </row>
    <row r="28" spans="1:7" x14ac:dyDescent="0.25">
      <c r="E28">
        <f>NPOC!E28</f>
        <v>3</v>
      </c>
      <c r="F28" t="str">
        <f>NPOC!F28</f>
        <v>HOA</v>
      </c>
      <c r="G28">
        <f>G5</f>
        <v>4.29</v>
      </c>
    </row>
    <row r="29" spans="1:7" x14ac:dyDescent="0.25">
      <c r="F29" t="str">
        <f>NPOC!F29</f>
        <v>HON</v>
      </c>
      <c r="G29">
        <f>G9</f>
        <v>12.9</v>
      </c>
    </row>
    <row r="30" spans="1:7" x14ac:dyDescent="0.25">
      <c r="F30" t="str">
        <f>NPOC!F30</f>
        <v xml:space="preserve">Total </v>
      </c>
      <c r="G30">
        <f>G13</f>
        <v>5.51</v>
      </c>
    </row>
    <row r="31" spans="1:7" x14ac:dyDescent="0.25">
      <c r="F31" t="str">
        <f>NPOC!F31</f>
        <v>HOB</v>
      </c>
      <c r="G31">
        <f>G17</f>
        <v>5.65</v>
      </c>
    </row>
    <row r="32" spans="1:7" x14ac:dyDescent="0.25">
      <c r="F32" t="str">
        <f>NPOC!F32</f>
        <v>HI</v>
      </c>
      <c r="G32">
        <f>G21</f>
        <v>7.68</v>
      </c>
    </row>
    <row r="33" spans="5:7" x14ac:dyDescent="0.25">
      <c r="E33">
        <f>NPOC!E33</f>
        <v>1.5</v>
      </c>
      <c r="F33" t="str">
        <f>NPOC!F33</f>
        <v>HOA</v>
      </c>
      <c r="G33">
        <f>G6</f>
        <v>5.96</v>
      </c>
    </row>
    <row r="34" spans="5:7" x14ac:dyDescent="0.25">
      <c r="F34" t="str">
        <f>NPOC!F34</f>
        <v>HON</v>
      </c>
      <c r="G34">
        <f>G10</f>
        <v>13.3</v>
      </c>
    </row>
    <row r="35" spans="5:7" x14ac:dyDescent="0.25">
      <c r="F35" t="str">
        <f>NPOC!F35</f>
        <v xml:space="preserve">Total </v>
      </c>
      <c r="G35">
        <f>G14</f>
        <v>5.53</v>
      </c>
    </row>
    <row r="36" spans="5:7" x14ac:dyDescent="0.25">
      <c r="F36" t="str">
        <f>NPOC!F36</f>
        <v>HOB</v>
      </c>
      <c r="G36">
        <f>G18</f>
        <v>6.53</v>
      </c>
    </row>
    <row r="37" spans="5:7" x14ac:dyDescent="0.25">
      <c r="F37" t="str">
        <f>NPOC!F37</f>
        <v>HI</v>
      </c>
      <c r="G37">
        <f>G22</f>
        <v>7.22</v>
      </c>
    </row>
    <row r="38" spans="5:7" x14ac:dyDescent="0.25">
      <c r="E38">
        <f>NPOC!E38</f>
        <v>0.5</v>
      </c>
      <c r="F38" t="str">
        <f>NPOC!F38</f>
        <v>HOA</v>
      </c>
      <c r="G38">
        <f>G7</f>
        <v>5.67</v>
      </c>
    </row>
    <row r="39" spans="5:7" x14ac:dyDescent="0.25">
      <c r="F39" t="str">
        <f>NPOC!F39</f>
        <v>HON</v>
      </c>
      <c r="G39">
        <f>G11</f>
        <v>14.5</v>
      </c>
    </row>
    <row r="40" spans="5:7" x14ac:dyDescent="0.25">
      <c r="F40" t="str">
        <f>NPOC!F40</f>
        <v xml:space="preserve">Total </v>
      </c>
      <c r="G40">
        <f>G15</f>
        <v>5.91</v>
      </c>
    </row>
    <row r="41" spans="5:7" x14ac:dyDescent="0.25">
      <c r="F41" t="str">
        <f>NPOC!F41</f>
        <v>HOB</v>
      </c>
      <c r="G41">
        <f>G19</f>
        <v>6.25</v>
      </c>
    </row>
    <row r="42" spans="5:7" x14ac:dyDescent="0.25">
      <c r="F42" t="str">
        <f>NPOC!F42</f>
        <v>HI</v>
      </c>
      <c r="G42">
        <f>G23</f>
        <v>8.31</v>
      </c>
    </row>
    <row r="43" spans="5:7" x14ac:dyDescent="0.25">
      <c r="E43">
        <f>NPOC!E43</f>
        <v>0</v>
      </c>
      <c r="F43" t="str">
        <f>NPOC!F43</f>
        <v>HOA</v>
      </c>
      <c r="G43">
        <f>G8</f>
        <v>5.47</v>
      </c>
    </row>
    <row r="44" spans="5:7" x14ac:dyDescent="0.25">
      <c r="F44" t="str">
        <f>NPOC!F44</f>
        <v>HON</v>
      </c>
      <c r="G44">
        <f>G12</f>
        <v>13.5</v>
      </c>
    </row>
    <row r="45" spans="5:7" x14ac:dyDescent="0.25">
      <c r="F45" t="str">
        <f>NPOC!F45</f>
        <v xml:space="preserve">Total </v>
      </c>
      <c r="G45">
        <f>G16</f>
        <v>6.39</v>
      </c>
    </row>
    <row r="46" spans="5:7" x14ac:dyDescent="0.25">
      <c r="F46" t="str">
        <f>NPOC!F46</f>
        <v>HOB</v>
      </c>
      <c r="G46">
        <f>G20</f>
        <v>7.2</v>
      </c>
    </row>
    <row r="47" spans="5:7" x14ac:dyDescent="0.25">
      <c r="F47" t="str">
        <f>NPOC!F47</f>
        <v>HI</v>
      </c>
      <c r="G47">
        <f>G24</f>
        <v>8.08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"/>
  <sheetViews>
    <sheetView workbookViewId="0">
      <selection activeCell="E20" sqref="E20"/>
    </sheetView>
  </sheetViews>
  <sheetFormatPr defaultRowHeight="15" x14ac:dyDescent="0.25"/>
  <sheetData>
    <row r="4" spans="1:1" x14ac:dyDescent="0.25">
      <c r="A4" t="s">
        <v>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5:J47"/>
  <sheetViews>
    <sheetView tabSelected="1" zoomScale="85" zoomScaleNormal="85" workbookViewId="0">
      <selection activeCell="K33" sqref="K33"/>
    </sheetView>
  </sheetViews>
  <sheetFormatPr defaultRowHeight="15" x14ac:dyDescent="0.25"/>
  <sheetData>
    <row r="5" spans="1:7" x14ac:dyDescent="0.25">
      <c r="F5" t="str">
        <f>A6</f>
        <v>HOA 3</v>
      </c>
      <c r="G5">
        <f>B6</f>
        <v>7.53</v>
      </c>
    </row>
    <row r="6" spans="1:7" x14ac:dyDescent="0.25">
      <c r="A6" t="s">
        <v>0</v>
      </c>
      <c r="B6">
        <v>7.53</v>
      </c>
      <c r="F6" t="str">
        <f t="shared" ref="F6:F24" si="0">A7</f>
        <v>HOA 1.5</v>
      </c>
      <c r="G6">
        <f t="shared" ref="G6:G24" si="1">B7</f>
        <v>7.53</v>
      </c>
    </row>
    <row r="7" spans="1:7" x14ac:dyDescent="0.25">
      <c r="A7" t="s">
        <v>1</v>
      </c>
      <c r="B7">
        <v>7.53</v>
      </c>
      <c r="F7" t="str">
        <f t="shared" si="0"/>
        <v>HOA 0.5</v>
      </c>
      <c r="G7">
        <f t="shared" si="1"/>
        <v>7.46</v>
      </c>
    </row>
    <row r="8" spans="1:7" x14ac:dyDescent="0.25">
      <c r="A8" t="s">
        <v>55</v>
      </c>
      <c r="B8">
        <v>7.46</v>
      </c>
      <c r="F8" t="str">
        <f t="shared" si="0"/>
        <v>HOA 0</v>
      </c>
      <c r="G8">
        <f t="shared" si="1"/>
        <v>7.26</v>
      </c>
    </row>
    <row r="9" spans="1:7" x14ac:dyDescent="0.25">
      <c r="A9" t="s">
        <v>5</v>
      </c>
      <c r="B9">
        <v>7.26</v>
      </c>
      <c r="F9" t="str">
        <f t="shared" si="0"/>
        <v>HON 3</v>
      </c>
      <c r="G9">
        <f t="shared" si="1"/>
        <v>7.9</v>
      </c>
    </row>
    <row r="10" spans="1:7" x14ac:dyDescent="0.25">
      <c r="A10" t="s">
        <v>30</v>
      </c>
      <c r="B10">
        <v>7.9</v>
      </c>
      <c r="F10" t="str">
        <f t="shared" si="0"/>
        <v>HON 1.5</v>
      </c>
      <c r="G10">
        <f t="shared" si="1"/>
        <v>7.9</v>
      </c>
    </row>
    <row r="11" spans="1:7" x14ac:dyDescent="0.25">
      <c r="A11" t="s">
        <v>6</v>
      </c>
      <c r="B11">
        <v>7.9</v>
      </c>
      <c r="F11" t="str">
        <f t="shared" si="0"/>
        <v>HON 0.5</v>
      </c>
      <c r="G11">
        <f t="shared" si="1"/>
        <v>7.9</v>
      </c>
    </row>
    <row r="12" spans="1:7" x14ac:dyDescent="0.25">
      <c r="A12" t="s">
        <v>7</v>
      </c>
      <c r="B12">
        <v>7.9</v>
      </c>
      <c r="F12" t="str">
        <f t="shared" si="0"/>
        <v>HON 0</v>
      </c>
      <c r="G12">
        <f t="shared" si="1"/>
        <v>7.89</v>
      </c>
    </row>
    <row r="13" spans="1:7" x14ac:dyDescent="0.25">
      <c r="A13" t="s">
        <v>8</v>
      </c>
      <c r="B13">
        <v>7.89</v>
      </c>
      <c r="F13" t="str">
        <f t="shared" si="0"/>
        <v>total 3</v>
      </c>
      <c r="G13">
        <f t="shared" si="1"/>
        <v>7.75</v>
      </c>
    </row>
    <row r="14" spans="1:7" x14ac:dyDescent="0.25">
      <c r="A14" t="s">
        <v>9</v>
      </c>
      <c r="B14">
        <v>7.75</v>
      </c>
      <c r="F14" t="str">
        <f t="shared" si="0"/>
        <v>toal 1.5</v>
      </c>
      <c r="G14">
        <f t="shared" si="1"/>
        <v>7.7</v>
      </c>
    </row>
    <row r="15" spans="1:7" x14ac:dyDescent="0.25">
      <c r="A15" t="s">
        <v>10</v>
      </c>
      <c r="B15">
        <v>7.7</v>
      </c>
      <c r="F15" t="str">
        <f t="shared" si="0"/>
        <v>total 0.5</v>
      </c>
      <c r="G15">
        <f t="shared" si="1"/>
        <v>7.74</v>
      </c>
    </row>
    <row r="16" spans="1:7" x14ac:dyDescent="0.25">
      <c r="A16" t="s">
        <v>11</v>
      </c>
      <c r="B16">
        <v>7.74</v>
      </c>
      <c r="F16" t="str">
        <f t="shared" si="0"/>
        <v>total 0</v>
      </c>
      <c r="G16">
        <f t="shared" si="1"/>
        <v>7.77</v>
      </c>
    </row>
    <row r="17" spans="1:10" x14ac:dyDescent="0.25">
      <c r="A17" t="s">
        <v>12</v>
      </c>
      <c r="B17">
        <v>7.77</v>
      </c>
      <c r="F17" t="str">
        <f t="shared" si="0"/>
        <v>HOB 3</v>
      </c>
      <c r="G17">
        <f t="shared" si="1"/>
        <v>7.31</v>
      </c>
    </row>
    <row r="18" spans="1:10" x14ac:dyDescent="0.25">
      <c r="A18" t="s">
        <v>13</v>
      </c>
      <c r="B18">
        <v>7.31</v>
      </c>
      <c r="F18" t="str">
        <f t="shared" si="0"/>
        <v>HOB 1.5</v>
      </c>
      <c r="G18">
        <f t="shared" si="1"/>
        <v>7.28</v>
      </c>
    </row>
    <row r="19" spans="1:10" x14ac:dyDescent="0.25">
      <c r="A19" t="s">
        <v>14</v>
      </c>
      <c r="B19">
        <v>7.28</v>
      </c>
      <c r="F19" t="str">
        <f t="shared" si="0"/>
        <v>HOB 0.5</v>
      </c>
      <c r="G19">
        <f t="shared" si="1"/>
        <v>7.27</v>
      </c>
    </row>
    <row r="20" spans="1:10" x14ac:dyDescent="0.25">
      <c r="A20" t="s">
        <v>15</v>
      </c>
      <c r="B20">
        <v>7.27</v>
      </c>
      <c r="F20" t="str">
        <f t="shared" si="0"/>
        <v>HOB 0</v>
      </c>
      <c r="G20">
        <f t="shared" si="1"/>
        <v>7.2</v>
      </c>
    </row>
    <row r="21" spans="1:10" x14ac:dyDescent="0.25">
      <c r="A21" t="s">
        <v>16</v>
      </c>
      <c r="B21">
        <v>7.2</v>
      </c>
      <c r="F21" t="str">
        <f t="shared" si="0"/>
        <v>HI 3</v>
      </c>
      <c r="G21">
        <f t="shared" si="1"/>
        <v>2.31</v>
      </c>
    </row>
    <row r="22" spans="1:10" x14ac:dyDescent="0.25">
      <c r="A22" t="s">
        <v>17</v>
      </c>
      <c r="B22">
        <v>2.31</v>
      </c>
      <c r="F22" t="str">
        <f t="shared" si="0"/>
        <v>HI 1.5</v>
      </c>
      <c r="G22">
        <f t="shared" si="1"/>
        <v>2.34</v>
      </c>
    </row>
    <row r="23" spans="1:10" x14ac:dyDescent="0.25">
      <c r="A23" t="s">
        <v>18</v>
      </c>
      <c r="B23">
        <v>2.34</v>
      </c>
      <c r="F23" t="str">
        <f t="shared" si="0"/>
        <v>HI 0.5</v>
      </c>
      <c r="G23">
        <f t="shared" si="1"/>
        <v>2.33</v>
      </c>
    </row>
    <row r="24" spans="1:10" x14ac:dyDescent="0.25">
      <c r="A24" t="s">
        <v>19</v>
      </c>
      <c r="B24">
        <v>2.33</v>
      </c>
      <c r="F24" t="str">
        <f t="shared" si="0"/>
        <v>HI 0</v>
      </c>
      <c r="G24">
        <f t="shared" si="1"/>
        <v>2.44</v>
      </c>
    </row>
    <row r="25" spans="1:10" x14ac:dyDescent="0.25">
      <c r="A25" t="s">
        <v>20</v>
      </c>
      <c r="B25">
        <v>2.44</v>
      </c>
    </row>
    <row r="27" spans="1:10" x14ac:dyDescent="0.25">
      <c r="G27">
        <f>NPOC!E28</f>
        <v>3</v>
      </c>
      <c r="H27">
        <f>NPOC!E33</f>
        <v>1.5</v>
      </c>
      <c r="I27">
        <f>NPOC!E38</f>
        <v>0.5</v>
      </c>
      <c r="J27">
        <f>NPOC!E43</f>
        <v>0</v>
      </c>
    </row>
    <row r="28" spans="1:10" x14ac:dyDescent="0.25">
      <c r="F28" t="str">
        <f>NPOC!F28</f>
        <v>HOA</v>
      </c>
      <c r="G28">
        <f>G5</f>
        <v>7.53</v>
      </c>
      <c r="H28">
        <f>G6</f>
        <v>7.53</v>
      </c>
      <c r="I28">
        <f>G7</f>
        <v>7.46</v>
      </c>
      <c r="J28">
        <f>G8</f>
        <v>7.26</v>
      </c>
    </row>
    <row r="29" spans="1:10" x14ac:dyDescent="0.25">
      <c r="F29" t="str">
        <f>NPOC!F29</f>
        <v>HON</v>
      </c>
      <c r="G29">
        <f>G9</f>
        <v>7.9</v>
      </c>
      <c r="H29">
        <f>G10</f>
        <v>7.9</v>
      </c>
      <c r="I29">
        <f>G11</f>
        <v>7.9</v>
      </c>
      <c r="J29">
        <f>G12</f>
        <v>7.89</v>
      </c>
    </row>
    <row r="30" spans="1:10" x14ac:dyDescent="0.25">
      <c r="F30" t="str">
        <f>NPOC!F30</f>
        <v xml:space="preserve">Total </v>
      </c>
      <c r="G30">
        <f>G13</f>
        <v>7.75</v>
      </c>
      <c r="H30">
        <f>G14</f>
        <v>7.7</v>
      </c>
      <c r="I30">
        <f>G15</f>
        <v>7.74</v>
      </c>
      <c r="J30">
        <f>G16</f>
        <v>7.77</v>
      </c>
    </row>
    <row r="31" spans="1:10" x14ac:dyDescent="0.25">
      <c r="F31" t="str">
        <f>NPOC!F31</f>
        <v>HOB</v>
      </c>
      <c r="G31">
        <f>G17</f>
        <v>7.31</v>
      </c>
      <c r="H31">
        <f>G18</f>
        <v>7.28</v>
      </c>
      <c r="I31">
        <f>G19</f>
        <v>7.27</v>
      </c>
      <c r="J31">
        <f>G20</f>
        <v>7.2</v>
      </c>
    </row>
    <row r="32" spans="1:10" x14ac:dyDescent="0.25">
      <c r="F32" t="str">
        <f>NPOC!F32</f>
        <v>HI</v>
      </c>
      <c r="G32">
        <f>G21</f>
        <v>2.31</v>
      </c>
      <c r="H32">
        <f>G22</f>
        <v>2.34</v>
      </c>
      <c r="I32">
        <f>G23</f>
        <v>2.33</v>
      </c>
      <c r="J32">
        <f>G24</f>
        <v>2.44</v>
      </c>
    </row>
    <row r="33" spans="6:6" x14ac:dyDescent="0.25">
      <c r="F33" t="str">
        <f>NPOC!F33</f>
        <v>HOA</v>
      </c>
    </row>
    <row r="34" spans="6:6" x14ac:dyDescent="0.25">
      <c r="F34" t="str">
        <f>NPOC!F34</f>
        <v>HON</v>
      </c>
    </row>
    <row r="35" spans="6:6" x14ac:dyDescent="0.25">
      <c r="F35" t="str">
        <f>NPOC!F35</f>
        <v xml:space="preserve">Total </v>
      </c>
    </row>
    <row r="36" spans="6:6" x14ac:dyDescent="0.25">
      <c r="F36" t="str">
        <f>NPOC!F36</f>
        <v>HOB</v>
      </c>
    </row>
    <row r="37" spans="6:6" x14ac:dyDescent="0.25">
      <c r="F37" t="str">
        <f>NPOC!F37</f>
        <v>HI</v>
      </c>
    </row>
    <row r="38" spans="6:6" x14ac:dyDescent="0.25">
      <c r="F38" t="str">
        <f>NPOC!F38</f>
        <v>HOA</v>
      </c>
    </row>
    <row r="39" spans="6:6" x14ac:dyDescent="0.25">
      <c r="F39" t="str">
        <f>NPOC!F39</f>
        <v>HON</v>
      </c>
    </row>
    <row r="40" spans="6:6" x14ac:dyDescent="0.25">
      <c r="F40" t="str">
        <f>NPOC!F40</f>
        <v xml:space="preserve">Total </v>
      </c>
    </row>
    <row r="41" spans="6:6" x14ac:dyDescent="0.25">
      <c r="F41" t="str">
        <f>NPOC!F41</f>
        <v>HOB</v>
      </c>
    </row>
    <row r="42" spans="6:6" x14ac:dyDescent="0.25">
      <c r="F42" t="str">
        <f>NPOC!F42</f>
        <v>HI</v>
      </c>
    </row>
    <row r="43" spans="6:6" x14ac:dyDescent="0.25">
      <c r="F43" t="str">
        <f>NPOC!F43</f>
        <v>HOA</v>
      </c>
    </row>
    <row r="44" spans="6:6" x14ac:dyDescent="0.25">
      <c r="F44" t="str">
        <f>NPOC!F44</f>
        <v>HON</v>
      </c>
    </row>
    <row r="45" spans="6:6" x14ac:dyDescent="0.25">
      <c r="F45" t="str">
        <f>NPOC!F45</f>
        <v xml:space="preserve">Total </v>
      </c>
    </row>
    <row r="46" spans="6:6" x14ac:dyDescent="0.25">
      <c r="F46" t="str">
        <f>NPOC!F46</f>
        <v>HOB</v>
      </c>
    </row>
    <row r="47" spans="6:6" x14ac:dyDescent="0.25">
      <c r="F47" t="str">
        <f>NPOC!F47</f>
        <v>HI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4DD241D738BD4BA2102D37CEB11C93" ma:contentTypeVersion="13" ma:contentTypeDescription="Een nieuw document maken." ma:contentTypeScope="" ma:versionID="70003174ceb479f0521c8e5af7f70e5e">
  <xsd:schema xmlns:xsd="http://www.w3.org/2001/XMLSchema" xmlns:xs="http://www.w3.org/2001/XMLSchema" xmlns:p="http://schemas.microsoft.com/office/2006/metadata/properties" xmlns:ns3="9ea7f817-33e9-4fea-acd2-33debfcd90f3" xmlns:ns4="330a8316-e852-4e1c-87a8-cb78928097c8" targetNamespace="http://schemas.microsoft.com/office/2006/metadata/properties" ma:root="true" ma:fieldsID="9043cfa5e81071acfd1d4bebd6535647" ns3:_="" ns4:_="">
    <xsd:import namespace="9ea7f817-33e9-4fea-acd2-33debfcd90f3"/>
    <xsd:import namespace="330a8316-e852-4e1c-87a8-cb78928097c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a7f817-33e9-4fea-acd2-33debfcd90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0a8316-e852-4e1c-87a8-cb7892809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79A0A4-002A-430F-AB77-A4962B69F6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a7f817-33e9-4fea-acd2-33debfcd90f3"/>
    <ds:schemaRef ds:uri="330a8316-e852-4e1c-87a8-cb78928097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CB5768-878E-44D2-B428-85C6A928618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06B32C-9F6B-4630-931D-83144288F1F8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9ea7f817-33e9-4fea-acd2-33debfcd90f3"/>
    <ds:schemaRef ds:uri="http://purl.org/dc/terms/"/>
    <ds:schemaRef ds:uri="http://www.w3.org/XML/1998/namespace"/>
    <ds:schemaRef ds:uri="http://schemas.openxmlformats.org/package/2006/metadata/core-properties"/>
    <ds:schemaRef ds:uri="330a8316-e852-4e1c-87a8-cb78928097c8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Figures</vt:lpstr>
      <vt:lpstr>UV254</vt:lpstr>
      <vt:lpstr>NPOC</vt:lpstr>
      <vt:lpstr>COD</vt:lpstr>
      <vt:lpstr>NO2</vt:lpstr>
      <vt:lpstr>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2020-07-13T18:46:13Z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0x010100114DD241D738BD4BA2102D37CEB11C93</vt:lpwstr>
  </property>
</Properties>
</file>