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810"/>
  <workbookPr autoCompressPictures="0"/>
  <bookViews>
    <workbookView xWindow="0" yWindow="100" windowWidth="25440" windowHeight="12580"/>
  </bookViews>
  <sheets>
    <sheet name="Quarry exercis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C4" i="1"/>
  <c r="B4" i="1"/>
  <c r="P43" i="1"/>
  <c r="B43" i="1"/>
  <c r="V33" i="1"/>
  <c r="X33" i="1"/>
  <c r="V34" i="1"/>
  <c r="X34" i="1"/>
  <c r="V35" i="1"/>
  <c r="X35" i="1"/>
  <c r="V36" i="1"/>
  <c r="X36" i="1"/>
  <c r="V37" i="1"/>
  <c r="X37" i="1"/>
  <c r="V38" i="1"/>
  <c r="X38" i="1"/>
  <c r="X40" i="1"/>
  <c r="B3" i="1"/>
  <c r="B2" i="1"/>
  <c r="W38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9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9" i="1"/>
  <c r="Y9" i="1"/>
  <c r="Z9" i="1"/>
  <c r="Y10" i="1"/>
  <c r="Z10" i="1"/>
  <c r="Y11" i="1"/>
  <c r="Z11" i="1"/>
  <c r="Y12" i="1"/>
  <c r="Z12" i="1"/>
  <c r="Y13" i="1"/>
  <c r="Z13" i="1"/>
  <c r="Y14" i="1"/>
  <c r="Z14" i="1"/>
  <c r="Y15" i="1"/>
  <c r="Z15" i="1"/>
  <c r="Y16" i="1"/>
  <c r="Z16" i="1"/>
  <c r="Y17" i="1"/>
  <c r="Z17" i="1"/>
  <c r="Y18" i="1"/>
  <c r="Z18" i="1"/>
  <c r="Y19" i="1"/>
  <c r="Z19" i="1"/>
  <c r="Y20" i="1"/>
  <c r="Z20" i="1"/>
  <c r="Y21" i="1"/>
  <c r="Z21" i="1"/>
  <c r="Y22" i="1"/>
  <c r="Z22" i="1"/>
  <c r="Y23" i="1"/>
  <c r="Z23" i="1"/>
  <c r="Y24" i="1"/>
  <c r="Z24" i="1"/>
  <c r="Y25" i="1"/>
  <c r="Z25" i="1"/>
  <c r="Y26" i="1"/>
  <c r="Z26" i="1"/>
  <c r="Y27" i="1"/>
  <c r="Z27" i="1"/>
  <c r="Y8" i="1"/>
  <c r="Z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8" i="1"/>
  <c r="L8" i="1"/>
  <c r="L28" i="1"/>
  <c r="L29" i="1"/>
  <c r="J28" i="1"/>
  <c r="K28" i="1"/>
  <c r="I31" i="1"/>
  <c r="I30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I29" i="1"/>
  <c r="I28" i="1"/>
  <c r="W37" i="1"/>
  <c r="W36" i="1"/>
  <c r="W35" i="1"/>
  <c r="W34" i="1"/>
  <c r="W33" i="1"/>
  <c r="H34" i="1"/>
  <c r="J34" i="1"/>
  <c r="H35" i="1"/>
  <c r="J35" i="1"/>
  <c r="H36" i="1"/>
  <c r="J36" i="1"/>
  <c r="H37" i="1"/>
  <c r="J37" i="1"/>
  <c r="H38" i="1"/>
  <c r="J38" i="1"/>
  <c r="H39" i="1"/>
  <c r="J39" i="1"/>
  <c r="H40" i="1"/>
  <c r="J40" i="1"/>
  <c r="H41" i="1"/>
  <c r="J41" i="1"/>
  <c r="H33" i="1"/>
  <c r="J33" i="1"/>
  <c r="I34" i="1"/>
  <c r="I35" i="1"/>
  <c r="I36" i="1"/>
  <c r="I37" i="1"/>
  <c r="I38" i="1"/>
  <c r="I39" i="1"/>
  <c r="I40" i="1"/>
  <c r="I41" i="1"/>
  <c r="I33" i="1"/>
</calcChain>
</file>

<file path=xl/sharedStrings.xml><?xml version="1.0" encoding="utf-8"?>
<sst xmlns="http://schemas.openxmlformats.org/spreadsheetml/2006/main" count="74" uniqueCount="47">
  <si>
    <t>Stone nr</t>
  </si>
  <si>
    <t>X</t>
  </si>
  <si>
    <t>Y</t>
  </si>
  <si>
    <t>Z</t>
  </si>
  <si>
    <t>Estimating big stones</t>
  </si>
  <si>
    <t>Blockiness</t>
  </si>
  <si>
    <t>Blockiness (%)</t>
  </si>
  <si>
    <t>Stone number</t>
  </si>
  <si>
    <t>Weight (kg)</t>
  </si>
  <si>
    <t>Longest (cm)</t>
  </si>
  <si>
    <t>Shortest (cm)</t>
  </si>
  <si>
    <t>X (cm)</t>
  </si>
  <si>
    <t>Y (cm)</t>
  </si>
  <si>
    <t>Z (cm)</t>
  </si>
  <si>
    <t>Elongation</t>
  </si>
  <si>
    <t>Weigth (g)</t>
  </si>
  <si>
    <t>Volume stone (ml)</t>
  </si>
  <si>
    <t>Stone 1</t>
  </si>
  <si>
    <t>Stone 2</t>
  </si>
  <si>
    <t>Volume</t>
  </si>
  <si>
    <t>Density (kg/m^3)</t>
  </si>
  <si>
    <t>Volume (m^3)</t>
  </si>
  <si>
    <t>Dn</t>
  </si>
  <si>
    <t>Weigth</t>
  </si>
  <si>
    <t>max</t>
  </si>
  <si>
    <t>min</t>
  </si>
  <si>
    <t>Average</t>
  </si>
  <si>
    <t>Dn50</t>
  </si>
  <si>
    <t>Length</t>
  </si>
  <si>
    <t>Width</t>
  </si>
  <si>
    <t>Height</t>
  </si>
  <si>
    <t>Porosity</t>
  </si>
  <si>
    <t>Estimated total weight of stock</t>
  </si>
  <si>
    <t>Stone 3</t>
  </si>
  <si>
    <t>Stone 4</t>
  </si>
  <si>
    <t>Stone 5</t>
  </si>
  <si>
    <t>Stone 6</t>
  </si>
  <si>
    <t>Water Absorption</t>
  </si>
  <si>
    <t>Steensoort</t>
  </si>
  <si>
    <t>Gewicht droog [gr]</t>
  </si>
  <si>
    <t>Gewicht nat [gr]</t>
  </si>
  <si>
    <t>Volume [ml]</t>
  </si>
  <si>
    <t>gewicht water</t>
  </si>
  <si>
    <t>dichtheid</t>
  </si>
  <si>
    <t>wit</t>
  </si>
  <si>
    <t>geel</t>
  </si>
  <si>
    <t>grijs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</si>
</sst>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0" fontId="4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tabSelected="1" topLeftCell="C1" zoomScale="125" zoomScaleNormal="125" zoomScalePageLayoutView="125" workbookViewId="0">
      <selection activeCell="M4" sqref="M4"/>
    </sheetView>
  </sheetViews>
  <sheetFormatPr baseColWidth="10" defaultColWidth="8.83203125" defaultRowHeight="14" x14ac:dyDescent="0"/>
  <cols>
    <col min="1" max="1" width="17.5" customWidth="1"/>
    <col min="2" max="2" width="11" bestFit="1" customWidth="1"/>
  </cols>
  <sheetData>
    <row r="1" spans="1:27" ht="15">
      <c r="B1" t="s">
        <v>26</v>
      </c>
      <c r="C1" t="s">
        <v>17</v>
      </c>
      <c r="D1" t="s">
        <v>18</v>
      </c>
      <c r="E1" t="s">
        <v>33</v>
      </c>
      <c r="F1" t="s">
        <v>34</v>
      </c>
      <c r="G1" t="s">
        <v>35</v>
      </c>
      <c r="H1" t="s">
        <v>36</v>
      </c>
      <c r="I1" s="3" t="s">
        <v>38</v>
      </c>
      <c r="J1" s="3" t="s">
        <v>39</v>
      </c>
      <c r="K1" s="3" t="s">
        <v>40</v>
      </c>
      <c r="L1" s="3" t="s">
        <v>41</v>
      </c>
      <c r="M1" s="3" t="s">
        <v>42</v>
      </c>
      <c r="N1" s="3" t="s">
        <v>43</v>
      </c>
    </row>
    <row r="2" spans="1:27" ht="15">
      <c r="A2" t="s">
        <v>16</v>
      </c>
      <c r="B2">
        <f>AVERAGE(C2:H2)</f>
        <v>135</v>
      </c>
      <c r="C2">
        <v>135</v>
      </c>
      <c r="I2" s="3" t="s">
        <v>44</v>
      </c>
      <c r="J2" s="3">
        <v>306.73</v>
      </c>
      <c r="K2" s="3">
        <v>323.48</v>
      </c>
      <c r="L2" s="3">
        <v>135</v>
      </c>
      <c r="M2" s="3">
        <v>16.75</v>
      </c>
      <c r="N2" s="3">
        <v>2272.0740740000001</v>
      </c>
    </row>
    <row r="3" spans="1:27" ht="15">
      <c r="A3" t="s">
        <v>15</v>
      </c>
      <c r="B3">
        <f t="shared" ref="B3:B5" si="0">AVERAGE(C3:H3)</f>
        <v>306.73</v>
      </c>
      <c r="C3">
        <v>306.73</v>
      </c>
      <c r="I3" s="3" t="s">
        <v>45</v>
      </c>
      <c r="J3" s="3">
        <v>176.96</v>
      </c>
      <c r="K3" s="3">
        <v>181.82</v>
      </c>
      <c r="L3" s="3">
        <v>75</v>
      </c>
      <c r="M3" s="3">
        <v>4.8600000000000003</v>
      </c>
      <c r="N3" s="3">
        <v>2359.4666670000001</v>
      </c>
    </row>
    <row r="4" spans="1:27" ht="15">
      <c r="A4" t="s">
        <v>20</v>
      </c>
      <c r="B4">
        <f t="shared" si="0"/>
        <v>2272.0740740740739</v>
      </c>
      <c r="C4">
        <f>(C3*10^-3)/(C2*10^-6)</f>
        <v>2272.0740740740739</v>
      </c>
      <c r="I4" s="3" t="s">
        <v>46</v>
      </c>
      <c r="J4" s="3">
        <v>86.44</v>
      </c>
      <c r="K4" s="3">
        <v>89.17</v>
      </c>
      <c r="L4" s="3">
        <v>35</v>
      </c>
      <c r="M4" s="3">
        <v>2.73</v>
      </c>
      <c r="N4" s="3">
        <v>2469.7142859999999</v>
      </c>
    </row>
    <row r="5" spans="1:27">
      <c r="A5" t="s">
        <v>37</v>
      </c>
      <c r="B5">
        <f t="shared" si="0"/>
        <v>16.75</v>
      </c>
      <c r="C5">
        <v>16.75</v>
      </c>
    </row>
    <row r="7" spans="1:27">
      <c r="A7" t="s">
        <v>0</v>
      </c>
      <c r="B7" t="s">
        <v>8</v>
      </c>
      <c r="C7" t="s">
        <v>9</v>
      </c>
      <c r="D7" t="s">
        <v>10</v>
      </c>
      <c r="E7" t="s">
        <v>11</v>
      </c>
      <c r="F7" t="s">
        <v>12</v>
      </c>
      <c r="G7" t="s">
        <v>13</v>
      </c>
      <c r="I7" t="s">
        <v>14</v>
      </c>
      <c r="K7" t="s">
        <v>21</v>
      </c>
      <c r="L7" t="s">
        <v>5</v>
      </c>
      <c r="M7" t="s">
        <v>22</v>
      </c>
      <c r="O7" t="s">
        <v>0</v>
      </c>
      <c r="P7" t="s">
        <v>8</v>
      </c>
      <c r="Q7" t="s">
        <v>9</v>
      </c>
      <c r="R7" t="s">
        <v>10</v>
      </c>
      <c r="S7" t="s">
        <v>11</v>
      </c>
      <c r="T7" t="s">
        <v>12</v>
      </c>
      <c r="U7" t="s">
        <v>13</v>
      </c>
      <c r="W7" t="s">
        <v>14</v>
      </c>
      <c r="Y7" t="s">
        <v>21</v>
      </c>
      <c r="Z7" t="s">
        <v>5</v>
      </c>
      <c r="AA7" t="s">
        <v>22</v>
      </c>
    </row>
    <row r="8" spans="1:27">
      <c r="A8">
        <v>1</v>
      </c>
      <c r="B8">
        <v>37</v>
      </c>
      <c r="C8">
        <v>58</v>
      </c>
      <c r="D8">
        <v>15</v>
      </c>
      <c r="E8">
        <v>57</v>
      </c>
      <c r="F8">
        <v>39</v>
      </c>
      <c r="G8">
        <v>14</v>
      </c>
      <c r="I8">
        <f>C8/D8</f>
        <v>3.8666666666666667</v>
      </c>
      <c r="K8">
        <f>B8/$B$4</f>
        <v>1.6284680337756333E-2</v>
      </c>
      <c r="L8">
        <f>K8/(E8/100*F8/100*G8/100)*100</f>
        <v>52.325301515829103</v>
      </c>
      <c r="M8">
        <f>(B8/$B$4)^(1/3)</f>
        <v>0.25346991118048695</v>
      </c>
      <c r="O8">
        <v>1</v>
      </c>
      <c r="P8">
        <v>33</v>
      </c>
      <c r="Q8">
        <v>55</v>
      </c>
      <c r="R8">
        <v>13</v>
      </c>
      <c r="S8">
        <v>52</v>
      </c>
      <c r="T8">
        <v>37</v>
      </c>
      <c r="U8">
        <v>12</v>
      </c>
      <c r="W8">
        <f>Q8/R8</f>
        <v>4.2307692307692308</v>
      </c>
      <c r="Y8">
        <f>P8/$B$4</f>
        <v>1.4524174355296189E-2</v>
      </c>
      <c r="Z8">
        <f>Y8/(S8/100*T8/100*U8/100)*100</f>
        <v>62.907893084269709</v>
      </c>
      <c r="AA8">
        <f>(P8/$B$4)^(1/3)</f>
        <v>0.2439853881069822</v>
      </c>
    </row>
    <row r="9" spans="1:27">
      <c r="A9">
        <v>2</v>
      </c>
      <c r="B9">
        <v>29</v>
      </c>
      <c r="C9">
        <v>35</v>
      </c>
      <c r="D9">
        <v>26</v>
      </c>
      <c r="E9">
        <v>33</v>
      </c>
      <c r="F9">
        <v>31</v>
      </c>
      <c r="G9">
        <v>28</v>
      </c>
      <c r="I9">
        <f t="shared" ref="I9:I27" si="1">C9/D9</f>
        <v>1.3461538461538463</v>
      </c>
      <c r="K9">
        <f t="shared" ref="K9:K27" si="2">B9/$B$4</f>
        <v>1.2763668372836046E-2</v>
      </c>
      <c r="L9">
        <f t="shared" ref="L9:L27" si="3">K9/(E9/100*F9/100*G9/100)*100</f>
        <v>44.559657774179747</v>
      </c>
      <c r="M9">
        <f t="shared" ref="M9:M27" si="4">(B9/$B$4)^(1/3)</f>
        <v>0.23369988782116899</v>
      </c>
      <c r="O9">
        <v>2</v>
      </c>
      <c r="P9">
        <v>26</v>
      </c>
      <c r="Q9">
        <v>35</v>
      </c>
      <c r="R9">
        <v>26</v>
      </c>
      <c r="S9">
        <v>34</v>
      </c>
      <c r="T9">
        <v>25</v>
      </c>
      <c r="U9">
        <v>26</v>
      </c>
      <c r="W9">
        <f t="shared" ref="W9:W27" si="5">Q9/R9</f>
        <v>1.3461538461538463</v>
      </c>
      <c r="Y9">
        <f t="shared" ref="Y9:Y27" si="6">P9/$B$4</f>
        <v>1.1443288885990938E-2</v>
      </c>
      <c r="Z9">
        <f t="shared" ref="Z9:Z27" si="7">Y9/(S9/100*T9/100*U9/100)*100</f>
        <v>51.779587719416007</v>
      </c>
      <c r="AA9">
        <f t="shared" ref="AA9:AA27" si="8">(P9/$B$4)^(1/3)</f>
        <v>0.22534622506026983</v>
      </c>
    </row>
    <row r="10" spans="1:27">
      <c r="A10">
        <v>3</v>
      </c>
      <c r="B10">
        <v>22</v>
      </c>
      <c r="C10">
        <v>41</v>
      </c>
      <c r="D10">
        <v>22</v>
      </c>
      <c r="E10">
        <v>41</v>
      </c>
      <c r="F10">
        <v>28</v>
      </c>
      <c r="G10">
        <v>19</v>
      </c>
      <c r="I10">
        <f t="shared" si="1"/>
        <v>1.8636363636363635</v>
      </c>
      <c r="K10">
        <f t="shared" si="2"/>
        <v>9.6827829035307927E-3</v>
      </c>
      <c r="L10">
        <f t="shared" si="3"/>
        <v>44.391999374338873</v>
      </c>
      <c r="M10">
        <f t="shared" si="4"/>
        <v>0.21314086873136379</v>
      </c>
      <c r="O10">
        <v>3</v>
      </c>
      <c r="P10">
        <v>21.5</v>
      </c>
      <c r="Q10">
        <v>42</v>
      </c>
      <c r="R10">
        <v>25</v>
      </c>
      <c r="S10">
        <v>40</v>
      </c>
      <c r="T10">
        <v>28</v>
      </c>
      <c r="U10">
        <v>21</v>
      </c>
      <c r="W10">
        <f t="shared" si="5"/>
        <v>1.68</v>
      </c>
      <c r="Y10">
        <f t="shared" si="6"/>
        <v>9.4627196557232757E-3</v>
      </c>
      <c r="Z10">
        <f t="shared" si="7"/>
        <v>40.232651597462905</v>
      </c>
      <c r="AA10">
        <f t="shared" si="8"/>
        <v>0.21151377574576768</v>
      </c>
    </row>
    <row r="11" spans="1:27">
      <c r="A11">
        <v>4</v>
      </c>
      <c r="B11">
        <v>27</v>
      </c>
      <c r="C11">
        <v>36</v>
      </c>
      <c r="D11">
        <v>25</v>
      </c>
      <c r="E11">
        <v>34</v>
      </c>
      <c r="F11">
        <v>28</v>
      </c>
      <c r="G11">
        <v>27</v>
      </c>
      <c r="I11">
        <f t="shared" si="1"/>
        <v>1.44</v>
      </c>
      <c r="K11">
        <f t="shared" si="2"/>
        <v>1.1883415381605974E-2</v>
      </c>
      <c r="L11">
        <f t="shared" si="3"/>
        <v>46.231774749478575</v>
      </c>
      <c r="M11">
        <f t="shared" si="4"/>
        <v>0.22819901176923624</v>
      </c>
      <c r="O11">
        <v>4</v>
      </c>
      <c r="P11">
        <v>25</v>
      </c>
      <c r="Q11">
        <v>40</v>
      </c>
      <c r="R11">
        <v>25</v>
      </c>
      <c r="S11">
        <v>36</v>
      </c>
      <c r="T11">
        <v>30</v>
      </c>
      <c r="U11">
        <v>26</v>
      </c>
      <c r="W11">
        <f t="shared" si="5"/>
        <v>1.6</v>
      </c>
      <c r="Y11">
        <f t="shared" si="6"/>
        <v>1.1003162390375902E-2</v>
      </c>
      <c r="Z11">
        <f t="shared" si="7"/>
        <v>39.18505124777743</v>
      </c>
      <c r="AA11">
        <f t="shared" si="8"/>
        <v>0.22241931941863105</v>
      </c>
    </row>
    <row r="12" spans="1:27">
      <c r="A12">
        <v>5</v>
      </c>
      <c r="B12">
        <v>16.5</v>
      </c>
      <c r="C12">
        <v>40</v>
      </c>
      <c r="D12">
        <v>23</v>
      </c>
      <c r="E12">
        <v>38</v>
      </c>
      <c r="F12">
        <v>23</v>
      </c>
      <c r="G12">
        <v>23</v>
      </c>
      <c r="I12">
        <f t="shared" si="1"/>
        <v>1.7391304347826086</v>
      </c>
      <c r="K12">
        <f t="shared" si="2"/>
        <v>7.2620871776480946E-3</v>
      </c>
      <c r="L12">
        <f t="shared" si="3"/>
        <v>36.126192307472358</v>
      </c>
      <c r="M12">
        <f t="shared" si="4"/>
        <v>0.1936513308729465</v>
      </c>
      <c r="O12">
        <v>5</v>
      </c>
      <c r="P12">
        <v>18</v>
      </c>
      <c r="Q12">
        <v>40</v>
      </c>
      <c r="R12">
        <v>21</v>
      </c>
      <c r="S12">
        <v>38</v>
      </c>
      <c r="T12">
        <v>22</v>
      </c>
      <c r="U12">
        <v>20</v>
      </c>
      <c r="W12">
        <f t="shared" si="5"/>
        <v>1.9047619047619047</v>
      </c>
      <c r="Y12">
        <f t="shared" si="6"/>
        <v>7.9222769210706492E-3</v>
      </c>
      <c r="Z12">
        <f t="shared" si="7"/>
        <v>47.382039001618722</v>
      </c>
      <c r="AA12">
        <f t="shared" si="8"/>
        <v>0.1993501987537335</v>
      </c>
    </row>
    <row r="13" spans="1:27">
      <c r="A13">
        <v>6</v>
      </c>
      <c r="B13">
        <v>27</v>
      </c>
      <c r="C13">
        <v>49</v>
      </c>
      <c r="D13">
        <v>20</v>
      </c>
      <c r="E13">
        <v>46</v>
      </c>
      <c r="F13">
        <v>31</v>
      </c>
      <c r="G13">
        <v>23</v>
      </c>
      <c r="I13">
        <f t="shared" si="1"/>
        <v>2.4500000000000002</v>
      </c>
      <c r="K13">
        <f t="shared" si="2"/>
        <v>1.1883415381605974E-2</v>
      </c>
      <c r="L13">
        <f t="shared" si="3"/>
        <v>36.232134220397505</v>
      </c>
      <c r="M13">
        <f t="shared" si="4"/>
        <v>0.22819901176923624</v>
      </c>
      <c r="O13">
        <v>6</v>
      </c>
      <c r="P13">
        <v>29</v>
      </c>
      <c r="Q13">
        <v>46</v>
      </c>
      <c r="R13">
        <v>23</v>
      </c>
      <c r="S13">
        <v>45</v>
      </c>
      <c r="T13">
        <v>28</v>
      </c>
      <c r="U13">
        <v>20</v>
      </c>
      <c r="W13">
        <f t="shared" si="5"/>
        <v>2</v>
      </c>
      <c r="Y13">
        <f t="shared" si="6"/>
        <v>1.2763668372836046E-2</v>
      </c>
      <c r="Z13">
        <f t="shared" si="7"/>
        <v>50.649477669984307</v>
      </c>
      <c r="AA13">
        <f t="shared" si="8"/>
        <v>0.23369988782116899</v>
      </c>
    </row>
    <row r="14" spans="1:27">
      <c r="A14">
        <v>7</v>
      </c>
      <c r="B14">
        <v>21</v>
      </c>
      <c r="C14">
        <v>46</v>
      </c>
      <c r="D14">
        <v>20</v>
      </c>
      <c r="E14">
        <v>43</v>
      </c>
      <c r="F14">
        <v>34</v>
      </c>
      <c r="G14">
        <v>19</v>
      </c>
      <c r="I14">
        <f t="shared" si="1"/>
        <v>2.2999999999999998</v>
      </c>
      <c r="K14">
        <f t="shared" si="2"/>
        <v>9.2426564079157569E-3</v>
      </c>
      <c r="L14">
        <f t="shared" si="3"/>
        <v>33.27329688212167</v>
      </c>
      <c r="M14">
        <f t="shared" si="4"/>
        <v>0.20986125686547519</v>
      </c>
      <c r="O14">
        <v>7</v>
      </c>
      <c r="P14">
        <v>19</v>
      </c>
      <c r="Q14">
        <v>45</v>
      </c>
      <c r="R14">
        <v>15</v>
      </c>
      <c r="S14">
        <v>35</v>
      </c>
      <c r="T14">
        <v>32</v>
      </c>
      <c r="U14">
        <v>15</v>
      </c>
      <c r="W14">
        <f t="shared" si="5"/>
        <v>3</v>
      </c>
      <c r="Y14">
        <f t="shared" si="6"/>
        <v>8.3624034166856851E-3</v>
      </c>
      <c r="Z14">
        <f t="shared" si="7"/>
        <v>49.776210813605282</v>
      </c>
      <c r="AA14">
        <f t="shared" si="8"/>
        <v>0.20297553974724944</v>
      </c>
    </row>
    <row r="15" spans="1:27">
      <c r="A15">
        <v>8</v>
      </c>
      <c r="B15">
        <v>42</v>
      </c>
      <c r="C15">
        <v>43</v>
      </c>
      <c r="D15">
        <v>30</v>
      </c>
      <c r="E15">
        <v>38</v>
      </c>
      <c r="F15">
        <v>30</v>
      </c>
      <c r="G15">
        <v>26</v>
      </c>
      <c r="I15">
        <f t="shared" si="1"/>
        <v>1.4333333333333333</v>
      </c>
      <c r="K15">
        <f t="shared" si="2"/>
        <v>1.8485312815831514E-2</v>
      </c>
      <c r="L15">
        <f t="shared" si="3"/>
        <v>62.366102617515232</v>
      </c>
      <c r="M15">
        <f t="shared" si="4"/>
        <v>0.2644086150822072</v>
      </c>
      <c r="O15">
        <v>8</v>
      </c>
      <c r="P15">
        <v>35</v>
      </c>
      <c r="Q15">
        <v>40</v>
      </c>
      <c r="R15">
        <v>28</v>
      </c>
      <c r="S15">
        <v>38</v>
      </c>
      <c r="T15">
        <v>34</v>
      </c>
      <c r="U15">
        <v>28</v>
      </c>
      <c r="W15">
        <f t="shared" si="5"/>
        <v>1.4285714285714286</v>
      </c>
      <c r="Y15">
        <f t="shared" si="6"/>
        <v>1.5404427346526263E-2</v>
      </c>
      <c r="Z15">
        <f t="shared" si="7"/>
        <v>42.581897795572367</v>
      </c>
      <c r="AA15">
        <f t="shared" si="8"/>
        <v>0.24881803313889261</v>
      </c>
    </row>
    <row r="16" spans="1:27">
      <c r="A16">
        <v>9</v>
      </c>
      <c r="B16">
        <v>31</v>
      </c>
      <c r="C16">
        <v>49</v>
      </c>
      <c r="D16">
        <v>21</v>
      </c>
      <c r="E16">
        <v>39</v>
      </c>
      <c r="F16">
        <v>35</v>
      </c>
      <c r="G16">
        <v>20</v>
      </c>
      <c r="I16">
        <f t="shared" si="1"/>
        <v>2.3333333333333335</v>
      </c>
      <c r="K16">
        <f t="shared" si="2"/>
        <v>1.3643921364066117E-2</v>
      </c>
      <c r="L16">
        <f t="shared" si="3"/>
        <v>49.977733934308112</v>
      </c>
      <c r="M16">
        <f t="shared" si="4"/>
        <v>0.2389533201555715</v>
      </c>
      <c r="O16">
        <v>9</v>
      </c>
      <c r="P16">
        <v>31</v>
      </c>
      <c r="Q16">
        <v>47</v>
      </c>
      <c r="R16">
        <v>20</v>
      </c>
      <c r="S16">
        <v>44</v>
      </c>
      <c r="T16">
        <v>36</v>
      </c>
      <c r="U16">
        <v>14</v>
      </c>
      <c r="W16">
        <f t="shared" si="5"/>
        <v>2.35</v>
      </c>
      <c r="Y16">
        <f t="shared" si="6"/>
        <v>1.3643921364066117E-2</v>
      </c>
      <c r="Z16">
        <f t="shared" si="7"/>
        <v>61.52561942670507</v>
      </c>
      <c r="AA16">
        <f t="shared" si="8"/>
        <v>0.2389533201555715</v>
      </c>
    </row>
    <row r="17" spans="1:27">
      <c r="A17">
        <v>10</v>
      </c>
      <c r="B17">
        <v>12</v>
      </c>
      <c r="C17">
        <v>35</v>
      </c>
      <c r="D17">
        <v>18</v>
      </c>
      <c r="E17">
        <v>34</v>
      </c>
      <c r="F17">
        <v>27</v>
      </c>
      <c r="G17">
        <v>17</v>
      </c>
      <c r="I17">
        <f t="shared" si="1"/>
        <v>1.9444444444444444</v>
      </c>
      <c r="K17">
        <f t="shared" si="2"/>
        <v>5.2815179473804331E-3</v>
      </c>
      <c r="L17">
        <f t="shared" si="3"/>
        <v>33.84286779046797</v>
      </c>
      <c r="M17">
        <f t="shared" si="4"/>
        <v>0.17414843927256002</v>
      </c>
      <c r="O17">
        <v>10</v>
      </c>
      <c r="P17">
        <v>12</v>
      </c>
      <c r="Q17">
        <v>36</v>
      </c>
      <c r="R17">
        <v>18</v>
      </c>
      <c r="S17">
        <v>30</v>
      </c>
      <c r="T17">
        <v>25</v>
      </c>
      <c r="U17">
        <v>13</v>
      </c>
      <c r="W17">
        <f t="shared" si="5"/>
        <v>2</v>
      </c>
      <c r="Y17">
        <f t="shared" si="6"/>
        <v>5.2815179473804331E-3</v>
      </c>
      <c r="Z17">
        <f t="shared" si="7"/>
        <v>54.169414844927523</v>
      </c>
      <c r="AA17">
        <f t="shared" si="8"/>
        <v>0.17414843927256002</v>
      </c>
    </row>
    <row r="18" spans="1:27">
      <c r="A18">
        <v>11</v>
      </c>
      <c r="B18">
        <v>16</v>
      </c>
      <c r="C18">
        <v>46</v>
      </c>
      <c r="D18">
        <v>19</v>
      </c>
      <c r="E18">
        <v>37</v>
      </c>
      <c r="F18">
        <v>29</v>
      </c>
      <c r="G18">
        <v>22</v>
      </c>
      <c r="I18">
        <f t="shared" si="1"/>
        <v>2.4210526315789473</v>
      </c>
      <c r="K18">
        <f t="shared" si="2"/>
        <v>7.0420239298405766E-3</v>
      </c>
      <c r="L18">
        <f t="shared" si="3"/>
        <v>29.83150016877309</v>
      </c>
      <c r="M18">
        <f t="shared" si="4"/>
        <v>0.19167515899551235</v>
      </c>
      <c r="O18">
        <v>11</v>
      </c>
      <c r="P18">
        <v>16</v>
      </c>
      <c r="Q18">
        <v>43</v>
      </c>
      <c r="R18">
        <v>18</v>
      </c>
      <c r="S18">
        <v>39</v>
      </c>
      <c r="T18">
        <v>28</v>
      </c>
      <c r="U18">
        <v>19</v>
      </c>
      <c r="W18">
        <f t="shared" si="5"/>
        <v>2.3888888888888888</v>
      </c>
      <c r="Y18">
        <f t="shared" si="6"/>
        <v>7.0420239298405766E-3</v>
      </c>
      <c r="Z18">
        <f t="shared" si="7"/>
        <v>33.940736118375632</v>
      </c>
      <c r="AA18">
        <f t="shared" si="8"/>
        <v>0.19167515899551235</v>
      </c>
    </row>
    <row r="19" spans="1:27">
      <c r="A19">
        <v>12</v>
      </c>
      <c r="B19">
        <v>23</v>
      </c>
      <c r="C19">
        <v>41</v>
      </c>
      <c r="D19">
        <v>20</v>
      </c>
      <c r="E19">
        <v>29</v>
      </c>
      <c r="F19">
        <v>29</v>
      </c>
      <c r="G19">
        <v>20</v>
      </c>
      <c r="I19">
        <f t="shared" si="1"/>
        <v>2.0499999999999998</v>
      </c>
      <c r="K19">
        <f t="shared" si="2"/>
        <v>1.0122909399145829E-2</v>
      </c>
      <c r="L19">
        <f t="shared" si="3"/>
        <v>60.183765749975194</v>
      </c>
      <c r="M19">
        <f t="shared" si="4"/>
        <v>0.21632254480176319</v>
      </c>
      <c r="O19">
        <v>12</v>
      </c>
      <c r="P19">
        <v>21</v>
      </c>
      <c r="Q19">
        <v>41</v>
      </c>
      <c r="R19">
        <v>19</v>
      </c>
      <c r="S19">
        <v>33</v>
      </c>
      <c r="T19">
        <v>29</v>
      </c>
      <c r="U19">
        <v>20</v>
      </c>
      <c r="W19">
        <f t="shared" si="5"/>
        <v>2.1578947368421053</v>
      </c>
      <c r="Y19">
        <f t="shared" si="6"/>
        <v>9.2426564079157569E-3</v>
      </c>
      <c r="Z19">
        <f t="shared" si="7"/>
        <v>48.289740898201444</v>
      </c>
      <c r="AA19">
        <f t="shared" si="8"/>
        <v>0.20986125686547519</v>
      </c>
    </row>
    <row r="20" spans="1:27">
      <c r="A20">
        <v>13</v>
      </c>
      <c r="B20">
        <v>25</v>
      </c>
      <c r="C20">
        <v>46</v>
      </c>
      <c r="D20">
        <v>27</v>
      </c>
      <c r="E20">
        <v>37</v>
      </c>
      <c r="F20">
        <v>27</v>
      </c>
      <c r="G20">
        <v>26</v>
      </c>
      <c r="I20">
        <f t="shared" si="1"/>
        <v>1.7037037037037037</v>
      </c>
      <c r="K20">
        <f t="shared" si="2"/>
        <v>1.1003162390375902E-2</v>
      </c>
      <c r="L20">
        <f t="shared" si="3"/>
        <v>42.362217565164791</v>
      </c>
      <c r="M20">
        <f t="shared" si="4"/>
        <v>0.22241931941863105</v>
      </c>
      <c r="O20">
        <v>13</v>
      </c>
      <c r="P20">
        <v>24</v>
      </c>
      <c r="Q20">
        <v>44</v>
      </c>
      <c r="R20">
        <v>33</v>
      </c>
      <c r="S20">
        <v>32</v>
      </c>
      <c r="T20">
        <v>30</v>
      </c>
      <c r="U20">
        <v>28</v>
      </c>
      <c r="W20">
        <f t="shared" si="5"/>
        <v>1.3333333333333333</v>
      </c>
      <c r="Y20">
        <f t="shared" si="6"/>
        <v>1.0563035894760866E-2</v>
      </c>
      <c r="Z20">
        <f t="shared" si="7"/>
        <v>39.29700853705679</v>
      </c>
      <c r="AA20">
        <f t="shared" si="8"/>
        <v>0.21941328444583744</v>
      </c>
    </row>
    <row r="21" spans="1:27">
      <c r="A21">
        <v>14</v>
      </c>
      <c r="B21">
        <v>34</v>
      </c>
      <c r="C21">
        <v>48</v>
      </c>
      <c r="D21">
        <v>32</v>
      </c>
      <c r="E21">
        <v>43</v>
      </c>
      <c r="F21">
        <v>32</v>
      </c>
      <c r="G21">
        <v>31</v>
      </c>
      <c r="I21">
        <f t="shared" si="1"/>
        <v>1.5</v>
      </c>
      <c r="K21">
        <f t="shared" si="2"/>
        <v>1.4964300850911227E-2</v>
      </c>
      <c r="L21">
        <f t="shared" si="3"/>
        <v>35.081350456937422</v>
      </c>
      <c r="M21">
        <f t="shared" si="4"/>
        <v>0.24642540385582565</v>
      </c>
      <c r="O21">
        <v>14</v>
      </c>
      <c r="P21">
        <v>35</v>
      </c>
      <c r="Q21">
        <v>46</v>
      </c>
      <c r="R21">
        <v>33</v>
      </c>
      <c r="S21">
        <v>40</v>
      </c>
      <c r="T21">
        <v>32</v>
      </c>
      <c r="U21">
        <v>26</v>
      </c>
      <c r="W21">
        <f t="shared" si="5"/>
        <v>1.393939393939394</v>
      </c>
      <c r="Y21">
        <f t="shared" si="6"/>
        <v>1.5404427346526263E-2</v>
      </c>
      <c r="Z21">
        <f t="shared" si="7"/>
        <v>46.287341786437082</v>
      </c>
      <c r="AA21">
        <f t="shared" si="8"/>
        <v>0.24881803313889261</v>
      </c>
    </row>
    <row r="22" spans="1:27">
      <c r="A22">
        <v>15</v>
      </c>
      <c r="B22">
        <v>19</v>
      </c>
      <c r="C22">
        <v>48</v>
      </c>
      <c r="D22">
        <v>21</v>
      </c>
      <c r="E22">
        <v>45</v>
      </c>
      <c r="F22">
        <v>24</v>
      </c>
      <c r="G22">
        <v>20</v>
      </c>
      <c r="I22">
        <f t="shared" si="1"/>
        <v>2.2857142857142856</v>
      </c>
      <c r="K22">
        <f t="shared" si="2"/>
        <v>8.3624034166856851E-3</v>
      </c>
      <c r="L22">
        <f t="shared" si="3"/>
        <v>38.714830632804095</v>
      </c>
      <c r="M22">
        <f t="shared" si="4"/>
        <v>0.20297553974724944</v>
      </c>
      <c r="O22">
        <v>15</v>
      </c>
      <c r="P22">
        <v>18</v>
      </c>
      <c r="Q22">
        <v>42</v>
      </c>
      <c r="R22">
        <v>14</v>
      </c>
      <c r="S22">
        <v>45</v>
      </c>
      <c r="T22">
        <v>22</v>
      </c>
      <c r="U22">
        <v>22</v>
      </c>
      <c r="W22">
        <f t="shared" si="5"/>
        <v>3</v>
      </c>
      <c r="Y22">
        <f t="shared" si="6"/>
        <v>7.9222769210706492E-3</v>
      </c>
      <c r="Z22">
        <f t="shared" si="7"/>
        <v>36.374090546697197</v>
      </c>
      <c r="AA22">
        <f t="shared" si="8"/>
        <v>0.1993501987537335</v>
      </c>
    </row>
    <row r="23" spans="1:27">
      <c r="A23">
        <v>16</v>
      </c>
      <c r="B23">
        <v>18</v>
      </c>
      <c r="C23">
        <v>38</v>
      </c>
      <c r="D23">
        <v>25</v>
      </c>
      <c r="E23">
        <v>34</v>
      </c>
      <c r="F23">
        <v>25</v>
      </c>
      <c r="G23">
        <v>22</v>
      </c>
      <c r="I23">
        <f t="shared" si="1"/>
        <v>1.52</v>
      </c>
      <c r="K23">
        <f t="shared" si="2"/>
        <v>7.9222769210706492E-3</v>
      </c>
      <c r="L23">
        <f t="shared" si="3"/>
        <v>42.365117224976728</v>
      </c>
      <c r="M23">
        <f t="shared" si="4"/>
        <v>0.1993501987537335</v>
      </c>
      <c r="O23">
        <v>16</v>
      </c>
      <c r="P23">
        <v>16</v>
      </c>
      <c r="Q23">
        <v>36</v>
      </c>
      <c r="R23">
        <v>25</v>
      </c>
      <c r="S23">
        <v>32</v>
      </c>
      <c r="T23">
        <v>31</v>
      </c>
      <c r="U23">
        <v>19</v>
      </c>
      <c r="W23">
        <f t="shared" si="5"/>
        <v>1.44</v>
      </c>
      <c r="Y23">
        <f t="shared" si="6"/>
        <v>7.0420239298405766E-3</v>
      </c>
      <c r="Z23">
        <f t="shared" si="7"/>
        <v>37.362181291598986</v>
      </c>
      <c r="AA23">
        <f t="shared" si="8"/>
        <v>0.19167515899551235</v>
      </c>
    </row>
    <row r="24" spans="1:27">
      <c r="A24">
        <v>17</v>
      </c>
      <c r="B24">
        <v>28</v>
      </c>
      <c r="C24">
        <v>40</v>
      </c>
      <c r="D24">
        <v>30</v>
      </c>
      <c r="E24">
        <v>36</v>
      </c>
      <c r="F24">
        <v>29</v>
      </c>
      <c r="G24">
        <v>26</v>
      </c>
      <c r="I24">
        <f t="shared" si="1"/>
        <v>1.3333333333333333</v>
      </c>
      <c r="K24">
        <f t="shared" si="2"/>
        <v>1.232354187722101E-2</v>
      </c>
      <c r="L24">
        <f t="shared" si="3"/>
        <v>45.400611100873164</v>
      </c>
      <c r="M24">
        <f t="shared" si="4"/>
        <v>0.23098220084379567</v>
      </c>
      <c r="O24">
        <v>17</v>
      </c>
      <c r="P24">
        <v>28</v>
      </c>
      <c r="Q24">
        <v>37</v>
      </c>
      <c r="R24">
        <v>25</v>
      </c>
      <c r="S24">
        <v>39</v>
      </c>
      <c r="T24">
        <v>26</v>
      </c>
      <c r="U24">
        <v>26</v>
      </c>
      <c r="W24">
        <f t="shared" si="5"/>
        <v>1.48</v>
      </c>
      <c r="Y24">
        <f t="shared" si="6"/>
        <v>1.232354187722101E-2</v>
      </c>
      <c r="Z24">
        <f t="shared" si="7"/>
        <v>46.743824447052837</v>
      </c>
      <c r="AA24">
        <f t="shared" si="8"/>
        <v>0.23098220084379567</v>
      </c>
    </row>
    <row r="25" spans="1:27">
      <c r="A25">
        <v>18</v>
      </c>
      <c r="B25">
        <v>23</v>
      </c>
      <c r="C25">
        <v>45</v>
      </c>
      <c r="D25">
        <v>19</v>
      </c>
      <c r="E25">
        <v>43</v>
      </c>
      <c r="F25">
        <v>26</v>
      </c>
      <c r="G25">
        <v>16</v>
      </c>
      <c r="I25">
        <f t="shared" si="1"/>
        <v>2.3684210526315788</v>
      </c>
      <c r="K25">
        <f t="shared" si="2"/>
        <v>1.0122909399145829E-2</v>
      </c>
      <c r="L25">
        <f t="shared" si="3"/>
        <v>56.59050424388321</v>
      </c>
      <c r="M25">
        <f t="shared" si="4"/>
        <v>0.21632254480176319</v>
      </c>
      <c r="O25">
        <v>18</v>
      </c>
      <c r="P25">
        <v>22</v>
      </c>
      <c r="Q25">
        <v>44</v>
      </c>
      <c r="R25">
        <v>21</v>
      </c>
      <c r="S25">
        <v>43</v>
      </c>
      <c r="T25">
        <v>24</v>
      </c>
      <c r="U25">
        <v>17</v>
      </c>
      <c r="W25">
        <f t="shared" si="5"/>
        <v>2.0952380952380953</v>
      </c>
      <c r="Y25">
        <f t="shared" si="6"/>
        <v>9.6827829035307927E-3</v>
      </c>
      <c r="Z25">
        <f t="shared" si="7"/>
        <v>55.191421018757367</v>
      </c>
      <c r="AA25">
        <f t="shared" si="8"/>
        <v>0.21314086873136379</v>
      </c>
    </row>
    <row r="26" spans="1:27">
      <c r="A26">
        <v>19</v>
      </c>
      <c r="B26">
        <v>36</v>
      </c>
      <c r="C26">
        <v>40</v>
      </c>
      <c r="D26">
        <v>34</v>
      </c>
      <c r="E26">
        <v>39</v>
      </c>
      <c r="F26">
        <v>32</v>
      </c>
      <c r="G26">
        <v>28</v>
      </c>
      <c r="I26">
        <f t="shared" si="1"/>
        <v>1.1764705882352942</v>
      </c>
      <c r="K26">
        <f t="shared" si="2"/>
        <v>1.5844553842141298E-2</v>
      </c>
      <c r="L26">
        <f t="shared" si="3"/>
        <v>45.342702158142451</v>
      </c>
      <c r="M26">
        <f t="shared" si="4"/>
        <v>0.25116551171055551</v>
      </c>
      <c r="O26">
        <v>19</v>
      </c>
      <c r="P26">
        <v>35</v>
      </c>
      <c r="Q26">
        <v>42</v>
      </c>
      <c r="R26">
        <v>33</v>
      </c>
      <c r="S26">
        <v>35</v>
      </c>
      <c r="T26">
        <v>30</v>
      </c>
      <c r="U26">
        <v>28</v>
      </c>
      <c r="W26">
        <f t="shared" si="5"/>
        <v>1.2727272727272727</v>
      </c>
      <c r="Y26">
        <f t="shared" si="6"/>
        <v>1.5404427346526263E-2</v>
      </c>
      <c r="Z26">
        <f t="shared" si="7"/>
        <v>52.396011382742394</v>
      </c>
      <c r="AA26">
        <f t="shared" si="8"/>
        <v>0.24881803313889261</v>
      </c>
    </row>
    <row r="27" spans="1:27">
      <c r="A27">
        <v>20</v>
      </c>
      <c r="B27">
        <v>21</v>
      </c>
      <c r="C27">
        <v>45</v>
      </c>
      <c r="D27">
        <v>28</v>
      </c>
      <c r="E27">
        <v>43</v>
      </c>
      <c r="F27">
        <v>31</v>
      </c>
      <c r="G27">
        <v>20</v>
      </c>
      <c r="I27">
        <f t="shared" si="1"/>
        <v>1.6071428571428572</v>
      </c>
      <c r="K27">
        <f t="shared" si="2"/>
        <v>9.2426564079157569E-3</v>
      </c>
      <c r="L27">
        <f t="shared" si="3"/>
        <v>34.668628686855804</v>
      </c>
      <c r="M27">
        <f t="shared" si="4"/>
        <v>0.20986125686547519</v>
      </c>
      <c r="O27">
        <v>20</v>
      </c>
      <c r="P27">
        <v>22</v>
      </c>
      <c r="Q27">
        <v>44</v>
      </c>
      <c r="R27">
        <v>20</v>
      </c>
      <c r="S27">
        <v>43</v>
      </c>
      <c r="T27">
        <v>31</v>
      </c>
      <c r="U27">
        <v>15</v>
      </c>
      <c r="W27">
        <f t="shared" si="5"/>
        <v>2.2000000000000002</v>
      </c>
      <c r="Y27">
        <f t="shared" si="6"/>
        <v>9.6827829035307927E-3</v>
      </c>
      <c r="Z27">
        <f t="shared" si="7"/>
        <v>48.426021022909694</v>
      </c>
      <c r="AA27">
        <f t="shared" si="8"/>
        <v>0.21314086873136379</v>
      </c>
    </row>
    <row r="28" spans="1:27">
      <c r="H28" t="s">
        <v>24</v>
      </c>
      <c r="I28">
        <f>MAX(I8:I27,W8:W27)</f>
        <v>4.2307692307692308</v>
      </c>
      <c r="J28">
        <f>MAX(J8:J27,X8:X27)</f>
        <v>0</v>
      </c>
      <c r="K28">
        <f>MAX(K8:K27,Y8:Y27)</f>
        <v>1.8485312815831514E-2</v>
      </c>
      <c r="L28">
        <f>MAX(L8:L27,Z8:Z22,Z24:Z27)</f>
        <v>62.907893084269709</v>
      </c>
      <c r="M28" t="s">
        <v>27</v>
      </c>
      <c r="AA28" t="s">
        <v>27</v>
      </c>
    </row>
    <row r="29" spans="1:27">
      <c r="H29" t="s">
        <v>25</v>
      </c>
      <c r="I29">
        <f>MIN(I8:I27,W8:W27)</f>
        <v>1.1764705882352942</v>
      </c>
      <c r="L29">
        <f>MIN(L8:L27,Z8:Z22,Z24:Z27)</f>
        <v>29.83150016877309</v>
      </c>
      <c r="M29">
        <f>AVERAGE(M8:M27)</f>
        <v>0.22126156666572783</v>
      </c>
      <c r="AA29">
        <f>AVERAGE(AA8:AA27)</f>
        <v>0.21840425949306028</v>
      </c>
    </row>
    <row r="30" spans="1:27">
      <c r="I30" s="2">
        <f>26/42</f>
        <v>0.61904761904761907</v>
      </c>
    </row>
    <row r="31" spans="1:27">
      <c r="A31" s="1" t="s">
        <v>4</v>
      </c>
      <c r="I31" s="2">
        <f>5/42</f>
        <v>0.11904761904761904</v>
      </c>
      <c r="O31" s="1" t="s">
        <v>4</v>
      </c>
    </row>
    <row r="32" spans="1:27">
      <c r="A32" t="s">
        <v>7</v>
      </c>
      <c r="B32" t="s">
        <v>1</v>
      </c>
      <c r="C32" t="s">
        <v>2</v>
      </c>
      <c r="D32" t="s">
        <v>3</v>
      </c>
      <c r="E32" t="s">
        <v>6</v>
      </c>
      <c r="H32" t="s">
        <v>19</v>
      </c>
      <c r="I32" t="s">
        <v>23</v>
      </c>
      <c r="J32" t="s">
        <v>22</v>
      </c>
      <c r="O32" t="s">
        <v>7</v>
      </c>
      <c r="P32" t="s">
        <v>1</v>
      </c>
      <c r="Q32" t="s">
        <v>2</v>
      </c>
      <c r="R32" t="s">
        <v>3</v>
      </c>
      <c r="V32" t="s">
        <v>19</v>
      </c>
      <c r="W32" t="s">
        <v>23</v>
      </c>
      <c r="X32" t="s">
        <v>22</v>
      </c>
    </row>
    <row r="33" spans="1:24">
      <c r="A33">
        <v>1</v>
      </c>
      <c r="H33">
        <f>B33*C33*D33*E33/100</f>
        <v>0</v>
      </c>
      <c r="I33">
        <f>H33*$B$4</f>
        <v>0</v>
      </c>
      <c r="J33">
        <f>(H33)^(1/3)</f>
        <v>0</v>
      </c>
      <c r="O33">
        <v>1</v>
      </c>
      <c r="P33">
        <v>1.1499999999999999</v>
      </c>
      <c r="Q33">
        <v>1.9</v>
      </c>
      <c r="R33">
        <v>1.5</v>
      </c>
      <c r="V33">
        <f>P33*Q33*R33</f>
        <v>3.2774999999999994</v>
      </c>
      <c r="W33">
        <f>V33*$B$4</f>
        <v>7446.7227777777762</v>
      </c>
      <c r="X33">
        <f>(V33)^(1/3)</f>
        <v>1.4854141845962334</v>
      </c>
    </row>
    <row r="34" spans="1:24">
      <c r="A34">
        <v>2</v>
      </c>
      <c r="H34">
        <f t="shared" ref="H34:H41" si="9">B34*C34*D34*E34/100</f>
        <v>0</v>
      </c>
      <c r="I34">
        <f t="shared" ref="I34:I41" si="10">H34*$B$4</f>
        <v>0</v>
      </c>
      <c r="J34">
        <f t="shared" ref="J34:J41" si="11">(H34)^(1/3)</f>
        <v>0</v>
      </c>
      <c r="O34">
        <v>2</v>
      </c>
      <c r="P34">
        <v>0.4</v>
      </c>
      <c r="Q34">
        <v>1.2</v>
      </c>
      <c r="R34">
        <v>1.7</v>
      </c>
      <c r="V34">
        <f t="shared" ref="V34:V38" si="12">P34*Q34*R34</f>
        <v>0.81599999999999995</v>
      </c>
      <c r="W34">
        <f t="shared" ref="W34:W38" si="13">V34*$B$4</f>
        <v>1854.0124444444441</v>
      </c>
      <c r="X34">
        <f t="shared" ref="X34:X38" si="14">(V34)^(1/3)</f>
        <v>0.9344657456710519</v>
      </c>
    </row>
    <row r="35" spans="1:24">
      <c r="A35">
        <v>3</v>
      </c>
      <c r="H35">
        <f t="shared" si="9"/>
        <v>0</v>
      </c>
      <c r="I35">
        <f t="shared" si="10"/>
        <v>0</v>
      </c>
      <c r="J35">
        <f t="shared" si="11"/>
        <v>0</v>
      </c>
      <c r="O35">
        <v>3</v>
      </c>
      <c r="P35">
        <v>1</v>
      </c>
      <c r="Q35">
        <v>0.8</v>
      </c>
      <c r="R35">
        <v>0.8</v>
      </c>
      <c r="V35">
        <f t="shared" si="12"/>
        <v>0.64000000000000012</v>
      </c>
      <c r="W35">
        <f t="shared" si="13"/>
        <v>1454.1274074074076</v>
      </c>
      <c r="X35">
        <f t="shared" si="14"/>
        <v>0.86177387601275357</v>
      </c>
    </row>
    <row r="36" spans="1:24">
      <c r="A36">
        <v>4</v>
      </c>
      <c r="H36">
        <f t="shared" si="9"/>
        <v>0</v>
      </c>
      <c r="I36">
        <f t="shared" si="10"/>
        <v>0</v>
      </c>
      <c r="J36">
        <f t="shared" si="11"/>
        <v>0</v>
      </c>
      <c r="O36">
        <v>4</v>
      </c>
      <c r="P36">
        <v>1.6</v>
      </c>
      <c r="Q36">
        <v>1</v>
      </c>
      <c r="R36">
        <v>0.9</v>
      </c>
      <c r="V36">
        <f t="shared" si="12"/>
        <v>1.4400000000000002</v>
      </c>
      <c r="W36">
        <f t="shared" si="13"/>
        <v>3271.7866666666669</v>
      </c>
      <c r="X36">
        <f t="shared" si="14"/>
        <v>1.1292432346572343</v>
      </c>
    </row>
    <row r="37" spans="1:24">
      <c r="A37">
        <v>5</v>
      </c>
      <c r="H37">
        <f t="shared" si="9"/>
        <v>0</v>
      </c>
      <c r="I37">
        <f t="shared" si="10"/>
        <v>0</v>
      </c>
      <c r="J37">
        <f t="shared" si="11"/>
        <v>0</v>
      </c>
      <c r="O37">
        <v>5</v>
      </c>
      <c r="P37">
        <v>1.4</v>
      </c>
      <c r="Q37">
        <v>0.7</v>
      </c>
      <c r="R37">
        <v>1.2</v>
      </c>
      <c r="V37">
        <f t="shared" si="12"/>
        <v>1.1759999999999997</v>
      </c>
      <c r="W37">
        <f t="shared" si="13"/>
        <v>2671.9591111111104</v>
      </c>
      <c r="X37">
        <f t="shared" si="14"/>
        <v>1.0555264175808152</v>
      </c>
    </row>
    <row r="38" spans="1:24">
      <c r="A38">
        <v>6</v>
      </c>
      <c r="H38">
        <f t="shared" si="9"/>
        <v>0</v>
      </c>
      <c r="I38">
        <f t="shared" si="10"/>
        <v>0</v>
      </c>
      <c r="J38">
        <f t="shared" si="11"/>
        <v>0</v>
      </c>
      <c r="O38">
        <v>6</v>
      </c>
      <c r="P38">
        <v>1</v>
      </c>
      <c r="Q38">
        <v>0.8</v>
      </c>
      <c r="R38">
        <v>0.6</v>
      </c>
      <c r="V38">
        <f t="shared" si="12"/>
        <v>0.48</v>
      </c>
      <c r="W38">
        <f t="shared" si="13"/>
        <v>1090.5955555555554</v>
      </c>
      <c r="X38">
        <f t="shared" si="14"/>
        <v>0.78297352823377275</v>
      </c>
    </row>
    <row r="39" spans="1:24">
      <c r="A39">
        <v>7</v>
      </c>
      <c r="H39">
        <f t="shared" si="9"/>
        <v>0</v>
      </c>
      <c r="I39">
        <f t="shared" si="10"/>
        <v>0</v>
      </c>
      <c r="J39">
        <f t="shared" si="11"/>
        <v>0</v>
      </c>
    </row>
    <row r="40" spans="1:24">
      <c r="A40">
        <v>8</v>
      </c>
      <c r="H40">
        <f t="shared" si="9"/>
        <v>0</v>
      </c>
      <c r="I40">
        <f t="shared" si="10"/>
        <v>0</v>
      </c>
      <c r="J40">
        <f t="shared" si="11"/>
        <v>0</v>
      </c>
      <c r="W40" t="s">
        <v>27</v>
      </c>
      <c r="X40">
        <f>AVERAGE(X33:X38)</f>
        <v>1.0415661644586434</v>
      </c>
    </row>
    <row r="41" spans="1:24">
      <c r="A41">
        <v>9</v>
      </c>
      <c r="H41">
        <f t="shared" si="9"/>
        <v>0</v>
      </c>
      <c r="I41">
        <f t="shared" si="10"/>
        <v>0</v>
      </c>
      <c r="J41">
        <f t="shared" si="11"/>
        <v>0</v>
      </c>
    </row>
    <row r="43" spans="1:24">
      <c r="A43" t="s">
        <v>32</v>
      </c>
      <c r="B43">
        <f>B44*B45*B46*(1-B47)*B4/1000</f>
        <v>20306.662037037036</v>
      </c>
      <c r="O43" t="s">
        <v>32</v>
      </c>
      <c r="P43">
        <f>P44*P45*P46*(1-P47)*B4/1000</f>
        <v>7270.637037037036</v>
      </c>
    </row>
    <row r="44" spans="1:24">
      <c r="A44" t="s">
        <v>28</v>
      </c>
      <c r="B44">
        <v>100</v>
      </c>
      <c r="O44" t="s">
        <v>28</v>
      </c>
      <c r="P44">
        <v>80</v>
      </c>
    </row>
    <row r="45" spans="1:24">
      <c r="A45" t="s">
        <v>29</v>
      </c>
      <c r="B45">
        <v>55</v>
      </c>
      <c r="O45" t="s">
        <v>29</v>
      </c>
      <c r="P45">
        <v>40</v>
      </c>
    </row>
    <row r="46" spans="1:24">
      <c r="A46" t="s">
        <v>30</v>
      </c>
      <c r="B46">
        <v>2.5</v>
      </c>
      <c r="O46" t="s">
        <v>30</v>
      </c>
      <c r="P46">
        <v>2</v>
      </c>
    </row>
    <row r="47" spans="1:24">
      <c r="A47" t="s">
        <v>31</v>
      </c>
      <c r="B47">
        <v>0.35</v>
      </c>
      <c r="O47" t="s">
        <v>31</v>
      </c>
      <c r="P47">
        <v>0.5</v>
      </c>
    </row>
  </sheetData>
  <sortState ref="L17:L37">
    <sortCondition ref="L17:L37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Quarry exercise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Stan Veraart</cp:lastModifiedBy>
  <dcterms:created xsi:type="dcterms:W3CDTF">2011-10-09T13:57:42Z</dcterms:created>
  <dcterms:modified xsi:type="dcterms:W3CDTF">2012-12-04T11:17:02Z</dcterms:modified>
</cp:coreProperties>
</file>