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2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-435" windowWidth="19440" windowHeight="15600" tabRatio="500"/>
  </bookViews>
  <sheets>
    <sheet name="Data zeven" sheetId="1" r:id="rId1"/>
    <sheet name="Verwerking data" sheetId="2" r:id="rId2"/>
    <sheet name="Diameters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7" i="3" l="1"/>
  <c r="L17" i="3"/>
  <c r="J17" i="3"/>
  <c r="K13" i="3"/>
  <c r="L13" i="3"/>
  <c r="K14" i="3"/>
  <c r="L14" i="3"/>
  <c r="K15" i="3"/>
  <c r="L15" i="3"/>
  <c r="J14" i="3"/>
  <c r="J15" i="3"/>
  <c r="J13" i="3"/>
  <c r="K7" i="2"/>
  <c r="L7" i="2"/>
  <c r="K8" i="2"/>
  <c r="L8" i="2"/>
  <c r="L6" i="2"/>
  <c r="K6" i="2"/>
  <c r="S18" i="2"/>
  <c r="S22" i="2"/>
  <c r="U22" i="2"/>
  <c r="S26" i="2"/>
  <c r="L15" i="2"/>
  <c r="L20" i="2"/>
  <c r="M23" i="2"/>
  <c r="L25" i="2"/>
  <c r="F24" i="2"/>
  <c r="F18" i="2"/>
  <c r="F19" i="2"/>
  <c r="F22" i="2"/>
  <c r="G25" i="2"/>
  <c r="F26" i="2"/>
  <c r="AF16" i="1"/>
  <c r="AF17" i="1"/>
  <c r="AF18" i="1"/>
  <c r="AF19" i="1"/>
  <c r="AF20" i="1"/>
  <c r="AF21" i="1"/>
  <c r="AF22" i="1"/>
  <c r="AF23" i="1"/>
  <c r="AF24" i="1"/>
  <c r="AF25" i="1"/>
  <c r="AF26" i="1"/>
  <c r="AF27" i="1"/>
  <c r="AK16" i="1"/>
  <c r="AK17" i="1"/>
  <c r="F16" i="2" s="1"/>
  <c r="AK18" i="1"/>
  <c r="F17" i="2" s="1"/>
  <c r="H17" i="2" s="1"/>
  <c r="AK19" i="1"/>
  <c r="AK20" i="1"/>
  <c r="AK21" i="1"/>
  <c r="F20" i="2" s="1"/>
  <c r="AK22" i="1"/>
  <c r="AK23" i="1"/>
  <c r="AK24" i="1"/>
  <c r="AK25" i="1"/>
  <c r="AK26" i="1"/>
  <c r="F25" i="2" s="1"/>
  <c r="H25" i="2" s="1"/>
  <c r="AK27" i="1"/>
  <c r="AP16" i="1"/>
  <c r="S15" i="2" s="1"/>
  <c r="AP17" i="1"/>
  <c r="S16" i="2" s="1"/>
  <c r="V16" i="2" s="1"/>
  <c r="AP18" i="1"/>
  <c r="AP19" i="1"/>
  <c r="AP20" i="1"/>
  <c r="S19" i="2" s="1"/>
  <c r="AP21" i="1"/>
  <c r="S20" i="2" s="1"/>
  <c r="AP22" i="1"/>
  <c r="S21" i="2" s="1"/>
  <c r="AP23" i="1"/>
  <c r="AP24" i="1"/>
  <c r="S23" i="2" s="1"/>
  <c r="AP25" i="1"/>
  <c r="S24" i="2" s="1"/>
  <c r="AP26" i="1"/>
  <c r="AP27" i="1"/>
  <c r="AP28" i="1"/>
  <c r="AQ17" i="1" s="1"/>
  <c r="AQ20" i="1"/>
  <c r="AQ25" i="1"/>
  <c r="AU16" i="1"/>
  <c r="AU17" i="1"/>
  <c r="L16" i="2" s="1"/>
  <c r="AU18" i="1"/>
  <c r="L17" i="2" s="1"/>
  <c r="AU19" i="1"/>
  <c r="AU28" i="1" s="1"/>
  <c r="AU20" i="1"/>
  <c r="AU21" i="1"/>
  <c r="AU22" i="1"/>
  <c r="L21" i="2" s="1"/>
  <c r="AU23" i="1"/>
  <c r="L22" i="2" s="1"/>
  <c r="AU24" i="1"/>
  <c r="AU25" i="1"/>
  <c r="L24" i="2" s="1"/>
  <c r="O24" i="2" s="1"/>
  <c r="AU26" i="1"/>
  <c r="AU27" i="1"/>
  <c r="L26" i="2" s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A16" i="1"/>
  <c r="E15" i="2" s="1"/>
  <c r="AA17" i="1"/>
  <c r="AA28" i="1" s="1"/>
  <c r="AA18" i="1"/>
  <c r="E17" i="2" s="1"/>
  <c r="AA19" i="1"/>
  <c r="E18" i="2" s="1"/>
  <c r="AA20" i="1"/>
  <c r="E19" i="2" s="1"/>
  <c r="AA21" i="1"/>
  <c r="AA22" i="1"/>
  <c r="E21" i="2" s="1"/>
  <c r="AA23" i="1"/>
  <c r="E22" i="2" s="1"/>
  <c r="H22" i="2" s="1"/>
  <c r="AA24" i="1"/>
  <c r="E23" i="2" s="1"/>
  <c r="AA25" i="1"/>
  <c r="AA26" i="1"/>
  <c r="E25" i="2" s="1"/>
  <c r="AA27" i="1"/>
  <c r="E26" i="2" s="1"/>
  <c r="H26" i="2" s="1"/>
  <c r="V16" i="1"/>
  <c r="V17" i="1"/>
  <c r="T16" i="2" s="1"/>
  <c r="V18" i="1"/>
  <c r="T17" i="2" s="1"/>
  <c r="V19" i="1"/>
  <c r="T18" i="2" s="1"/>
  <c r="V20" i="1"/>
  <c r="V21" i="1"/>
  <c r="T20" i="2" s="1"/>
  <c r="V22" i="1"/>
  <c r="T21" i="2" s="1"/>
  <c r="V23" i="1"/>
  <c r="T22" i="2" s="1"/>
  <c r="V24" i="1"/>
  <c r="V25" i="1"/>
  <c r="T24" i="2" s="1"/>
  <c r="V26" i="1"/>
  <c r="T25" i="2" s="1"/>
  <c r="V27" i="1"/>
  <c r="T26" i="2" s="1"/>
  <c r="V28" i="1"/>
  <c r="W21" i="1"/>
  <c r="W26" i="1"/>
  <c r="Q16" i="1"/>
  <c r="M15" i="2" s="1"/>
  <c r="Q17" i="1"/>
  <c r="Q28" i="1" s="1"/>
  <c r="R26" i="1" s="1"/>
  <c r="Q18" i="1"/>
  <c r="M17" i="2" s="1"/>
  <c r="Q19" i="1"/>
  <c r="Q20" i="1"/>
  <c r="M19" i="2" s="1"/>
  <c r="Q21" i="1"/>
  <c r="M20" i="2" s="1"/>
  <c r="Q22" i="1"/>
  <c r="M21" i="2" s="1"/>
  <c r="O21" i="2" s="1"/>
  <c r="Q23" i="1"/>
  <c r="Q24" i="1"/>
  <c r="Q25" i="1"/>
  <c r="M24" i="2" s="1"/>
  <c r="Q26" i="1"/>
  <c r="M25" i="2" s="1"/>
  <c r="Q27" i="1"/>
  <c r="L16" i="1"/>
  <c r="U15" i="2" s="1"/>
  <c r="L17" i="1"/>
  <c r="U16" i="2" s="1"/>
  <c r="L18" i="1"/>
  <c r="L19" i="1"/>
  <c r="U18" i="2" s="1"/>
  <c r="L20" i="1"/>
  <c r="U19" i="2" s="1"/>
  <c r="L21" i="1"/>
  <c r="U20" i="2" s="1"/>
  <c r="V20" i="2" s="1"/>
  <c r="L22" i="1"/>
  <c r="L23" i="1"/>
  <c r="L24" i="1"/>
  <c r="U23" i="2" s="1"/>
  <c r="L25" i="1"/>
  <c r="U24" i="2" s="1"/>
  <c r="V24" i="2" s="1"/>
  <c r="L26" i="1"/>
  <c r="L27" i="1"/>
  <c r="U26" i="2" s="1"/>
  <c r="G16" i="1"/>
  <c r="G17" i="1"/>
  <c r="G18" i="1"/>
  <c r="G17" i="2" s="1"/>
  <c r="G19" i="1"/>
  <c r="G18" i="2" s="1"/>
  <c r="G20" i="1"/>
  <c r="G19" i="2" s="1"/>
  <c r="G21" i="1"/>
  <c r="G20" i="2" s="1"/>
  <c r="G22" i="1"/>
  <c r="G21" i="2" s="1"/>
  <c r="G23" i="1"/>
  <c r="G22" i="2" s="1"/>
  <c r="G24" i="1"/>
  <c r="G23" i="2" s="1"/>
  <c r="G25" i="1"/>
  <c r="G24" i="2" s="1"/>
  <c r="G26" i="1"/>
  <c r="G27" i="1"/>
  <c r="G26" i="2" s="1"/>
  <c r="G28" i="1" l="1"/>
  <c r="G16" i="2"/>
  <c r="R22" i="1"/>
  <c r="O26" i="2"/>
  <c r="AV21" i="1"/>
  <c r="AV26" i="1"/>
  <c r="AW26" i="1" s="1"/>
  <c r="O14" i="3" s="1"/>
  <c r="AV17" i="1"/>
  <c r="AV22" i="1"/>
  <c r="AV27" i="1"/>
  <c r="AW27" i="1" s="1"/>
  <c r="O15" i="3" s="1"/>
  <c r="AV18" i="1"/>
  <c r="AV19" i="1"/>
  <c r="AV25" i="1"/>
  <c r="H17" i="1"/>
  <c r="H16" i="1"/>
  <c r="U25" i="2"/>
  <c r="U21" i="2"/>
  <c r="V21" i="2" s="1"/>
  <c r="M22" i="1"/>
  <c r="U17" i="2"/>
  <c r="R18" i="1"/>
  <c r="X26" i="1"/>
  <c r="T14" i="3" s="1"/>
  <c r="AG21" i="1"/>
  <c r="M26" i="2"/>
  <c r="R27" i="1"/>
  <c r="S27" i="1" s="1"/>
  <c r="R15" i="3" s="1"/>
  <c r="M22" i="2"/>
  <c r="O22" i="2" s="1"/>
  <c r="R23" i="1"/>
  <c r="S23" i="1" s="1"/>
  <c r="R11" i="3" s="1"/>
  <c r="M18" i="2"/>
  <c r="R19" i="1"/>
  <c r="AB22" i="1"/>
  <c r="AB18" i="1"/>
  <c r="AB19" i="1"/>
  <c r="AB24" i="1"/>
  <c r="AB20" i="1"/>
  <c r="AB26" i="1"/>
  <c r="AB16" i="1"/>
  <c r="BA25" i="1"/>
  <c r="BA17" i="1"/>
  <c r="O16" i="2"/>
  <c r="V23" i="2"/>
  <c r="H19" i="2"/>
  <c r="H25" i="1"/>
  <c r="W18" i="1"/>
  <c r="W23" i="1"/>
  <c r="W19" i="1"/>
  <c r="W25" i="1"/>
  <c r="W17" i="1"/>
  <c r="T23" i="2"/>
  <c r="W24" i="1"/>
  <c r="X24" i="1" s="1"/>
  <c r="T12" i="3" s="1"/>
  <c r="W16" i="1"/>
  <c r="T15" i="2"/>
  <c r="V15" i="2" s="1"/>
  <c r="H15" i="2"/>
  <c r="O20" i="2"/>
  <c r="R17" i="1"/>
  <c r="R21" i="1"/>
  <c r="R25" i="1"/>
  <c r="S25" i="1" s="1"/>
  <c r="R13" i="3" s="1"/>
  <c r="R16" i="1"/>
  <c r="S16" i="1" s="1"/>
  <c r="R4" i="3" s="1"/>
  <c r="R20" i="1"/>
  <c r="R24" i="1"/>
  <c r="L28" i="1"/>
  <c r="M26" i="1" s="1"/>
  <c r="AB27" i="1"/>
  <c r="AC27" i="1" s="1"/>
  <c r="P15" i="3" s="1"/>
  <c r="E20" i="2"/>
  <c r="H20" i="2" s="1"/>
  <c r="AB21" i="1"/>
  <c r="AQ23" i="1"/>
  <c r="AR20" i="1" s="1"/>
  <c r="Q8" i="3" s="1"/>
  <c r="AQ26" i="1"/>
  <c r="AR25" i="1" s="1"/>
  <c r="Q13" i="3" s="1"/>
  <c r="AQ18" i="1"/>
  <c r="AK28" i="1"/>
  <c r="AL24" i="1"/>
  <c r="AL16" i="1"/>
  <c r="M16" i="2"/>
  <c r="V26" i="2"/>
  <c r="W27" i="1"/>
  <c r="X27" i="1" s="1"/>
  <c r="T15" i="3" s="1"/>
  <c r="W22" i="1"/>
  <c r="X22" i="1" s="1"/>
  <c r="T10" i="3" s="1"/>
  <c r="AZ28" i="1"/>
  <c r="AV23" i="1"/>
  <c r="O17" i="2"/>
  <c r="AQ27" i="1"/>
  <c r="AR27" i="1" s="1"/>
  <c r="Q15" i="3" s="1"/>
  <c r="AQ21" i="1"/>
  <c r="AQ16" i="1"/>
  <c r="F23" i="2"/>
  <c r="H23" i="2" s="1"/>
  <c r="F21" i="2"/>
  <c r="H21" i="2" s="1"/>
  <c r="L18" i="2"/>
  <c r="O18" i="2" s="1"/>
  <c r="V22" i="2"/>
  <c r="T19" i="2"/>
  <c r="V19" i="2" s="1"/>
  <c r="W20" i="1"/>
  <c r="X20" i="1" s="1"/>
  <c r="T8" i="3" s="1"/>
  <c r="H18" i="2"/>
  <c r="AG26" i="1"/>
  <c r="AG22" i="1"/>
  <c r="G15" i="2"/>
  <c r="O15" i="2"/>
  <c r="S25" i="2"/>
  <c r="V25" i="2" s="1"/>
  <c r="V18" i="2"/>
  <c r="AB23" i="1"/>
  <c r="BA26" i="1"/>
  <c r="BA22" i="1"/>
  <c r="BA18" i="1"/>
  <c r="L23" i="2"/>
  <c r="O23" i="2" s="1"/>
  <c r="AV24" i="1"/>
  <c r="AW24" i="1" s="1"/>
  <c r="O12" i="3" s="1"/>
  <c r="AV20" i="1"/>
  <c r="AW20" i="1" s="1"/>
  <c r="O8" i="3" s="1"/>
  <c r="AV16" i="1"/>
  <c r="AQ24" i="1"/>
  <c r="AQ19" i="1"/>
  <c r="AR17" i="1" s="1"/>
  <c r="Q5" i="3" s="1"/>
  <c r="AG25" i="1"/>
  <c r="AF28" i="1"/>
  <c r="F15" i="2"/>
  <c r="O25" i="2"/>
  <c r="L19" i="2"/>
  <c r="O19" i="2" s="1"/>
  <c r="E24" i="2"/>
  <c r="H24" i="2" s="1"/>
  <c r="AB25" i="1"/>
  <c r="E16" i="2"/>
  <c r="H16" i="2" s="1"/>
  <c r="AB17" i="1"/>
  <c r="AC17" i="1" s="1"/>
  <c r="P5" i="3" s="1"/>
  <c r="AQ22" i="1"/>
  <c r="AL26" i="1"/>
  <c r="AL20" i="1"/>
  <c r="S17" i="2"/>
  <c r="V17" i="2" s="1"/>
  <c r="W19" i="2" l="1"/>
  <c r="W15" i="2"/>
  <c r="V27" i="2"/>
  <c r="W21" i="2"/>
  <c r="X19" i="1"/>
  <c r="T7" i="3" s="1"/>
  <c r="AC22" i="1"/>
  <c r="P10" i="3" s="1"/>
  <c r="AW19" i="1"/>
  <c r="O7" i="3" s="1"/>
  <c r="I23" i="2"/>
  <c r="H27" i="2"/>
  <c r="I15" i="2"/>
  <c r="I19" i="2"/>
  <c r="AC24" i="1"/>
  <c r="P12" i="3" s="1"/>
  <c r="X21" i="1"/>
  <c r="T9" i="3" s="1"/>
  <c r="AM26" i="1"/>
  <c r="S14" i="3" s="1"/>
  <c r="AC25" i="1"/>
  <c r="P13" i="3" s="1"/>
  <c r="AR24" i="1"/>
  <c r="Q12" i="3" s="1"/>
  <c r="AC23" i="1"/>
  <c r="P11" i="3" s="1"/>
  <c r="W22" i="2"/>
  <c r="AR16" i="1"/>
  <c r="Q4" i="3" s="1"/>
  <c r="AW23" i="1"/>
  <c r="O11" i="3" s="1"/>
  <c r="W26" i="2"/>
  <c r="X26" i="2" s="1"/>
  <c r="AL17" i="1"/>
  <c r="AM16" i="1" s="1"/>
  <c r="S4" i="3" s="1"/>
  <c r="AL27" i="1"/>
  <c r="AM27" i="1" s="1"/>
  <c r="S15" i="3" s="1"/>
  <c r="AL18" i="1"/>
  <c r="AL23" i="1"/>
  <c r="AM23" i="1" s="1"/>
  <c r="S11" i="3" s="1"/>
  <c r="AL19" i="1"/>
  <c r="AL25" i="1"/>
  <c r="AM25" i="1" s="1"/>
  <c r="S13" i="3" s="1"/>
  <c r="AL21" i="1"/>
  <c r="AC21" i="1"/>
  <c r="P9" i="3" s="1"/>
  <c r="S24" i="1"/>
  <c r="R12" i="3" s="1"/>
  <c r="S21" i="1"/>
  <c r="R9" i="3" s="1"/>
  <c r="X17" i="1"/>
  <c r="T5" i="3" s="1"/>
  <c r="X18" i="1"/>
  <c r="T6" i="3" s="1"/>
  <c r="AC16" i="1"/>
  <c r="P4" i="3" s="1"/>
  <c r="AC19" i="1"/>
  <c r="P7" i="3" s="1"/>
  <c r="S19" i="1"/>
  <c r="R7" i="3" s="1"/>
  <c r="M18" i="1"/>
  <c r="AW21" i="1"/>
  <c r="O9" i="3" s="1"/>
  <c r="S26" i="1"/>
  <c r="R14" i="3" s="1"/>
  <c r="AR22" i="1"/>
  <c r="Q10" i="3" s="1"/>
  <c r="AG20" i="1"/>
  <c r="AG23" i="1"/>
  <c r="AH21" i="1" s="1"/>
  <c r="X9" i="3" s="1"/>
  <c r="AG17" i="1"/>
  <c r="AG24" i="1"/>
  <c r="AG19" i="1"/>
  <c r="AG27" i="1"/>
  <c r="AH27" i="1" s="1"/>
  <c r="X15" i="3" s="1"/>
  <c r="AG16" i="1"/>
  <c r="AW16" i="1"/>
  <c r="O4" i="3" s="1"/>
  <c r="W18" i="2"/>
  <c r="AG18" i="1"/>
  <c r="AH18" i="1" s="1"/>
  <c r="X6" i="3" s="1"/>
  <c r="AR21" i="1"/>
  <c r="Q9" i="3" s="1"/>
  <c r="BA23" i="1"/>
  <c r="BB23" i="1" s="1"/>
  <c r="U11" i="3" s="1"/>
  <c r="BA19" i="1"/>
  <c r="BA24" i="1"/>
  <c r="BA20" i="1"/>
  <c r="BA16" i="1"/>
  <c r="BB16" i="1" s="1"/>
  <c r="U4" i="3" s="1"/>
  <c r="BA21" i="1"/>
  <c r="BA27" i="1"/>
  <c r="BB27" i="1" s="1"/>
  <c r="U15" i="3" s="1"/>
  <c r="AR18" i="1"/>
  <c r="Q6" i="3" s="1"/>
  <c r="I20" i="2"/>
  <c r="S20" i="1"/>
  <c r="R8" i="3" s="1"/>
  <c r="S17" i="1"/>
  <c r="R5" i="3" s="1"/>
  <c r="X16" i="1"/>
  <c r="T4" i="3" s="1"/>
  <c r="X25" i="1"/>
  <c r="T13" i="3" s="1"/>
  <c r="AC26" i="1"/>
  <c r="P14" i="3" s="1"/>
  <c r="AC18" i="1"/>
  <c r="P6" i="3" s="1"/>
  <c r="AL22" i="1"/>
  <c r="AM22" i="1" s="1"/>
  <c r="S10" i="3" s="1"/>
  <c r="AW25" i="1"/>
  <c r="O13" i="3" s="1"/>
  <c r="AW22" i="1"/>
  <c r="O10" i="3" s="1"/>
  <c r="S22" i="1"/>
  <c r="R10" i="3" s="1"/>
  <c r="W17" i="2"/>
  <c r="AH25" i="1"/>
  <c r="X13" i="3" s="1"/>
  <c r="AC20" i="1"/>
  <c r="P8" i="3" s="1"/>
  <c r="AW17" i="1"/>
  <c r="O5" i="3" s="1"/>
  <c r="BB22" i="1"/>
  <c r="U10" i="3" s="1"/>
  <c r="I21" i="2"/>
  <c r="AR26" i="1"/>
  <c r="Q14" i="3" s="1"/>
  <c r="W23" i="2"/>
  <c r="AR19" i="1"/>
  <c r="Q7" i="3" s="1"/>
  <c r="O27" i="2"/>
  <c r="P17" i="2" s="1"/>
  <c r="AR23" i="1"/>
  <c r="Q11" i="3" s="1"/>
  <c r="M19" i="1"/>
  <c r="M27" i="1"/>
  <c r="N27" i="1" s="1"/>
  <c r="W15" i="3" s="1"/>
  <c r="M16" i="1"/>
  <c r="M20" i="1"/>
  <c r="M24" i="1"/>
  <c r="M23" i="1"/>
  <c r="N23" i="1" s="1"/>
  <c r="W11" i="3" s="1"/>
  <c r="M17" i="1"/>
  <c r="N17" i="1" s="1"/>
  <c r="W5" i="3" s="1"/>
  <c r="M21" i="1"/>
  <c r="M25" i="1"/>
  <c r="X23" i="1"/>
  <c r="T11" i="3" s="1"/>
  <c r="BB25" i="1"/>
  <c r="U13" i="3" s="1"/>
  <c r="S18" i="1"/>
  <c r="R6" i="3" s="1"/>
  <c r="AW18" i="1"/>
  <c r="O6" i="3" s="1"/>
  <c r="H19" i="1"/>
  <c r="H23" i="1"/>
  <c r="H20" i="1"/>
  <c r="H18" i="1"/>
  <c r="H22" i="1"/>
  <c r="I22" i="1" s="1"/>
  <c r="V10" i="3" s="1"/>
  <c r="H26" i="1"/>
  <c r="H27" i="1"/>
  <c r="I27" i="1" s="1"/>
  <c r="V15" i="3" s="1"/>
  <c r="H24" i="1"/>
  <c r="I24" i="1" s="1"/>
  <c r="V12" i="3" s="1"/>
  <c r="H21" i="1"/>
  <c r="I21" i="1" s="1"/>
  <c r="V9" i="3" s="1"/>
  <c r="W25" i="2"/>
  <c r="I25" i="1"/>
  <c r="V13" i="3" s="1"/>
  <c r="N22" i="1"/>
  <c r="W10" i="3" s="1"/>
  <c r="BB26" i="1"/>
  <c r="U14" i="3" s="1"/>
  <c r="I18" i="1" l="1"/>
  <c r="V6" i="3" s="1"/>
  <c r="P15" i="2"/>
  <c r="P20" i="2"/>
  <c r="I16" i="1"/>
  <c r="V4" i="3" s="1"/>
  <c r="BB20" i="1"/>
  <c r="U8" i="3" s="1"/>
  <c r="I20" i="1"/>
  <c r="V8" i="3" s="1"/>
  <c r="I17" i="1"/>
  <c r="V5" i="3" s="1"/>
  <c r="N25" i="1"/>
  <c r="W13" i="3" s="1"/>
  <c r="N19" i="1"/>
  <c r="W7" i="3" s="1"/>
  <c r="P19" i="2"/>
  <c r="BB24" i="1"/>
  <c r="U12" i="3" s="1"/>
  <c r="P18" i="2"/>
  <c r="BB18" i="1"/>
  <c r="U6" i="3" s="1"/>
  <c r="AH19" i="1"/>
  <c r="X7" i="3" s="1"/>
  <c r="AH20" i="1"/>
  <c r="X8" i="3" s="1"/>
  <c r="AM21" i="1"/>
  <c r="S9" i="3" s="1"/>
  <c r="AM18" i="1"/>
  <c r="S6" i="3" s="1"/>
  <c r="P23" i="2"/>
  <c r="Q23" i="2" s="1"/>
  <c r="I22" i="2"/>
  <c r="I25" i="2"/>
  <c r="I26" i="2"/>
  <c r="J26" i="2" s="1"/>
  <c r="I17" i="2"/>
  <c r="AH26" i="1"/>
  <c r="X14" i="3" s="1"/>
  <c r="P22" i="2"/>
  <c r="X25" i="2"/>
  <c r="I26" i="1"/>
  <c r="V14" i="3" s="1"/>
  <c r="I23" i="1"/>
  <c r="V11" i="3" s="1"/>
  <c r="N21" i="1"/>
  <c r="W9" i="3" s="1"/>
  <c r="N20" i="1"/>
  <c r="W8" i="3" s="1"/>
  <c r="I16" i="2"/>
  <c r="P26" i="2"/>
  <c r="Q26" i="2" s="1"/>
  <c r="AH22" i="1"/>
  <c r="X10" i="3" s="1"/>
  <c r="BB21" i="1"/>
  <c r="U9" i="3" s="1"/>
  <c r="BB19" i="1"/>
  <c r="U7" i="3" s="1"/>
  <c r="I18" i="2"/>
  <c r="AH24" i="1"/>
  <c r="X12" i="3" s="1"/>
  <c r="I24" i="2"/>
  <c r="N18" i="1"/>
  <c r="W6" i="3" s="1"/>
  <c r="AM24" i="1"/>
  <c r="S12" i="3" s="1"/>
  <c r="P25" i="2"/>
  <c r="Q25" i="2" s="1"/>
  <c r="BB17" i="1"/>
  <c r="U5" i="3" s="1"/>
  <c r="W20" i="2"/>
  <c r="W16" i="2"/>
  <c r="W24" i="2"/>
  <c r="N16" i="1"/>
  <c r="W4" i="3" s="1"/>
  <c r="AH16" i="1"/>
  <c r="X4" i="3" s="1"/>
  <c r="AH17" i="1"/>
  <c r="X5" i="3" s="1"/>
  <c r="P16" i="2"/>
  <c r="AM19" i="1"/>
  <c r="S7" i="3" s="1"/>
  <c r="AM17" i="1"/>
  <c r="S5" i="3" s="1"/>
  <c r="AM20" i="1"/>
  <c r="S8" i="3" s="1"/>
  <c r="P24" i="2"/>
  <c r="Q24" i="2" s="1"/>
  <c r="P21" i="2"/>
  <c r="AH23" i="1"/>
  <c r="X11" i="3" s="1"/>
  <c r="N26" i="1"/>
  <c r="W14" i="3" s="1"/>
  <c r="I19" i="1"/>
  <c r="V7" i="3" s="1"/>
  <c r="N24" i="1"/>
  <c r="W12" i="3" s="1"/>
  <c r="X24" i="2" l="1"/>
  <c r="X23" i="2" s="1"/>
  <c r="X22" i="2" s="1"/>
  <c r="X21" i="2" s="1"/>
  <c r="X20" i="2" s="1"/>
  <c r="X19" i="2" s="1"/>
  <c r="X18" i="2" s="1"/>
  <c r="X17" i="2" s="1"/>
  <c r="X16" i="2" s="1"/>
  <c r="X15" i="2" s="1"/>
  <c r="Q22" i="2"/>
  <c r="Q21" i="2" s="1"/>
  <c r="Q20" i="2" s="1"/>
  <c r="Q19" i="2" s="1"/>
  <c r="Q18" i="2" s="1"/>
  <c r="Q17" i="2" s="1"/>
  <c r="Q16" i="2" s="1"/>
  <c r="Q15" i="2" s="1"/>
  <c r="J25" i="2"/>
  <c r="J24" i="2" s="1"/>
  <c r="J23" i="2" s="1"/>
  <c r="J22" i="2" s="1"/>
  <c r="J21" i="2" s="1"/>
  <c r="J20" i="2" s="1"/>
  <c r="J19" i="2" s="1"/>
  <c r="J18" i="2" s="1"/>
  <c r="J17" i="2" s="1"/>
  <c r="J16" i="2" s="1"/>
  <c r="J15" i="2" s="1"/>
</calcChain>
</file>

<file path=xl/sharedStrings.xml><?xml version="1.0" encoding="utf-8"?>
<sst xmlns="http://schemas.openxmlformats.org/spreadsheetml/2006/main" count="168" uniqueCount="73">
  <si>
    <t>meetpunt</t>
  </si>
  <si>
    <t>bakje</t>
  </si>
  <si>
    <t>C</t>
  </si>
  <si>
    <t>H</t>
  </si>
  <si>
    <t>E</t>
  </si>
  <si>
    <t>A</t>
  </si>
  <si>
    <t>D</t>
  </si>
  <si>
    <t>afstand t.o.v. waterlijn [m]</t>
  </si>
  <si>
    <t>Zeefnummer</t>
  </si>
  <si>
    <t>diameter [mm]</t>
  </si>
  <si>
    <t>gewicht voor [g]</t>
  </si>
  <si>
    <t>gewicht na [g]</t>
  </si>
  <si>
    <t>gewicht [g]</t>
  </si>
  <si>
    <t>%</t>
  </si>
  <si>
    <t>toaal</t>
  </si>
  <si>
    <t>cum %</t>
  </si>
  <si>
    <t>meting</t>
  </si>
  <si>
    <t>water 0</t>
  </si>
  <si>
    <t>water -4</t>
  </si>
  <si>
    <t>water +10</t>
  </si>
  <si>
    <t>Waterline</t>
  </si>
  <si>
    <t>D10</t>
  </si>
  <si>
    <t>D50</t>
  </si>
  <si>
    <t>D60</t>
  </si>
  <si>
    <t>D60/D10</t>
  </si>
  <si>
    <t>D90</t>
  </si>
  <si>
    <t>D90/D10</t>
  </si>
  <si>
    <t xml:space="preserve">A </t>
  </si>
  <si>
    <t xml:space="preserve">B </t>
  </si>
  <si>
    <t xml:space="preserve">C </t>
  </si>
  <si>
    <t xml:space="preserve">d10 </t>
  </si>
  <si>
    <t xml:space="preserve">0.31 </t>
  </si>
  <si>
    <t xml:space="preserve">0.23 </t>
  </si>
  <si>
    <t xml:space="preserve">0.26 </t>
  </si>
  <si>
    <t xml:space="preserve">0.13 </t>
  </si>
  <si>
    <t xml:space="preserve">d50 </t>
  </si>
  <si>
    <t xml:space="preserve">0.75 </t>
  </si>
  <si>
    <t xml:space="preserve">0.4 </t>
  </si>
  <si>
    <t xml:space="preserve">0.38 </t>
  </si>
  <si>
    <t xml:space="preserve">0.60 </t>
  </si>
  <si>
    <t xml:space="preserve">0.24 </t>
  </si>
  <si>
    <t xml:space="preserve">0.22 </t>
  </si>
  <si>
    <t xml:space="preserve">d60 </t>
  </si>
  <si>
    <t xml:space="preserve">0.98 </t>
  </si>
  <si>
    <t xml:space="preserve">0.46 </t>
  </si>
  <si>
    <t xml:space="preserve">0.43 </t>
  </si>
  <si>
    <t xml:space="preserve">0.71 </t>
  </si>
  <si>
    <t xml:space="preserve">0.29 </t>
  </si>
  <si>
    <t xml:space="preserve">0.25 </t>
  </si>
  <si>
    <t xml:space="preserve">d60/d10 </t>
  </si>
  <si>
    <t xml:space="preserve">3.16 </t>
  </si>
  <si>
    <t xml:space="preserve">2.00 </t>
  </si>
  <si>
    <t xml:space="preserve">1.87 </t>
  </si>
  <si>
    <t xml:space="preserve">2.71 </t>
  </si>
  <si>
    <t xml:space="preserve">2.16 </t>
  </si>
  <si>
    <t xml:space="preserve">1.90 </t>
  </si>
  <si>
    <t>B</t>
  </si>
  <si>
    <r>
      <t>D</t>
    </r>
    <r>
      <rPr>
        <vertAlign val="subscript"/>
        <sz val="12"/>
        <color theme="1"/>
        <rFont val="Calibri"/>
        <scheme val="minor"/>
      </rPr>
      <t>10</t>
    </r>
  </si>
  <si>
    <r>
      <t>D</t>
    </r>
    <r>
      <rPr>
        <vertAlign val="subscript"/>
        <sz val="12"/>
        <color theme="1"/>
        <rFont val="Calibri"/>
        <scheme val="minor"/>
      </rPr>
      <t>50</t>
    </r>
  </si>
  <si>
    <r>
      <t>D</t>
    </r>
    <r>
      <rPr>
        <vertAlign val="subscript"/>
        <sz val="12"/>
        <color theme="1"/>
        <rFont val="Calibri"/>
        <scheme val="minor"/>
      </rPr>
      <t>60</t>
    </r>
  </si>
  <si>
    <r>
      <t>D</t>
    </r>
    <r>
      <rPr>
        <vertAlign val="subscript"/>
        <sz val="12"/>
        <color theme="1"/>
        <rFont val="Calibri"/>
        <scheme val="minor"/>
      </rPr>
      <t>60</t>
    </r>
    <r>
      <rPr>
        <sz val="12"/>
        <color theme="1"/>
        <rFont val="Calibri"/>
        <family val="2"/>
        <scheme val="minor"/>
      </rPr>
      <t>/D</t>
    </r>
    <r>
      <rPr>
        <vertAlign val="subscript"/>
        <sz val="12"/>
        <color theme="1"/>
        <rFont val="Calibri"/>
        <scheme val="minor"/>
      </rPr>
      <t>10</t>
    </r>
  </si>
  <si>
    <r>
      <t>D</t>
    </r>
    <r>
      <rPr>
        <vertAlign val="subscript"/>
        <sz val="12"/>
        <color theme="1"/>
        <rFont val="Calibri"/>
        <scheme val="minor"/>
      </rPr>
      <t>90</t>
    </r>
  </si>
  <si>
    <r>
      <t>D</t>
    </r>
    <r>
      <rPr>
        <vertAlign val="subscript"/>
        <sz val="12"/>
        <color theme="1"/>
        <rFont val="Calibri"/>
        <scheme val="minor"/>
      </rPr>
      <t>90</t>
    </r>
    <r>
      <rPr>
        <sz val="12"/>
        <color theme="1"/>
        <rFont val="Calibri"/>
        <family val="2"/>
        <scheme val="minor"/>
      </rPr>
      <t>/D</t>
    </r>
    <r>
      <rPr>
        <vertAlign val="subscript"/>
        <sz val="12"/>
        <color theme="1"/>
        <rFont val="Calibri"/>
        <scheme val="minor"/>
      </rPr>
      <t>10</t>
    </r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</si>
  <si>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</si>
  <si>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</si>
  <si>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</si>
  <si>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</si>
  <si>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</si>
  <si>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</si>
  <si>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</si>
  <si>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</si>
  <si>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</si>
  <si>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cumulative mass 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</si>
</sst>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scheme val="minor"/>
    </font>
    <font>
      <vertAlign val="subscript"/>
      <sz val="12"/>
      <color theme="1"/>
      <name val="Calibri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2" fontId="0" fillId="0" borderId="0" xfId="0" applyNumberFormat="1"/>
    <xf numFmtId="2" fontId="0" fillId="0" borderId="13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20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2" fontId="0" fillId="0" borderId="15" xfId="0" applyNumberFormat="1" applyBorder="1"/>
    <xf numFmtId="2" fontId="0" fillId="0" borderId="24" xfId="0" applyNumberFormat="1" applyBorder="1"/>
    <xf numFmtId="0" fontId="0" fillId="0" borderId="25" xfId="0" applyBorder="1"/>
    <xf numFmtId="0" fontId="0" fillId="0" borderId="26" xfId="0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30" xfId="0" applyBorder="1"/>
    <xf numFmtId="2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14" xfId="0" applyBorder="1"/>
    <xf numFmtId="0" fontId="0" fillId="0" borderId="27" xfId="0" applyBorder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left" vertic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6" xfId="0" applyBorder="1" applyAlignment="1">
      <alignment horizontal="center"/>
    </xf>
    <xf numFmtId="164" fontId="5" fillId="0" borderId="47" xfId="0" applyNumberFormat="1" applyFon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0" borderId="48" xfId="0" applyNumberFormat="1" applyBorder="1" applyAlignment="1">
      <alignment horizontal="right"/>
    </xf>
    <xf numFmtId="164" fontId="5" fillId="0" borderId="19" xfId="0" applyNumberFormat="1" applyFont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0" borderId="20" xfId="0" applyNumberFormat="1" applyBorder="1" applyAlignment="1">
      <alignment horizontal="right"/>
    </xf>
    <xf numFmtId="164" fontId="5" fillId="0" borderId="21" xfId="0" applyNumberFormat="1" applyFon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9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zeven'!$I$16:$I$27</c:f>
              <c:numCache>
                <c:formatCode>0.0</c:formatCode>
                <c:ptCount val="12"/>
                <c:pt idx="0">
                  <c:v>100</c:v>
                </c:pt>
                <c:pt idx="1">
                  <c:v>92.276200873362455</c:v>
                </c:pt>
                <c:pt idx="2">
                  <c:v>88.83733624454149</c:v>
                </c:pt>
                <c:pt idx="3">
                  <c:v>75.313864628820966</c:v>
                </c:pt>
                <c:pt idx="4">
                  <c:v>65.938864628820966</c:v>
                </c:pt>
                <c:pt idx="5">
                  <c:v>49.2085152838428</c:v>
                </c:pt>
                <c:pt idx="6">
                  <c:v>46.875000000000007</c:v>
                </c:pt>
                <c:pt idx="7">
                  <c:v>21.602074235807859</c:v>
                </c:pt>
                <c:pt idx="8">
                  <c:v>7.246179039301313</c:v>
                </c:pt>
                <c:pt idx="9">
                  <c:v>3.0431222707423675</c:v>
                </c:pt>
                <c:pt idx="10">
                  <c:v>0.77783842794760449</c:v>
                </c:pt>
                <c:pt idx="11">
                  <c:v>0.46397379912664227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7712"/>
        <c:axId val="114629248"/>
      </c:scatterChart>
      <c:valAx>
        <c:axId val="11462771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629248"/>
        <c:crosses val="autoZero"/>
        <c:crossBetween val="midCat"/>
      </c:valAx>
      <c:valAx>
        <c:axId val="11462924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4627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zeven'!$C$16:$C$26</c:f>
              <c:numCache>
                <c:formatCode>General</c:formatCode>
                <c:ptCount val="11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</c:numCache>
            </c:numRef>
          </c:xVal>
          <c:yVal>
            <c:numRef>
              <c:f>'Data zeven'!$BB$16:$BB$26</c:f>
              <c:numCache>
                <c:formatCode>0.0</c:formatCode>
                <c:ptCount val="11"/>
                <c:pt idx="0">
                  <c:v>100.00000000000004</c:v>
                </c:pt>
                <c:pt idx="1">
                  <c:v>36.722360469249914</c:v>
                </c:pt>
                <c:pt idx="2">
                  <c:v>25.364379665837177</c:v>
                </c:pt>
                <c:pt idx="3">
                  <c:v>8.2651972982580713</c:v>
                </c:pt>
                <c:pt idx="4">
                  <c:v>4.6924991112690853</c:v>
                </c:pt>
                <c:pt idx="5">
                  <c:v>2.6839672947031494</c:v>
                </c:pt>
                <c:pt idx="6">
                  <c:v>1.9729825808744963</c:v>
                </c:pt>
                <c:pt idx="7">
                  <c:v>1.4041948098115757</c:v>
                </c:pt>
                <c:pt idx="8">
                  <c:v>0.72875933167436335</c:v>
                </c:pt>
                <c:pt idx="9">
                  <c:v>0.2132954141485939</c:v>
                </c:pt>
                <c:pt idx="10">
                  <c:v>1.7774617845710265E-2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13728"/>
        <c:axId val="125515264"/>
      </c:scatterChart>
      <c:valAx>
        <c:axId val="1255137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5515264"/>
        <c:crosses val="autoZero"/>
        <c:crossBetween val="midCat"/>
      </c:valAx>
      <c:valAx>
        <c:axId val="12551526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5513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Waterline</a:t>
            </a:r>
            <a:r>
              <a:rPr lang="en-US" baseline="0"/>
              <a:t> - 4 m (A)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Point 1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zeven'!$AW$16:$AW$27</c:f>
              <c:numCache>
                <c:formatCode>0.0</c:formatCode>
                <c:ptCount val="12"/>
                <c:pt idx="0">
                  <c:v>100</c:v>
                </c:pt>
                <c:pt idx="1">
                  <c:v>96.570796460176979</c:v>
                </c:pt>
                <c:pt idx="2">
                  <c:v>95.508849557522112</c:v>
                </c:pt>
                <c:pt idx="3">
                  <c:v>92.699115044247776</c:v>
                </c:pt>
                <c:pt idx="4">
                  <c:v>83.252212389380531</c:v>
                </c:pt>
                <c:pt idx="5">
                  <c:v>76.172566371681413</c:v>
                </c:pt>
                <c:pt idx="6">
                  <c:v>68.982300884955748</c:v>
                </c:pt>
                <c:pt idx="7">
                  <c:v>47.123893805309741</c:v>
                </c:pt>
                <c:pt idx="8">
                  <c:v>22.588495575221248</c:v>
                </c:pt>
                <c:pt idx="9">
                  <c:v>6.7699115044247851</c:v>
                </c:pt>
                <c:pt idx="10">
                  <c:v>0.61946902654867519</c:v>
                </c:pt>
                <c:pt idx="11">
                  <c:v>0.15486725663717824</c:v>
                </c:pt>
              </c:numCache>
            </c:numRef>
          </c:yVal>
          <c:smooth val="0"/>
        </c:ser>
        <c:ser>
          <c:idx val="1"/>
          <c:order val="1"/>
          <c:tx>
            <c:v>Point 2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zeven'!$S$16:$S$27</c:f>
              <c:numCache>
                <c:formatCode>0.0</c:formatCode>
                <c:ptCount val="12"/>
                <c:pt idx="0">
                  <c:v>100</c:v>
                </c:pt>
                <c:pt idx="1">
                  <c:v>71.952751947725559</c:v>
                </c:pt>
                <c:pt idx="2">
                  <c:v>68.082432772053266</c:v>
                </c:pt>
                <c:pt idx="3">
                  <c:v>56.59713495853228</c:v>
                </c:pt>
                <c:pt idx="4">
                  <c:v>49.509927117366161</c:v>
                </c:pt>
                <c:pt idx="5">
                  <c:v>39.808997235486302</c:v>
                </c:pt>
                <c:pt idx="6">
                  <c:v>32.294546368434283</c:v>
                </c:pt>
                <c:pt idx="7">
                  <c:v>23.925609449610462</c:v>
                </c:pt>
                <c:pt idx="8">
                  <c:v>11.962804724805236</c:v>
                </c:pt>
                <c:pt idx="9">
                  <c:v>4.347826086956541</c:v>
                </c:pt>
                <c:pt idx="10">
                  <c:v>0.40211108318673616</c:v>
                </c:pt>
                <c:pt idx="11">
                  <c:v>0.15079165619502963</c:v>
                </c:pt>
              </c:numCache>
            </c:numRef>
          </c:yVal>
          <c:smooth val="0"/>
        </c:ser>
        <c:ser>
          <c:idx val="2"/>
          <c:order val="2"/>
          <c:tx>
            <c:v>Point 3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zeven'!$BB$16:$BB$27</c:f>
              <c:numCache>
                <c:formatCode>0.0</c:formatCode>
                <c:ptCount val="12"/>
                <c:pt idx="0">
                  <c:v>100.00000000000004</c:v>
                </c:pt>
                <c:pt idx="1">
                  <c:v>36.722360469249914</c:v>
                </c:pt>
                <c:pt idx="2">
                  <c:v>25.364379665837177</c:v>
                </c:pt>
                <c:pt idx="3">
                  <c:v>8.2651972982580713</c:v>
                </c:pt>
                <c:pt idx="4">
                  <c:v>4.6924991112690853</c:v>
                </c:pt>
                <c:pt idx="5">
                  <c:v>2.6839672947031494</c:v>
                </c:pt>
                <c:pt idx="6">
                  <c:v>1.9729825808744963</c:v>
                </c:pt>
                <c:pt idx="7">
                  <c:v>1.4041948098115757</c:v>
                </c:pt>
                <c:pt idx="8">
                  <c:v>0.72875933167436335</c:v>
                </c:pt>
                <c:pt idx="9">
                  <c:v>0.2132954141485939</c:v>
                </c:pt>
                <c:pt idx="10">
                  <c:v>1.7774617845710265E-2</c:v>
                </c:pt>
                <c:pt idx="1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36896"/>
        <c:axId val="125539072"/>
      </c:scatterChart>
      <c:valAx>
        <c:axId val="125536896"/>
        <c:scaling>
          <c:logBase val="10"/>
          <c:orientation val="minMax"/>
          <c:max val="5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Seive diameter</a:t>
                </a:r>
                <a:r>
                  <a:rPr lang="en-US" baseline="0"/>
                  <a:t> [mm]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5539072"/>
        <c:crosses val="autoZero"/>
        <c:crossBetween val="midCat"/>
      </c:valAx>
      <c:valAx>
        <c:axId val="12553907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mass %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25536896"/>
        <c:crossesAt val="0.1"/>
        <c:crossBetween val="midCat"/>
      </c:valAx>
    </c:plotArea>
    <c:legend>
      <c:legendPos val="r"/>
      <c:layout>
        <c:manualLayout>
          <c:xMode val="edge"/>
          <c:yMode val="edge"/>
          <c:x val="0.82924695439013496"/>
          <c:y val="0.44475041864110898"/>
          <c:w val="0.14718483069475"/>
          <c:h val="0.127022125627962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Waterline</a:t>
            </a:r>
            <a:r>
              <a:rPr lang="en-US" baseline="0"/>
              <a:t> 0 m (B)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Point 1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zeven'!$AC$16:$AC$27</c:f>
              <c:numCache>
                <c:formatCode>0.0</c:formatCode>
                <c:ptCount val="12"/>
                <c:pt idx="0">
                  <c:v>99.999999999999986</c:v>
                </c:pt>
                <c:pt idx="1">
                  <c:v>95.517294865829058</c:v>
                </c:pt>
                <c:pt idx="2">
                  <c:v>94.276407631456479</c:v>
                </c:pt>
                <c:pt idx="3">
                  <c:v>88.335659996897775</c:v>
                </c:pt>
                <c:pt idx="4">
                  <c:v>82.255312548472148</c:v>
                </c:pt>
                <c:pt idx="5">
                  <c:v>70.094617651620908</c:v>
                </c:pt>
                <c:pt idx="6">
                  <c:v>57.266945866294407</c:v>
                </c:pt>
                <c:pt idx="7">
                  <c:v>40.452923840545992</c:v>
                </c:pt>
                <c:pt idx="8">
                  <c:v>16.410733674577333</c:v>
                </c:pt>
                <c:pt idx="9">
                  <c:v>4.5912827671785452</c:v>
                </c:pt>
                <c:pt idx="10">
                  <c:v>0.44982162246006424</c:v>
                </c:pt>
                <c:pt idx="11">
                  <c:v>0.1861330851558935</c:v>
                </c:pt>
              </c:numCache>
            </c:numRef>
          </c:yVal>
          <c:smooth val="0"/>
        </c:ser>
        <c:ser>
          <c:idx val="1"/>
          <c:order val="1"/>
          <c:tx>
            <c:v>Point 2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zeven'!$AM$16:$AM$27</c:f>
              <c:numCache>
                <c:formatCode>0.0</c:formatCode>
                <c:ptCount val="12"/>
                <c:pt idx="0">
                  <c:v>100</c:v>
                </c:pt>
                <c:pt idx="1">
                  <c:v>97.394209354120264</c:v>
                </c:pt>
                <c:pt idx="2">
                  <c:v>95.412026726057903</c:v>
                </c:pt>
                <c:pt idx="3">
                  <c:v>85.233853006681514</c:v>
                </c:pt>
                <c:pt idx="4">
                  <c:v>75.545657015590194</c:v>
                </c:pt>
                <c:pt idx="5">
                  <c:v>58.730512249443194</c:v>
                </c:pt>
                <c:pt idx="6">
                  <c:v>44.543429844097986</c:v>
                </c:pt>
                <c:pt idx="7">
                  <c:v>31.046770601336291</c:v>
                </c:pt>
                <c:pt idx="8">
                  <c:v>15.545657015590191</c:v>
                </c:pt>
                <c:pt idx="9">
                  <c:v>6.6146993318485512</c:v>
                </c:pt>
                <c:pt idx="10">
                  <c:v>0.8240534521158106</c:v>
                </c:pt>
                <c:pt idx="11">
                  <c:v>0.35634743875278913</c:v>
                </c:pt>
              </c:numCache>
            </c:numRef>
          </c:yVal>
          <c:smooth val="0"/>
        </c:ser>
        <c:ser>
          <c:idx val="2"/>
          <c:order val="2"/>
          <c:tx>
            <c:v>Point 3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zeven'!$I$16:$I$27</c:f>
              <c:numCache>
                <c:formatCode>0.0</c:formatCode>
                <c:ptCount val="12"/>
                <c:pt idx="0">
                  <c:v>100</c:v>
                </c:pt>
                <c:pt idx="1">
                  <c:v>92.276200873362455</c:v>
                </c:pt>
                <c:pt idx="2">
                  <c:v>88.83733624454149</c:v>
                </c:pt>
                <c:pt idx="3">
                  <c:v>75.313864628820966</c:v>
                </c:pt>
                <c:pt idx="4">
                  <c:v>65.938864628820966</c:v>
                </c:pt>
                <c:pt idx="5">
                  <c:v>49.2085152838428</c:v>
                </c:pt>
                <c:pt idx="6">
                  <c:v>46.875000000000007</c:v>
                </c:pt>
                <c:pt idx="7">
                  <c:v>21.602074235807859</c:v>
                </c:pt>
                <c:pt idx="8">
                  <c:v>7.246179039301313</c:v>
                </c:pt>
                <c:pt idx="9">
                  <c:v>3.0431222707423675</c:v>
                </c:pt>
                <c:pt idx="10">
                  <c:v>0.77783842794760449</c:v>
                </c:pt>
                <c:pt idx="11">
                  <c:v>0.46397379912664227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381248"/>
        <c:axId val="125395712"/>
      </c:scatterChart>
      <c:valAx>
        <c:axId val="125381248"/>
        <c:scaling>
          <c:logBase val="10"/>
          <c:orientation val="minMax"/>
          <c:max val="5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Seive</a:t>
                </a:r>
                <a:r>
                  <a:rPr lang="en-US" baseline="0"/>
                  <a:t> diameter [mm]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395712"/>
        <c:crosses val="autoZero"/>
        <c:crossBetween val="midCat"/>
      </c:valAx>
      <c:valAx>
        <c:axId val="12539571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m</a:t>
                </a:r>
                <a:r>
                  <a:rPr lang="en-US"/>
                  <a:t>ass</a:t>
                </a:r>
                <a:r>
                  <a:rPr lang="en-US" baseline="0"/>
                  <a:t> %</a:t>
                </a:r>
                <a:endParaRPr lang="en-US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25381248"/>
        <c:crossesAt val="0.1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</a:t>
            </a:r>
            <a:r>
              <a:rPr lang="en-US" baseline="0"/>
              <a:t>line + 10 m (C)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Point 1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zeven'!$AR$16:$AR$27</c:f>
              <c:numCache>
                <c:formatCode>0.0</c:formatCode>
                <c:ptCount val="12"/>
                <c:pt idx="0">
                  <c:v>100</c:v>
                </c:pt>
                <c:pt idx="1">
                  <c:v>99.494310998735784</c:v>
                </c:pt>
                <c:pt idx="2">
                  <c:v>99.283607248209023</c:v>
                </c:pt>
                <c:pt idx="3">
                  <c:v>97.724399494311029</c:v>
                </c:pt>
                <c:pt idx="4">
                  <c:v>96.418036241045101</c:v>
                </c:pt>
                <c:pt idx="5">
                  <c:v>92.836072482090202</c:v>
                </c:pt>
                <c:pt idx="6">
                  <c:v>87.526337968815852</c:v>
                </c:pt>
                <c:pt idx="7">
                  <c:v>77.412557943531397</c:v>
                </c:pt>
                <c:pt idx="8">
                  <c:v>50.611040876527611</c:v>
                </c:pt>
                <c:pt idx="9">
                  <c:v>16.519174041297951</c:v>
                </c:pt>
                <c:pt idx="10">
                  <c:v>0.50568900126424166</c:v>
                </c:pt>
                <c:pt idx="11">
                  <c:v>0.16856300042142186</c:v>
                </c:pt>
              </c:numCache>
            </c:numRef>
          </c:yVal>
          <c:smooth val="0"/>
        </c:ser>
        <c:ser>
          <c:idx val="1"/>
          <c:order val="1"/>
          <c:tx>
            <c:v>Point 2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zeven'!$X$16:$X$27</c:f>
              <c:numCache>
                <c:formatCode>0.0</c:formatCode>
                <c:ptCount val="12"/>
                <c:pt idx="0">
                  <c:v>99.999999999999986</c:v>
                </c:pt>
                <c:pt idx="1">
                  <c:v>99.620253164556956</c:v>
                </c:pt>
                <c:pt idx="2">
                  <c:v>99.578059071729953</c:v>
                </c:pt>
                <c:pt idx="3">
                  <c:v>98.776371308016877</c:v>
                </c:pt>
                <c:pt idx="4">
                  <c:v>98.101265822784811</c:v>
                </c:pt>
                <c:pt idx="5">
                  <c:v>96.118143459915601</c:v>
                </c:pt>
                <c:pt idx="6">
                  <c:v>93.502109704641342</c:v>
                </c:pt>
                <c:pt idx="7">
                  <c:v>88.523206751054872</c:v>
                </c:pt>
                <c:pt idx="8">
                  <c:v>71.687763713080187</c:v>
                </c:pt>
                <c:pt idx="9">
                  <c:v>39.240506329113941</c:v>
                </c:pt>
                <c:pt idx="10">
                  <c:v>1.308016877637117</c:v>
                </c:pt>
                <c:pt idx="11">
                  <c:v>0.42194092827004243</c:v>
                </c:pt>
              </c:numCache>
            </c:numRef>
          </c:yVal>
          <c:smooth val="0"/>
        </c:ser>
        <c:ser>
          <c:idx val="2"/>
          <c:order val="2"/>
          <c:tx>
            <c:v>Point 3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zeven'!$N$16:$N$27</c:f>
              <c:numCache>
                <c:formatCode>0.0</c:formatCode>
                <c:ptCount val="12"/>
                <c:pt idx="0">
                  <c:v>100.00000000000001</c:v>
                </c:pt>
                <c:pt idx="1">
                  <c:v>97.872340425531902</c:v>
                </c:pt>
                <c:pt idx="2">
                  <c:v>96.936170212765958</c:v>
                </c:pt>
                <c:pt idx="3">
                  <c:v>92.680851063829792</c:v>
                </c:pt>
                <c:pt idx="4">
                  <c:v>88.62411347517731</c:v>
                </c:pt>
                <c:pt idx="5">
                  <c:v>79.262411347517727</c:v>
                </c:pt>
                <c:pt idx="6">
                  <c:v>67.290780141843967</c:v>
                </c:pt>
                <c:pt idx="7">
                  <c:v>47.829787234042556</c:v>
                </c:pt>
                <c:pt idx="8">
                  <c:v>14.156028368794335</c:v>
                </c:pt>
                <c:pt idx="9">
                  <c:v>2.1276595744681011</c:v>
                </c:pt>
                <c:pt idx="10">
                  <c:v>0.36879432624113795</c:v>
                </c:pt>
                <c:pt idx="11">
                  <c:v>0.22695035460993229</c:v>
                </c:pt>
              </c:numCache>
            </c:numRef>
          </c:yVal>
          <c:smooth val="0"/>
        </c:ser>
        <c:ser>
          <c:idx val="3"/>
          <c:order val="3"/>
          <c:tx>
            <c:v>Point 4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zeven'!$AH$16:$AH$27</c:f>
              <c:numCache>
                <c:formatCode>0.0</c:formatCode>
                <c:ptCount val="12"/>
                <c:pt idx="0">
                  <c:v>100</c:v>
                </c:pt>
                <c:pt idx="1">
                  <c:v>88.196935115748289</c:v>
                </c:pt>
                <c:pt idx="2">
                  <c:v>87.186175415715667</c:v>
                </c:pt>
                <c:pt idx="3">
                  <c:v>84.969025105966722</c:v>
                </c:pt>
                <c:pt idx="4">
                  <c:v>83.567003586566642</c:v>
                </c:pt>
                <c:pt idx="5">
                  <c:v>80.176067818715353</c:v>
                </c:pt>
                <c:pt idx="6">
                  <c:v>75.904792957287242</c:v>
                </c:pt>
                <c:pt idx="7">
                  <c:v>67.525268992500799</c:v>
                </c:pt>
                <c:pt idx="8">
                  <c:v>41.147701336811217</c:v>
                </c:pt>
                <c:pt idx="9">
                  <c:v>14.281056406912295</c:v>
                </c:pt>
                <c:pt idx="10">
                  <c:v>1.9563090968373005</c:v>
                </c:pt>
                <c:pt idx="11">
                  <c:v>1.238995761330294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427712"/>
        <c:axId val="125429632"/>
      </c:scatterChart>
      <c:valAx>
        <c:axId val="125427712"/>
        <c:scaling>
          <c:logBase val="10"/>
          <c:orientation val="minMax"/>
          <c:max val="5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Seive</a:t>
                </a:r>
                <a:r>
                  <a:rPr lang="en-US" baseline="0"/>
                  <a:t> diameter [mm]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429632"/>
        <c:crosses val="autoZero"/>
        <c:crossBetween val="midCat"/>
      </c:valAx>
      <c:valAx>
        <c:axId val="12542963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mass %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25427712"/>
        <c:crossesAt val="0.1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Grouped</a:t>
            </a:r>
            <a:r>
              <a:rPr lang="en-US" baseline="0"/>
              <a:t> and a</a:t>
            </a:r>
            <a:r>
              <a:rPr lang="en-US"/>
              <a:t>veraged sieve curve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Waterline -4 m (A)</c:v>
          </c:tx>
          <c:xVal>
            <c:numRef>
              <c:f>'Verwerking data'!$D$15:$D$26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'Verwerking data'!$Q$15:$Q$26</c:f>
              <c:numCache>
                <c:formatCode>0.0</c:formatCode>
                <c:ptCount val="12"/>
                <c:pt idx="0">
                  <c:v>100</c:v>
                </c:pt>
                <c:pt idx="1">
                  <c:v>85.045299446993766</c:v>
                </c:pt>
                <c:pt idx="2">
                  <c:v>82.668549241087177</c:v>
                </c:pt>
                <c:pt idx="3">
                  <c:v>75.797152606188959</c:v>
                </c:pt>
                <c:pt idx="4">
                  <c:v>67.454994705259438</c:v>
                </c:pt>
                <c:pt idx="5">
                  <c:v>59.148135074714673</c:v>
                </c:pt>
                <c:pt idx="6">
                  <c:v>51.806094834686434</c:v>
                </c:pt>
                <c:pt idx="7">
                  <c:v>36.263089775267687</c:v>
                </c:pt>
                <c:pt idx="8">
                  <c:v>17.613836921990831</c:v>
                </c:pt>
                <c:pt idx="9">
                  <c:v>5.6359571714319454</c:v>
                </c:pt>
                <c:pt idx="10">
                  <c:v>0.51770796564302102</c:v>
                </c:pt>
                <c:pt idx="11">
                  <c:v>0.15295917166726306</c:v>
                </c:pt>
              </c:numCache>
            </c:numRef>
          </c:yVal>
          <c:smooth val="0"/>
        </c:ser>
        <c:ser>
          <c:idx val="1"/>
          <c:order val="1"/>
          <c:tx>
            <c:v>Waterline 0 m (B)</c:v>
          </c:tx>
          <c:xVal>
            <c:numRef>
              <c:f>'Verwerking data'!$D$15:$D$26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'Verwerking data'!$J$15:$J$26</c:f>
              <c:numCache>
                <c:formatCode>0.0</c:formatCode>
                <c:ptCount val="12"/>
                <c:pt idx="0">
                  <c:v>100</c:v>
                </c:pt>
                <c:pt idx="1">
                  <c:v>94.67834656446756</c:v>
                </c:pt>
                <c:pt idx="2">
                  <c:v>92.373391732822341</c:v>
                </c:pt>
                <c:pt idx="3">
                  <c:v>82.34875444839858</c:v>
                </c:pt>
                <c:pt idx="4">
                  <c:v>74.059676977826442</c:v>
                </c:pt>
                <c:pt idx="5">
                  <c:v>58.921434437448674</c:v>
                </c:pt>
                <c:pt idx="6">
                  <c:v>49.96988776348207</c:v>
                </c:pt>
                <c:pt idx="7">
                  <c:v>30.577607445934852</c:v>
                </c:pt>
                <c:pt idx="8">
                  <c:v>12.52121543936491</c:v>
                </c:pt>
                <c:pt idx="9">
                  <c:v>4.4675609088420565</c:v>
                </c:pt>
                <c:pt idx="10">
                  <c:v>0.67341910758281243</c:v>
                </c:pt>
                <c:pt idx="11">
                  <c:v>0.33944702983849456</c:v>
                </c:pt>
              </c:numCache>
            </c:numRef>
          </c:yVal>
          <c:smooth val="0"/>
        </c:ser>
        <c:ser>
          <c:idx val="2"/>
          <c:order val="2"/>
          <c:tx>
            <c:v>Waterline +10 m (C)</c:v>
          </c:tx>
          <c:xVal>
            <c:numRef>
              <c:f>'Verwerking data'!$D$15:$D$26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'Verwerking data'!$X$15:$X$26</c:f>
              <c:numCache>
                <c:formatCode>0.0</c:formatCode>
                <c:ptCount val="12"/>
                <c:pt idx="0">
                  <c:v>99.999999999999986</c:v>
                </c:pt>
                <c:pt idx="1">
                  <c:v>98.838896952104491</c:v>
                </c:pt>
                <c:pt idx="2">
                  <c:v>98.36719883889694</c:v>
                </c:pt>
                <c:pt idx="3">
                  <c:v>95.875665215287853</c:v>
                </c:pt>
                <c:pt idx="4">
                  <c:v>93.577648766327997</c:v>
                </c:pt>
                <c:pt idx="5">
                  <c:v>87.989840348330901</c:v>
                </c:pt>
                <c:pt idx="6">
                  <c:v>80.611998064828242</c:v>
                </c:pt>
                <c:pt idx="7">
                  <c:v>67.985002418964683</c:v>
                </c:pt>
                <c:pt idx="8">
                  <c:v>41.110304789550085</c:v>
                </c:pt>
                <c:pt idx="9">
                  <c:v>16.896468311562664</c:v>
                </c:pt>
                <c:pt idx="10">
                  <c:v>0.67731011127237828</c:v>
                </c:pt>
                <c:pt idx="11">
                  <c:v>0.26608611514272446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49280"/>
        <c:axId val="125651200"/>
      </c:scatterChart>
      <c:valAx>
        <c:axId val="125649280"/>
        <c:scaling>
          <c:logBase val="10"/>
          <c:orientation val="minMax"/>
          <c:max val="5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Seive</a:t>
                </a:r>
                <a:r>
                  <a:rPr lang="en-US" baseline="0"/>
                  <a:t> diameter [mm]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651200"/>
        <c:crosses val="autoZero"/>
        <c:crossBetween val="midCat"/>
      </c:valAx>
      <c:valAx>
        <c:axId val="12565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Cummulative</a:t>
                </a:r>
                <a:r>
                  <a:rPr lang="en-US" baseline="0"/>
                  <a:t> mass %</a:t>
                </a:r>
                <a:endParaRPr lang="en-US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25649280"/>
        <c:crossesAt val="0.1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zeven'!$N$16:$N$27</c:f>
              <c:numCache>
                <c:formatCode>0.0</c:formatCode>
                <c:ptCount val="12"/>
                <c:pt idx="0">
                  <c:v>100.00000000000001</c:v>
                </c:pt>
                <c:pt idx="1">
                  <c:v>97.872340425531902</c:v>
                </c:pt>
                <c:pt idx="2">
                  <c:v>96.936170212765958</c:v>
                </c:pt>
                <c:pt idx="3">
                  <c:v>92.680851063829792</c:v>
                </c:pt>
                <c:pt idx="4">
                  <c:v>88.62411347517731</c:v>
                </c:pt>
                <c:pt idx="5">
                  <c:v>79.262411347517727</c:v>
                </c:pt>
                <c:pt idx="6">
                  <c:v>67.290780141843967</c:v>
                </c:pt>
                <c:pt idx="7">
                  <c:v>47.829787234042556</c:v>
                </c:pt>
                <c:pt idx="8">
                  <c:v>14.156028368794335</c:v>
                </c:pt>
                <c:pt idx="9">
                  <c:v>2.1276595744681011</c:v>
                </c:pt>
                <c:pt idx="10">
                  <c:v>0.36879432624113795</c:v>
                </c:pt>
                <c:pt idx="11">
                  <c:v>0.22695035460993229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00128"/>
        <c:axId val="120401920"/>
      </c:scatterChart>
      <c:valAx>
        <c:axId val="1204001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401920"/>
        <c:crosses val="autoZero"/>
        <c:crossBetween val="midCat"/>
      </c:valAx>
      <c:valAx>
        <c:axId val="12040192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0400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zeven'!$S$16:$S$27</c:f>
              <c:numCache>
                <c:formatCode>0.0</c:formatCode>
                <c:ptCount val="12"/>
                <c:pt idx="0">
                  <c:v>100</c:v>
                </c:pt>
                <c:pt idx="1">
                  <c:v>71.952751947725559</c:v>
                </c:pt>
                <c:pt idx="2">
                  <c:v>68.082432772053266</c:v>
                </c:pt>
                <c:pt idx="3">
                  <c:v>56.59713495853228</c:v>
                </c:pt>
                <c:pt idx="4">
                  <c:v>49.509927117366161</c:v>
                </c:pt>
                <c:pt idx="5">
                  <c:v>39.808997235486302</c:v>
                </c:pt>
                <c:pt idx="6">
                  <c:v>32.294546368434283</c:v>
                </c:pt>
                <c:pt idx="7">
                  <c:v>23.925609449610462</c:v>
                </c:pt>
                <c:pt idx="8">
                  <c:v>11.962804724805236</c:v>
                </c:pt>
                <c:pt idx="9">
                  <c:v>4.347826086956541</c:v>
                </c:pt>
                <c:pt idx="10">
                  <c:v>0.40211108318673616</c:v>
                </c:pt>
                <c:pt idx="11">
                  <c:v>0.15079165619502963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09472"/>
        <c:axId val="120427648"/>
      </c:scatterChart>
      <c:valAx>
        <c:axId val="12040947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427648"/>
        <c:crosses val="autoZero"/>
        <c:crossBetween val="midCat"/>
      </c:valAx>
      <c:valAx>
        <c:axId val="12042764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0409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zeven'!$X$16:$X$27</c:f>
              <c:numCache>
                <c:formatCode>0.0</c:formatCode>
                <c:ptCount val="12"/>
                <c:pt idx="0">
                  <c:v>99.999999999999986</c:v>
                </c:pt>
                <c:pt idx="1">
                  <c:v>99.620253164556956</c:v>
                </c:pt>
                <c:pt idx="2">
                  <c:v>99.578059071729953</c:v>
                </c:pt>
                <c:pt idx="3">
                  <c:v>98.776371308016877</c:v>
                </c:pt>
                <c:pt idx="4">
                  <c:v>98.101265822784811</c:v>
                </c:pt>
                <c:pt idx="5">
                  <c:v>96.118143459915601</c:v>
                </c:pt>
                <c:pt idx="6">
                  <c:v>93.502109704641342</c:v>
                </c:pt>
                <c:pt idx="7">
                  <c:v>88.523206751054872</c:v>
                </c:pt>
                <c:pt idx="8">
                  <c:v>71.687763713080187</c:v>
                </c:pt>
                <c:pt idx="9">
                  <c:v>39.240506329113941</c:v>
                </c:pt>
                <c:pt idx="10">
                  <c:v>1.308016877637117</c:v>
                </c:pt>
                <c:pt idx="11">
                  <c:v>0.42194092827004243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43648"/>
        <c:axId val="120445184"/>
      </c:scatterChart>
      <c:valAx>
        <c:axId val="1204436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445184"/>
        <c:crosses val="autoZero"/>
        <c:crossBetween val="midCat"/>
      </c:valAx>
      <c:valAx>
        <c:axId val="12044518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0443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zeven'!$AC$16:$AC$27</c:f>
              <c:numCache>
                <c:formatCode>0.0</c:formatCode>
                <c:ptCount val="12"/>
                <c:pt idx="0">
                  <c:v>99.999999999999986</c:v>
                </c:pt>
                <c:pt idx="1">
                  <c:v>95.517294865829058</c:v>
                </c:pt>
                <c:pt idx="2">
                  <c:v>94.276407631456479</c:v>
                </c:pt>
                <c:pt idx="3">
                  <c:v>88.335659996897775</c:v>
                </c:pt>
                <c:pt idx="4">
                  <c:v>82.255312548472148</c:v>
                </c:pt>
                <c:pt idx="5">
                  <c:v>70.094617651620908</c:v>
                </c:pt>
                <c:pt idx="6">
                  <c:v>57.266945866294407</c:v>
                </c:pt>
                <c:pt idx="7">
                  <c:v>40.452923840545992</c:v>
                </c:pt>
                <c:pt idx="8">
                  <c:v>16.410733674577333</c:v>
                </c:pt>
                <c:pt idx="9">
                  <c:v>4.5912827671785452</c:v>
                </c:pt>
                <c:pt idx="10">
                  <c:v>0.44982162246006424</c:v>
                </c:pt>
                <c:pt idx="11">
                  <c:v>0.1861330851558935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65280"/>
        <c:axId val="120466816"/>
      </c:scatterChart>
      <c:valAx>
        <c:axId val="12046528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466816"/>
        <c:crosses val="autoZero"/>
        <c:crossBetween val="midCat"/>
      </c:valAx>
      <c:valAx>
        <c:axId val="12046681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0465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zeven'!$AH$16:$AH$27</c:f>
              <c:numCache>
                <c:formatCode>0.0</c:formatCode>
                <c:ptCount val="12"/>
                <c:pt idx="0">
                  <c:v>100</c:v>
                </c:pt>
                <c:pt idx="1">
                  <c:v>88.196935115748289</c:v>
                </c:pt>
                <c:pt idx="2">
                  <c:v>87.186175415715667</c:v>
                </c:pt>
                <c:pt idx="3">
                  <c:v>84.969025105966722</c:v>
                </c:pt>
                <c:pt idx="4">
                  <c:v>83.567003586566642</c:v>
                </c:pt>
                <c:pt idx="5">
                  <c:v>80.176067818715353</c:v>
                </c:pt>
                <c:pt idx="6">
                  <c:v>75.904792957287242</c:v>
                </c:pt>
                <c:pt idx="7">
                  <c:v>67.525268992500799</c:v>
                </c:pt>
                <c:pt idx="8">
                  <c:v>41.147701336811217</c:v>
                </c:pt>
                <c:pt idx="9">
                  <c:v>14.281056406912295</c:v>
                </c:pt>
                <c:pt idx="10">
                  <c:v>1.9563090968373005</c:v>
                </c:pt>
                <c:pt idx="11">
                  <c:v>1.238995761330294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79104"/>
        <c:axId val="120484992"/>
      </c:scatterChart>
      <c:valAx>
        <c:axId val="12047910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484992"/>
        <c:crosses val="autoZero"/>
        <c:crossBetween val="midCat"/>
      </c:valAx>
      <c:valAx>
        <c:axId val="12048499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0479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zeven'!$AM$16:$AM$27</c:f>
              <c:numCache>
                <c:formatCode>0.0</c:formatCode>
                <c:ptCount val="12"/>
                <c:pt idx="0">
                  <c:v>100</c:v>
                </c:pt>
                <c:pt idx="1">
                  <c:v>97.394209354120264</c:v>
                </c:pt>
                <c:pt idx="2">
                  <c:v>95.412026726057903</c:v>
                </c:pt>
                <c:pt idx="3">
                  <c:v>85.233853006681514</c:v>
                </c:pt>
                <c:pt idx="4">
                  <c:v>75.545657015590194</c:v>
                </c:pt>
                <c:pt idx="5">
                  <c:v>58.730512249443194</c:v>
                </c:pt>
                <c:pt idx="6">
                  <c:v>44.543429844097986</c:v>
                </c:pt>
                <c:pt idx="7">
                  <c:v>31.046770601336291</c:v>
                </c:pt>
                <c:pt idx="8">
                  <c:v>15.545657015590191</c:v>
                </c:pt>
                <c:pt idx="9">
                  <c:v>6.6146993318485512</c:v>
                </c:pt>
                <c:pt idx="10">
                  <c:v>0.8240534521158106</c:v>
                </c:pt>
                <c:pt idx="11">
                  <c:v>0.35634743875278913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16992"/>
        <c:axId val="120518528"/>
      </c:scatterChart>
      <c:valAx>
        <c:axId val="12051699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518528"/>
        <c:crosses val="autoZero"/>
        <c:crossBetween val="midCat"/>
      </c:valAx>
      <c:valAx>
        <c:axId val="12051852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0516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zeven'!$AR$16:$AR$27</c:f>
              <c:numCache>
                <c:formatCode>0.0</c:formatCode>
                <c:ptCount val="12"/>
                <c:pt idx="0">
                  <c:v>100</c:v>
                </c:pt>
                <c:pt idx="1">
                  <c:v>99.494310998735784</c:v>
                </c:pt>
                <c:pt idx="2">
                  <c:v>99.283607248209023</c:v>
                </c:pt>
                <c:pt idx="3">
                  <c:v>97.724399494311029</c:v>
                </c:pt>
                <c:pt idx="4">
                  <c:v>96.418036241045101</c:v>
                </c:pt>
                <c:pt idx="5">
                  <c:v>92.836072482090202</c:v>
                </c:pt>
                <c:pt idx="6">
                  <c:v>87.526337968815852</c:v>
                </c:pt>
                <c:pt idx="7">
                  <c:v>77.412557943531397</c:v>
                </c:pt>
                <c:pt idx="8">
                  <c:v>50.611040876527611</c:v>
                </c:pt>
                <c:pt idx="9">
                  <c:v>16.519174041297951</c:v>
                </c:pt>
                <c:pt idx="10">
                  <c:v>0.50568900126424166</c:v>
                </c:pt>
                <c:pt idx="11">
                  <c:v>0.16856300042142186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34528"/>
        <c:axId val="120536064"/>
      </c:scatterChart>
      <c:valAx>
        <c:axId val="1205345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536064"/>
        <c:crosses val="autoZero"/>
        <c:crossBetween val="midCat"/>
      </c:valAx>
      <c:valAx>
        <c:axId val="12053606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0534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zeven'!$AW$16:$AW$27</c:f>
              <c:numCache>
                <c:formatCode>0.0</c:formatCode>
                <c:ptCount val="12"/>
                <c:pt idx="0">
                  <c:v>100</c:v>
                </c:pt>
                <c:pt idx="1">
                  <c:v>96.570796460176979</c:v>
                </c:pt>
                <c:pt idx="2">
                  <c:v>95.508849557522112</c:v>
                </c:pt>
                <c:pt idx="3">
                  <c:v>92.699115044247776</c:v>
                </c:pt>
                <c:pt idx="4">
                  <c:v>83.252212389380531</c:v>
                </c:pt>
                <c:pt idx="5">
                  <c:v>76.172566371681413</c:v>
                </c:pt>
                <c:pt idx="6">
                  <c:v>68.982300884955748</c:v>
                </c:pt>
                <c:pt idx="7">
                  <c:v>47.123893805309741</c:v>
                </c:pt>
                <c:pt idx="8">
                  <c:v>22.588495575221248</c:v>
                </c:pt>
                <c:pt idx="9">
                  <c:v>6.7699115044247851</c:v>
                </c:pt>
                <c:pt idx="10">
                  <c:v>0.61946902654867519</c:v>
                </c:pt>
                <c:pt idx="11">
                  <c:v>0.15486725663717824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56160"/>
        <c:axId val="120562048"/>
      </c:scatterChart>
      <c:valAx>
        <c:axId val="12055616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562048"/>
        <c:crosses val="autoZero"/>
        <c:crossBetween val="midCat"/>
      </c:valAx>
      <c:valAx>
        <c:axId val="12056204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0556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25400</xdr:colOff>
      <xdr:row>28</xdr:row>
      <xdr:rowOff>107950</xdr:rowOff>
    </xdr:from>
    <xdr:to>
      <xdr:col>8</xdr:col>
      <xdr:colOff>406400</xdr:colOff>
      <xdr:row>42</xdr:row>
      <xdr:rowOff>184150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12700</xdr:colOff>
      <xdr:row>28</xdr:row>
      <xdr:rowOff>88900</xdr:rowOff>
    </xdr:from>
    <xdr:to>
      <xdr:col>14</xdr:col>
      <xdr:colOff>12700</xdr:colOff>
      <xdr:row>42</xdr:row>
      <xdr:rowOff>184150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69850</xdr:colOff>
      <xdr:row>28</xdr:row>
      <xdr:rowOff>127000</xdr:rowOff>
    </xdr:from>
    <xdr:to>
      <xdr:col>19</xdr:col>
      <xdr:colOff>12700</xdr:colOff>
      <xdr:row>42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29</xdr:row>
      <xdr:rowOff>38100</xdr:rowOff>
    </xdr:from>
    <xdr:to>
      <xdr:col>23</xdr:col>
      <xdr:colOff>768350</xdr:colOff>
      <xdr:row>43</xdr:row>
      <xdr:rowOff>63500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29</xdr:row>
      <xdr:rowOff>0</xdr:rowOff>
    </xdr:from>
    <xdr:to>
      <xdr:col>28</xdr:col>
      <xdr:colOff>768350</xdr:colOff>
      <xdr:row>43</xdr:row>
      <xdr:rowOff>25400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0</xdr:colOff>
      <xdr:row>29</xdr:row>
      <xdr:rowOff>0</xdr:rowOff>
    </xdr:from>
    <xdr:to>
      <xdr:col>33</xdr:col>
      <xdr:colOff>768350</xdr:colOff>
      <xdr:row>43</xdr:row>
      <xdr:rowOff>25400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0</xdr:colOff>
      <xdr:row>29</xdr:row>
      <xdr:rowOff>0</xdr:rowOff>
    </xdr:from>
    <xdr:to>
      <xdr:col>38</xdr:col>
      <xdr:colOff>768350</xdr:colOff>
      <xdr:row>43</xdr:row>
      <xdr:rowOff>25400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39</xdr:col>
      <xdr:colOff>0</xdr:colOff>
      <xdr:row>29</xdr:row>
      <xdr:rowOff>0</xdr:rowOff>
    </xdr:from>
    <xdr:to>
      <xdr:col>43</xdr:col>
      <xdr:colOff>768350</xdr:colOff>
      <xdr:row>43</xdr:row>
      <xdr:rowOff>25400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38100</xdr:colOff>
      <xdr:row>29</xdr:row>
      <xdr:rowOff>12700</xdr:rowOff>
    </xdr:from>
    <xdr:to>
      <xdr:col>48</xdr:col>
      <xdr:colOff>806450</xdr:colOff>
      <xdr:row>43</xdr:row>
      <xdr:rowOff>38100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49</xdr:col>
      <xdr:colOff>0</xdr:colOff>
      <xdr:row>29</xdr:row>
      <xdr:rowOff>0</xdr:rowOff>
    </xdr:from>
    <xdr:to>
      <xdr:col>53</xdr:col>
      <xdr:colOff>768350</xdr:colOff>
      <xdr:row>43</xdr:row>
      <xdr:rowOff>25400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596900</xdr:colOff>
      <xdr:row>45</xdr:row>
      <xdr:rowOff>0</xdr:rowOff>
    </xdr:from>
    <xdr:to>
      <xdr:col>25</xdr:col>
      <xdr:colOff>203200</xdr:colOff>
      <xdr:row>74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228600</xdr:colOff>
      <xdr:row>44</xdr:row>
      <xdr:rowOff>127000</xdr:rowOff>
    </xdr:from>
    <xdr:to>
      <xdr:col>11</xdr:col>
      <xdr:colOff>508000</xdr:colOff>
      <xdr:row>74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723900</xdr:colOff>
      <xdr:row>44</xdr:row>
      <xdr:rowOff>101606</xdr:rowOff>
    </xdr:from>
    <xdr:to>
      <xdr:col>18</xdr:col>
      <xdr:colOff>317500</xdr:colOff>
      <xdr:row>74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1041400</xdr:colOff>
      <xdr:row>27</xdr:row>
      <xdr:rowOff>95250</xdr:rowOff>
    </xdr:from>
    <xdr:to>
      <xdr:col>11</xdr:col>
      <xdr:colOff>774700</xdr:colOff>
      <xdr:row>51</xdr:row>
      <xdr:rowOff>88900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K29"/>
  <sheetViews>
    <sheetView tabSelected="1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B2" sqref="B2"/>
    </sheetView>
  </sheetViews>
  <sheetFormatPr defaultColWidth="11" defaultRowHeight="15.75" x14ac:dyDescent="0.25"/>
  <cols>
    <col min="3" max="3" width="22.875" bestFit="1" customWidth="1"/>
    <col min="4" max="4" width="14.375" bestFit="1" customWidth="1"/>
    <col min="6" max="6" width="12.625" bestFit="1" customWidth="1"/>
    <col min="7" max="7" width="16.5" bestFit="1" customWidth="1"/>
    <col min="8" max="8" width="6.375" bestFit="1" customWidth="1"/>
    <col min="9" max="9" width="6.625" bestFit="1" customWidth="1"/>
  </cols>
  <sheetData>
    <row r="2" spans="2:89" x14ac:dyDescent="0.25">
      <c r="B2" t="s">
        <v>0</v>
      </c>
      <c r="C2" t="s">
        <v>7</v>
      </c>
      <c r="D2" t="s">
        <v>1</v>
      </c>
    </row>
    <row r="3" spans="2:89" x14ac:dyDescent="0.25">
      <c r="B3">
        <v>1</v>
      </c>
      <c r="C3" s="1">
        <v>-4</v>
      </c>
      <c r="D3" s="1" t="s">
        <v>2</v>
      </c>
    </row>
    <row r="4" spans="2:89" x14ac:dyDescent="0.25">
      <c r="B4">
        <v>1</v>
      </c>
      <c r="C4" s="1">
        <v>0</v>
      </c>
      <c r="D4" s="1" t="s">
        <v>3</v>
      </c>
    </row>
    <row r="5" spans="2:89" x14ac:dyDescent="0.25">
      <c r="B5">
        <v>1</v>
      </c>
      <c r="C5" s="1">
        <v>10</v>
      </c>
      <c r="D5" s="1" t="s">
        <v>4</v>
      </c>
    </row>
    <row r="6" spans="2:89" x14ac:dyDescent="0.25">
      <c r="B6">
        <v>2</v>
      </c>
      <c r="C6" s="1">
        <v>-4</v>
      </c>
      <c r="D6" s="1">
        <v>5</v>
      </c>
    </row>
    <row r="7" spans="2:89" x14ac:dyDescent="0.25">
      <c r="B7">
        <v>2</v>
      </c>
      <c r="C7" s="1">
        <v>0</v>
      </c>
      <c r="D7" s="1">
        <v>12</v>
      </c>
    </row>
    <row r="8" spans="2:89" x14ac:dyDescent="0.25">
      <c r="B8">
        <v>2</v>
      </c>
      <c r="C8" s="1">
        <v>10</v>
      </c>
      <c r="D8" s="1">
        <v>10</v>
      </c>
    </row>
    <row r="9" spans="2:89" x14ac:dyDescent="0.25">
      <c r="B9">
        <v>3</v>
      </c>
      <c r="C9" s="1">
        <v>-4</v>
      </c>
      <c r="D9" s="1" t="s">
        <v>5</v>
      </c>
    </row>
    <row r="10" spans="2:89" x14ac:dyDescent="0.25">
      <c r="B10">
        <v>3</v>
      </c>
      <c r="C10" s="1">
        <v>0</v>
      </c>
      <c r="D10" s="1" t="s">
        <v>6</v>
      </c>
    </row>
    <row r="11" spans="2:89" x14ac:dyDescent="0.25">
      <c r="B11">
        <v>3</v>
      </c>
      <c r="C11" s="1">
        <v>10</v>
      </c>
      <c r="D11" s="1">
        <v>7</v>
      </c>
    </row>
    <row r="12" spans="2:89" x14ac:dyDescent="0.25">
      <c r="B12">
        <v>4</v>
      </c>
      <c r="C12" s="1">
        <v>0</v>
      </c>
      <c r="D12" s="1">
        <v>11</v>
      </c>
    </row>
    <row r="14" spans="2:89" x14ac:dyDescent="0.25">
      <c r="E14" t="s">
        <v>16</v>
      </c>
      <c r="F14" t="s">
        <v>1</v>
      </c>
      <c r="G14" s="3" t="s">
        <v>6</v>
      </c>
      <c r="J14" t="s">
        <v>16</v>
      </c>
      <c r="K14" t="s">
        <v>1</v>
      </c>
      <c r="L14" s="3">
        <v>7</v>
      </c>
      <c r="O14" t="s">
        <v>16</v>
      </c>
      <c r="P14" t="s">
        <v>1</v>
      </c>
      <c r="Q14" s="3">
        <v>5</v>
      </c>
      <c r="T14" t="s">
        <v>16</v>
      </c>
      <c r="U14" t="s">
        <v>1</v>
      </c>
      <c r="V14" s="3">
        <v>10</v>
      </c>
      <c r="Y14" t="s">
        <v>16</v>
      </c>
      <c r="Z14" t="s">
        <v>1</v>
      </c>
      <c r="AA14" s="3" t="s">
        <v>3</v>
      </c>
      <c r="AD14" t="s">
        <v>16</v>
      </c>
      <c r="AE14" t="s">
        <v>1</v>
      </c>
      <c r="AF14" s="3">
        <v>11</v>
      </c>
      <c r="AI14" t="s">
        <v>16</v>
      </c>
      <c r="AJ14" t="s">
        <v>1</v>
      </c>
      <c r="AK14" s="3">
        <v>12</v>
      </c>
      <c r="AN14" t="s">
        <v>16</v>
      </c>
      <c r="AO14" t="s">
        <v>1</v>
      </c>
      <c r="AP14" s="3" t="s">
        <v>4</v>
      </c>
      <c r="AS14" t="s">
        <v>16</v>
      </c>
      <c r="AT14" t="s">
        <v>1</v>
      </c>
      <c r="AU14" s="3" t="s">
        <v>2</v>
      </c>
      <c r="AX14" t="s">
        <v>16</v>
      </c>
      <c r="AY14" t="s">
        <v>1</v>
      </c>
      <c r="AZ14" s="3" t="s">
        <v>5</v>
      </c>
      <c r="BC14" s="4"/>
      <c r="BD14" s="4"/>
      <c r="BE14" s="4"/>
      <c r="BF14" s="4"/>
      <c r="BG14" s="4"/>
      <c r="BH14" s="4"/>
      <c r="BI14" s="4"/>
      <c r="BJ14" s="4"/>
      <c r="BK14" s="4"/>
      <c r="BL14" s="4"/>
      <c r="BN14" s="4"/>
      <c r="BO14" s="4"/>
      <c r="BP14" s="4"/>
      <c r="BQ14" s="4"/>
      <c r="BR14" s="4"/>
      <c r="BS14" s="4"/>
      <c r="BT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</row>
    <row r="15" spans="2:89" x14ac:dyDescent="0.25">
      <c r="B15" t="s">
        <v>8</v>
      </c>
      <c r="C15" t="s">
        <v>9</v>
      </c>
      <c r="D15" t="s">
        <v>10</v>
      </c>
      <c r="E15">
        <v>1</v>
      </c>
      <c r="F15" t="s">
        <v>11</v>
      </c>
      <c r="G15" t="s">
        <v>12</v>
      </c>
      <c r="H15" t="s">
        <v>13</v>
      </c>
      <c r="I15" t="s">
        <v>15</v>
      </c>
      <c r="J15">
        <v>2</v>
      </c>
      <c r="K15" t="s">
        <v>11</v>
      </c>
      <c r="L15" t="s">
        <v>12</v>
      </c>
      <c r="M15" t="s">
        <v>13</v>
      </c>
      <c r="N15" t="s">
        <v>15</v>
      </c>
      <c r="O15">
        <v>3</v>
      </c>
      <c r="P15" t="s">
        <v>11</v>
      </c>
      <c r="Q15" t="s">
        <v>12</v>
      </c>
      <c r="R15" t="s">
        <v>13</v>
      </c>
      <c r="S15" t="s">
        <v>15</v>
      </c>
      <c r="T15">
        <v>4</v>
      </c>
      <c r="U15" t="s">
        <v>11</v>
      </c>
      <c r="V15" t="s">
        <v>12</v>
      </c>
      <c r="W15" t="s">
        <v>13</v>
      </c>
      <c r="X15" t="s">
        <v>15</v>
      </c>
      <c r="Y15">
        <v>5</v>
      </c>
      <c r="Z15" t="s">
        <v>11</v>
      </c>
      <c r="AA15" t="s">
        <v>12</v>
      </c>
      <c r="AB15" t="s">
        <v>13</v>
      </c>
      <c r="AC15" t="s">
        <v>15</v>
      </c>
      <c r="AD15">
        <v>6</v>
      </c>
      <c r="AE15" t="s">
        <v>11</v>
      </c>
      <c r="AF15" t="s">
        <v>12</v>
      </c>
      <c r="AG15" t="s">
        <v>13</v>
      </c>
      <c r="AH15" t="s">
        <v>15</v>
      </c>
      <c r="AI15">
        <v>7</v>
      </c>
      <c r="AJ15" t="s">
        <v>11</v>
      </c>
      <c r="AK15" t="s">
        <v>12</v>
      </c>
      <c r="AL15" t="s">
        <v>13</v>
      </c>
      <c r="AM15" t="s">
        <v>15</v>
      </c>
      <c r="AN15">
        <v>8</v>
      </c>
      <c r="AO15" t="s">
        <v>11</v>
      </c>
      <c r="AP15" t="s">
        <v>12</v>
      </c>
      <c r="AQ15" t="s">
        <v>13</v>
      </c>
      <c r="AR15" t="s">
        <v>15</v>
      </c>
      <c r="AS15">
        <v>9</v>
      </c>
      <c r="AT15" t="s">
        <v>11</v>
      </c>
      <c r="AU15" t="s">
        <v>12</v>
      </c>
      <c r="AV15" t="s">
        <v>13</v>
      </c>
      <c r="AW15" t="s">
        <v>15</v>
      </c>
      <c r="AX15">
        <v>10</v>
      </c>
      <c r="AY15" t="s">
        <v>11</v>
      </c>
      <c r="AZ15" t="s">
        <v>12</v>
      </c>
      <c r="BA15" t="s">
        <v>13</v>
      </c>
      <c r="BB15" t="s">
        <v>15</v>
      </c>
      <c r="BC15" s="4"/>
      <c r="BD15" s="4"/>
      <c r="BE15" s="4"/>
      <c r="BF15" s="4"/>
      <c r="BG15" s="4"/>
      <c r="BH15" s="4"/>
      <c r="BI15" s="4"/>
      <c r="BJ15" s="4"/>
      <c r="BK15" s="4"/>
      <c r="BL15" s="4"/>
      <c r="BN15" s="4"/>
      <c r="BO15" s="4"/>
      <c r="BP15" s="4"/>
      <c r="BQ15" s="4"/>
      <c r="BR15" s="4"/>
      <c r="BS15" s="4"/>
      <c r="BT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</row>
    <row r="16" spans="2:89" x14ac:dyDescent="0.25">
      <c r="B16">
        <v>1</v>
      </c>
      <c r="C16" s="1">
        <v>3.35</v>
      </c>
      <c r="D16">
        <v>411.3</v>
      </c>
      <c r="F16" s="3">
        <v>467.9</v>
      </c>
      <c r="G16">
        <f>F16-$D16</f>
        <v>56.599999999999966</v>
      </c>
      <c r="H16" s="2">
        <f>(G16/G$28)*100</f>
        <v>7.7237991266375507</v>
      </c>
      <c r="I16" s="2">
        <f>SUM(H16:H$27)</f>
        <v>100</v>
      </c>
      <c r="K16" s="3">
        <v>418.8</v>
      </c>
      <c r="L16">
        <f>K16-$D16</f>
        <v>7.5</v>
      </c>
      <c r="M16" s="2">
        <f>(L16/L$28)*100</f>
        <v>2.1276595744680851</v>
      </c>
      <c r="N16" s="2">
        <f>SUM(M16:M$27)</f>
        <v>100.00000000000001</v>
      </c>
      <c r="P16" s="3">
        <v>522.9</v>
      </c>
      <c r="Q16">
        <f>P16-$D16</f>
        <v>111.59999999999997</v>
      </c>
      <c r="R16" s="2">
        <f>(Q16/Q$28)*100</f>
        <v>28.047248052274444</v>
      </c>
      <c r="S16" s="2">
        <f>SUM(R16:R$27)</f>
        <v>100</v>
      </c>
      <c r="U16" s="3">
        <v>412.2</v>
      </c>
      <c r="V16">
        <f>U16-$D16</f>
        <v>0.89999999999997726</v>
      </c>
      <c r="W16" s="2">
        <f>(V16/V$28)*100</f>
        <v>0.37974683544302856</v>
      </c>
      <c r="X16" s="2">
        <f>SUM(W16:W$27)</f>
        <v>99.999999999999986</v>
      </c>
      <c r="Z16" s="3">
        <v>440.2</v>
      </c>
      <c r="AA16">
        <f>Z16-$D16</f>
        <v>28.899999999999977</v>
      </c>
      <c r="AB16" s="2">
        <f>(AA16/AA$28)*100</f>
        <v>4.4827051341709288</v>
      </c>
      <c r="AC16" s="2">
        <f>SUM(AB16:AB$27)</f>
        <v>99.999999999999986</v>
      </c>
      <c r="AE16" s="3">
        <v>447.5</v>
      </c>
      <c r="AF16">
        <f t="shared" ref="AF16:AZ27" si="0">AE16-$D16</f>
        <v>36.199999999999989</v>
      </c>
      <c r="AG16" s="2">
        <f t="shared" ref="AG16:BA26" si="1">(AF16/AF$28)*100</f>
        <v>11.803064884251709</v>
      </c>
      <c r="AH16" s="2">
        <f>SUM(AG16:AG$27)</f>
        <v>100</v>
      </c>
      <c r="AJ16" s="3">
        <v>423</v>
      </c>
      <c r="AK16">
        <f t="shared" ref="AK16:AU27" si="2">AJ16-$D16</f>
        <v>11.699999999999989</v>
      </c>
      <c r="AL16" s="2">
        <f t="shared" ref="AL16:AV26" si="3">(AK16/AK$28)*100</f>
        <v>2.6057906458797309</v>
      </c>
      <c r="AM16" s="2">
        <f>SUM(AL16:AL$27)</f>
        <v>100</v>
      </c>
      <c r="AO16" s="3">
        <v>412.5</v>
      </c>
      <c r="AP16">
        <f t="shared" ref="AP16" si="4">AO16-$D16</f>
        <v>1.1999999999999886</v>
      </c>
      <c r="AQ16" s="2">
        <f t="shared" ref="AQ16" si="5">(AP16/AP$28)*100</f>
        <v>0.50568900126421767</v>
      </c>
      <c r="AR16" s="2">
        <f>SUM(AQ16:AQ$27)</f>
        <v>100</v>
      </c>
      <c r="AT16" s="3">
        <v>426.8</v>
      </c>
      <c r="AU16">
        <f t="shared" ref="AU16" si="6">AT16-$D16</f>
        <v>15.5</v>
      </c>
      <c r="AV16" s="2">
        <f t="shared" ref="AV16" si="7">(AU16/AU$28)*100</f>
        <v>3.4292035398230092</v>
      </c>
      <c r="AW16" s="2">
        <f>SUM(AV16:AV$27)</f>
        <v>100</v>
      </c>
      <c r="AY16" s="3">
        <v>767.3</v>
      </c>
      <c r="AZ16">
        <f t="shared" ref="AZ16" si="8">AY16-$D16</f>
        <v>355.99999999999994</v>
      </c>
      <c r="BA16" s="2">
        <f t="shared" ref="BA16" si="9">(AZ16/AZ$28)*100</f>
        <v>63.277639530750122</v>
      </c>
      <c r="BB16" s="2">
        <f>SUM(BA16:BA$27)</f>
        <v>100.00000000000004</v>
      </c>
      <c r="BC16" s="4"/>
      <c r="BD16" s="4"/>
      <c r="BE16" s="4"/>
      <c r="BF16" s="5"/>
      <c r="BG16" s="5"/>
      <c r="BH16" s="4"/>
      <c r="BI16" s="4"/>
      <c r="BJ16" s="4"/>
      <c r="BK16" s="5"/>
      <c r="BL16" s="5"/>
      <c r="BN16" s="4"/>
      <c r="BO16" s="4"/>
      <c r="BP16" s="5"/>
      <c r="BQ16" s="5"/>
      <c r="BR16" s="4"/>
      <c r="BS16" s="4"/>
      <c r="BT16" s="4"/>
      <c r="BU16" s="2"/>
      <c r="BV16" s="2"/>
      <c r="BW16" s="4"/>
      <c r="BX16" s="4"/>
      <c r="BY16" s="4"/>
      <c r="BZ16" s="5"/>
      <c r="CA16" s="5"/>
      <c r="CB16" s="4"/>
      <c r="CC16" s="4"/>
      <c r="CD16" s="4"/>
      <c r="CE16" s="5"/>
      <c r="CF16" s="5"/>
      <c r="CG16" s="4"/>
      <c r="CH16" s="4"/>
      <c r="CI16" s="4"/>
      <c r="CJ16" s="5"/>
      <c r="CK16" s="5"/>
    </row>
    <row r="17" spans="2:89" x14ac:dyDescent="0.25">
      <c r="B17">
        <v>2</v>
      </c>
      <c r="C17" s="1">
        <v>2.8</v>
      </c>
      <c r="D17">
        <v>404.7</v>
      </c>
      <c r="F17" s="3">
        <v>429.9</v>
      </c>
      <c r="G17">
        <f t="shared" ref="G17:G27" si="10">F17-$D17</f>
        <v>25.199999999999989</v>
      </c>
      <c r="H17" s="2">
        <f t="shared" ref="H17:H26" si="11">(G17/G$28)*100</f>
        <v>3.4388646288209599</v>
      </c>
      <c r="I17" s="2">
        <f>SUM(H17:H$27)</f>
        <v>92.276200873362455</v>
      </c>
      <c r="K17" s="3">
        <v>408</v>
      </c>
      <c r="L17">
        <f t="shared" ref="L17:L27" si="12">K17-$D17</f>
        <v>3.3000000000000114</v>
      </c>
      <c r="M17" s="2">
        <f t="shared" ref="M17:M26" si="13">(L17/L$28)*100</f>
        <v>0.93617021276596069</v>
      </c>
      <c r="N17" s="2">
        <f>SUM(M17:M$27)</f>
        <v>97.872340425531902</v>
      </c>
      <c r="P17" s="3">
        <v>420.1</v>
      </c>
      <c r="Q17">
        <f t="shared" ref="Q17:Q27" si="14">P17-$D17</f>
        <v>15.400000000000034</v>
      </c>
      <c r="R17" s="2">
        <f t="shared" ref="R17:R26" si="15">(Q17/Q$28)*100</f>
        <v>3.870319175672289</v>
      </c>
      <c r="S17" s="2">
        <f>SUM(R17:R$27)</f>
        <v>71.952751947725559</v>
      </c>
      <c r="U17" s="3">
        <v>404.8</v>
      </c>
      <c r="V17">
        <f t="shared" ref="V17:V27" si="16">U17-$D17</f>
        <v>0.10000000000002274</v>
      </c>
      <c r="W17" s="2">
        <f t="shared" ref="W17:W26" si="17">(V17/V$28)*100</f>
        <v>4.2194092827013835E-2</v>
      </c>
      <c r="X17" s="2">
        <f>SUM(W17:W$27)</f>
        <v>99.620253164556956</v>
      </c>
      <c r="Z17" s="3">
        <v>412.7</v>
      </c>
      <c r="AA17">
        <f t="shared" ref="AA17:AA27" si="18">Z17-$D17</f>
        <v>8</v>
      </c>
      <c r="AB17" s="2">
        <f t="shared" ref="AB17:AB26" si="19">(AA17/AA$28)*100</f>
        <v>1.2408872343725763</v>
      </c>
      <c r="AC17" s="2">
        <f>SUM(AB17:AB$27)</f>
        <v>95.517294865829058</v>
      </c>
      <c r="AE17" s="3">
        <v>407.8</v>
      </c>
      <c r="AF17">
        <f t="shared" si="0"/>
        <v>3.1000000000000227</v>
      </c>
      <c r="AG17" s="2">
        <f t="shared" si="1"/>
        <v>1.0107597000326125</v>
      </c>
      <c r="AH17" s="2">
        <f>SUM(AG17:AG$27)</f>
        <v>88.196935115748289</v>
      </c>
      <c r="AJ17" s="3">
        <v>413.6</v>
      </c>
      <c r="AK17">
        <f t="shared" si="2"/>
        <v>8.9000000000000341</v>
      </c>
      <c r="AL17" s="2">
        <f t="shared" si="3"/>
        <v>1.9821826280623689</v>
      </c>
      <c r="AM17" s="2">
        <f>SUM(AL17:AL$27)</f>
        <v>97.394209354120264</v>
      </c>
      <c r="AO17" s="3">
        <v>405.2</v>
      </c>
      <c r="AP17">
        <f t="shared" si="0"/>
        <v>0.5</v>
      </c>
      <c r="AQ17" s="2">
        <f t="shared" si="1"/>
        <v>0.21070375052675938</v>
      </c>
      <c r="AR17" s="2">
        <f>SUM(AQ17:AQ$27)</f>
        <v>99.494310998735784</v>
      </c>
      <c r="AT17" s="3">
        <v>409.5</v>
      </c>
      <c r="AU17">
        <f t="shared" si="2"/>
        <v>4.8000000000000114</v>
      </c>
      <c r="AV17" s="2">
        <f t="shared" si="3"/>
        <v>1.0619469026548698</v>
      </c>
      <c r="AW17" s="2">
        <f>SUM(AV17:AV$27)</f>
        <v>96.570796460176979</v>
      </c>
      <c r="AY17" s="3">
        <v>468.6</v>
      </c>
      <c r="AZ17">
        <f t="shared" si="0"/>
        <v>63.900000000000034</v>
      </c>
      <c r="BA17" s="2">
        <f t="shared" si="1"/>
        <v>11.357980803412739</v>
      </c>
      <c r="BB17" s="2">
        <f>SUM(BA17:BA$27)</f>
        <v>36.722360469249914</v>
      </c>
      <c r="BC17" s="4"/>
      <c r="BD17" s="4"/>
      <c r="BE17" s="4"/>
      <c r="BF17" s="5"/>
      <c r="BG17" s="5"/>
      <c r="BH17" s="4"/>
      <c r="BI17" s="4"/>
      <c r="BJ17" s="4"/>
      <c r="BK17" s="5"/>
      <c r="BL17" s="5"/>
      <c r="BN17" s="4"/>
      <c r="BO17" s="4"/>
      <c r="BP17" s="5"/>
      <c r="BQ17" s="5"/>
      <c r="BR17" s="4"/>
      <c r="BS17" s="4"/>
      <c r="BT17" s="4"/>
      <c r="BU17" s="2"/>
      <c r="BV17" s="2"/>
      <c r="BW17" s="4"/>
      <c r="BX17" s="4"/>
      <c r="BY17" s="4"/>
      <c r="BZ17" s="5"/>
      <c r="CA17" s="5"/>
      <c r="CB17" s="4"/>
      <c r="CC17" s="4"/>
      <c r="CD17" s="4"/>
      <c r="CE17" s="5"/>
      <c r="CF17" s="5"/>
      <c r="CG17" s="4"/>
      <c r="CH17" s="4"/>
      <c r="CI17" s="4"/>
      <c r="CJ17" s="5"/>
      <c r="CK17" s="5"/>
    </row>
    <row r="18" spans="2:89" x14ac:dyDescent="0.25">
      <c r="B18">
        <v>3</v>
      </c>
      <c r="C18" s="1">
        <v>2</v>
      </c>
      <c r="D18">
        <v>342.8</v>
      </c>
      <c r="F18" s="3">
        <v>441.9</v>
      </c>
      <c r="G18">
        <f t="shared" si="10"/>
        <v>99.099999999999966</v>
      </c>
      <c r="H18" s="2">
        <f t="shared" si="11"/>
        <v>13.523471615720521</v>
      </c>
      <c r="I18" s="2">
        <f>SUM(H18:H$27)</f>
        <v>88.83733624454149</v>
      </c>
      <c r="K18" s="3">
        <v>357.8</v>
      </c>
      <c r="L18">
        <f t="shared" si="12"/>
        <v>15</v>
      </c>
      <c r="M18" s="2">
        <f t="shared" si="13"/>
        <v>4.2553191489361701</v>
      </c>
      <c r="N18" s="2">
        <f>SUM(M18:M$27)</f>
        <v>96.936170212765958</v>
      </c>
      <c r="P18" s="3">
        <v>388.5</v>
      </c>
      <c r="Q18">
        <f t="shared" si="14"/>
        <v>45.699999999999989</v>
      </c>
      <c r="R18" s="2">
        <f t="shared" si="15"/>
        <v>11.485297813520987</v>
      </c>
      <c r="S18" s="2">
        <f>SUM(R18:R$27)</f>
        <v>68.082432772053266</v>
      </c>
      <c r="U18" s="3">
        <v>344.7</v>
      </c>
      <c r="V18">
        <f t="shared" si="16"/>
        <v>1.8999999999999773</v>
      </c>
      <c r="W18" s="2">
        <f t="shared" si="17"/>
        <v>0.80168776371307093</v>
      </c>
      <c r="X18" s="2">
        <f>SUM(W18:W$27)</f>
        <v>99.578059071729953</v>
      </c>
      <c r="Z18" s="3">
        <v>381.1</v>
      </c>
      <c r="AA18">
        <f t="shared" si="18"/>
        <v>38.300000000000011</v>
      </c>
      <c r="AB18" s="2">
        <f t="shared" si="19"/>
        <v>5.9407476345587105</v>
      </c>
      <c r="AC18" s="2">
        <f>SUM(AB18:AB$27)</f>
        <v>94.276407631456479</v>
      </c>
      <c r="AE18" s="3">
        <v>349.6</v>
      </c>
      <c r="AF18">
        <f t="shared" si="0"/>
        <v>6.8000000000000114</v>
      </c>
      <c r="AG18" s="2">
        <f t="shared" si="1"/>
        <v>2.217150309748944</v>
      </c>
      <c r="AH18" s="2">
        <f>SUM(AG18:AG$27)</f>
        <v>87.186175415715667</v>
      </c>
      <c r="AJ18" s="3">
        <v>388.5</v>
      </c>
      <c r="AK18">
        <f t="shared" si="2"/>
        <v>45.699999999999989</v>
      </c>
      <c r="AL18" s="2">
        <f t="shared" si="3"/>
        <v>10.178173719376392</v>
      </c>
      <c r="AM18" s="2">
        <f>SUM(AL18:AL$27)</f>
        <v>95.412026726057903</v>
      </c>
      <c r="AO18" s="3">
        <v>346.5</v>
      </c>
      <c r="AP18">
        <f t="shared" si="0"/>
        <v>3.6999999999999886</v>
      </c>
      <c r="AQ18" s="2">
        <f t="shared" si="1"/>
        <v>1.5592077538980145</v>
      </c>
      <c r="AR18" s="2">
        <f>SUM(AQ18:AQ$27)</f>
        <v>99.283607248209023</v>
      </c>
      <c r="AT18" s="3">
        <v>355.5</v>
      </c>
      <c r="AU18">
        <f t="shared" si="2"/>
        <v>12.699999999999989</v>
      </c>
      <c r="AV18" s="2">
        <f t="shared" si="3"/>
        <v>2.8097345132743339</v>
      </c>
      <c r="AW18" s="2">
        <f>SUM(AV18:AV$27)</f>
        <v>95.508849557522112</v>
      </c>
      <c r="AY18" s="3">
        <v>439</v>
      </c>
      <c r="AZ18">
        <f t="shared" si="0"/>
        <v>96.199999999999989</v>
      </c>
      <c r="BA18" s="2">
        <f t="shared" si="1"/>
        <v>17.099182367579104</v>
      </c>
      <c r="BB18" s="2">
        <f>SUM(BA18:BA$27)</f>
        <v>25.364379665837177</v>
      </c>
      <c r="BC18" s="4"/>
      <c r="BD18" s="4"/>
      <c r="BE18" s="4"/>
      <c r="BF18" s="5"/>
      <c r="BG18" s="5"/>
      <c r="BH18" s="4"/>
      <c r="BI18" s="4"/>
      <c r="BJ18" s="4"/>
      <c r="BK18" s="5"/>
      <c r="BL18" s="5"/>
      <c r="BN18" s="4"/>
      <c r="BO18" s="4"/>
      <c r="BP18" s="5"/>
      <c r="BQ18" s="5"/>
      <c r="BR18" s="4"/>
      <c r="BS18" s="4"/>
      <c r="BT18" s="4"/>
      <c r="BU18" s="2"/>
      <c r="BV18" s="2"/>
      <c r="BW18" s="4"/>
      <c r="BX18" s="4"/>
      <c r="BY18" s="4"/>
      <c r="BZ18" s="5"/>
      <c r="CA18" s="5"/>
      <c r="CB18" s="4"/>
      <c r="CC18" s="4"/>
      <c r="CD18" s="4"/>
      <c r="CE18" s="5"/>
      <c r="CF18" s="5"/>
      <c r="CG18" s="4"/>
      <c r="CH18" s="4"/>
      <c r="CI18" s="4"/>
      <c r="CJ18" s="5"/>
      <c r="CK18" s="5"/>
    </row>
    <row r="19" spans="2:89" x14ac:dyDescent="0.25">
      <c r="B19">
        <v>4</v>
      </c>
      <c r="C19" s="1">
        <v>1.7</v>
      </c>
      <c r="D19">
        <v>338.2</v>
      </c>
      <c r="F19" s="3">
        <v>406.9</v>
      </c>
      <c r="G19">
        <f t="shared" si="10"/>
        <v>68.699999999999989</v>
      </c>
      <c r="H19" s="2">
        <f t="shared" si="11"/>
        <v>9.3749999999999982</v>
      </c>
      <c r="I19" s="2">
        <f>SUM(H19:H$27)</f>
        <v>75.313864628820966</v>
      </c>
      <c r="K19" s="3">
        <v>352.5</v>
      </c>
      <c r="L19">
        <f t="shared" si="12"/>
        <v>14.300000000000011</v>
      </c>
      <c r="M19" s="2">
        <f t="shared" si="13"/>
        <v>4.0567375886524859</v>
      </c>
      <c r="N19" s="2">
        <f>SUM(M19:M$27)</f>
        <v>92.680851063829792</v>
      </c>
      <c r="P19" s="3">
        <v>366.4</v>
      </c>
      <c r="Q19">
        <f t="shared" si="14"/>
        <v>28.199999999999989</v>
      </c>
      <c r="R19" s="2">
        <f t="shared" si="15"/>
        <v>7.0872078411661228</v>
      </c>
      <c r="S19" s="2">
        <f>SUM(R19:R$27)</f>
        <v>56.59713495853228</v>
      </c>
      <c r="U19" s="3">
        <v>339.8</v>
      </c>
      <c r="V19">
        <f t="shared" si="16"/>
        <v>1.6000000000000227</v>
      </c>
      <c r="W19" s="2">
        <f t="shared" si="17"/>
        <v>0.67510548523207736</v>
      </c>
      <c r="X19" s="2">
        <f>SUM(W19:W$27)</f>
        <v>98.776371308016877</v>
      </c>
      <c r="Z19" s="3">
        <v>377.4</v>
      </c>
      <c r="AA19">
        <f t="shared" si="18"/>
        <v>39.199999999999989</v>
      </c>
      <c r="AB19" s="2">
        <f t="shared" si="19"/>
        <v>6.0803474484256226</v>
      </c>
      <c r="AC19" s="2">
        <f>SUM(AB19:AB$27)</f>
        <v>88.335659996897775</v>
      </c>
      <c r="AE19" s="3">
        <v>342.5</v>
      </c>
      <c r="AF19">
        <f t="shared" si="0"/>
        <v>4.3000000000000114</v>
      </c>
      <c r="AG19" s="2">
        <f t="shared" si="1"/>
        <v>1.4020215194000689</v>
      </c>
      <c r="AH19" s="2">
        <f>SUM(AG19:AG$27)</f>
        <v>84.969025105966722</v>
      </c>
      <c r="AJ19" s="3">
        <v>381.7</v>
      </c>
      <c r="AK19">
        <f t="shared" si="2"/>
        <v>43.5</v>
      </c>
      <c r="AL19" s="2">
        <f t="shared" si="3"/>
        <v>9.688195991091316</v>
      </c>
      <c r="AM19" s="2">
        <f>SUM(AL19:AL$27)</f>
        <v>85.233853006681514</v>
      </c>
      <c r="AO19" s="3">
        <v>341.3</v>
      </c>
      <c r="AP19">
        <f t="shared" si="0"/>
        <v>3.1000000000000227</v>
      </c>
      <c r="AQ19" s="2">
        <f t="shared" si="1"/>
        <v>1.3063632532659175</v>
      </c>
      <c r="AR19" s="2">
        <f>SUM(AQ19:AQ$27)</f>
        <v>97.724399494311029</v>
      </c>
      <c r="AT19" s="3">
        <v>380.9</v>
      </c>
      <c r="AU19">
        <f t="shared" si="2"/>
        <v>42.699999999999989</v>
      </c>
      <c r="AV19" s="2">
        <f t="shared" si="3"/>
        <v>9.4469026548672552</v>
      </c>
      <c r="AW19" s="2">
        <f>SUM(AV19:AV$27)</f>
        <v>92.699115044247776</v>
      </c>
      <c r="AY19" s="3">
        <v>358.3</v>
      </c>
      <c r="AZ19">
        <f t="shared" si="0"/>
        <v>20.100000000000023</v>
      </c>
      <c r="BA19" s="2">
        <f t="shared" si="1"/>
        <v>3.572698186988986</v>
      </c>
      <c r="BB19" s="2">
        <f>SUM(BA19:BA$27)</f>
        <v>8.2651972982580713</v>
      </c>
      <c r="BC19" s="4"/>
      <c r="BD19" s="4"/>
      <c r="BE19" s="4"/>
      <c r="BF19" s="5"/>
      <c r="BG19" s="5"/>
      <c r="BH19" s="4"/>
      <c r="BI19" s="4"/>
      <c r="BJ19" s="4"/>
      <c r="BK19" s="5"/>
      <c r="BL19" s="5"/>
      <c r="BN19" s="4"/>
      <c r="BO19" s="4"/>
      <c r="BP19" s="5"/>
      <c r="BQ19" s="5"/>
      <c r="BR19" s="4"/>
      <c r="BS19" s="4"/>
      <c r="BT19" s="4"/>
      <c r="BU19" s="2"/>
      <c r="BV19" s="2"/>
      <c r="BW19" s="4"/>
      <c r="BX19" s="4"/>
      <c r="BY19" s="4"/>
      <c r="BZ19" s="5"/>
      <c r="CA19" s="5"/>
      <c r="CB19" s="4"/>
      <c r="CC19" s="4"/>
      <c r="CD19" s="4"/>
      <c r="CE19" s="5"/>
      <c r="CF19" s="5"/>
      <c r="CG19" s="4"/>
      <c r="CH19" s="4"/>
      <c r="CI19" s="4"/>
      <c r="CJ19" s="5"/>
      <c r="CK19" s="5"/>
    </row>
    <row r="20" spans="2:89" x14ac:dyDescent="0.25">
      <c r="B20">
        <v>5</v>
      </c>
      <c r="C20" s="1">
        <v>1.4</v>
      </c>
      <c r="D20">
        <v>344.1</v>
      </c>
      <c r="F20" s="3">
        <v>466.7</v>
      </c>
      <c r="G20">
        <f t="shared" si="10"/>
        <v>122.59999999999997</v>
      </c>
      <c r="H20" s="2">
        <f t="shared" si="11"/>
        <v>16.730349344978162</v>
      </c>
      <c r="I20" s="2">
        <f>SUM(H20:H$27)</f>
        <v>65.938864628820966</v>
      </c>
      <c r="K20" s="3">
        <v>377.1</v>
      </c>
      <c r="L20">
        <f t="shared" si="12"/>
        <v>33</v>
      </c>
      <c r="M20" s="2">
        <f t="shared" si="13"/>
        <v>9.3617021276595747</v>
      </c>
      <c r="N20" s="2">
        <f>SUM(M20:M$27)</f>
        <v>88.62411347517731</v>
      </c>
      <c r="P20" s="3">
        <v>382.7</v>
      </c>
      <c r="Q20">
        <f t="shared" si="14"/>
        <v>38.599999999999966</v>
      </c>
      <c r="R20" s="2">
        <f t="shared" si="15"/>
        <v>9.7009298818798637</v>
      </c>
      <c r="S20" s="2">
        <f>SUM(R20:R$27)</f>
        <v>49.509927117366161</v>
      </c>
      <c r="U20" s="3">
        <v>348.8</v>
      </c>
      <c r="V20">
        <f t="shared" si="16"/>
        <v>4.6999999999999886</v>
      </c>
      <c r="W20" s="2">
        <f t="shared" si="17"/>
        <v>1.9831223628691945</v>
      </c>
      <c r="X20" s="2">
        <f>SUM(W20:W$27)</f>
        <v>98.101265822784811</v>
      </c>
      <c r="Z20" s="3">
        <v>422.5</v>
      </c>
      <c r="AA20">
        <f t="shared" si="18"/>
        <v>78.399999999999977</v>
      </c>
      <c r="AB20" s="2">
        <f t="shared" si="19"/>
        <v>12.160694896851245</v>
      </c>
      <c r="AC20" s="2">
        <f>SUM(AB20:AB$27)</f>
        <v>82.255312548472148</v>
      </c>
      <c r="AE20" s="3">
        <v>354.5</v>
      </c>
      <c r="AF20">
        <f t="shared" si="0"/>
        <v>10.399999999999977</v>
      </c>
      <c r="AG20" s="2">
        <f t="shared" si="1"/>
        <v>3.3909357678513135</v>
      </c>
      <c r="AH20" s="2">
        <f>SUM(AG20:AG$27)</f>
        <v>83.567003586566642</v>
      </c>
      <c r="AJ20" s="3">
        <v>419.6</v>
      </c>
      <c r="AK20">
        <f t="shared" si="2"/>
        <v>75.5</v>
      </c>
      <c r="AL20" s="2">
        <f t="shared" si="3"/>
        <v>16.815144766146997</v>
      </c>
      <c r="AM20" s="2">
        <f>SUM(AL20:AL$27)</f>
        <v>75.545657015590194</v>
      </c>
      <c r="AO20" s="3">
        <v>352.6</v>
      </c>
      <c r="AP20">
        <f t="shared" si="0"/>
        <v>8.5</v>
      </c>
      <c r="AQ20" s="2">
        <f t="shared" si="1"/>
        <v>3.5819637589549091</v>
      </c>
      <c r="AR20" s="2">
        <f>SUM(AQ20:AQ$27)</f>
        <v>96.418036241045101</v>
      </c>
      <c r="AT20" s="3">
        <v>376.1</v>
      </c>
      <c r="AU20">
        <f t="shared" si="2"/>
        <v>32</v>
      </c>
      <c r="AV20" s="2">
        <f t="shared" si="3"/>
        <v>7.0796460176991163</v>
      </c>
      <c r="AW20" s="2">
        <f>SUM(AV20:AV$27)</f>
        <v>83.252212389380531</v>
      </c>
      <c r="AY20" s="3">
        <v>355.4</v>
      </c>
      <c r="AZ20">
        <f t="shared" si="0"/>
        <v>11.299999999999955</v>
      </c>
      <c r="BA20" s="2">
        <f t="shared" si="1"/>
        <v>2.0085318165659372</v>
      </c>
      <c r="BB20" s="2">
        <f>SUM(BA20:BA$27)</f>
        <v>4.6924991112690853</v>
      </c>
      <c r="BC20" s="4"/>
      <c r="BD20" s="4"/>
      <c r="BE20" s="4"/>
      <c r="BF20" s="5"/>
      <c r="BG20" s="5"/>
      <c r="BH20" s="4"/>
      <c r="BI20" s="4"/>
      <c r="BJ20" s="4"/>
      <c r="BK20" s="5"/>
      <c r="BL20" s="5"/>
      <c r="BN20" s="4"/>
      <c r="BO20" s="4"/>
      <c r="BP20" s="5"/>
      <c r="BQ20" s="5"/>
      <c r="BR20" s="4"/>
      <c r="BS20" s="4"/>
      <c r="BT20" s="4"/>
      <c r="BU20" s="2"/>
      <c r="BV20" s="2"/>
      <c r="BW20" s="4"/>
      <c r="BX20" s="4"/>
      <c r="BY20" s="4"/>
      <c r="BZ20" s="5"/>
      <c r="CA20" s="5"/>
      <c r="CB20" s="4"/>
      <c r="CC20" s="4"/>
      <c r="CD20" s="4"/>
      <c r="CE20" s="5"/>
      <c r="CF20" s="5"/>
      <c r="CG20" s="4"/>
      <c r="CH20" s="4"/>
      <c r="CI20" s="4"/>
      <c r="CJ20" s="5"/>
      <c r="CK20" s="5"/>
    </row>
    <row r="21" spans="2:89" x14ac:dyDescent="0.25">
      <c r="B21">
        <v>6</v>
      </c>
      <c r="C21" s="1">
        <v>1.18</v>
      </c>
      <c r="D21">
        <v>338.5</v>
      </c>
      <c r="F21" s="3">
        <v>355.6</v>
      </c>
      <c r="G21">
        <f t="shared" si="10"/>
        <v>17.100000000000023</v>
      </c>
      <c r="H21" s="2">
        <f t="shared" si="11"/>
        <v>2.3335152838427979</v>
      </c>
      <c r="I21" s="2">
        <f>SUM(H21:H$27)</f>
        <v>49.2085152838428</v>
      </c>
      <c r="K21" s="3">
        <v>380.7</v>
      </c>
      <c r="L21">
        <f t="shared" si="12"/>
        <v>42.199999999999989</v>
      </c>
      <c r="M21" s="2">
        <f t="shared" si="13"/>
        <v>11.971631205673756</v>
      </c>
      <c r="N21" s="2">
        <f>SUM(M21:M$27)</f>
        <v>79.262411347517727</v>
      </c>
      <c r="P21" s="3">
        <v>368.4</v>
      </c>
      <c r="Q21">
        <f t="shared" si="14"/>
        <v>29.899999999999977</v>
      </c>
      <c r="R21" s="2">
        <f t="shared" si="15"/>
        <v>7.5144508670520196</v>
      </c>
      <c r="S21" s="2">
        <f>SUM(R21:R$27)</f>
        <v>39.808997235486302</v>
      </c>
      <c r="U21" s="3">
        <v>344.7</v>
      </c>
      <c r="V21">
        <f t="shared" si="16"/>
        <v>6.1999999999999886</v>
      </c>
      <c r="W21" s="2">
        <f t="shared" si="17"/>
        <v>2.6160337552742581</v>
      </c>
      <c r="X21" s="2">
        <f>SUM(W21:W$27)</f>
        <v>96.118143459915601</v>
      </c>
      <c r="Z21" s="3">
        <v>421.2</v>
      </c>
      <c r="AA21">
        <f t="shared" si="18"/>
        <v>82.699999999999989</v>
      </c>
      <c r="AB21" s="2">
        <f t="shared" si="19"/>
        <v>12.827671785326505</v>
      </c>
      <c r="AC21" s="2">
        <f>SUM(AB21:AB$27)</f>
        <v>70.094617651620908</v>
      </c>
      <c r="AE21" s="3">
        <v>351.6</v>
      </c>
      <c r="AF21">
        <f t="shared" si="0"/>
        <v>13.100000000000023</v>
      </c>
      <c r="AG21" s="2">
        <f t="shared" si="1"/>
        <v>4.2712748614281137</v>
      </c>
      <c r="AH21" s="2">
        <f>SUM(AG21:AG$27)</f>
        <v>80.176067818715353</v>
      </c>
      <c r="AJ21" s="3">
        <v>402.2</v>
      </c>
      <c r="AK21">
        <f t="shared" si="2"/>
        <v>63.699999999999989</v>
      </c>
      <c r="AL21" s="2">
        <f t="shared" si="3"/>
        <v>14.187082405345214</v>
      </c>
      <c r="AM21" s="2">
        <f>SUM(AL21:AL$27)</f>
        <v>58.730512249443194</v>
      </c>
      <c r="AO21" s="3">
        <v>351.1</v>
      </c>
      <c r="AP21">
        <f t="shared" si="0"/>
        <v>12.600000000000023</v>
      </c>
      <c r="AQ21" s="2">
        <f t="shared" si="1"/>
        <v>5.3097345132743463</v>
      </c>
      <c r="AR21" s="2">
        <f>SUM(AQ21:AQ$27)</f>
        <v>92.836072482090202</v>
      </c>
      <c r="AT21" s="3">
        <v>371</v>
      </c>
      <c r="AU21">
        <f t="shared" si="2"/>
        <v>32.5</v>
      </c>
      <c r="AV21" s="2">
        <f t="shared" si="3"/>
        <v>7.1902654867256652</v>
      </c>
      <c r="AW21" s="2">
        <f>SUM(AV21:AV$27)</f>
        <v>76.172566371681413</v>
      </c>
      <c r="AY21" s="3">
        <v>342.5</v>
      </c>
      <c r="AZ21">
        <f t="shared" si="0"/>
        <v>4</v>
      </c>
      <c r="BA21" s="2">
        <f t="shared" si="1"/>
        <v>0.71098471382865303</v>
      </c>
      <c r="BB21" s="2">
        <f>SUM(BA21:BA$27)</f>
        <v>2.6839672947031494</v>
      </c>
      <c r="BC21" s="4"/>
      <c r="BD21" s="4"/>
      <c r="BE21" s="4"/>
      <c r="BF21" s="5"/>
      <c r="BG21" s="5"/>
      <c r="BH21" s="4"/>
      <c r="BI21" s="4"/>
      <c r="BJ21" s="4"/>
      <c r="BK21" s="5"/>
      <c r="BL21" s="5"/>
      <c r="BN21" s="4"/>
      <c r="BO21" s="4"/>
      <c r="BP21" s="5"/>
      <c r="BQ21" s="5"/>
      <c r="BR21" s="4"/>
      <c r="BS21" s="4"/>
      <c r="BT21" s="4"/>
      <c r="BU21" s="2"/>
      <c r="BV21" s="2"/>
      <c r="BW21" s="4"/>
      <c r="BX21" s="4"/>
      <c r="BY21" s="4"/>
      <c r="BZ21" s="5"/>
      <c r="CA21" s="5"/>
      <c r="CB21" s="4"/>
      <c r="CC21" s="4"/>
      <c r="CD21" s="4"/>
      <c r="CE21" s="5"/>
      <c r="CF21" s="5"/>
      <c r="CG21" s="4"/>
      <c r="CH21" s="4"/>
      <c r="CI21" s="4"/>
      <c r="CJ21" s="5"/>
      <c r="CK21" s="5"/>
    </row>
    <row r="22" spans="2:89" x14ac:dyDescent="0.25">
      <c r="B22">
        <v>7</v>
      </c>
      <c r="C22" s="1">
        <v>1</v>
      </c>
      <c r="D22">
        <v>309.60000000000002</v>
      </c>
      <c r="F22" s="3">
        <v>494.8</v>
      </c>
      <c r="G22">
        <f t="shared" si="10"/>
        <v>185.2</v>
      </c>
      <c r="H22" s="2">
        <f t="shared" si="11"/>
        <v>25.272925764192138</v>
      </c>
      <c r="I22" s="2">
        <f>SUM(H22:H$27)</f>
        <v>46.875000000000007</v>
      </c>
      <c r="K22" s="3">
        <v>378.2</v>
      </c>
      <c r="L22">
        <f t="shared" si="12"/>
        <v>68.599999999999966</v>
      </c>
      <c r="M22" s="2">
        <f t="shared" si="13"/>
        <v>19.460992907801408</v>
      </c>
      <c r="N22" s="2">
        <f>SUM(M22:M$27)</f>
        <v>67.290780141843967</v>
      </c>
      <c r="P22" s="3">
        <v>342.9</v>
      </c>
      <c r="Q22">
        <f t="shared" si="14"/>
        <v>33.299999999999955</v>
      </c>
      <c r="R22" s="2">
        <f t="shared" si="15"/>
        <v>8.3689369188238167</v>
      </c>
      <c r="S22" s="2">
        <f>SUM(R22:R$27)</f>
        <v>32.294546368434283</v>
      </c>
      <c r="U22" s="3">
        <v>321.39999999999998</v>
      </c>
      <c r="V22">
        <f t="shared" si="16"/>
        <v>11.799999999999955</v>
      </c>
      <c r="W22" s="2">
        <f t="shared" si="17"/>
        <v>4.9789029535864806</v>
      </c>
      <c r="X22" s="2">
        <f>SUM(W22:W$27)</f>
        <v>93.502109704641342</v>
      </c>
      <c r="Z22" s="3">
        <v>418</v>
      </c>
      <c r="AA22">
        <f t="shared" si="18"/>
        <v>108.39999999999998</v>
      </c>
      <c r="AB22" s="2">
        <f t="shared" si="19"/>
        <v>16.814022025748404</v>
      </c>
      <c r="AC22" s="2">
        <f>SUM(AB22:AB$27)</f>
        <v>57.266945866294407</v>
      </c>
      <c r="AE22" s="3">
        <v>335.3</v>
      </c>
      <c r="AF22">
        <f t="shared" si="0"/>
        <v>25.699999999999989</v>
      </c>
      <c r="AG22" s="2">
        <f t="shared" si="1"/>
        <v>8.3795239647864328</v>
      </c>
      <c r="AH22" s="2">
        <f>SUM(AG22:AG$27)</f>
        <v>75.904792957287242</v>
      </c>
      <c r="AJ22" s="3">
        <v>370.2</v>
      </c>
      <c r="AK22">
        <f t="shared" si="2"/>
        <v>60.599999999999966</v>
      </c>
      <c r="AL22" s="2">
        <f t="shared" si="3"/>
        <v>13.496659242761687</v>
      </c>
      <c r="AM22" s="2">
        <f>SUM(AL22:AL$27)</f>
        <v>44.543429844097986</v>
      </c>
      <c r="AO22" s="3">
        <v>333.6</v>
      </c>
      <c r="AP22">
        <f t="shared" si="0"/>
        <v>24</v>
      </c>
      <c r="AQ22" s="2">
        <f t="shared" si="1"/>
        <v>10.11378002528445</v>
      </c>
      <c r="AR22" s="2">
        <f>SUM(AQ22:AQ$27)</f>
        <v>87.526337968815852</v>
      </c>
      <c r="AT22" s="3">
        <v>408.4</v>
      </c>
      <c r="AU22">
        <f t="shared" si="2"/>
        <v>98.799999999999955</v>
      </c>
      <c r="AV22" s="2">
        <f t="shared" si="3"/>
        <v>21.85840707964601</v>
      </c>
      <c r="AW22" s="2">
        <f>SUM(AV22:AV$27)</f>
        <v>68.982300884955748</v>
      </c>
      <c r="AY22" s="3">
        <v>312.8</v>
      </c>
      <c r="AZ22">
        <f t="shared" si="0"/>
        <v>3.1999999999999886</v>
      </c>
      <c r="BA22" s="2">
        <f t="shared" si="1"/>
        <v>0.56878777106292044</v>
      </c>
      <c r="BB22" s="2">
        <f>SUM(BA22:BA$27)</f>
        <v>1.9729825808744963</v>
      </c>
      <c r="BC22" s="4"/>
      <c r="BD22" s="4"/>
      <c r="BE22" s="4"/>
      <c r="BF22" s="5"/>
      <c r="BG22" s="5"/>
      <c r="BH22" s="4"/>
      <c r="BI22" s="4"/>
      <c r="BJ22" s="4"/>
      <c r="BK22" s="5"/>
      <c r="BL22" s="5"/>
      <c r="BN22" s="4"/>
      <c r="BO22" s="4"/>
      <c r="BP22" s="5"/>
      <c r="BQ22" s="5"/>
      <c r="BR22" s="4"/>
      <c r="BS22" s="4"/>
      <c r="BT22" s="4"/>
      <c r="BU22" s="2"/>
      <c r="BV22" s="2"/>
      <c r="BW22" s="4"/>
      <c r="BX22" s="4"/>
      <c r="BY22" s="4"/>
      <c r="BZ22" s="5"/>
      <c r="CA22" s="5"/>
      <c r="CB22" s="4"/>
      <c r="CC22" s="4"/>
      <c r="CD22" s="4"/>
      <c r="CE22" s="5"/>
      <c r="CF22" s="5"/>
      <c r="CG22" s="4"/>
      <c r="CH22" s="4"/>
      <c r="CI22" s="4"/>
      <c r="CJ22" s="5"/>
      <c r="CK22" s="5"/>
    </row>
    <row r="23" spans="2:89" x14ac:dyDescent="0.25">
      <c r="B23">
        <v>8</v>
      </c>
      <c r="C23" s="1">
        <v>0.71</v>
      </c>
      <c r="D23">
        <v>302.60000000000002</v>
      </c>
      <c r="F23" s="3">
        <v>407.8</v>
      </c>
      <c r="G23">
        <f t="shared" si="10"/>
        <v>105.19999999999999</v>
      </c>
      <c r="H23" s="2">
        <f t="shared" si="11"/>
        <v>14.355895196506548</v>
      </c>
      <c r="I23" s="2">
        <f>SUM(H23:H$27)</f>
        <v>21.602074235807859</v>
      </c>
      <c r="K23" s="3">
        <v>421.3</v>
      </c>
      <c r="L23">
        <f t="shared" si="12"/>
        <v>118.69999999999999</v>
      </c>
      <c r="M23" s="2">
        <f t="shared" si="13"/>
        <v>33.673758865248224</v>
      </c>
      <c r="N23" s="2">
        <f>SUM(M23:M$27)</f>
        <v>47.829787234042556</v>
      </c>
      <c r="P23" s="3">
        <v>350.2</v>
      </c>
      <c r="Q23">
        <f t="shared" si="14"/>
        <v>47.599999999999966</v>
      </c>
      <c r="R23" s="2">
        <f t="shared" si="15"/>
        <v>11.962804724805224</v>
      </c>
      <c r="S23" s="2">
        <f>SUM(R23:R$27)</f>
        <v>23.925609449610462</v>
      </c>
      <c r="U23" s="3">
        <v>342.5</v>
      </c>
      <c r="V23">
        <f t="shared" si="16"/>
        <v>39.899999999999977</v>
      </c>
      <c r="W23" s="2">
        <f t="shared" si="17"/>
        <v>16.835443037974681</v>
      </c>
      <c r="X23" s="2">
        <f>SUM(W23:W$27)</f>
        <v>88.523206751054872</v>
      </c>
      <c r="Z23" s="3">
        <v>457.6</v>
      </c>
      <c r="AA23">
        <f t="shared" si="18"/>
        <v>155</v>
      </c>
      <c r="AB23" s="2">
        <f t="shared" si="19"/>
        <v>24.042190165968666</v>
      </c>
      <c r="AC23" s="2">
        <f>SUM(AB23:AB$27)</f>
        <v>40.452923840545992</v>
      </c>
      <c r="AE23" s="3">
        <v>383.5</v>
      </c>
      <c r="AF23">
        <f t="shared" si="0"/>
        <v>80.899999999999977</v>
      </c>
      <c r="AG23" s="2">
        <f t="shared" si="1"/>
        <v>26.377567655689592</v>
      </c>
      <c r="AH23" s="2">
        <f>SUM(AG23:AG$27)</f>
        <v>67.525268992500799</v>
      </c>
      <c r="AJ23" s="3">
        <v>372.2</v>
      </c>
      <c r="AK23">
        <f t="shared" si="2"/>
        <v>69.599999999999966</v>
      </c>
      <c r="AL23" s="2">
        <f t="shared" si="3"/>
        <v>15.501113585746099</v>
      </c>
      <c r="AM23" s="2">
        <f>SUM(AL23:AL$27)</f>
        <v>31.046770601336291</v>
      </c>
      <c r="AO23" s="3">
        <v>366.2</v>
      </c>
      <c r="AP23">
        <f t="shared" si="0"/>
        <v>63.599999999999966</v>
      </c>
      <c r="AQ23" s="2">
        <f t="shared" si="1"/>
        <v>26.801517067003779</v>
      </c>
      <c r="AR23" s="2">
        <f>SUM(AQ23:AQ$27)</f>
        <v>77.412557943531397</v>
      </c>
      <c r="AT23" s="3">
        <v>413.5</v>
      </c>
      <c r="AU23">
        <f t="shared" si="2"/>
        <v>110.89999999999998</v>
      </c>
      <c r="AV23" s="2">
        <f t="shared" si="3"/>
        <v>24.535398230088493</v>
      </c>
      <c r="AW23" s="2">
        <f>SUM(AV23:AV$27)</f>
        <v>47.123893805309741</v>
      </c>
      <c r="AY23" s="3">
        <v>306.39999999999998</v>
      </c>
      <c r="AZ23">
        <f t="shared" si="0"/>
        <v>3.7999999999999545</v>
      </c>
      <c r="BA23" s="2">
        <f t="shared" si="1"/>
        <v>0.67543547813721239</v>
      </c>
      <c r="BB23" s="2">
        <f>SUM(BA23:BA$27)</f>
        <v>1.4041948098115757</v>
      </c>
      <c r="BC23" s="4"/>
      <c r="BD23" s="4"/>
      <c r="BE23" s="4"/>
      <c r="BF23" s="5"/>
      <c r="BG23" s="5"/>
      <c r="BH23" s="4"/>
      <c r="BI23" s="4"/>
      <c r="BJ23" s="4"/>
      <c r="BK23" s="5"/>
      <c r="BL23" s="5"/>
      <c r="BN23" s="4"/>
      <c r="BO23" s="4"/>
      <c r="BP23" s="5"/>
      <c r="BQ23" s="5"/>
      <c r="BR23" s="4"/>
      <c r="BS23" s="4"/>
      <c r="BT23" s="4"/>
      <c r="BU23" s="2"/>
      <c r="BV23" s="2"/>
      <c r="BW23" s="4"/>
      <c r="BX23" s="4"/>
      <c r="BY23" s="4"/>
      <c r="BZ23" s="5"/>
      <c r="CA23" s="5"/>
      <c r="CB23" s="4"/>
      <c r="CC23" s="4"/>
      <c r="CD23" s="4"/>
      <c r="CE23" s="5"/>
      <c r="CF23" s="5"/>
      <c r="CG23" s="4"/>
      <c r="CH23" s="4"/>
      <c r="CI23" s="4"/>
      <c r="CJ23" s="5"/>
      <c r="CK23" s="5"/>
    </row>
    <row r="24" spans="2:89" x14ac:dyDescent="0.25">
      <c r="B24">
        <v>9</v>
      </c>
      <c r="C24" s="1">
        <v>0.5</v>
      </c>
      <c r="D24">
        <v>349.1</v>
      </c>
      <c r="F24" s="3">
        <v>379.9</v>
      </c>
      <c r="G24">
        <f t="shared" si="10"/>
        <v>30.799999999999955</v>
      </c>
      <c r="H24" s="2">
        <f t="shared" si="11"/>
        <v>4.2030567685589455</v>
      </c>
      <c r="I24" s="2">
        <f>SUM(H24:H$27)</f>
        <v>7.246179039301313</v>
      </c>
      <c r="K24" s="3">
        <v>391.5</v>
      </c>
      <c r="L24">
        <f t="shared" si="12"/>
        <v>42.399999999999977</v>
      </c>
      <c r="M24" s="2">
        <f t="shared" si="13"/>
        <v>12.028368794326234</v>
      </c>
      <c r="N24" s="2">
        <f>SUM(M24:M$27)</f>
        <v>14.156028368794335</v>
      </c>
      <c r="P24" s="3">
        <v>379.4</v>
      </c>
      <c r="Q24">
        <f t="shared" si="14"/>
        <v>30.299999999999955</v>
      </c>
      <c r="R24" s="2">
        <f t="shared" si="15"/>
        <v>7.6149786378486972</v>
      </c>
      <c r="S24" s="2">
        <f>SUM(R24:R$27)</f>
        <v>11.962804724805236</v>
      </c>
      <c r="U24" s="3">
        <v>426</v>
      </c>
      <c r="V24">
        <f t="shared" si="16"/>
        <v>76.899999999999977</v>
      </c>
      <c r="W24" s="2">
        <f t="shared" si="17"/>
        <v>32.447257383966246</v>
      </c>
      <c r="X24" s="2">
        <f>SUM(W24:W$27)</f>
        <v>71.687763713080187</v>
      </c>
      <c r="Z24" s="3">
        <v>425.3</v>
      </c>
      <c r="AA24">
        <f t="shared" si="18"/>
        <v>76.199999999999989</v>
      </c>
      <c r="AB24" s="2">
        <f t="shared" si="19"/>
        <v>11.819450907398787</v>
      </c>
      <c r="AC24" s="2">
        <f>SUM(AB24:AB$27)</f>
        <v>16.410733674577333</v>
      </c>
      <c r="AE24" s="3">
        <v>431.5</v>
      </c>
      <c r="AF24">
        <f t="shared" si="0"/>
        <v>82.399999999999977</v>
      </c>
      <c r="AG24" s="2">
        <f t="shared" si="1"/>
        <v>26.866644929898918</v>
      </c>
      <c r="AH24" s="2">
        <f>SUM(AG24:AG$27)</f>
        <v>41.147701336811217</v>
      </c>
      <c r="AJ24" s="3">
        <v>389.2</v>
      </c>
      <c r="AK24">
        <f t="shared" si="2"/>
        <v>40.099999999999966</v>
      </c>
      <c r="AL24" s="2">
        <f t="shared" si="3"/>
        <v>8.9309576837416422</v>
      </c>
      <c r="AM24" s="2">
        <f>SUM(AL24:AL$27)</f>
        <v>15.545657015590191</v>
      </c>
      <c r="AO24" s="3">
        <v>430</v>
      </c>
      <c r="AP24">
        <f t="shared" si="0"/>
        <v>80.899999999999977</v>
      </c>
      <c r="AQ24" s="2">
        <f t="shared" si="1"/>
        <v>34.091866835229659</v>
      </c>
      <c r="AR24" s="2">
        <f>SUM(AQ24:AQ$27)</f>
        <v>50.611040876527611</v>
      </c>
      <c r="AT24" s="3">
        <v>420.6</v>
      </c>
      <c r="AU24">
        <f t="shared" si="2"/>
        <v>71.5</v>
      </c>
      <c r="AV24" s="2">
        <f t="shared" si="3"/>
        <v>15.818584070796463</v>
      </c>
      <c r="AW24" s="2">
        <f>SUM(AV24:AV$27)</f>
        <v>22.588495575221248</v>
      </c>
      <c r="AY24" s="3">
        <v>352</v>
      </c>
      <c r="AZ24">
        <f t="shared" si="0"/>
        <v>2.8999999999999773</v>
      </c>
      <c r="BA24" s="2">
        <f t="shared" si="1"/>
        <v>0.51546391752576948</v>
      </c>
      <c r="BB24" s="2">
        <f>SUM(BA24:BA$27)</f>
        <v>0.72875933167436335</v>
      </c>
      <c r="BC24" s="4"/>
      <c r="BD24" s="4"/>
      <c r="BE24" s="4"/>
      <c r="BF24" s="5"/>
      <c r="BG24" s="5"/>
      <c r="BH24" s="4"/>
      <c r="BI24" s="4"/>
      <c r="BJ24" s="4"/>
      <c r="BK24" s="5"/>
      <c r="BL24" s="5"/>
      <c r="BN24" s="4"/>
      <c r="BO24" s="4"/>
      <c r="BP24" s="5"/>
      <c r="BQ24" s="5"/>
      <c r="BR24" s="4"/>
      <c r="BS24" s="4"/>
      <c r="BT24" s="4"/>
      <c r="BU24" s="2"/>
      <c r="BV24" s="2"/>
      <c r="BW24" s="4"/>
      <c r="BX24" s="4"/>
      <c r="BY24" s="4"/>
      <c r="BZ24" s="5"/>
      <c r="CA24" s="5"/>
      <c r="CB24" s="4"/>
      <c r="CC24" s="4"/>
      <c r="CD24" s="4"/>
      <c r="CE24" s="5"/>
      <c r="CF24" s="5"/>
      <c r="CG24" s="4"/>
      <c r="CH24" s="4"/>
      <c r="CI24" s="4"/>
      <c r="CJ24" s="5"/>
      <c r="CK24" s="5"/>
    </row>
    <row r="25" spans="2:89" x14ac:dyDescent="0.25">
      <c r="B25">
        <v>10</v>
      </c>
      <c r="C25" s="1">
        <v>0.25</v>
      </c>
      <c r="D25">
        <v>320.39999999999998</v>
      </c>
      <c r="F25" s="3">
        <v>337</v>
      </c>
      <c r="G25">
        <f t="shared" si="10"/>
        <v>16.600000000000023</v>
      </c>
      <c r="H25" s="2">
        <f t="shared" si="11"/>
        <v>2.265283842794763</v>
      </c>
      <c r="I25" s="2">
        <f>SUM(H25:H$27)</f>
        <v>3.0431222707423675</v>
      </c>
      <c r="K25" s="3">
        <v>326.60000000000002</v>
      </c>
      <c r="L25">
        <f t="shared" si="12"/>
        <v>6.2000000000000455</v>
      </c>
      <c r="M25" s="2">
        <f t="shared" si="13"/>
        <v>1.7588652482269633</v>
      </c>
      <c r="N25" s="2">
        <f>SUM(M25:M$27)</f>
        <v>2.1276595744681011</v>
      </c>
      <c r="P25" s="3">
        <v>336.1</v>
      </c>
      <c r="Q25">
        <f t="shared" si="14"/>
        <v>15.700000000000045</v>
      </c>
      <c r="R25" s="2">
        <f t="shared" si="15"/>
        <v>3.9457150037698043</v>
      </c>
      <c r="S25" s="2">
        <f>SUM(R25:R$27)</f>
        <v>4.347826086956541</v>
      </c>
      <c r="U25" s="3">
        <v>410.3</v>
      </c>
      <c r="V25">
        <f t="shared" si="16"/>
        <v>89.900000000000034</v>
      </c>
      <c r="W25" s="2">
        <f t="shared" si="17"/>
        <v>37.932489451476826</v>
      </c>
      <c r="X25" s="2">
        <f>SUM(W25:W$27)</f>
        <v>39.240506329113941</v>
      </c>
      <c r="Z25" s="3">
        <v>347.1</v>
      </c>
      <c r="AA25">
        <f t="shared" si="18"/>
        <v>26.700000000000045</v>
      </c>
      <c r="AB25" s="2">
        <f t="shared" si="19"/>
        <v>4.1414611447184804</v>
      </c>
      <c r="AC25" s="2">
        <f>SUM(AB25:AB$27)</f>
        <v>4.5912827671785452</v>
      </c>
      <c r="AE25" s="3">
        <v>358.2</v>
      </c>
      <c r="AF25">
        <f t="shared" si="0"/>
        <v>37.800000000000011</v>
      </c>
      <c r="AG25" s="2">
        <f t="shared" si="1"/>
        <v>12.324747310074995</v>
      </c>
      <c r="AH25" s="2">
        <f>SUM(AG25:AG$27)</f>
        <v>14.281056406912295</v>
      </c>
      <c r="AJ25" s="3">
        <v>346.4</v>
      </c>
      <c r="AK25">
        <f t="shared" si="2"/>
        <v>26</v>
      </c>
      <c r="AL25" s="2">
        <f t="shared" si="3"/>
        <v>5.7906458797327405</v>
      </c>
      <c r="AM25" s="2">
        <f>SUM(AL25:AL$27)</f>
        <v>6.6146993318485512</v>
      </c>
      <c r="AO25" s="3">
        <v>358.4</v>
      </c>
      <c r="AP25">
        <f t="shared" si="0"/>
        <v>38</v>
      </c>
      <c r="AQ25" s="2">
        <f t="shared" si="1"/>
        <v>16.013485040033711</v>
      </c>
      <c r="AR25" s="2">
        <f>SUM(AQ25:AQ$27)</f>
        <v>16.519174041297951</v>
      </c>
      <c r="AT25" s="3">
        <v>348.2</v>
      </c>
      <c r="AU25">
        <f t="shared" si="2"/>
        <v>27.800000000000011</v>
      </c>
      <c r="AV25" s="2">
        <f t="shared" si="3"/>
        <v>6.1504424778761093</v>
      </c>
      <c r="AW25" s="2">
        <f>SUM(AV25:AV$27)</f>
        <v>6.7699115044247851</v>
      </c>
      <c r="AY25" s="3">
        <v>321.5</v>
      </c>
      <c r="AZ25">
        <f t="shared" si="0"/>
        <v>1.1000000000000227</v>
      </c>
      <c r="BA25" s="2">
        <f t="shared" si="1"/>
        <v>0.19552079630288363</v>
      </c>
      <c r="BB25" s="2">
        <f>SUM(BA25:BA$27)</f>
        <v>0.2132954141485939</v>
      </c>
      <c r="BC25" s="4"/>
      <c r="BD25" s="4"/>
      <c r="BE25" s="4"/>
      <c r="BF25" s="5"/>
      <c r="BG25" s="5"/>
      <c r="BH25" s="4"/>
      <c r="BI25" s="4"/>
      <c r="BJ25" s="4"/>
      <c r="BK25" s="5"/>
      <c r="BL25" s="5"/>
      <c r="BN25" s="4"/>
      <c r="BO25" s="4"/>
      <c r="BP25" s="5"/>
      <c r="BQ25" s="5"/>
      <c r="BR25" s="4"/>
      <c r="BS25" s="4"/>
      <c r="BT25" s="4"/>
      <c r="BU25" s="2"/>
      <c r="BV25" s="2"/>
      <c r="BW25" s="4"/>
      <c r="BX25" s="4"/>
      <c r="BY25" s="4"/>
      <c r="BZ25" s="5"/>
      <c r="CA25" s="5"/>
      <c r="CB25" s="4"/>
      <c r="CC25" s="4"/>
      <c r="CD25" s="4"/>
      <c r="CE25" s="5"/>
      <c r="CF25" s="5"/>
      <c r="CG25" s="4"/>
      <c r="CH25" s="4"/>
      <c r="CI25" s="4"/>
      <c r="CJ25" s="5"/>
      <c r="CK25" s="5"/>
    </row>
    <row r="26" spans="2:89" x14ac:dyDescent="0.25">
      <c r="B26">
        <v>11</v>
      </c>
      <c r="C26" s="1">
        <v>0.18</v>
      </c>
      <c r="D26">
        <v>305.3</v>
      </c>
      <c r="F26" s="3">
        <v>307.60000000000002</v>
      </c>
      <c r="G26">
        <f t="shared" si="10"/>
        <v>2.3000000000000114</v>
      </c>
      <c r="H26" s="2">
        <f t="shared" si="11"/>
        <v>0.31386462882096228</v>
      </c>
      <c r="I26" s="2">
        <f>SUM(H26:H$27)</f>
        <v>0.77783842794760449</v>
      </c>
      <c r="K26" s="3">
        <v>305.8</v>
      </c>
      <c r="L26">
        <f t="shared" si="12"/>
        <v>0.5</v>
      </c>
      <c r="M26" s="2">
        <f t="shared" si="13"/>
        <v>0.14184397163120568</v>
      </c>
      <c r="N26" s="2">
        <f>SUM(M26:M$27)</f>
        <v>0.36879432624113795</v>
      </c>
      <c r="P26" s="3">
        <v>306.3</v>
      </c>
      <c r="Q26">
        <f t="shared" si="14"/>
        <v>1</v>
      </c>
      <c r="R26" s="2">
        <f t="shared" si="15"/>
        <v>0.25131942699170656</v>
      </c>
      <c r="S26" s="2">
        <f>SUM(R26:R$27)</f>
        <v>0.40211108318673616</v>
      </c>
      <c r="U26" s="3">
        <v>307.39999999999998</v>
      </c>
      <c r="V26">
        <f t="shared" si="16"/>
        <v>2.0999999999999659</v>
      </c>
      <c r="W26" s="2">
        <f t="shared" si="17"/>
        <v>0.88607594936707457</v>
      </c>
      <c r="X26" s="2">
        <f>SUM(W26:W$27)</f>
        <v>1.308016877637117</v>
      </c>
      <c r="Z26" s="3">
        <v>307</v>
      </c>
      <c r="AA26">
        <f t="shared" si="18"/>
        <v>1.6999999999999886</v>
      </c>
      <c r="AB26" s="2">
        <f t="shared" si="19"/>
        <v>0.26368853730417074</v>
      </c>
      <c r="AC26" s="2">
        <f>SUM(AB26:AB$27)</f>
        <v>0.44982162246006424</v>
      </c>
      <c r="AE26" s="3">
        <v>307.5</v>
      </c>
      <c r="AF26">
        <f t="shared" si="0"/>
        <v>2.1999999999999886</v>
      </c>
      <c r="AG26" s="2">
        <f t="shared" si="1"/>
        <v>0.71731333550700649</v>
      </c>
      <c r="AH26" s="2">
        <f>SUM(AG26:AG$27)</f>
        <v>1.9563090968373005</v>
      </c>
      <c r="AJ26" s="3">
        <v>307.39999999999998</v>
      </c>
      <c r="AK26">
        <f t="shared" si="2"/>
        <v>2.0999999999999659</v>
      </c>
      <c r="AL26" s="2">
        <f t="shared" si="3"/>
        <v>0.46770601336302148</v>
      </c>
      <c r="AM26" s="2">
        <f>SUM(AL26:AL$27)</f>
        <v>0.8240534521158106</v>
      </c>
      <c r="AO26" s="3">
        <v>306.10000000000002</v>
      </c>
      <c r="AP26">
        <f t="shared" si="0"/>
        <v>0.80000000000001137</v>
      </c>
      <c r="AQ26" s="2">
        <f t="shared" si="1"/>
        <v>0.3371260008428198</v>
      </c>
      <c r="AR26" s="2">
        <f>SUM(AQ26:AQ$27)</f>
        <v>0.50568900126424166</v>
      </c>
      <c r="AT26" s="3">
        <v>307.39999999999998</v>
      </c>
      <c r="AU26">
        <f t="shared" si="2"/>
        <v>2.0999999999999659</v>
      </c>
      <c r="AV26" s="2">
        <f t="shared" si="3"/>
        <v>0.46460176991149693</v>
      </c>
      <c r="AW26" s="2">
        <f>SUM(AV26:AV$27)</f>
        <v>0.61946902654867519</v>
      </c>
      <c r="AY26" s="3">
        <v>305.39999999999998</v>
      </c>
      <c r="AZ26">
        <f t="shared" si="0"/>
        <v>9.9999999999965894E-2</v>
      </c>
      <c r="BA26" s="2">
        <f t="shared" si="1"/>
        <v>1.7774617845710265E-2</v>
      </c>
      <c r="BB26" s="2">
        <f>SUM(BA26:BA$27)</f>
        <v>1.7774617845710265E-2</v>
      </c>
      <c r="BC26" s="4"/>
      <c r="BD26" s="4"/>
      <c r="BE26" s="4"/>
      <c r="BF26" s="5"/>
      <c r="BG26" s="5"/>
      <c r="BH26" s="4"/>
      <c r="BI26" s="4"/>
      <c r="BJ26" s="4"/>
      <c r="BK26" s="5"/>
      <c r="BL26" s="5"/>
      <c r="BN26" s="4"/>
      <c r="BO26" s="4"/>
      <c r="BP26" s="5"/>
      <c r="BQ26" s="5"/>
      <c r="BR26" s="4"/>
      <c r="BS26" s="4"/>
      <c r="BT26" s="4"/>
      <c r="BU26" s="2"/>
      <c r="BV26" s="2"/>
      <c r="BW26" s="4"/>
      <c r="BX26" s="4"/>
      <c r="BY26" s="4"/>
      <c r="BZ26" s="5"/>
      <c r="CA26" s="5"/>
      <c r="CB26" s="4"/>
      <c r="CC26" s="4"/>
      <c r="CD26" s="4"/>
      <c r="CE26" s="5"/>
      <c r="CF26" s="5"/>
      <c r="CG26" s="4"/>
      <c r="CH26" s="4"/>
      <c r="CI26" s="4"/>
      <c r="CJ26" s="5"/>
      <c r="CK26" s="5"/>
    </row>
    <row r="27" spans="2:89" x14ac:dyDescent="0.25">
      <c r="B27">
        <v>12</v>
      </c>
      <c r="C27" s="1">
        <v>0.1</v>
      </c>
      <c r="D27">
        <v>377.4</v>
      </c>
      <c r="F27" s="3">
        <v>380.8</v>
      </c>
      <c r="G27">
        <f t="shared" si="10"/>
        <v>3.4000000000000341</v>
      </c>
      <c r="H27" s="2">
        <f>(G27/G$28)*100</f>
        <v>0.46397379912664227</v>
      </c>
      <c r="I27" s="2">
        <f>SUM(H27:H$27)</f>
        <v>0.46397379912664227</v>
      </c>
      <c r="K27" s="3">
        <v>378.2</v>
      </c>
      <c r="L27">
        <f t="shared" si="12"/>
        <v>0.80000000000001137</v>
      </c>
      <c r="M27" s="2">
        <f>(L27/L$28)*100</f>
        <v>0.22695035460993229</v>
      </c>
      <c r="N27" s="2">
        <f>SUM(M27:M$27)</f>
        <v>0.22695035460993229</v>
      </c>
      <c r="P27" s="3">
        <v>378</v>
      </c>
      <c r="Q27">
        <f t="shared" si="14"/>
        <v>0.60000000000002274</v>
      </c>
      <c r="R27" s="2">
        <f>(Q27/Q$28)*100</f>
        <v>0.15079165619502963</v>
      </c>
      <c r="S27" s="2">
        <f>SUM(R27:R$27)</f>
        <v>0.15079165619502963</v>
      </c>
      <c r="U27" s="3">
        <v>378.4</v>
      </c>
      <c r="V27">
        <f t="shared" si="16"/>
        <v>1</v>
      </c>
      <c r="W27" s="2">
        <f>(V27/V$28)*100</f>
        <v>0.42194092827004243</v>
      </c>
      <c r="X27" s="2">
        <f>SUM(W27:W$27)</f>
        <v>0.42194092827004243</v>
      </c>
      <c r="Z27" s="3">
        <v>378.6</v>
      </c>
      <c r="AA27">
        <f t="shared" si="18"/>
        <v>1.2000000000000455</v>
      </c>
      <c r="AB27" s="2">
        <f>(AA27/AA$28)*100</f>
        <v>0.1861330851558935</v>
      </c>
      <c r="AC27" s="2">
        <f>SUM(AB27:AB$27)</f>
        <v>0.1861330851558935</v>
      </c>
      <c r="AE27" s="3">
        <v>381.2</v>
      </c>
      <c r="AF27">
        <f t="shared" si="0"/>
        <v>3.8000000000000114</v>
      </c>
      <c r="AG27" s="2">
        <f t="shared" ref="AG27" si="20">(AF27/AF$28)*100</f>
        <v>1.238995761330294</v>
      </c>
      <c r="AH27" s="2">
        <f>SUM(AG27:AG$27)</f>
        <v>1.238995761330294</v>
      </c>
      <c r="AJ27" s="3">
        <v>379</v>
      </c>
      <c r="AK27">
        <f t="shared" si="2"/>
        <v>1.6000000000000227</v>
      </c>
      <c r="AL27" s="2">
        <f t="shared" ref="AL27" si="21">(AK27/AK$28)*100</f>
        <v>0.35634743875278913</v>
      </c>
      <c r="AM27" s="2">
        <f>SUM(AL27:AL$27)</f>
        <v>0.35634743875278913</v>
      </c>
      <c r="AO27" s="3">
        <v>377.8</v>
      </c>
      <c r="AP27">
        <f t="shared" si="0"/>
        <v>0.40000000000003411</v>
      </c>
      <c r="AQ27" s="2">
        <f t="shared" ref="AQ27" si="22">(AP27/AP$28)*100</f>
        <v>0.16856300042142186</v>
      </c>
      <c r="AR27" s="2">
        <f>SUM(AQ27:AQ$27)</f>
        <v>0.16856300042142186</v>
      </c>
      <c r="AT27" s="3">
        <v>378.1</v>
      </c>
      <c r="AU27">
        <f t="shared" si="2"/>
        <v>0.70000000000004547</v>
      </c>
      <c r="AV27" s="2">
        <f t="shared" ref="AV27" si="23">(AU27/AU$28)*100</f>
        <v>0.15486725663717824</v>
      </c>
      <c r="AW27" s="2">
        <f>SUM(AV27:AV$27)</f>
        <v>0.15486725663717824</v>
      </c>
      <c r="AY27" s="3">
        <v>377.4</v>
      </c>
      <c r="AZ27">
        <f t="shared" si="0"/>
        <v>0</v>
      </c>
      <c r="BA27" s="2">
        <f t="shared" ref="BA27" si="24">(AZ27/AZ$28)*100</f>
        <v>0</v>
      </c>
      <c r="BB27" s="2">
        <f>SUM(BA27:BA$27)</f>
        <v>0</v>
      </c>
      <c r="BC27" s="4"/>
      <c r="BD27" s="4"/>
      <c r="BE27" s="4"/>
      <c r="BF27" s="5"/>
      <c r="BG27" s="5"/>
      <c r="BH27" s="4"/>
      <c r="BI27" s="4"/>
      <c r="BJ27" s="4"/>
      <c r="BK27" s="5"/>
      <c r="BL27" s="5"/>
      <c r="BN27" s="4"/>
      <c r="BO27" s="4"/>
      <c r="BP27" s="5"/>
      <c r="BQ27" s="5"/>
      <c r="BR27" s="4"/>
      <c r="BS27" s="4"/>
      <c r="BT27" s="4"/>
      <c r="BU27" s="2"/>
      <c r="BV27" s="2"/>
      <c r="BW27" s="4"/>
      <c r="BX27" s="4"/>
      <c r="BY27" s="4"/>
      <c r="BZ27" s="5"/>
      <c r="CA27" s="5"/>
      <c r="CB27" s="4"/>
      <c r="CC27" s="4"/>
      <c r="CD27" s="4"/>
      <c r="CE27" s="5"/>
      <c r="CF27" s="5"/>
      <c r="CG27" s="4"/>
      <c r="CH27" s="4"/>
      <c r="CI27" s="4"/>
      <c r="CJ27" s="5"/>
      <c r="CK27" s="5"/>
    </row>
    <row r="28" spans="2:89" x14ac:dyDescent="0.25">
      <c r="F28" t="s">
        <v>14</v>
      </c>
      <c r="G28">
        <f>SUM(G16:G27)</f>
        <v>732.8</v>
      </c>
      <c r="H28" s="2"/>
      <c r="K28" t="s">
        <v>14</v>
      </c>
      <c r="L28">
        <f>SUM(L16:L27)</f>
        <v>352.5</v>
      </c>
      <c r="M28" s="2"/>
      <c r="P28" t="s">
        <v>14</v>
      </c>
      <c r="Q28">
        <f>SUM(Q16:Q27)</f>
        <v>397.89999999999986</v>
      </c>
      <c r="R28" s="2"/>
      <c r="U28" t="s">
        <v>14</v>
      </c>
      <c r="V28">
        <f>SUM(V16:V27)</f>
        <v>236.99999999999989</v>
      </c>
      <c r="W28" s="2"/>
      <c r="Z28" t="s">
        <v>14</v>
      </c>
      <c r="AA28">
        <f>SUM(AA16:AA27)</f>
        <v>644.70000000000005</v>
      </c>
      <c r="AB28" s="2"/>
      <c r="AE28" t="s">
        <v>14</v>
      </c>
      <c r="AF28">
        <f t="shared" ref="AF28" si="25">SUM(AF16:AF27)</f>
        <v>306.7</v>
      </c>
      <c r="AG28" s="2"/>
      <c r="AJ28" t="s">
        <v>14</v>
      </c>
      <c r="AK28">
        <f t="shared" ref="AK28" si="26">SUM(AK16:AK27)</f>
        <v>448.99999999999989</v>
      </c>
      <c r="AL28" s="2"/>
      <c r="AO28" t="s">
        <v>14</v>
      </c>
      <c r="AP28">
        <f t="shared" ref="AP28" si="27">SUM(AP16:AP27)</f>
        <v>237.3</v>
      </c>
      <c r="AQ28" s="2"/>
      <c r="AT28" t="s">
        <v>14</v>
      </c>
      <c r="AU28">
        <f t="shared" ref="AU28" si="28">SUM(AU16:AU27)</f>
        <v>451.99999999999994</v>
      </c>
      <c r="AV28" s="2"/>
      <c r="AY28" t="s">
        <v>14</v>
      </c>
      <c r="AZ28">
        <f t="shared" ref="AZ28" si="29">SUM(AZ16:AZ27)</f>
        <v>562.59999999999968</v>
      </c>
      <c r="BA28" s="2"/>
      <c r="BC28" s="4"/>
      <c r="BD28" s="4"/>
      <c r="BE28" s="4"/>
      <c r="BF28" s="5"/>
      <c r="BG28" s="4"/>
      <c r="BH28" s="4"/>
      <c r="BI28" s="4"/>
      <c r="BJ28" s="4"/>
      <c r="BK28" s="5"/>
      <c r="BL28" s="4"/>
      <c r="BP28" s="2"/>
      <c r="BU28" s="2"/>
      <c r="BW28" s="4"/>
      <c r="BX28" s="4"/>
      <c r="BY28" s="4"/>
      <c r="BZ28" s="5"/>
      <c r="CA28" s="4"/>
      <c r="CB28" s="4"/>
      <c r="CC28" s="4"/>
      <c r="CD28" s="4"/>
      <c r="CE28" s="5"/>
      <c r="CF28" s="4"/>
      <c r="CG28" s="4"/>
      <c r="CH28" s="4"/>
      <c r="CI28" s="4"/>
      <c r="CJ28" s="5"/>
      <c r="CK28" s="4"/>
    </row>
    <row r="29" spans="2:89" x14ac:dyDescent="0.25">
      <c r="BW29" s="4"/>
      <c r="BX29" s="4"/>
      <c r="BY29" s="4"/>
      <c r="BZ29" s="4"/>
      <c r="CA29" s="4"/>
      <c r="CB29" s="4"/>
      <c r="CC29" s="4"/>
      <c r="CD29" s="4"/>
      <c r="CE29" s="4"/>
      <c r="CF29" s="4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"/>
  <sheetViews>
    <sheetView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J6" sqref="J6:J8"/>
    </sheetView>
  </sheetViews>
  <sheetFormatPr defaultColWidth="11" defaultRowHeight="15.75" x14ac:dyDescent="0.25"/>
  <cols>
    <col min="3" max="3" width="16.5" bestFit="1" customWidth="1"/>
    <col min="4" max="4" width="14.375" bestFit="1" customWidth="1"/>
    <col min="5" max="5" width="13" customWidth="1"/>
    <col min="6" max="6" width="13.375" customWidth="1"/>
    <col min="9" max="9" width="4.875" bestFit="1" customWidth="1"/>
    <col min="10" max="10" width="8.5" bestFit="1" customWidth="1"/>
    <col min="11" max="11" width="8.375" customWidth="1"/>
  </cols>
  <sheetData>
    <row r="2" spans="2:24" x14ac:dyDescent="0.25">
      <c r="B2" t="s">
        <v>0</v>
      </c>
      <c r="C2" t="s">
        <v>7</v>
      </c>
      <c r="D2" t="s">
        <v>1</v>
      </c>
    </row>
    <row r="3" spans="2:24" x14ac:dyDescent="0.25">
      <c r="B3">
        <v>1</v>
      </c>
      <c r="C3" s="1">
        <v>-4</v>
      </c>
      <c r="D3" s="1" t="s">
        <v>2</v>
      </c>
    </row>
    <row r="4" spans="2:24" x14ac:dyDescent="0.25">
      <c r="B4">
        <v>1</v>
      </c>
      <c r="C4" s="1">
        <v>0</v>
      </c>
      <c r="D4" s="1" t="s">
        <v>3</v>
      </c>
    </row>
    <row r="5" spans="2:24" x14ac:dyDescent="0.25">
      <c r="B5">
        <v>1</v>
      </c>
      <c r="C5" s="1">
        <v>10</v>
      </c>
      <c r="D5" s="1" t="s">
        <v>4</v>
      </c>
      <c r="F5" t="s">
        <v>20</v>
      </c>
      <c r="G5" t="s">
        <v>21</v>
      </c>
      <c r="H5" t="s">
        <v>22</v>
      </c>
      <c r="I5" t="s">
        <v>23</v>
      </c>
      <c r="J5" t="s">
        <v>25</v>
      </c>
      <c r="K5" t="s">
        <v>24</v>
      </c>
      <c r="L5" t="s">
        <v>26</v>
      </c>
    </row>
    <row r="6" spans="2:24" x14ac:dyDescent="0.25">
      <c r="B6">
        <v>2</v>
      </c>
      <c r="C6" s="1">
        <v>-4</v>
      </c>
      <c r="D6" s="1">
        <v>5</v>
      </c>
      <c r="F6">
        <v>-4</v>
      </c>
      <c r="G6">
        <v>0.34</v>
      </c>
      <c r="H6">
        <v>0.97</v>
      </c>
      <c r="I6">
        <v>1.2</v>
      </c>
      <c r="J6" s="6">
        <v>2.98</v>
      </c>
      <c r="K6" s="6">
        <f>I6/G6</f>
        <v>3.5294117647058818</v>
      </c>
      <c r="L6" s="6">
        <f>J6/G6</f>
        <v>8.7647058823529402</v>
      </c>
      <c r="P6" s="2"/>
    </row>
    <row r="7" spans="2:24" x14ac:dyDescent="0.25">
      <c r="B7">
        <v>2</v>
      </c>
      <c r="C7" s="1">
        <v>0</v>
      </c>
      <c r="D7" s="1">
        <v>12</v>
      </c>
      <c r="F7">
        <v>0</v>
      </c>
      <c r="G7">
        <v>0.42</v>
      </c>
      <c r="H7">
        <v>1</v>
      </c>
      <c r="I7">
        <v>1.19</v>
      </c>
      <c r="J7" s="6">
        <v>1.93</v>
      </c>
      <c r="K7" s="6">
        <f t="shared" ref="K7:K8" si="0">I7/G7</f>
        <v>2.8333333333333335</v>
      </c>
      <c r="L7" s="6">
        <f t="shared" ref="L7:L8" si="1">J7/G7</f>
        <v>4.5952380952380949</v>
      </c>
    </row>
    <row r="8" spans="2:24" x14ac:dyDescent="0.25">
      <c r="B8">
        <v>2</v>
      </c>
      <c r="C8" s="1">
        <v>10</v>
      </c>
      <c r="D8" s="1">
        <v>10</v>
      </c>
      <c r="F8">
        <v>10</v>
      </c>
      <c r="G8">
        <v>0.22</v>
      </c>
      <c r="H8">
        <v>0.56999999999999995</v>
      </c>
      <c r="I8">
        <v>0.65</v>
      </c>
      <c r="J8" s="6">
        <v>1.26</v>
      </c>
      <c r="K8" s="6">
        <f t="shared" si="0"/>
        <v>2.9545454545454546</v>
      </c>
      <c r="L8" s="6">
        <f t="shared" si="1"/>
        <v>5.7272727272727275</v>
      </c>
    </row>
    <row r="9" spans="2:24" x14ac:dyDescent="0.25">
      <c r="B9">
        <v>3</v>
      </c>
      <c r="C9" s="1">
        <v>-4</v>
      </c>
      <c r="D9" s="1" t="s">
        <v>5</v>
      </c>
    </row>
    <row r="10" spans="2:24" x14ac:dyDescent="0.25">
      <c r="B10">
        <v>3</v>
      </c>
      <c r="C10" s="1">
        <v>0</v>
      </c>
      <c r="D10" s="1" t="s">
        <v>6</v>
      </c>
    </row>
    <row r="11" spans="2:24" x14ac:dyDescent="0.25">
      <c r="B11">
        <v>3</v>
      </c>
      <c r="C11" s="1">
        <v>10</v>
      </c>
      <c r="D11" s="1">
        <v>7</v>
      </c>
    </row>
    <row r="12" spans="2:24" x14ac:dyDescent="0.25">
      <c r="B12">
        <v>4</v>
      </c>
      <c r="C12" s="1">
        <v>0</v>
      </c>
      <c r="D12" s="1">
        <v>11</v>
      </c>
    </row>
    <row r="14" spans="2:24" x14ac:dyDescent="0.25">
      <c r="C14" t="s">
        <v>8</v>
      </c>
      <c r="D14" t="s">
        <v>9</v>
      </c>
      <c r="E14" t="s">
        <v>3</v>
      </c>
      <c r="F14">
        <v>12</v>
      </c>
      <c r="G14" t="s">
        <v>6</v>
      </c>
      <c r="H14" t="s">
        <v>17</v>
      </c>
      <c r="I14" t="s">
        <v>13</v>
      </c>
      <c r="J14" t="s">
        <v>15</v>
      </c>
      <c r="L14" t="s">
        <v>2</v>
      </c>
      <c r="M14">
        <v>5</v>
      </c>
      <c r="N14" t="s">
        <v>5</v>
      </c>
      <c r="O14" t="s">
        <v>18</v>
      </c>
      <c r="P14" t="s">
        <v>13</v>
      </c>
      <c r="Q14" t="s">
        <v>15</v>
      </c>
      <c r="S14" t="s">
        <v>4</v>
      </c>
      <c r="T14">
        <v>10</v>
      </c>
      <c r="U14">
        <v>7</v>
      </c>
      <c r="V14" t="s">
        <v>19</v>
      </c>
      <c r="W14" t="s">
        <v>13</v>
      </c>
      <c r="X14" t="s">
        <v>15</v>
      </c>
    </row>
    <row r="15" spans="2:24" x14ac:dyDescent="0.25">
      <c r="C15">
        <v>1</v>
      </c>
      <c r="D15" s="1">
        <v>3.35</v>
      </c>
      <c r="E15">
        <f>'Data zeven'!AA16</f>
        <v>28.899999999999977</v>
      </c>
      <c r="F15">
        <f>'Data zeven'!AK16</f>
        <v>11.699999999999989</v>
      </c>
      <c r="G15">
        <f>'Data zeven'!G16</f>
        <v>56.599999999999966</v>
      </c>
      <c r="H15">
        <f>SUM(E15:G15)</f>
        <v>97.199999999999932</v>
      </c>
      <c r="I15" s="2">
        <f>100*H15/H$27</f>
        <v>5.3216534355324354</v>
      </c>
      <c r="J15" s="2">
        <f t="shared" ref="J15:J24" si="2">I15+J16</f>
        <v>100</v>
      </c>
      <c r="K15" s="2"/>
      <c r="L15">
        <f>'Data zeven'!AU16</f>
        <v>15.5</v>
      </c>
      <c r="M15">
        <f>'Data zeven'!Q16</f>
        <v>111.59999999999997</v>
      </c>
      <c r="O15">
        <f>SUM(L15:N15)</f>
        <v>127.09999999999997</v>
      </c>
      <c r="P15" s="2">
        <f>100*O15/O$27</f>
        <v>14.954700553006235</v>
      </c>
      <c r="Q15" s="2">
        <f t="shared" ref="Q15:Q24" si="3">P15+Q16</f>
        <v>100</v>
      </c>
      <c r="R15" s="2"/>
      <c r="S15">
        <f>'Data zeven'!AP16</f>
        <v>1.1999999999999886</v>
      </c>
      <c r="T15">
        <f>'Data zeven'!V16</f>
        <v>0.89999999999997726</v>
      </c>
      <c r="U15">
        <f>'Data zeven'!L16</f>
        <v>7.5</v>
      </c>
      <c r="V15">
        <f>SUM(S15:U15)</f>
        <v>9.5999999999999659</v>
      </c>
      <c r="W15" s="2">
        <f>100*V15/V$27</f>
        <v>1.1611030478954969</v>
      </c>
      <c r="X15" s="2">
        <f t="shared" ref="X15:X24" si="4">W15+X16</f>
        <v>99.999999999999986</v>
      </c>
    </row>
    <row r="16" spans="2:24" x14ac:dyDescent="0.25">
      <c r="C16">
        <v>2</v>
      </c>
      <c r="D16" s="1">
        <v>2.8</v>
      </c>
      <c r="E16">
        <f>'Data zeven'!AA17</f>
        <v>8</v>
      </c>
      <c r="F16">
        <f>'Data zeven'!AK17</f>
        <v>8.9000000000000341</v>
      </c>
      <c r="G16">
        <f>'Data zeven'!G17</f>
        <v>25.199999999999989</v>
      </c>
      <c r="H16">
        <f t="shared" ref="H16:H26" si="5">SUM(E16:G16)</f>
        <v>42.100000000000023</v>
      </c>
      <c r="I16" s="2">
        <f t="shared" ref="I16:I26" si="6">100*H16/H$27</f>
        <v>2.3049548316452242</v>
      </c>
      <c r="J16" s="2">
        <f t="shared" si="2"/>
        <v>94.67834656446756</v>
      </c>
      <c r="K16" s="2"/>
      <c r="L16">
        <f>'Data zeven'!AU17</f>
        <v>4.8000000000000114</v>
      </c>
      <c r="M16">
        <f>'Data zeven'!Q17</f>
        <v>15.400000000000034</v>
      </c>
      <c r="O16">
        <f t="shared" ref="O16:O26" si="7">SUM(L16:N16)</f>
        <v>20.200000000000045</v>
      </c>
      <c r="P16" s="2">
        <f t="shared" ref="P16:P26" si="8">100*O16/O$27</f>
        <v>2.3767502059065833</v>
      </c>
      <c r="Q16" s="2">
        <f t="shared" si="3"/>
        <v>85.045299446993766</v>
      </c>
      <c r="R16" s="2"/>
      <c r="S16">
        <f>'Data zeven'!AP17</f>
        <v>0.5</v>
      </c>
      <c r="T16">
        <f>'Data zeven'!V17</f>
        <v>0.10000000000002274</v>
      </c>
      <c r="U16">
        <f>'Data zeven'!L17</f>
        <v>3.3000000000000114</v>
      </c>
      <c r="V16">
        <f t="shared" ref="V16:V26" si="9">SUM(S16:U16)</f>
        <v>3.9000000000000341</v>
      </c>
      <c r="W16" s="2">
        <f t="shared" ref="W16:W26" si="10">100*V16/V$27</f>
        <v>0.47169811320755139</v>
      </c>
      <c r="X16" s="2">
        <f t="shared" si="4"/>
        <v>98.838896952104491</v>
      </c>
    </row>
    <row r="17" spans="3:24" x14ac:dyDescent="0.25">
      <c r="C17">
        <v>3</v>
      </c>
      <c r="D17" s="1">
        <v>2</v>
      </c>
      <c r="E17">
        <f>'Data zeven'!AA18</f>
        <v>38.300000000000011</v>
      </c>
      <c r="F17">
        <f>'Data zeven'!AK18</f>
        <v>45.699999999999989</v>
      </c>
      <c r="G17">
        <f>'Data zeven'!G18</f>
        <v>99.099999999999966</v>
      </c>
      <c r="H17">
        <f t="shared" si="5"/>
        <v>183.09999999999997</v>
      </c>
      <c r="I17" s="2">
        <f t="shared" si="6"/>
        <v>10.024637284423761</v>
      </c>
      <c r="J17" s="2">
        <f t="shared" si="2"/>
        <v>92.373391732822341</v>
      </c>
      <c r="K17" s="2"/>
      <c r="L17">
        <f>'Data zeven'!AU18</f>
        <v>12.699999999999989</v>
      </c>
      <c r="M17">
        <f>'Data zeven'!Q18</f>
        <v>45.699999999999989</v>
      </c>
      <c r="O17">
        <f t="shared" si="7"/>
        <v>58.399999999999977</v>
      </c>
      <c r="P17" s="2">
        <f t="shared" si="8"/>
        <v>6.8713966348982236</v>
      </c>
      <c r="Q17" s="2">
        <f t="shared" si="3"/>
        <v>82.668549241087177</v>
      </c>
      <c r="R17" s="2"/>
      <c r="S17">
        <f>'Data zeven'!AP18</f>
        <v>3.6999999999999886</v>
      </c>
      <c r="T17">
        <f>'Data zeven'!V18</f>
        <v>1.8999999999999773</v>
      </c>
      <c r="U17">
        <f>'Data zeven'!L18</f>
        <v>15</v>
      </c>
      <c r="V17">
        <f t="shared" si="9"/>
        <v>20.599999999999966</v>
      </c>
      <c r="W17" s="2">
        <f t="shared" si="10"/>
        <v>2.4915336236090915</v>
      </c>
      <c r="X17" s="2">
        <f t="shared" si="4"/>
        <v>98.36719883889694</v>
      </c>
    </row>
    <row r="18" spans="3:24" x14ac:dyDescent="0.25">
      <c r="C18">
        <v>4</v>
      </c>
      <c r="D18" s="1">
        <v>1.7</v>
      </c>
      <c r="E18">
        <f>'Data zeven'!AA19</f>
        <v>39.199999999999989</v>
      </c>
      <c r="F18">
        <f>'Data zeven'!AK19</f>
        <v>43.5</v>
      </c>
      <c r="G18">
        <f>'Data zeven'!G19</f>
        <v>68.699999999999989</v>
      </c>
      <c r="H18">
        <f t="shared" si="5"/>
        <v>151.39999999999998</v>
      </c>
      <c r="I18" s="2">
        <f t="shared" si="6"/>
        <v>8.2890774705721331</v>
      </c>
      <c r="J18" s="2">
        <f t="shared" si="2"/>
        <v>82.34875444839858</v>
      </c>
      <c r="K18" s="2"/>
      <c r="L18">
        <f>'Data zeven'!AU19</f>
        <v>42.699999999999989</v>
      </c>
      <c r="M18">
        <f>'Data zeven'!Q19</f>
        <v>28.199999999999989</v>
      </c>
      <c r="O18">
        <f t="shared" si="7"/>
        <v>70.899999999999977</v>
      </c>
      <c r="P18" s="2">
        <f t="shared" si="8"/>
        <v>8.3421579009295215</v>
      </c>
      <c r="Q18" s="2">
        <f t="shared" si="3"/>
        <v>75.797152606188959</v>
      </c>
      <c r="R18" s="2"/>
      <c r="S18">
        <f>'Data zeven'!AP19</f>
        <v>3.1000000000000227</v>
      </c>
      <c r="T18">
        <f>'Data zeven'!V19</f>
        <v>1.6000000000000227</v>
      </c>
      <c r="U18">
        <f>'Data zeven'!L19</f>
        <v>14.300000000000011</v>
      </c>
      <c r="V18">
        <f t="shared" si="9"/>
        <v>19.000000000000057</v>
      </c>
      <c r="W18" s="2">
        <f t="shared" si="10"/>
        <v>2.2980164489598525</v>
      </c>
      <c r="X18" s="2">
        <f t="shared" si="4"/>
        <v>95.875665215287853</v>
      </c>
    </row>
    <row r="19" spans="3:24" x14ac:dyDescent="0.25">
      <c r="C19">
        <v>5</v>
      </c>
      <c r="D19" s="1">
        <v>1.4</v>
      </c>
      <c r="E19">
        <f>'Data zeven'!AA20</f>
        <v>78.399999999999977</v>
      </c>
      <c r="F19">
        <f>'Data zeven'!AK20</f>
        <v>75.5</v>
      </c>
      <c r="G19">
        <f>'Data zeven'!G20</f>
        <v>122.59999999999997</v>
      </c>
      <c r="H19">
        <f t="shared" si="5"/>
        <v>276.49999999999994</v>
      </c>
      <c r="I19" s="2">
        <f t="shared" si="6"/>
        <v>15.138242540377769</v>
      </c>
      <c r="J19" s="2">
        <f t="shared" si="2"/>
        <v>74.059676977826442</v>
      </c>
      <c r="K19" s="2"/>
      <c r="L19">
        <f>'Data zeven'!AU20</f>
        <v>32</v>
      </c>
      <c r="M19">
        <f>'Data zeven'!Q20</f>
        <v>38.599999999999966</v>
      </c>
      <c r="O19">
        <f t="shared" si="7"/>
        <v>70.599999999999966</v>
      </c>
      <c r="P19" s="2">
        <f t="shared" si="8"/>
        <v>8.3068596305447677</v>
      </c>
      <c r="Q19" s="2">
        <f t="shared" si="3"/>
        <v>67.454994705259438</v>
      </c>
      <c r="R19" s="2"/>
      <c r="S19">
        <f>'Data zeven'!AP20</f>
        <v>8.5</v>
      </c>
      <c r="T19">
        <f>'Data zeven'!V20</f>
        <v>4.6999999999999886</v>
      </c>
      <c r="U19">
        <f>'Data zeven'!L20</f>
        <v>33</v>
      </c>
      <c r="V19">
        <f t="shared" si="9"/>
        <v>46.199999999999989</v>
      </c>
      <c r="W19" s="2">
        <f t="shared" si="10"/>
        <v>5.5878084179970973</v>
      </c>
      <c r="X19" s="2">
        <f t="shared" si="4"/>
        <v>93.577648766327997</v>
      </c>
    </row>
    <row r="20" spans="3:24" x14ac:dyDescent="0.25">
      <c r="C20">
        <v>6</v>
      </c>
      <c r="D20" s="1">
        <v>1.18</v>
      </c>
      <c r="E20">
        <f>'Data zeven'!AA21</f>
        <v>82.699999999999989</v>
      </c>
      <c r="F20">
        <f>'Data zeven'!AK21</f>
        <v>63.699999999999989</v>
      </c>
      <c r="G20">
        <f>'Data zeven'!G21</f>
        <v>17.100000000000023</v>
      </c>
      <c r="H20">
        <f t="shared" si="5"/>
        <v>163.5</v>
      </c>
      <c r="I20" s="2">
        <f t="shared" si="6"/>
        <v>8.9515466739666039</v>
      </c>
      <c r="J20" s="2">
        <f t="shared" si="2"/>
        <v>58.921434437448674</v>
      </c>
      <c r="K20" s="2"/>
      <c r="L20">
        <f>'Data zeven'!AU21</f>
        <v>32.5</v>
      </c>
      <c r="M20">
        <f>'Data zeven'!Q21</f>
        <v>29.899999999999977</v>
      </c>
      <c r="O20">
        <f t="shared" si="7"/>
        <v>62.399999999999977</v>
      </c>
      <c r="P20" s="2">
        <f t="shared" si="8"/>
        <v>7.342040240028239</v>
      </c>
      <c r="Q20" s="2">
        <f t="shared" si="3"/>
        <v>59.148135074714673</v>
      </c>
      <c r="R20" s="2"/>
      <c r="S20">
        <f>'Data zeven'!AP21</f>
        <v>12.600000000000023</v>
      </c>
      <c r="T20">
        <f>'Data zeven'!V21</f>
        <v>6.1999999999999886</v>
      </c>
      <c r="U20">
        <f>'Data zeven'!L21</f>
        <v>42.199999999999989</v>
      </c>
      <c r="V20">
        <f t="shared" si="9"/>
        <v>61</v>
      </c>
      <c r="W20" s="2">
        <f t="shared" si="10"/>
        <v>7.3778422835026625</v>
      </c>
      <c r="X20" s="2">
        <f t="shared" si="4"/>
        <v>87.989840348330901</v>
      </c>
    </row>
    <row r="21" spans="3:24" x14ac:dyDescent="0.25">
      <c r="C21">
        <v>7</v>
      </c>
      <c r="D21" s="1">
        <v>1</v>
      </c>
      <c r="E21">
        <f>'Data zeven'!AA22</f>
        <v>108.39999999999998</v>
      </c>
      <c r="F21">
        <f>'Data zeven'!AK22</f>
        <v>60.599999999999966</v>
      </c>
      <c r="G21">
        <f>'Data zeven'!G22</f>
        <v>185.2</v>
      </c>
      <c r="H21">
        <f t="shared" si="5"/>
        <v>354.19999999999993</v>
      </c>
      <c r="I21" s="2">
        <f t="shared" si="6"/>
        <v>19.392280317547218</v>
      </c>
      <c r="J21" s="2">
        <f t="shared" si="2"/>
        <v>49.96988776348207</v>
      </c>
      <c r="K21" s="2"/>
      <c r="L21">
        <f>'Data zeven'!AU22</f>
        <v>98.799999999999955</v>
      </c>
      <c r="M21">
        <f>'Data zeven'!Q22</f>
        <v>33.299999999999955</v>
      </c>
      <c r="O21">
        <f t="shared" si="7"/>
        <v>132.09999999999991</v>
      </c>
      <c r="P21" s="2">
        <f t="shared" si="8"/>
        <v>15.54300505941875</v>
      </c>
      <c r="Q21" s="2">
        <f t="shared" si="3"/>
        <v>51.806094834686434</v>
      </c>
      <c r="R21" s="2"/>
      <c r="S21">
        <f>'Data zeven'!AP22</f>
        <v>24</v>
      </c>
      <c r="T21">
        <f>'Data zeven'!V22</f>
        <v>11.799999999999955</v>
      </c>
      <c r="U21">
        <f>'Data zeven'!L22</f>
        <v>68.599999999999966</v>
      </c>
      <c r="V21">
        <f t="shared" si="9"/>
        <v>104.39999999999992</v>
      </c>
      <c r="W21" s="2">
        <f t="shared" si="10"/>
        <v>12.626995645863564</v>
      </c>
      <c r="X21" s="2">
        <f t="shared" si="4"/>
        <v>80.611998064828242</v>
      </c>
    </row>
    <row r="22" spans="3:24" x14ac:dyDescent="0.25">
      <c r="C22">
        <v>8</v>
      </c>
      <c r="D22" s="1">
        <v>0.71</v>
      </c>
      <c r="E22">
        <f>'Data zeven'!AA23</f>
        <v>155</v>
      </c>
      <c r="F22">
        <f>'Data zeven'!AK23</f>
        <v>69.599999999999966</v>
      </c>
      <c r="G22">
        <f>'Data zeven'!G23</f>
        <v>105.19999999999999</v>
      </c>
      <c r="H22">
        <f t="shared" si="5"/>
        <v>329.79999999999995</v>
      </c>
      <c r="I22" s="2">
        <f t="shared" si="6"/>
        <v>18.05639200656994</v>
      </c>
      <c r="J22" s="2">
        <f t="shared" si="2"/>
        <v>30.577607445934852</v>
      </c>
      <c r="K22" s="2"/>
      <c r="L22">
        <f>'Data zeven'!AU23</f>
        <v>110.89999999999998</v>
      </c>
      <c r="M22">
        <f>'Data zeven'!Q23</f>
        <v>47.599999999999966</v>
      </c>
      <c r="O22">
        <f t="shared" si="7"/>
        <v>158.49999999999994</v>
      </c>
      <c r="P22" s="2">
        <f t="shared" si="8"/>
        <v>18.649252853276856</v>
      </c>
      <c r="Q22" s="2">
        <f t="shared" si="3"/>
        <v>36.263089775267687</v>
      </c>
      <c r="R22" s="2"/>
      <c r="S22">
        <f>'Data zeven'!AP23</f>
        <v>63.599999999999966</v>
      </c>
      <c r="T22">
        <f>'Data zeven'!V23</f>
        <v>39.899999999999977</v>
      </c>
      <c r="U22">
        <f>'Data zeven'!L23</f>
        <v>118.69999999999999</v>
      </c>
      <c r="V22">
        <f t="shared" si="9"/>
        <v>222.19999999999993</v>
      </c>
      <c r="W22" s="2">
        <f t="shared" si="10"/>
        <v>26.874697629414605</v>
      </c>
      <c r="X22" s="2">
        <f t="shared" si="4"/>
        <v>67.985002418964683</v>
      </c>
    </row>
    <row r="23" spans="3:24" x14ac:dyDescent="0.25">
      <c r="C23">
        <v>9</v>
      </c>
      <c r="D23" s="1">
        <v>0.5</v>
      </c>
      <c r="E23">
        <f>'Data zeven'!AA24</f>
        <v>76.199999999999989</v>
      </c>
      <c r="F23">
        <f>'Data zeven'!AK24</f>
        <v>40.099999999999966</v>
      </c>
      <c r="G23">
        <f>'Data zeven'!G24</f>
        <v>30.799999999999955</v>
      </c>
      <c r="H23">
        <f t="shared" si="5"/>
        <v>147.09999999999991</v>
      </c>
      <c r="I23" s="2">
        <f t="shared" si="6"/>
        <v>8.053654530522854</v>
      </c>
      <c r="J23" s="2">
        <f t="shared" si="2"/>
        <v>12.52121543936491</v>
      </c>
      <c r="K23" s="2"/>
      <c r="L23">
        <f>'Data zeven'!AU24</f>
        <v>71.5</v>
      </c>
      <c r="M23">
        <f>'Data zeven'!Q24</f>
        <v>30.299999999999955</v>
      </c>
      <c r="O23">
        <f t="shared" si="7"/>
        <v>101.79999999999995</v>
      </c>
      <c r="P23" s="2">
        <f t="shared" si="8"/>
        <v>11.977879750558888</v>
      </c>
      <c r="Q23" s="2">
        <f t="shared" si="3"/>
        <v>17.613836921990831</v>
      </c>
      <c r="R23" s="2"/>
      <c r="S23">
        <f>'Data zeven'!AP24</f>
        <v>80.899999999999977</v>
      </c>
      <c r="T23">
        <f>'Data zeven'!V24</f>
        <v>76.899999999999977</v>
      </c>
      <c r="U23">
        <f>'Data zeven'!L24</f>
        <v>42.399999999999977</v>
      </c>
      <c r="V23">
        <f t="shared" si="9"/>
        <v>200.19999999999993</v>
      </c>
      <c r="W23" s="2">
        <f t="shared" si="10"/>
        <v>24.213836477987417</v>
      </c>
      <c r="X23" s="2">
        <f t="shared" si="4"/>
        <v>41.110304789550085</v>
      </c>
    </row>
    <row r="24" spans="3:24" x14ac:dyDescent="0.25">
      <c r="C24">
        <v>10</v>
      </c>
      <c r="D24" s="1">
        <v>0.25</v>
      </c>
      <c r="E24">
        <f>'Data zeven'!AA25</f>
        <v>26.700000000000045</v>
      </c>
      <c r="F24">
        <f>'Data zeven'!AK25</f>
        <v>26</v>
      </c>
      <c r="G24">
        <f>'Data zeven'!G25</f>
        <v>16.600000000000023</v>
      </c>
      <c r="H24">
        <f t="shared" si="5"/>
        <v>69.300000000000068</v>
      </c>
      <c r="I24" s="2">
        <f t="shared" si="6"/>
        <v>3.7941418012592436</v>
      </c>
      <c r="J24" s="2">
        <f t="shared" si="2"/>
        <v>4.4675609088420565</v>
      </c>
      <c r="K24" s="2"/>
      <c r="L24">
        <f>'Data zeven'!AU25</f>
        <v>27.800000000000011</v>
      </c>
      <c r="M24">
        <f>'Data zeven'!Q25</f>
        <v>15.700000000000045</v>
      </c>
      <c r="O24">
        <f t="shared" si="7"/>
        <v>43.500000000000057</v>
      </c>
      <c r="P24" s="2">
        <f t="shared" si="8"/>
        <v>5.1182492057889242</v>
      </c>
      <c r="Q24" s="2">
        <f t="shared" si="3"/>
        <v>5.6359571714319454</v>
      </c>
      <c r="R24" s="2"/>
      <c r="S24">
        <f>'Data zeven'!AP25</f>
        <v>38</v>
      </c>
      <c r="T24">
        <f>'Data zeven'!V25</f>
        <v>89.900000000000034</v>
      </c>
      <c r="U24">
        <f>'Data zeven'!L25</f>
        <v>6.2000000000000455</v>
      </c>
      <c r="V24">
        <f t="shared" si="9"/>
        <v>134.10000000000008</v>
      </c>
      <c r="W24" s="2">
        <f t="shared" si="10"/>
        <v>16.219158200290288</v>
      </c>
      <c r="X24" s="2">
        <f t="shared" si="4"/>
        <v>16.896468311562664</v>
      </c>
    </row>
    <row r="25" spans="3:24" x14ac:dyDescent="0.25">
      <c r="C25">
        <v>11</v>
      </c>
      <c r="D25" s="1">
        <v>0.18</v>
      </c>
      <c r="E25">
        <f>'Data zeven'!AA26</f>
        <v>1.6999999999999886</v>
      </c>
      <c r="F25">
        <f>'Data zeven'!AK26</f>
        <v>2.0999999999999659</v>
      </c>
      <c r="G25">
        <f>'Data zeven'!G26</f>
        <v>2.3000000000000114</v>
      </c>
      <c r="H25">
        <f t="shared" si="5"/>
        <v>6.0999999999999659</v>
      </c>
      <c r="I25" s="2">
        <f t="shared" si="6"/>
        <v>0.33397207774431792</v>
      </c>
      <c r="J25" s="2">
        <f>I25+J26</f>
        <v>0.67341910758281243</v>
      </c>
      <c r="K25" s="2"/>
      <c r="L25">
        <f>'Data zeven'!AU26</f>
        <v>2.0999999999999659</v>
      </c>
      <c r="M25">
        <f>'Data zeven'!Q26</f>
        <v>1</v>
      </c>
      <c r="O25">
        <f t="shared" si="7"/>
        <v>3.0999999999999659</v>
      </c>
      <c r="P25" s="2">
        <f t="shared" si="8"/>
        <v>0.36474879397575793</v>
      </c>
      <c r="Q25" s="2">
        <f>P25+Q26</f>
        <v>0.51770796564302102</v>
      </c>
      <c r="R25" s="2"/>
      <c r="S25">
        <f>'Data zeven'!AP26</f>
        <v>0.80000000000001137</v>
      </c>
      <c r="T25">
        <f>'Data zeven'!V26</f>
        <v>2.0999999999999659</v>
      </c>
      <c r="U25">
        <f>'Data zeven'!L26</f>
        <v>0.5</v>
      </c>
      <c r="V25">
        <f t="shared" si="9"/>
        <v>3.3999999999999773</v>
      </c>
      <c r="W25" s="2">
        <f t="shared" si="10"/>
        <v>0.41122399612965382</v>
      </c>
      <c r="X25" s="2">
        <f>W25+X26</f>
        <v>0.67731011127237828</v>
      </c>
    </row>
    <row r="26" spans="3:24" x14ac:dyDescent="0.25">
      <c r="C26">
        <v>12</v>
      </c>
      <c r="D26" s="1">
        <v>0.1</v>
      </c>
      <c r="E26">
        <f>'Data zeven'!AA27</f>
        <v>1.2000000000000455</v>
      </c>
      <c r="F26">
        <f>'Data zeven'!AK27</f>
        <v>1.6000000000000227</v>
      </c>
      <c r="G26">
        <f>'Data zeven'!G27</f>
        <v>3.4000000000000341</v>
      </c>
      <c r="H26">
        <f t="shared" si="5"/>
        <v>6.2000000000001023</v>
      </c>
      <c r="I26" s="2">
        <f t="shared" si="6"/>
        <v>0.33944702983849456</v>
      </c>
      <c r="J26" s="2">
        <f>I26</f>
        <v>0.33944702983849456</v>
      </c>
      <c r="K26" s="2"/>
      <c r="L26">
        <f>'Data zeven'!AU27</f>
        <v>0.70000000000004547</v>
      </c>
      <c r="M26">
        <f>'Data zeven'!Q27</f>
        <v>0.60000000000002274</v>
      </c>
      <c r="O26">
        <f t="shared" si="7"/>
        <v>1.3000000000000682</v>
      </c>
      <c r="P26" s="2">
        <f t="shared" si="8"/>
        <v>0.15295917166726306</v>
      </c>
      <c r="Q26" s="2">
        <f>P26</f>
        <v>0.15295917166726306</v>
      </c>
      <c r="R26" s="2"/>
      <c r="S26">
        <f>'Data zeven'!AP27</f>
        <v>0.40000000000003411</v>
      </c>
      <c r="T26">
        <f>'Data zeven'!V27</f>
        <v>1</v>
      </c>
      <c r="U26">
        <f>'Data zeven'!L27</f>
        <v>0.80000000000001137</v>
      </c>
      <c r="V26">
        <f t="shared" si="9"/>
        <v>2.2000000000000455</v>
      </c>
      <c r="W26" s="2">
        <f t="shared" si="10"/>
        <v>0.26608611514272446</v>
      </c>
      <c r="X26" s="2">
        <f>W26</f>
        <v>0.26608611514272446</v>
      </c>
    </row>
    <row r="27" spans="3:24" x14ac:dyDescent="0.25">
      <c r="H27">
        <f>SUM(H15:H26)</f>
        <v>1826.4999999999998</v>
      </c>
      <c r="O27">
        <f>SUM(O15:O26)</f>
        <v>849.89999999999975</v>
      </c>
      <c r="V27">
        <f>SUM(V15:V26)</f>
        <v>826.79999999999984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9"/>
  <sheetViews>
    <sheetView workbookViewId="0">
      <selection activeCell="I23" sqref="I23"/>
    </sheetView>
  </sheetViews>
  <sheetFormatPr defaultColWidth="11" defaultRowHeight="15.75" x14ac:dyDescent="0.25"/>
  <cols>
    <col min="8" max="8" width="7.125" bestFit="1" customWidth="1"/>
    <col min="9" max="9" width="5.125" bestFit="1" customWidth="1"/>
    <col min="10" max="10" width="10.875" customWidth="1"/>
    <col min="14" max="14" width="13.5" bestFit="1" customWidth="1"/>
    <col min="15" max="24" width="7.125" customWidth="1"/>
  </cols>
  <sheetData>
    <row r="1" spans="2:25" ht="16.5" thickBot="1" x14ac:dyDescent="0.3"/>
    <row r="2" spans="2:25" ht="16.5" thickBot="1" x14ac:dyDescent="0.3">
      <c r="B2" s="53"/>
      <c r="C2" s="68"/>
      <c r="D2" s="57" t="s">
        <v>27</v>
      </c>
      <c r="E2" s="59" t="s">
        <v>28</v>
      </c>
      <c r="F2" s="59" t="s">
        <v>29</v>
      </c>
      <c r="O2" s="50" t="s">
        <v>72</v>
      </c>
      <c r="P2" s="51"/>
      <c r="Q2" s="51"/>
      <c r="R2" s="51"/>
      <c r="S2" s="51"/>
      <c r="T2" s="51"/>
      <c r="U2" s="51"/>
      <c r="V2" s="51"/>
      <c r="W2" s="51"/>
      <c r="X2" s="52"/>
    </row>
    <row r="3" spans="2:25" ht="16.5" thickBot="1" x14ac:dyDescent="0.3">
      <c r="B3" s="61"/>
      <c r="C3" s="69"/>
      <c r="D3" s="63"/>
      <c r="E3" s="64"/>
      <c r="F3" s="64"/>
      <c r="J3" s="15" t="s">
        <v>5</v>
      </c>
      <c r="K3" s="16" t="s">
        <v>56</v>
      </c>
      <c r="L3" s="30" t="s">
        <v>2</v>
      </c>
      <c r="N3" s="19" t="s">
        <v>9</v>
      </c>
      <c r="O3" s="34" t="s">
        <v>63</v>
      </c>
      <c r="P3" s="35" t="s">
        <v>64</v>
      </c>
      <c r="Q3" s="35" t="s">
        <v>65</v>
      </c>
      <c r="R3" s="35" t="s">
        <v>66</v>
      </c>
      <c r="S3" s="35" t="s">
        <v>67</v>
      </c>
      <c r="T3" s="35" t="s">
        <v>68</v>
      </c>
      <c r="U3" s="35" t="s">
        <v>69</v>
      </c>
      <c r="V3" s="35" t="s">
        <v>70</v>
      </c>
      <c r="W3" s="35" t="s">
        <v>71</v>
      </c>
      <c r="X3" s="36">
        <v>4</v>
      </c>
    </row>
    <row r="4" spans="2:25" ht="18" customHeight="1" thickTop="1" x14ac:dyDescent="0.25">
      <c r="B4" s="65" t="s">
        <v>30</v>
      </c>
      <c r="C4" s="66">
        <v>2009</v>
      </c>
      <c r="D4" s="67" t="s">
        <v>31</v>
      </c>
      <c r="E4" s="65" t="s">
        <v>32</v>
      </c>
      <c r="F4" s="65" t="s">
        <v>32</v>
      </c>
      <c r="H4" s="47" t="s">
        <v>57</v>
      </c>
      <c r="I4" s="25">
        <v>2012</v>
      </c>
      <c r="J4" s="20">
        <v>0.34</v>
      </c>
      <c r="K4" s="8">
        <v>0.42</v>
      </c>
      <c r="L4" s="9">
        <v>0.22</v>
      </c>
      <c r="N4" s="37">
        <v>3.35</v>
      </c>
      <c r="O4" s="38">
        <f>'Data zeven'!AW16</f>
        <v>100</v>
      </c>
      <c r="P4" s="39">
        <f>'Data zeven'!AC16</f>
        <v>99.999999999999986</v>
      </c>
      <c r="Q4" s="39">
        <f>'Data zeven'!AR16</f>
        <v>100</v>
      </c>
      <c r="R4" s="39">
        <f>'Data zeven'!S16</f>
        <v>100</v>
      </c>
      <c r="S4" s="39">
        <f>'Data zeven'!AM16</f>
        <v>100</v>
      </c>
      <c r="T4" s="39">
        <f>'Data zeven'!X16</f>
        <v>99.999999999999986</v>
      </c>
      <c r="U4" s="39">
        <f>'Data zeven'!BB16</f>
        <v>100.00000000000004</v>
      </c>
      <c r="V4" s="39">
        <f>'Data zeven'!I16</f>
        <v>100</v>
      </c>
      <c r="W4" s="39">
        <f>'Data zeven'!N16</f>
        <v>100.00000000000001</v>
      </c>
      <c r="X4" s="40">
        <f>'Data zeven'!AH16</f>
        <v>100</v>
      </c>
      <c r="Y4" s="2"/>
    </row>
    <row r="5" spans="2:25" x14ac:dyDescent="0.25">
      <c r="B5" s="60"/>
      <c r="C5" s="56"/>
      <c r="D5" s="58"/>
      <c r="E5" s="60"/>
      <c r="F5" s="60"/>
      <c r="H5" s="48"/>
      <c r="I5" s="26">
        <v>2009</v>
      </c>
      <c r="J5" s="21">
        <v>0.31</v>
      </c>
      <c r="K5" s="7">
        <v>0.23</v>
      </c>
      <c r="L5" s="10">
        <v>0.23</v>
      </c>
      <c r="N5" s="31">
        <v>2.8</v>
      </c>
      <c r="O5" s="41">
        <f>'Data zeven'!AW17</f>
        <v>96.570796460176979</v>
      </c>
      <c r="P5" s="42">
        <f>'Data zeven'!AC17</f>
        <v>95.517294865829058</v>
      </c>
      <c r="Q5" s="42">
        <f>'Data zeven'!AR17</f>
        <v>99.494310998735784</v>
      </c>
      <c r="R5" s="42">
        <f>'Data zeven'!S17</f>
        <v>71.952751947725559</v>
      </c>
      <c r="S5" s="42">
        <f>'Data zeven'!AM17</f>
        <v>97.394209354120264</v>
      </c>
      <c r="T5" s="42">
        <f>'Data zeven'!X17</f>
        <v>99.620253164556956</v>
      </c>
      <c r="U5" s="42">
        <f>'Data zeven'!BB17</f>
        <v>36.722360469249914</v>
      </c>
      <c r="V5" s="42">
        <f>'Data zeven'!I17</f>
        <v>92.276200873362455</v>
      </c>
      <c r="W5" s="42">
        <f>'Data zeven'!N17</f>
        <v>97.872340425531902</v>
      </c>
      <c r="X5" s="43">
        <f>'Data zeven'!AH17</f>
        <v>88.196935115748289</v>
      </c>
      <c r="Y5" s="2"/>
    </row>
    <row r="6" spans="2:25" ht="16.5" thickBot="1" x14ac:dyDescent="0.3">
      <c r="B6" s="53"/>
      <c r="C6" s="55">
        <v>2008</v>
      </c>
      <c r="D6" s="57" t="s">
        <v>33</v>
      </c>
      <c r="E6" s="59" t="s">
        <v>34</v>
      </c>
      <c r="F6" s="59" t="s">
        <v>34</v>
      </c>
      <c r="H6" s="49"/>
      <c r="I6" s="27">
        <v>2008</v>
      </c>
      <c r="J6" s="22">
        <v>0.26</v>
      </c>
      <c r="K6" s="11">
        <v>0.13</v>
      </c>
      <c r="L6" s="12">
        <v>0.13</v>
      </c>
      <c r="N6" s="31">
        <v>2</v>
      </c>
      <c r="O6" s="41">
        <f>'Data zeven'!AW18</f>
        <v>95.508849557522112</v>
      </c>
      <c r="P6" s="42">
        <f>'Data zeven'!AC18</f>
        <v>94.276407631456479</v>
      </c>
      <c r="Q6" s="42">
        <f>'Data zeven'!AR18</f>
        <v>99.283607248209023</v>
      </c>
      <c r="R6" s="42">
        <f>'Data zeven'!S18</f>
        <v>68.082432772053266</v>
      </c>
      <c r="S6" s="42">
        <f>'Data zeven'!AM18</f>
        <v>95.412026726057903</v>
      </c>
      <c r="T6" s="42">
        <f>'Data zeven'!X18</f>
        <v>99.578059071729953</v>
      </c>
      <c r="U6" s="42">
        <f>'Data zeven'!BB18</f>
        <v>25.364379665837177</v>
      </c>
      <c r="V6" s="42">
        <f>'Data zeven'!I18</f>
        <v>88.83733624454149</v>
      </c>
      <c r="W6" s="42">
        <f>'Data zeven'!N18</f>
        <v>96.936170212765958</v>
      </c>
      <c r="X6" s="43">
        <f>'Data zeven'!AH18</f>
        <v>87.186175415715667</v>
      </c>
      <c r="Y6" s="2"/>
    </row>
    <row r="7" spans="2:25" ht="18" customHeight="1" thickBot="1" x14ac:dyDescent="0.3">
      <c r="B7" s="61"/>
      <c r="C7" s="62"/>
      <c r="D7" s="63"/>
      <c r="E7" s="64"/>
      <c r="F7" s="64"/>
      <c r="H7" s="47" t="s">
        <v>58</v>
      </c>
      <c r="I7" s="25">
        <v>2012</v>
      </c>
      <c r="J7" s="20">
        <v>0.97</v>
      </c>
      <c r="K7" s="8">
        <v>1</v>
      </c>
      <c r="L7" s="9">
        <v>0.56999999999999995</v>
      </c>
      <c r="N7" s="31">
        <v>1.7</v>
      </c>
      <c r="O7" s="41">
        <f>'Data zeven'!AW19</f>
        <v>92.699115044247776</v>
      </c>
      <c r="P7" s="42">
        <f>'Data zeven'!AC19</f>
        <v>88.335659996897775</v>
      </c>
      <c r="Q7" s="42">
        <f>'Data zeven'!AR19</f>
        <v>97.724399494311029</v>
      </c>
      <c r="R7" s="42">
        <f>'Data zeven'!S19</f>
        <v>56.59713495853228</v>
      </c>
      <c r="S7" s="42">
        <f>'Data zeven'!AM19</f>
        <v>85.233853006681514</v>
      </c>
      <c r="T7" s="42">
        <f>'Data zeven'!X19</f>
        <v>98.776371308016877</v>
      </c>
      <c r="U7" s="42">
        <f>'Data zeven'!BB19</f>
        <v>8.2651972982580713</v>
      </c>
      <c r="V7" s="42">
        <f>'Data zeven'!I19</f>
        <v>75.313864628820966</v>
      </c>
      <c r="W7" s="42">
        <f>'Data zeven'!N19</f>
        <v>92.680851063829792</v>
      </c>
      <c r="X7" s="43">
        <f>'Data zeven'!AH19</f>
        <v>84.969025105966722</v>
      </c>
      <c r="Y7" s="2"/>
    </row>
    <row r="8" spans="2:25" ht="16.5" thickTop="1" x14ac:dyDescent="0.25">
      <c r="B8" s="65" t="s">
        <v>35</v>
      </c>
      <c r="C8" s="66">
        <v>2009</v>
      </c>
      <c r="D8" s="67" t="s">
        <v>36</v>
      </c>
      <c r="E8" s="65" t="s">
        <v>37</v>
      </c>
      <c r="F8" s="65" t="s">
        <v>38</v>
      </c>
      <c r="H8" s="48"/>
      <c r="I8" s="26">
        <v>2009</v>
      </c>
      <c r="J8" s="21">
        <v>0.75</v>
      </c>
      <c r="K8" s="7">
        <v>0.4</v>
      </c>
      <c r="L8" s="10">
        <v>0.38</v>
      </c>
      <c r="N8" s="31">
        <v>1.4</v>
      </c>
      <c r="O8" s="41">
        <f>'Data zeven'!AW20</f>
        <v>83.252212389380531</v>
      </c>
      <c r="P8" s="42">
        <f>'Data zeven'!AC20</f>
        <v>82.255312548472148</v>
      </c>
      <c r="Q8" s="42">
        <f>'Data zeven'!AR20</f>
        <v>96.418036241045101</v>
      </c>
      <c r="R8" s="42">
        <f>'Data zeven'!S20</f>
        <v>49.509927117366161</v>
      </c>
      <c r="S8" s="42">
        <f>'Data zeven'!AM20</f>
        <v>75.545657015590194</v>
      </c>
      <c r="T8" s="42">
        <f>'Data zeven'!X20</f>
        <v>98.101265822784811</v>
      </c>
      <c r="U8" s="42">
        <f>'Data zeven'!BB20</f>
        <v>4.6924991112690853</v>
      </c>
      <c r="V8" s="42">
        <f>'Data zeven'!I20</f>
        <v>65.938864628820966</v>
      </c>
      <c r="W8" s="42">
        <f>'Data zeven'!N20</f>
        <v>88.62411347517731</v>
      </c>
      <c r="X8" s="43">
        <f>'Data zeven'!AH20</f>
        <v>83.567003586566642</v>
      </c>
      <c r="Y8" s="2"/>
    </row>
    <row r="9" spans="2:25" ht="16.5" thickBot="1" x14ac:dyDescent="0.3">
      <c r="B9" s="60"/>
      <c r="C9" s="56"/>
      <c r="D9" s="58"/>
      <c r="E9" s="60"/>
      <c r="F9" s="60"/>
      <c r="H9" s="49"/>
      <c r="I9" s="28">
        <v>2008</v>
      </c>
      <c r="J9" s="23">
        <v>0.6</v>
      </c>
      <c r="K9" s="13">
        <v>0.24</v>
      </c>
      <c r="L9" s="14">
        <v>0.22</v>
      </c>
      <c r="N9" s="31">
        <v>1.18</v>
      </c>
      <c r="O9" s="41">
        <f>'Data zeven'!AW21</f>
        <v>76.172566371681413</v>
      </c>
      <c r="P9" s="42">
        <f>'Data zeven'!AC21</f>
        <v>70.094617651620908</v>
      </c>
      <c r="Q9" s="42">
        <f>'Data zeven'!AR21</f>
        <v>92.836072482090202</v>
      </c>
      <c r="R9" s="42">
        <f>'Data zeven'!S21</f>
        <v>39.808997235486302</v>
      </c>
      <c r="S9" s="42">
        <f>'Data zeven'!AM21</f>
        <v>58.730512249443194</v>
      </c>
      <c r="T9" s="42">
        <f>'Data zeven'!X21</f>
        <v>96.118143459915601</v>
      </c>
      <c r="U9" s="42">
        <f>'Data zeven'!BB21</f>
        <v>2.6839672947031494</v>
      </c>
      <c r="V9" s="42">
        <f>'Data zeven'!I21</f>
        <v>49.2085152838428</v>
      </c>
      <c r="W9" s="42">
        <f>'Data zeven'!N21</f>
        <v>79.262411347517727</v>
      </c>
      <c r="X9" s="43">
        <f>'Data zeven'!AH21</f>
        <v>80.176067818715353</v>
      </c>
      <c r="Y9" s="2"/>
    </row>
    <row r="10" spans="2:25" ht="17.100000000000001" customHeight="1" x14ac:dyDescent="0.25">
      <c r="B10" s="53"/>
      <c r="C10" s="55">
        <v>2008</v>
      </c>
      <c r="D10" s="57" t="s">
        <v>39</v>
      </c>
      <c r="E10" s="59" t="s">
        <v>40</v>
      </c>
      <c r="F10" s="59" t="s">
        <v>41</v>
      </c>
      <c r="H10" s="47" t="s">
        <v>59</v>
      </c>
      <c r="I10" s="25">
        <v>2012</v>
      </c>
      <c r="J10" s="20">
        <v>1.2</v>
      </c>
      <c r="K10" s="8">
        <v>1.19</v>
      </c>
      <c r="L10" s="9">
        <v>0.65</v>
      </c>
      <c r="N10" s="31">
        <v>1</v>
      </c>
      <c r="O10" s="41">
        <f>'Data zeven'!AW22</f>
        <v>68.982300884955748</v>
      </c>
      <c r="P10" s="42">
        <f>'Data zeven'!AC22</f>
        <v>57.266945866294407</v>
      </c>
      <c r="Q10" s="42">
        <f>'Data zeven'!AR22</f>
        <v>87.526337968815852</v>
      </c>
      <c r="R10" s="42">
        <f>'Data zeven'!S22</f>
        <v>32.294546368434283</v>
      </c>
      <c r="S10" s="42">
        <f>'Data zeven'!AM22</f>
        <v>44.543429844097986</v>
      </c>
      <c r="T10" s="42">
        <f>'Data zeven'!X22</f>
        <v>93.502109704641342</v>
      </c>
      <c r="U10" s="42">
        <f>'Data zeven'!BB22</f>
        <v>1.9729825808744963</v>
      </c>
      <c r="V10" s="42">
        <f>'Data zeven'!I22</f>
        <v>46.875000000000007</v>
      </c>
      <c r="W10" s="42">
        <f>'Data zeven'!N22</f>
        <v>67.290780141843967</v>
      </c>
      <c r="X10" s="43">
        <f>'Data zeven'!AH22</f>
        <v>75.904792957287242</v>
      </c>
      <c r="Y10" s="2"/>
    </row>
    <row r="11" spans="2:25" ht="16.5" thickBot="1" x14ac:dyDescent="0.3">
      <c r="B11" s="61"/>
      <c r="C11" s="62"/>
      <c r="D11" s="63"/>
      <c r="E11" s="64"/>
      <c r="F11" s="64"/>
      <c r="H11" s="48"/>
      <c r="I11" s="26">
        <v>2009</v>
      </c>
      <c r="J11" s="21">
        <v>0.98</v>
      </c>
      <c r="K11" s="7">
        <v>0.46</v>
      </c>
      <c r="L11" s="10">
        <v>0.43</v>
      </c>
      <c r="N11" s="31">
        <v>0.71</v>
      </c>
      <c r="O11" s="41">
        <f>'Data zeven'!AW23</f>
        <v>47.123893805309741</v>
      </c>
      <c r="P11" s="42">
        <f>'Data zeven'!AC23</f>
        <v>40.452923840545992</v>
      </c>
      <c r="Q11" s="42">
        <f>'Data zeven'!AR23</f>
        <v>77.412557943531397</v>
      </c>
      <c r="R11" s="42">
        <f>'Data zeven'!S23</f>
        <v>23.925609449610462</v>
      </c>
      <c r="S11" s="42">
        <f>'Data zeven'!AM23</f>
        <v>31.046770601336291</v>
      </c>
      <c r="T11" s="42">
        <f>'Data zeven'!X23</f>
        <v>88.523206751054872</v>
      </c>
      <c r="U11" s="42">
        <f>'Data zeven'!BB23</f>
        <v>1.4041948098115757</v>
      </c>
      <c r="V11" s="42">
        <f>'Data zeven'!I23</f>
        <v>21.602074235807859</v>
      </c>
      <c r="W11" s="42">
        <f>'Data zeven'!N23</f>
        <v>47.829787234042556</v>
      </c>
      <c r="X11" s="43">
        <f>'Data zeven'!AH23</f>
        <v>67.525268992500799</v>
      </c>
      <c r="Y11" s="2"/>
    </row>
    <row r="12" spans="2:25" ht="17.25" thickTop="1" thickBot="1" x14ac:dyDescent="0.3">
      <c r="B12" s="65" t="s">
        <v>42</v>
      </c>
      <c r="C12" s="66">
        <v>2009</v>
      </c>
      <c r="D12" s="67" t="s">
        <v>43</v>
      </c>
      <c r="E12" s="65" t="s">
        <v>44</v>
      </c>
      <c r="F12" s="65" t="s">
        <v>45</v>
      </c>
      <c r="H12" s="49"/>
      <c r="I12" s="27">
        <v>2008</v>
      </c>
      <c r="J12" s="22">
        <v>0.71</v>
      </c>
      <c r="K12" s="11">
        <v>0.28999999999999998</v>
      </c>
      <c r="L12" s="12">
        <v>0.25</v>
      </c>
      <c r="N12" s="31">
        <v>0.5</v>
      </c>
      <c r="O12" s="41">
        <f>'Data zeven'!AW24</f>
        <v>22.588495575221248</v>
      </c>
      <c r="P12" s="42">
        <f>'Data zeven'!AC24</f>
        <v>16.410733674577333</v>
      </c>
      <c r="Q12" s="42">
        <f>'Data zeven'!AR24</f>
        <v>50.611040876527611</v>
      </c>
      <c r="R12" s="42">
        <f>'Data zeven'!S24</f>
        <v>11.962804724805236</v>
      </c>
      <c r="S12" s="42">
        <f>'Data zeven'!AM24</f>
        <v>15.545657015590191</v>
      </c>
      <c r="T12" s="42">
        <f>'Data zeven'!X24</f>
        <v>71.687763713080187</v>
      </c>
      <c r="U12" s="42">
        <f>'Data zeven'!BB24</f>
        <v>0.72875933167436335</v>
      </c>
      <c r="V12" s="42">
        <f>'Data zeven'!I24</f>
        <v>7.246179039301313</v>
      </c>
      <c r="W12" s="42">
        <f>'Data zeven'!N24</f>
        <v>14.156028368794335</v>
      </c>
      <c r="X12" s="43">
        <f>'Data zeven'!AH24</f>
        <v>41.147701336811217</v>
      </c>
      <c r="Y12" s="2"/>
    </row>
    <row r="13" spans="2:25" ht="17.100000000000001" customHeight="1" x14ac:dyDescent="0.25">
      <c r="B13" s="60"/>
      <c r="C13" s="56"/>
      <c r="D13" s="58"/>
      <c r="E13" s="60"/>
      <c r="F13" s="60"/>
      <c r="H13" s="47" t="s">
        <v>60</v>
      </c>
      <c r="I13" s="25">
        <v>2012</v>
      </c>
      <c r="J13" s="20">
        <f>J10/J4</f>
        <v>3.5294117647058818</v>
      </c>
      <c r="K13" s="8">
        <f t="shared" ref="K13:L13" si="0">K10/K4</f>
        <v>2.8333333333333335</v>
      </c>
      <c r="L13" s="9">
        <f t="shared" si="0"/>
        <v>2.9545454545454546</v>
      </c>
      <c r="N13" s="31">
        <v>0.25</v>
      </c>
      <c r="O13" s="41">
        <f>'Data zeven'!AW25</f>
        <v>6.7699115044247851</v>
      </c>
      <c r="P13" s="42">
        <f>'Data zeven'!AC25</f>
        <v>4.5912827671785452</v>
      </c>
      <c r="Q13" s="42">
        <f>'Data zeven'!AR25</f>
        <v>16.519174041297951</v>
      </c>
      <c r="R13" s="42">
        <f>'Data zeven'!S25</f>
        <v>4.347826086956541</v>
      </c>
      <c r="S13" s="42">
        <f>'Data zeven'!AM25</f>
        <v>6.6146993318485512</v>
      </c>
      <c r="T13" s="42">
        <f>'Data zeven'!X25</f>
        <v>39.240506329113941</v>
      </c>
      <c r="U13" s="42">
        <f>'Data zeven'!BB25</f>
        <v>0.2132954141485939</v>
      </c>
      <c r="V13" s="42">
        <f>'Data zeven'!I25</f>
        <v>3.0431222707423675</v>
      </c>
      <c r="W13" s="42">
        <f>'Data zeven'!N25</f>
        <v>2.1276595744681011</v>
      </c>
      <c r="X13" s="43">
        <f>'Data zeven'!AH25</f>
        <v>14.281056406912295</v>
      </c>
      <c r="Y13" s="2"/>
    </row>
    <row r="14" spans="2:25" x14ac:dyDescent="0.25">
      <c r="B14" s="53"/>
      <c r="C14" s="55">
        <v>2008</v>
      </c>
      <c r="D14" s="57" t="s">
        <v>46</v>
      </c>
      <c r="E14" s="59" t="s">
        <v>47</v>
      </c>
      <c r="F14" s="59" t="s">
        <v>48</v>
      </c>
      <c r="H14" s="48"/>
      <c r="I14" s="26">
        <v>2009</v>
      </c>
      <c r="J14" s="21">
        <f t="shared" ref="J14:L15" si="1">J11/J5</f>
        <v>3.161290322580645</v>
      </c>
      <c r="K14" s="7">
        <f t="shared" si="1"/>
        <v>2</v>
      </c>
      <c r="L14" s="10">
        <f t="shared" si="1"/>
        <v>1.8695652173913042</v>
      </c>
      <c r="N14" s="31">
        <v>0.18</v>
      </c>
      <c r="O14" s="41">
        <f>'Data zeven'!AW26</f>
        <v>0.61946902654867519</v>
      </c>
      <c r="P14" s="42">
        <f>'Data zeven'!AC26</f>
        <v>0.44982162246006424</v>
      </c>
      <c r="Q14" s="42">
        <f>'Data zeven'!AR26</f>
        <v>0.50568900126424166</v>
      </c>
      <c r="R14" s="42">
        <f>'Data zeven'!S26</f>
        <v>0.40211108318673616</v>
      </c>
      <c r="S14" s="42">
        <f>'Data zeven'!AM26</f>
        <v>0.8240534521158106</v>
      </c>
      <c r="T14" s="42">
        <f>'Data zeven'!X26</f>
        <v>1.308016877637117</v>
      </c>
      <c r="U14" s="42">
        <f>'Data zeven'!BB26</f>
        <v>1.7774617845710265E-2</v>
      </c>
      <c r="V14" s="42">
        <f>'Data zeven'!I26</f>
        <v>0.77783842794760449</v>
      </c>
      <c r="W14" s="42">
        <f>'Data zeven'!N26</f>
        <v>0.36879432624113795</v>
      </c>
      <c r="X14" s="43">
        <f>'Data zeven'!AH26</f>
        <v>1.9563090968373005</v>
      </c>
      <c r="Y14" s="2"/>
    </row>
    <row r="15" spans="2:25" ht="16.5" thickBot="1" x14ac:dyDescent="0.3">
      <c r="B15" s="61"/>
      <c r="C15" s="62"/>
      <c r="D15" s="63"/>
      <c r="E15" s="64"/>
      <c r="F15" s="64"/>
      <c r="H15" s="49"/>
      <c r="I15" s="28">
        <v>2008</v>
      </c>
      <c r="J15" s="23">
        <f t="shared" si="1"/>
        <v>2.7307692307692304</v>
      </c>
      <c r="K15" s="13">
        <f t="shared" si="1"/>
        <v>2.2307692307692304</v>
      </c>
      <c r="L15" s="14">
        <f t="shared" si="1"/>
        <v>1.9230769230769229</v>
      </c>
      <c r="N15" s="32">
        <v>0.1</v>
      </c>
      <c r="O15" s="44">
        <f>'Data zeven'!AW27</f>
        <v>0.15486725663717824</v>
      </c>
      <c r="P15" s="45">
        <f>'Data zeven'!AC27</f>
        <v>0.1861330851558935</v>
      </c>
      <c r="Q15" s="45">
        <f>'Data zeven'!AR27</f>
        <v>0.16856300042142186</v>
      </c>
      <c r="R15" s="45">
        <f>'Data zeven'!S27</f>
        <v>0.15079165619502963</v>
      </c>
      <c r="S15" s="45">
        <f>'Data zeven'!AM27</f>
        <v>0.35634743875278913</v>
      </c>
      <c r="T15" s="45">
        <f>'Data zeven'!X27</f>
        <v>0.42194092827004243</v>
      </c>
      <c r="U15" s="45">
        <f>'Data zeven'!BB27</f>
        <v>0</v>
      </c>
      <c r="V15" s="45">
        <f>'Data zeven'!I27</f>
        <v>0.46397379912664227</v>
      </c>
      <c r="W15" s="45">
        <f>'Data zeven'!N27</f>
        <v>0.22695035460993229</v>
      </c>
      <c r="X15" s="46">
        <f>'Data zeven'!AH27</f>
        <v>1.238995761330294</v>
      </c>
      <c r="Y15" s="2"/>
    </row>
    <row r="16" spans="2:25" ht="20.25" thickTop="1" thickBot="1" x14ac:dyDescent="0.3">
      <c r="B16" s="65" t="s">
        <v>49</v>
      </c>
      <c r="C16" s="66">
        <v>2009</v>
      </c>
      <c r="D16" s="67" t="s">
        <v>50</v>
      </c>
      <c r="E16" s="65" t="s">
        <v>51</v>
      </c>
      <c r="F16" s="65" t="s">
        <v>52</v>
      </c>
      <c r="H16" s="33" t="s">
        <v>61</v>
      </c>
      <c r="I16" s="29">
        <v>2012</v>
      </c>
      <c r="J16" s="24">
        <v>2.98</v>
      </c>
      <c r="K16" s="17">
        <v>1.93</v>
      </c>
      <c r="L16" s="18">
        <v>1.26</v>
      </c>
    </row>
    <row r="17" spans="2:12" ht="19.5" thickBot="1" x14ac:dyDescent="0.3">
      <c r="B17" s="60"/>
      <c r="C17" s="56"/>
      <c r="D17" s="58"/>
      <c r="E17" s="60"/>
      <c r="F17" s="60"/>
      <c r="H17" s="33" t="s">
        <v>62</v>
      </c>
      <c r="I17" s="29">
        <v>2012</v>
      </c>
      <c r="J17" s="24">
        <f>J16/J4</f>
        <v>8.7647058823529402</v>
      </c>
      <c r="K17" s="17">
        <f t="shared" ref="K17:L17" si="2">K16/K4</f>
        <v>4.5952380952380949</v>
      </c>
      <c r="L17" s="18">
        <f t="shared" si="2"/>
        <v>5.7272727272727275</v>
      </c>
    </row>
    <row r="18" spans="2:12" x14ac:dyDescent="0.25">
      <c r="B18" s="53"/>
      <c r="C18" s="55">
        <v>2008</v>
      </c>
      <c r="D18" s="57" t="s">
        <v>53</v>
      </c>
      <c r="E18" s="59" t="s">
        <v>54</v>
      </c>
      <c r="F18" s="59" t="s">
        <v>55</v>
      </c>
    </row>
    <row r="19" spans="2:12" x14ac:dyDescent="0.25">
      <c r="B19" s="54"/>
      <c r="C19" s="56"/>
      <c r="D19" s="58"/>
      <c r="E19" s="60"/>
      <c r="F19" s="60"/>
    </row>
  </sheetData>
  <mergeCells count="50">
    <mergeCell ref="B4:B5"/>
    <mergeCell ref="C4:C5"/>
    <mergeCell ref="D4:D5"/>
    <mergeCell ref="E4:E5"/>
    <mergeCell ref="F4:F5"/>
    <mergeCell ref="B2:B3"/>
    <mergeCell ref="C2:C3"/>
    <mergeCell ref="D2:D3"/>
    <mergeCell ref="E2:E3"/>
    <mergeCell ref="F2:F3"/>
    <mergeCell ref="B8:B9"/>
    <mergeCell ref="C8:C9"/>
    <mergeCell ref="D8:D9"/>
    <mergeCell ref="E8:E9"/>
    <mergeCell ref="F8:F9"/>
    <mergeCell ref="B6:B7"/>
    <mergeCell ref="C6:C7"/>
    <mergeCell ref="D6:D7"/>
    <mergeCell ref="E6:E7"/>
    <mergeCell ref="F6:F7"/>
    <mergeCell ref="B12:B13"/>
    <mergeCell ref="C12:C13"/>
    <mergeCell ref="D12:D13"/>
    <mergeCell ref="E12:E13"/>
    <mergeCell ref="F12:F13"/>
    <mergeCell ref="B10:B11"/>
    <mergeCell ref="C10:C11"/>
    <mergeCell ref="D10:D11"/>
    <mergeCell ref="E10:E11"/>
    <mergeCell ref="F10:F11"/>
    <mergeCell ref="B16:B17"/>
    <mergeCell ref="C16:C17"/>
    <mergeCell ref="D16:D17"/>
    <mergeCell ref="E16:E17"/>
    <mergeCell ref="F16:F17"/>
    <mergeCell ref="B14:B15"/>
    <mergeCell ref="C14:C15"/>
    <mergeCell ref="D14:D15"/>
    <mergeCell ref="E14:E15"/>
    <mergeCell ref="F14:F15"/>
    <mergeCell ref="B18:B19"/>
    <mergeCell ref="C18:C19"/>
    <mergeCell ref="D18:D19"/>
    <mergeCell ref="E18:E19"/>
    <mergeCell ref="F18:F19"/>
    <mergeCell ref="H4:H6"/>
    <mergeCell ref="H7:H9"/>
    <mergeCell ref="H10:H12"/>
    <mergeCell ref="H13:H15"/>
    <mergeCell ref="O2:X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zeven</vt:lpstr>
      <vt:lpstr>Verwerking data</vt:lpstr>
      <vt:lpstr>Diameters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Veraart</dc:creator>
  <cp:lastModifiedBy>Taco Tuinhof</cp:lastModifiedBy>
  <dcterms:created xsi:type="dcterms:W3CDTF">2012-11-29T13:07:19Z</dcterms:created>
  <dcterms:modified xsi:type="dcterms:W3CDTF">2012-12-14T13:34:04Z</dcterms:modified>
</cp:coreProperties>
</file>