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tud365-my.sharepoint.com/personal/bsatrio_tudelft_nl/Documents/PhD/Paper/Paper 2/"/>
    </mc:Choice>
  </mc:AlternateContent>
  <xr:revisionPtr revIDLastSave="766" documentId="11_F25DC773A252ABDACC1048EC215C48005ADE58E8" xr6:coauthVersionLast="47" xr6:coauthVersionMax="47" xr10:uidLastSave="{9D6B8861-F4D4-4754-A27F-307280A11B49}"/>
  <bookViews>
    <workbookView xWindow="-120" yWindow="-120" windowWidth="29040" windowHeight="17520" xr2:uid="{00000000-000D-0000-FFFF-FFFF00000000}"/>
  </bookViews>
  <sheets>
    <sheet name="Included Paper" sheetId="7" r:id="rId1"/>
    <sheet name="Screening Process" sheetId="4" r:id="rId2"/>
  </sheets>
  <definedNames>
    <definedName name="_xlnm._FilterDatabase" localSheetId="0" hidden="1">'Included Paper'!$A$3:$T$26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7" l="1"/>
  <c r="E3" i="7"/>
  <c r="F3" i="7"/>
  <c r="G3" i="7"/>
  <c r="H3" i="7"/>
  <c r="I3" i="7"/>
  <c r="J3" i="7"/>
  <c r="K3" i="7"/>
  <c r="L3" i="7"/>
  <c r="M3" i="7"/>
  <c r="N3" i="7"/>
  <c r="O3" i="7"/>
  <c r="P3" i="7"/>
  <c r="Q3" i="7"/>
  <c r="R3" i="7"/>
  <c r="S3" i="7"/>
  <c r="T3" i="7"/>
  <c r="E6" i="4"/>
  <c r="E61" i="4"/>
  <c r="E64" i="4"/>
  <c r="E32" i="4"/>
  <c r="E24" i="4"/>
  <c r="E76" i="4"/>
  <c r="E20" i="4"/>
  <c r="E37" i="4"/>
  <c r="E22" i="4"/>
  <c r="E58" i="4"/>
  <c r="E28" i="4"/>
  <c r="E57" i="4"/>
  <c r="E42" i="4"/>
  <c r="E15" i="4"/>
  <c r="E68" i="4"/>
  <c r="E12" i="4"/>
  <c r="E33" i="4"/>
  <c r="E39" i="4"/>
  <c r="E75" i="4"/>
  <c r="E31" i="4"/>
  <c r="E44" i="4"/>
  <c r="E14" i="4"/>
  <c r="E23" i="4"/>
  <c r="E47" i="4"/>
  <c r="E10" i="4"/>
  <c r="E5" i="4"/>
  <c r="E72" i="4"/>
  <c r="E51" i="4"/>
  <c r="E63" i="4"/>
  <c r="E56" i="4"/>
  <c r="E3" i="4"/>
  <c r="E66" i="4"/>
  <c r="E8" i="4"/>
  <c r="E59" i="4"/>
  <c r="E41" i="4"/>
  <c r="E49" i="4"/>
  <c r="E53" i="4"/>
  <c r="E27" i="4"/>
  <c r="E71" i="4"/>
  <c r="E70" i="4"/>
  <c r="E74" i="4"/>
  <c r="E55" i="4"/>
  <c r="E30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258AC24-C48C-42D9-A264-B9DD4B44D47C}" keepAlive="1" name="Query - export_001257bb-6a32-44c6-bddd-4acecb16588b_2025-07-29T10_09_05 170680609" description="Connection to the 'export_001257bb-6a32-44c6-bddd-4acecb16588b_2025-07-29T10_09_05 170680609' query in the workbook." type="5" refreshedVersion="8" background="1" saveData="1">
    <dbPr connection="Provider=Microsoft.Mashup.OleDb.1;Data Source=$Workbook$;Location=&quot;export_001257bb-6a32-44c6-bddd-4acecb16588b_2025-07-29T10_09_05 170680609&quot;;Extended Properties=&quot;&quot;" command="SELECT * FROM [export_001257bb-6a32-44c6-bddd-4acecb16588b_2025-07-29T10_09_05 170680609]"/>
  </connection>
</connections>
</file>

<file path=xl/sharedStrings.xml><?xml version="1.0" encoding="utf-8"?>
<sst xmlns="http://schemas.openxmlformats.org/spreadsheetml/2006/main" count="877" uniqueCount="283">
  <si>
    <t/>
  </si>
  <si>
    <t>Saxena, Stuti</t>
  </si>
  <si>
    <t>Drivers and barriers towards re-using open government data (OGD): a case study of open data initiative in Oman</t>
  </si>
  <si>
    <t>Article</t>
  </si>
  <si>
    <t>10.1108/FS-10-2017-0060</t>
  </si>
  <si>
    <t>Open government data (OGD) in six Middle East countries: an evaluation of the national open data portals</t>
  </si>
  <si>
    <t>10.1108/DPRG-10-2017-0055</t>
  </si>
  <si>
    <t>Herrera-Melo, Camila-Andrea; Gonzalez-Sanabria, Juan-Sebastian</t>
  </si>
  <si>
    <t>Proposal for the Evaluation of Open Data Portals</t>
  </si>
  <si>
    <t>10.19053/01211129.v29.n0.2020.10194</t>
  </si>
  <si>
    <t>Hogan, Michael; Ojo, Adegboyega; Harney, Owen; Ruijer, Erna; Meijer, Albert; Andriessen, Jerry; Pardijs, Mirjam; Boscolo, Paolo; Palmisano, Elena; Satta, Matteo; Groff, Jonathan; Baker, Michael; Detienne, Francoise; Porwol, Lukasz; Scarano, Vittorio; Malandrino, Delfina</t>
  </si>
  <si>
    <t>Governance, Transparency and the Collaborative Design of Open Data Collaboration Platforms: Understanding Barriers, Options, and Needs</t>
  </si>
  <si>
    <t>10.1007/978-3-319-63743-3_12</t>
  </si>
  <si>
    <t>Ali, Mohsan; Papageorgiou, Georgios; Aziz, Abdul; Loukis, Euripidis; Charalabidis, Yannis; Alexopoulos, Charalampos; Pellicer, Francisco J. Lopez</t>
  </si>
  <si>
    <t>A Framework for the Multi-Dimensional Assessment of Interoperability for Open Data Ecosystems Development</t>
  </si>
  <si>
    <t>10.1177/15701255241297172</t>
  </si>
  <si>
    <t>Schmidthuber, Lisa; Stuetz, Simone; Hilgers, Dennis</t>
  </si>
  <si>
    <t>Outcomes of open government Does an online platform improve citizens' perception of local government?</t>
  </si>
  <si>
    <t>10.1108/IJPSM-02-2018-0056</t>
  </si>
  <si>
    <t>Rudmark, Daniel; Lindgren, Rikard; Schultze, Ulrike</t>
  </si>
  <si>
    <t>Open data platforms: Design principles for embracing outlaw innovators</t>
  </si>
  <si>
    <t>10.1016/j.jsis.2024.101850</t>
  </si>
  <si>
    <t>C</t>
  </si>
  <si>
    <t>Cordasco, Gennaro; Malandrino, Delfina; Pirozzi, Donato; Scarano, Vittorio; Spagnuolo, Carmine</t>
  </si>
  <si>
    <t>A Layered Architecture for Open Data: design, implementation and experiences</t>
  </si>
  <si>
    <t>10.1145/3209415.3209466</t>
  </si>
  <si>
    <t>Izzi, Francesco; La Scaleia, Giuseppe; Dello Buono, Dimitri; Scorza, Francesco; Casas, Giuseppe Las</t>
  </si>
  <si>
    <t>Enhancing the Spatial Dimensions of Open Data: Geocoding Open PA Information Using Geo Platform Fusion to Support Planning Process</t>
  </si>
  <si>
    <t>Oliveira, Rodrigo; Cappelli, Claudia; Oliveira, Jonice</t>
  </si>
  <si>
    <t>Assessment of Public Information Understanding using Plain Language and Data Visualization</t>
  </si>
  <si>
    <t>10.1145/3614321.3614353</t>
  </si>
  <si>
    <t>Birghan, Fabian; Hettenhausen, Robert; Meschede, Christine</t>
  </si>
  <si>
    <t>Challenges, Barriers, and Approaches for Providing Digital Citizen Information. A Case-Study in North Rhine-Westphalia, Germany</t>
  </si>
  <si>
    <t>Bina, Pavel; Brouneus, Fredrik; Kasperowski, Dick; Hagen, Niclas; Bergman, Martin; Bohlin, Gustav; Jonsson, Mari; Coulson, Stephen; Hofmeester, Tim</t>
  </si>
  <si>
    <t>Awareness, views and experiences of Citizen Science among Swedish researchers - two surveys</t>
  </si>
  <si>
    <t>10.22323/2.20060210</t>
  </si>
  <si>
    <t>Silva, Santiago Augusto; Choi, Sehwa; Gabuardi, Thamara Liz; Widjaja, Shannen; Baek, Joon Sang</t>
  </si>
  <si>
    <t>Participatory design to address common challenges in digital democracy in a remote and asynchronous setting: a case study of a citizen participation platform for the Seoul Metropolitan Library</t>
  </si>
  <si>
    <t>10.1080/15710882.2024.2434975</t>
  </si>
  <si>
    <t>Becker, Mathias; Koroleva, Ksenia; Drenska, Kalina; Vitorino, Diogo; Novak, Jasminko</t>
  </si>
  <si>
    <t>Developing a Collective Awareness Platform for Urban Sustainability Challenges: Case Study of the POWER Project</t>
  </si>
  <si>
    <t>10.14207/ejsd.2019.v8n4p214</t>
  </si>
  <si>
    <t>Price-Jones, Veronica; Brown, Peter M. J.; Adriaens, Tim; Tricarico, Elena; Farrow, Rachel A.; Cardoso, Ana Cristina; Gervasini, Eugenio; Groom, Quentin; Reyserhove, Lien; Schade, Sven; Tsinaraki, Chrisa; Marchante, Elizabete</t>
  </si>
  <si>
    <t>Eyes on the aliens: citizen science contributes to research, policy and management of biological invasions in Europe</t>
  </si>
  <si>
    <t>10.3897/neobiota.78.81476</t>
  </si>
  <si>
    <t>Hosie, Annabel; Firdaus, Maria; Clarkson, Jan; Gupta, Ekta; Laidlaw, Lynn; Lamont, Thomas; Mooney, Margaret; Nevin, Gillian; Ramsay, Craig; Rutherford, Samantha; Sardo, Ana Margarida; Soulsby, Irene; Richards, Derek; Stirling, Douglas; West, Michele; Goulao, Beatriz</t>
  </si>
  <si>
    <t>Citizen science to improve patient and public involvement in GUideline Implementation in oral health and DEntistry (the GUIDE platform)</t>
  </si>
  <si>
    <t>10.1111/hex.13921</t>
  </si>
  <si>
    <t>Spicher, Nicolai; Wesemeyer, Tim; Deserno, Thomas M.</t>
  </si>
  <si>
    <t>Crowdsourcing image segmentation for deep learning: integrated platform for citizen science, paid microtask, and gamification</t>
  </si>
  <si>
    <t>10.1515/bmt-2023-0148</t>
  </si>
  <si>
    <t>Wolfmeyer, Gail; Marti, Alejandro</t>
  </si>
  <si>
    <t>TECHNICAL DIFFICULTIES: ACCESSING THE GLOBAL NETWORK UNIVERSITY AS A STUDENT OF THE HEALTH SCIENCES</t>
  </si>
  <si>
    <t>Authors</t>
  </si>
  <si>
    <t>Document Type</t>
  </si>
  <si>
    <t>DOI</t>
  </si>
  <si>
    <t>Liang, Yikai (57190093549); Cao, Yuyan (58349548600); Chen, Mei (57226171973); Dong, Hao (59697104000); Wang, Haiqing (58850826800)</t>
  </si>
  <si>
    <t>Determinants of open government data continuance usage and value creation: A self-regulation framework analysis</t>
  </si>
  <si>
    <t>10.1016/j.giq.2025.102022</t>
  </si>
  <si>
    <t>https://www.scopus.com/inward/record.uri?eid=2-s2.0-105000255831&amp;doi=10.1016%2Fj.giq.2025.102022&amp;partnerID=40&amp;md5=0af858878c3ef4b83728cc693c2fee37</t>
  </si>
  <si>
    <t>Rudmark, Daniel (35753564400); Lindgren, Rikard (7005261563); Schultze, Ulrike (6603096384)</t>
  </si>
  <si>
    <t>https://www.scopus.com/inward/record.uri?eid=2-s2.0-85201483493&amp;doi=10.1016%2Fj.jsis.2024.101850&amp;partnerID=40&amp;md5=6ef9de453ee9ce5afed88e5decd9cf94</t>
  </si>
  <si>
    <t>Gulyamov, Said Saidakhrarovich (58279876000)</t>
  </si>
  <si>
    <t>Intelligent waste management using IoT, blockchain technology and data analytics</t>
  </si>
  <si>
    <t>10.1051/e3sconf/202450101010</t>
  </si>
  <si>
    <t>https://www.scopus.com/inward/record.uri?eid=2-s2.0-85189247963&amp;doi=10.1051%2Fe3sconf%2F202450101010&amp;partnerID=40&amp;md5=a5707bc74acda75233fa1b1d811f58b3</t>
  </si>
  <si>
    <t>Conference paper</t>
  </si>
  <si>
    <t>Oliveira, Rodrigo A. (57226265753); Cappelli, Cláudia (24469648900); Oliveira, Jonice (7202452493)</t>
  </si>
  <si>
    <t>Assessment of public information understanding using plain language and data visualization</t>
  </si>
  <si>
    <t>https://www.scopus.com/inward/record.uri?eid=2-s2.0-85180131062&amp;doi=10.1145%2F3614321.3614353&amp;partnerID=40&amp;md5=1c94ffbade3bc22d894fd03af84e748e</t>
  </si>
  <si>
    <t>Sánchez Martín, Celestino (58479322100); Calonge Cases, David (58479322200); Milenković, Miloš S. (36176080000)</t>
  </si>
  <si>
    <t>AN OVERVIEW ON OPEN SCIENCE IN THE EUROPEAN RAIL SECTOR</t>
  </si>
  <si>
    <t>10.3846/transport.2023.18291</t>
  </si>
  <si>
    <t>https://www.scopus.com/inward/record.uri?eid=2-s2.0-85164287270&amp;doi=10.3846%2Ftransport.2023.18291&amp;partnerID=40&amp;md5=8d446853196bddce7a60c331c0a5bec4</t>
  </si>
  <si>
    <t>Price-Jones, Veronica (58002875000); Brown, Peter Michael James (55454865800); Adriaens, Tim (6508200630); Tricarico, Elena (6506356347); Farrow, Rachel A. (58002371500); Cardoso, Ana Cristina (57203257049); Gervasini, Eugenio (57192896798); Groom, Quentin John (6505803031); Reyserhove, Lien (56100222600); Schade, Sven (23669249700)</t>
  </si>
  <si>
    <t>10.3897/NEOBIOTA.78.81476</t>
  </si>
  <si>
    <t>https://www.scopus.com/inward/record.uri?eid=2-s2.0-85143866581&amp;doi=10.3897%2FNEOBIOTA.78.81476&amp;partnerID=40&amp;md5=dd89db440575cc54026d6cbf6e47739f</t>
  </si>
  <si>
    <t>Sugg, Zachary P. (36988777600)</t>
  </si>
  <si>
    <t>Social barriers to open (water) data</t>
  </si>
  <si>
    <t>10.1002/wat2.1564</t>
  </si>
  <si>
    <t>https://www.scopus.com/inward/record.uri?eid=2-s2.0-85117892998&amp;doi=10.1002%2Fwat2.1564&amp;partnerID=40&amp;md5=794611bcf02d8e09ccf8083401a77646</t>
  </si>
  <si>
    <t>Protasiewicz, Jarosław (56732713300); Podwysocki, Emil (57322061200); Ostrowska, Sylwia (57321709300); Tomczyńska, Aldona (57204774286)</t>
  </si>
  <si>
    <t>Open access to data on higher education and science: a case study of the rad-on platform in poland</t>
  </si>
  <si>
    <t>10.29007/gz8q</t>
  </si>
  <si>
    <t>https://www.scopus.com/inward/record.uri?eid=2-s2.0-85118430507&amp;doi=10.29007%2Fgz8q&amp;partnerID=40&amp;md5=b04d2a83ea894cd1d881011f90bc1f0d</t>
  </si>
  <si>
    <t>Aihara, Kenro (7103203223); Takasu, Atsuhiro (57195144555)</t>
  </si>
  <si>
    <t>Integrating Inter-field Data into Space-Time to Grasp and Analyze Activities in Town</t>
  </si>
  <si>
    <t>10.1007/978-3-030-77015-0_1</t>
  </si>
  <si>
    <t>https://www.scopus.com/inward/record.uri?eid=2-s2.0-85112235380&amp;doi=10.1007%2F978-3-030-77015-0_1&amp;partnerID=40&amp;md5=5695f7caf4f0ba22afda68ecb770c8c3</t>
  </si>
  <si>
    <t>Birghan, Fabian (57209747368); Hettenhausen, Robert (57209744906); Meschede, Christine (56624439200)</t>
  </si>
  <si>
    <t>Challenges, barriers, and approaches for providing digital citizen information. A case-study in North Rhine-Westphalia, Germany</t>
  </si>
  <si>
    <t>https://www.scopus.com/inward/record.uri?eid=2-s2.0-85108371924&amp;partnerID=40&amp;md5=5b6f0daa57b3abc9c441fc2ba4959c3a</t>
  </si>
  <si>
    <t>Ruijer, Erna H.J.M. (55361628300); Grimmelikhuijsen, Stephan G. (54385071100); van den Berg, Jochem (57202188372); Meijer, Albert Jacob (35622504500)</t>
  </si>
  <si>
    <t>Open data work: understanding open data usage from a practice lens</t>
  </si>
  <si>
    <t>10.1177/0020852317753068</t>
  </si>
  <si>
    <t>https://www.scopus.com/inward/record.uri?eid=2-s2.0-85047412375&amp;doi=10.1177%2F0020852317753068&amp;partnerID=40&amp;md5=f48a4cd4ff35002987442725eae59ff7</t>
  </si>
  <si>
    <t>Saxena, Stuti (57190335813)</t>
  </si>
  <si>
    <t>Proposing a total quality management (TQM) model for open government data (OGD) initiatives: implications for India</t>
  </si>
  <si>
    <t>10.1108/FS-07-2018-0073</t>
  </si>
  <si>
    <t>https://www.scopus.com/inward/record.uri?eid=2-s2.0-85057043683&amp;doi=10.1108%2FFS-07-2018-0073&amp;partnerID=40&amp;md5=25b28be897ea8131916ea3f8b656426f</t>
  </si>
  <si>
    <t>Pirozzi, Donato (40561563200); Scarano, Vittorio (7004638056)</t>
  </si>
  <si>
    <t>Syntactical heuristics for the open data quality assessment and their applications</t>
  </si>
  <si>
    <t>10.1007/978-3-030-04849-5_51</t>
  </si>
  <si>
    <t>https://www.scopus.com/inward/record.uri?eid=2-s2.0-85061578958&amp;doi=10.1007%2F978-3-030-04849-5_51&amp;partnerID=40&amp;md5=0d28bba85b2e1f5f50ba79453e69b6b1</t>
  </si>
  <si>
    <t>Parung, Gary Alexander (57204197208); Hidayanto, Achmad Nizar (57205093001); Sandhyaduhita, Puspa Indahati (56118787200); Ulo, Karina Lia Meirita (57203065950); Phusavat, Kongkiti Peter (13403740100)</t>
  </si>
  <si>
    <t>Barriers and strategies of open government data adoption using fuzzy AHP-TOPSIS: A case of Indonesia</t>
  </si>
  <si>
    <t>10.1108/TG-09-2017-0055</t>
  </si>
  <si>
    <t>https://www.scopus.com/inward/record.uri?eid=2-s2.0-85054903669&amp;doi=10.1108%2FTG-09-2017-0055&amp;partnerID=40&amp;md5=1a3ad497cca01b9974313edadddf4691</t>
  </si>
  <si>
    <t>Kassen, Maxat (55826978400)</t>
  </si>
  <si>
    <t>Adopting and managing open data: Stakeholder perspectives, challenges and policy recommendations</t>
  </si>
  <si>
    <t>10.1108/AJIM-11-2017-0250</t>
  </si>
  <si>
    <t>https://www.scopus.com/inward/record.uri?eid=2-s2.0-85053429540&amp;doi=10.1108%2FAJIM-11-2017-0250&amp;partnerID=40&amp;md5=1d8bca634419c8ced6629aeef9e3433c</t>
  </si>
  <si>
    <t>https://www.scopus.com/inward/record.uri?eid=2-s2.0-85048254341&amp;doi=10.1108%2FDPRG-10-2017-0055&amp;partnerID=40&amp;md5=cf7aec37bcb1a3b5856006532c3686b7</t>
  </si>
  <si>
    <t>de Donato, Renato (54966775800); Ferretti, Giuseppe (57202678368); Marciano, Antonio (57202687833); Palmieri, Giuseppina (7201631225); Pirozzi, Donato (40561563200); Scarano, Vittorio (7004638056); Vicidomini, Luca (55757245300)</t>
  </si>
  <si>
    <t>Agile production of high quality open data</t>
  </si>
  <si>
    <t>10.1145/3209281.3209352</t>
  </si>
  <si>
    <t>https://www.scopus.com/inward/record.uri?eid=2-s2.0-85049022050&amp;doi=10.1145%2F3209281.3209352&amp;partnerID=40&amp;md5=eeeaec0da18dcee416f924b8a91b7b46</t>
  </si>
  <si>
    <t>Cordasco, Gennaro (57193482076); Malandrino, Delfina (7801383595); Pirozzi, Donato (40561563200); Scarano, Vittorio (7004638056); Spagnuolo, Carmine (55757507300)</t>
  </si>
  <si>
    <t>A layered architecture for open data: Design, implementation and experiences</t>
  </si>
  <si>
    <t>https://www.scopus.com/inward/record.uri?eid=2-s2.0-85051438473&amp;doi=10.1145%2F3209415.3209466&amp;partnerID=40&amp;md5=3b4a921eef5c0b091f339e68283ac065</t>
  </si>
  <si>
    <t>https://www.scopus.com/inward/record.uri?eid=2-s2.0-85045734807&amp;doi=10.1108%2FFS-10-2017-0060&amp;partnerID=40&amp;md5=371778ffd1e7b23c39135da8c633267f</t>
  </si>
  <si>
    <t>Hogan, Michael John (56025577700); Ojo, Adegboyega K. (55800630300); Harney, Owen M. (55337888900); Ruijer, Erna H.J.M. (55361628300); Meijer, Albert Jacob (35622504500); Andriessen, Jerry E.B. (7003657902); Pardijs, Mirjam (55799250600); Boscolo, Paolo (57023515100); Palmisano, Elena (58153302500); Satta, Matteo (57023474100)</t>
  </si>
  <si>
    <t>Governance, transparency and the collaborative design of open data collaboration platforms: understanding barriers, options, and needs</t>
  </si>
  <si>
    <t>https://www.scopus.com/inward/record.uri?eid=2-s2.0-85060222457&amp;doi=10.1007%2F978-3-319-63743-3_12&amp;partnerID=40&amp;md5=29876fa503959343a05ac48d9f7b3de0</t>
  </si>
  <si>
    <t>Book chapter</t>
  </si>
  <si>
    <t>10.1108/ILS-05-2017-0034</t>
  </si>
  <si>
    <t>https://www.scopus.com/inward/record.uri?eid=2-s2.0-85029942450&amp;doi=10.1108%2FILS-05-2017-0034&amp;partnerID=40&amp;md5=2f8ebf396788c050fb5cc270777cd491</t>
  </si>
  <si>
    <t>Sangiambut, Sutha (24339356300); Sieber, Renée E. (56276935100)</t>
  </si>
  <si>
    <t>The civic open data and crowdsourcing app ecosystem: Actors, materials, and interventions</t>
  </si>
  <si>
    <t>https://www.scopus.com/inward/record.uri?eid=2-s2.0-85021163981&amp;partnerID=40&amp;md5=42b09b54e92a39b8aa6c7133e01530c5</t>
  </si>
  <si>
    <t>Open data in Kazakhstan: incentives, implementation and challenges</t>
  </si>
  <si>
    <t>10.1108/ITP-10-2015-0243</t>
  </si>
  <si>
    <t>https://www.scopus.com/inward/record.uri?eid=2-s2.0-85020217642&amp;doi=10.1108%2FITP-10-2015-0243&amp;partnerID=40&amp;md5=b057f6dc79c55d605d4a79ab5dc40bd2</t>
  </si>
  <si>
    <t>Welle Donker, Frederika M. (35753250600)</t>
  </si>
  <si>
    <t>From access to re-use: A users perspective on public sector information availability</t>
  </si>
  <si>
    <t>https://www.scopus.com/inward/record.uri?eid=2-s2.0-85009352835&amp;partnerID=40&amp;md5=c927d15f1d01f000ebccc6d87d6010df</t>
  </si>
  <si>
    <t>da Silva Craveiro, Gisele S. (6506946427); Martano, Andres M.R. (56516809500)</t>
  </si>
  <si>
    <t>Caring for my neighborhood: A platform for public oversight</t>
  </si>
  <si>
    <t>10.1007/978-3-662-46241-6_10</t>
  </si>
  <si>
    <t>https://www.scopus.com/inward/record.uri?eid=2-s2.0-84922762709&amp;doi=10.1007%2F978-3-662-46241-6_10&amp;partnerID=40&amp;md5=b51451ab76680ff392f8a11a0a6ff200</t>
  </si>
  <si>
    <t>Izzi, Francesco (55804276700); la Scaleia, Giuseppe (55804114600); Dello Buono, Dimitri (55804091400); Scorza, Francesco (35148454800); Las Casas, Giuseppe B. (22333665900)</t>
  </si>
  <si>
    <t>Enhancing the spatial dimensions of open data: Geocoding open PA information using geo platform fusion to support planning process</t>
  </si>
  <si>
    <t>10.1007/978-3-642-39646-5_45</t>
  </si>
  <si>
    <t>https://www.scopus.com/inward/record.uri?eid=2-s2.0-84880742968&amp;doi=10.1007%2F978-3-642-39646-5_45&amp;partnerID=40&amp;md5=a361c0d6d65ef61fd88eefbab512ce6d</t>
  </si>
  <si>
    <t>Chudyk, Celeste (55798873600); Müller, Hartmut (16203715700); Uhler, M. (57205536569); Würriehausen, Falk (55176768100)</t>
  </si>
  <si>
    <t>A cultural landscape information system developed with open source tools</t>
  </si>
  <si>
    <t>10.5194/isprsannals-II-5-W1-73-2013</t>
  </si>
  <si>
    <t>https://www.scopus.com/inward/record.uri?eid=2-s2.0-85060418994&amp;doi=10.5194%2Fisprsannals-II-5-W1-73-2013&amp;partnerID=40&amp;md5=bc3a3023bf0071ba0b68628d7e87e982</t>
  </si>
  <si>
    <t>Title</t>
  </si>
  <si>
    <t>Year</t>
  </si>
  <si>
    <t>Link</t>
  </si>
  <si>
    <t>Source</t>
  </si>
  <si>
    <t>SCOPUS</t>
  </si>
  <si>
    <t>WOS</t>
  </si>
  <si>
    <t>No</t>
  </si>
  <si>
    <t>Usage by stakeholders as the objective of transparency-by-design in open government data Case study of Sri Lanka's open data initiative</t>
  </si>
  <si>
    <t>Mergel, Ines</t>
  </si>
  <si>
    <t>The Long Way From Government Open Data to Mobile Health Apps: Overcoming Institutional Barriers in the US Federal Government</t>
  </si>
  <si>
    <t>10.2196/mhealth.3694</t>
  </si>
  <si>
    <t>Temba, Ruth Samwel; Di, Liya</t>
  </si>
  <si>
    <t>The role of open government data in advancing public sector transparency and accountability: Evidence from Tanzania agricultural hub</t>
  </si>
  <si>
    <t>10.1177/02666669251350664</t>
  </si>
  <si>
    <t>Liang, Yikai; Cao, Yuyan; Chen, Mei; Dong, Hao; Wang, Haiqing</t>
  </si>
  <si>
    <t>Ruijer, Erna; Grimmelikhuijsen, Stephan; van den Berg, Jochem; Meijer, Albert</t>
  </si>
  <si>
    <t>Kassen, Maxat</t>
  </si>
  <si>
    <t>Pirozzi, Donato; Scarano, Vittorio</t>
  </si>
  <si>
    <t>Syntactical Heuristics for the Open Data Quality Assessment and Their Applications</t>
  </si>
  <si>
    <t>Sugg, Zachary</t>
  </si>
  <si>
    <t>Rumbul, Rebecca</t>
  </si>
  <si>
    <t>Tools for transparency? Institutional barriers to effective civic technology in Latin America</t>
  </si>
  <si>
    <t>10.1109/CeDEM.2016.29</t>
  </si>
  <si>
    <t>De Donato, Renato; Ferretti, Giuseppe; Marciano, Antonio; Palmieri, Giuseppina; Pirozzi, Donato; Scarano, Vittorio; Vicidomini, Luca</t>
  </si>
  <si>
    <t>Agile Production of High Quality Open Data</t>
  </si>
  <si>
    <t>Jussila, Jari; Kukkamaki, Joni; Mantyneva, Mikko; Heinisuo, Juuso</t>
  </si>
  <si>
    <t>Open Data and Open Source Enabling Smart City Development: A Case Study in Hame Region</t>
  </si>
  <si>
    <t>10.22215/timreview/1266</t>
  </si>
  <si>
    <t>Yuan, Qianli</t>
  </si>
  <si>
    <t>Co-production of Public Service and Information Technology: A Literature Review</t>
  </si>
  <si>
    <t>10.1145/3325112.3325232</t>
  </si>
  <si>
    <t>Aihara, Kenro; Takasu, Atsuhiro</t>
  </si>
  <si>
    <t>Yurrita, Mireia; Grignard, Arnaud; Alonso, Luis; Zhang, Yan; Jara-Figueroa, Cristian Ignacio; Elkatsha, Markus; Larson, Kent</t>
  </si>
  <si>
    <t>Dynamic Urban Planning: An Agent-Based Model Coupling Mobility Mode and Housing Choice. Use Case Kendall Square</t>
  </si>
  <si>
    <t>10.1007/978-3-030-80126-7_66</t>
  </si>
  <si>
    <t>Evans, Lois; Franks, Patricia; Chen, Hsuanwei Michelle</t>
  </si>
  <si>
    <t>Voices in the cloud: social media and trust in Canadian and US local governments</t>
  </si>
  <si>
    <t>10.1108/RMJ-11-2016-0041</t>
  </si>
  <si>
    <t>Yang, Chaowei; Raskin, Robert; Goodchild, Michael; Gahegan, Mark</t>
  </si>
  <si>
    <t>Geospatial Cyberinfrastructure: Past, present and future</t>
  </si>
  <si>
    <t>10.1016/j.compenvurbsys.2010.04.001</t>
  </si>
  <si>
    <t>Bougherra, Mayssa; Shaikh, Abdul Khalique; Yenigun, Cuneyt; Hassan-Yari, Houchang</t>
  </si>
  <si>
    <t>E-government performance in democracies versus autocracies</t>
  </si>
  <si>
    <t>10.1108/IJOA-01-2022-3124</t>
  </si>
  <si>
    <t>Shadbolt, Nigel</t>
  </si>
  <si>
    <t>Architectures for Autonomy: Towards an Equitable Web of Data in the Age of AI</t>
  </si>
  <si>
    <t>10.1145/3366423.3382668</t>
  </si>
  <si>
    <t>Mohammed, Ibrahim Nourein; Bustamante, Elkin Giovanni Romero; Bolten, John Dennis; Nelson, Everett James</t>
  </si>
  <si>
    <t>Technical note: NASAaccess - a tool for access, reformatting, andvisualization of remotely sensed earth observation and climate data</t>
  </si>
  <si>
    <t>10.5194/hess-27-3621-2023</t>
  </si>
  <si>
    <t>Ahn, Yongsu; Beigel, Eliana; Braun, Noah; Griffin, Collin; Linardi, Sera; Mickles, Blair; Rial, Emmaline</t>
  </si>
  <si>
    <t>Improving Citizen-initiated Police Reform Efforts through Interactive Design: A Case Study in Allegheny County</t>
  </si>
  <si>
    <t>10.1145/3551624.3555298</t>
  </si>
  <si>
    <t>Pournaras, Evangelos; Moise, Izabela; Helbing, Dirk</t>
  </si>
  <si>
    <t>Privacy-preserving Ubiquitous Social Mining via Modular and Compositional Virtual Sensors</t>
  </si>
  <si>
    <t>10.1109/AINA.2015.203</t>
  </si>
  <si>
    <t>Bosenbecker, Camila; Anselmo, Pedro Amaral; Andreoli, Roberta Zuba; Shimizu, Gustavo Hiroaki; Oliveira, Paulo Eugenio; Maruyama, Pietro Kiyoshi</t>
  </si>
  <si>
    <t>Contrasting nation-wide citizen science and expert collected data on hummingbird-plant interactions</t>
  </si>
  <si>
    <t>10.1016/j.pecon.2023.03.004</t>
  </si>
  <si>
    <t>Pitt, Jeremy; Diaconescu, Ada; Bourazeri, Aikaterini</t>
  </si>
  <si>
    <t>Democratisation of the SmartGrid and the Active Participation of Prosumers</t>
  </si>
  <si>
    <t>Posloncec-Petric, V.; Vukovic, V.; Franges, S.; Bacic, Z.</t>
  </si>
  <si>
    <t>VOLUNTARY NOISE MAPPING FOR SMART CITY</t>
  </si>
  <si>
    <t>10.5194/isprs-annals-IV-4-W1-131-2016</t>
  </si>
  <si>
    <t>Rana, Rajib Kumar; Chun Tung Chou; Kanhere, Salil S.; Bulusu, Nirupama; Hu, Wen</t>
  </si>
  <si>
    <t>Ear-Phone: An End-to-End Participatory Urban Noise Mapping System</t>
  </si>
  <si>
    <t>10.1145/1791212.1791226</t>
  </si>
  <si>
    <t>Tong, Yongxin; Chen, Lei; Shahabi, Cyrus</t>
  </si>
  <si>
    <t>Spatial Crowdsourcing: Challenges, Techniques, and Applications</t>
  </si>
  <si>
    <t>10.14778/3137765.3137827</t>
  </si>
  <si>
    <t>Bitevija, Selma; Jahic, Hatidza; Pestek, Almir</t>
  </si>
  <si>
    <t>CIVIC ACTIVISM OF BOSNIA AND HERZEGOVINA'S CITIZENS</t>
  </si>
  <si>
    <t>Budimir, Sanja; Kuska, Martin; Spiliopoulou, Myra; Schlee, Winfried; Pryss, Rudiger; Andersson, Gerhard; Goedhart, Hazel; Harrison, Stephen; Vesala, Markku; Hegde, Gourish; Langguth, Berthold; Pieh, Christoph; Probst, Thomas</t>
  </si>
  <si>
    <t>Reasons for Discontinuing Active Participation on the Internet Forum Tinnitus Talk: Mixed Methods Citizen Science Study</t>
  </si>
  <si>
    <t>10.2196/21444</t>
  </si>
  <si>
    <t>Ari, Anisah</t>
  </si>
  <si>
    <t>A strange texture of non-violent activism: the Nasarawa women peace leadership emerging from the 2023 Nigeria elections</t>
  </si>
  <si>
    <t>10.1108/IJPL-06-2023-0050</t>
  </si>
  <si>
    <t>Yes</t>
  </si>
  <si>
    <t>no</t>
  </si>
  <si>
    <t>Usage by stakeholders as the objective of “transparency-by-design” in open government data: Case study of Sri Lanka’s open data initiative</t>
  </si>
  <si>
    <t>Descriptive Information</t>
  </si>
  <si>
    <t>Caring for My Neighborhood: A Platform for Public Oversight</t>
  </si>
  <si>
    <t>Open Data and Open Source Enabling Smart City Development: A Case Study in Häme Region</t>
  </si>
  <si>
    <t>Outcomes of open government: Does an online platform improve citizens’ perception of local government?</t>
  </si>
  <si>
    <t>The Civic Open Data and Crowdsourcing App Ecosystem: Actors, Materials, and Interventions.</t>
  </si>
  <si>
    <t>Motivations</t>
  </si>
  <si>
    <t>x</t>
  </si>
  <si>
    <t>Barriers</t>
  </si>
  <si>
    <t>(Ali et al., 2024)</t>
  </si>
  <si>
    <t>(Kassen, 2018)</t>
  </si>
  <si>
    <t>(Birghan et al., 2021)</t>
  </si>
  <si>
    <t>(Craveiro and Martano, 2015)</t>
  </si>
  <si>
    <t>(Parung et al., 2018)</t>
  </si>
  <si>
    <t>(De Donato et al., 2018)</t>
  </si>
  <si>
    <t>(Cordasco et al., 2018)</t>
  </si>
  <si>
    <t>(liang et al., 2025)</t>
  </si>
  <si>
    <t>(Saxena, 2018)</t>
  </si>
  <si>
    <t>(Hogan et al., 2017)</t>
  </si>
  <si>
    <t>(jussila et al., 2019)</t>
  </si>
  <si>
    <t>(Kassen, 2017)</t>
  </si>
  <si>
    <t>(Rudmark et al., 2024)</t>
  </si>
  <si>
    <t>(Ruijer et al., 2020)</t>
  </si>
  <si>
    <t>(Schmidthuber et al., 2019)</t>
  </si>
  <si>
    <t>(Herrera-Melo and Gonzalez-Sanabria, 2019)</t>
  </si>
  <si>
    <t>(Saxena, 2019)</t>
  </si>
  <si>
    <t>(Sugg, 2022)</t>
  </si>
  <si>
    <t>(Sangiambut and Sieber, 2017)</t>
  </si>
  <si>
    <t>(Mergel, 2014)</t>
  </si>
  <si>
    <t>(Temba and Di, 2025)</t>
  </si>
  <si>
    <t>(Saxena, 2017)</t>
  </si>
  <si>
    <t>Empirical?</t>
  </si>
  <si>
    <t>Case study?</t>
  </si>
  <si>
    <t>Literature review?</t>
  </si>
  <si>
    <t># of studies</t>
  </si>
  <si>
    <t>Civic Values</t>
  </si>
  <si>
    <t>Co-creation</t>
  </si>
  <si>
    <t>Empowerment</t>
  </si>
  <si>
    <t>Social Impact</t>
  </si>
  <si>
    <t xml:space="preserve">Innovation </t>
  </si>
  <si>
    <t xml:space="preserve">Community </t>
  </si>
  <si>
    <t>Institutional Barriers</t>
  </si>
  <si>
    <t>Technical Limitations</t>
  </si>
  <si>
    <t>Legal Concerns</t>
  </si>
  <si>
    <t>Communication Challenges</t>
  </si>
  <si>
    <t>Resource Constraints</t>
  </si>
  <si>
    <t>Step 1: Is Duplicate?</t>
  </si>
  <si>
    <t>Step 2: Do the Title and Abstract Suitable?</t>
  </si>
  <si>
    <t>Step 3: Does the Content Suitable?</t>
  </si>
  <si>
    <t>Final: Included paper</t>
  </si>
  <si>
    <t>Citation</t>
  </si>
  <si>
    <t>Context-related Information</t>
  </si>
  <si>
    <t>Global north?</t>
  </si>
  <si>
    <t>Global south?</t>
  </si>
  <si>
    <t>Data &amp; Skill Gaps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</si>
</sst>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18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0" fillId="3" borderId="2" xfId="0" applyFill="1" applyBorder="1"/>
    <xf numFmtId="0" fontId="0" fillId="0" borderId="2" xfId="0" applyBorder="1"/>
    <xf numFmtId="0" fontId="1" fillId="2" borderId="0" xfId="0" applyFont="1" applyFill="1"/>
    <xf numFmtId="0" fontId="0" fillId="3" borderId="0" xfId="0" applyFill="1"/>
    <xf numFmtId="0" fontId="2" fillId="0" borderId="3" xfId="0" applyFont="1" applyBorder="1" applyAlignment="1">
      <alignment horizontal="center" vertical="top" wrapText="1"/>
    </xf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Border="1"/>
    <xf numFmtId="0" fontId="2" fillId="0" borderId="3" xfId="0" applyFont="1" applyBorder="1"/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6" xfId="0" applyBorder="1"/>
    <xf numFmtId="0" fontId="0" fillId="0" borderId="4" xfId="0" applyBorder="1"/>
    <xf numFmtId="0" fontId="0" fillId="0" borderId="17" xfId="0" applyBorder="1"/>
    <xf numFmtId="0" fontId="2" fillId="0" borderId="0" xfId="0" applyFont="1" applyBorder="1" applyAlignment="1">
      <alignment horizontal="center"/>
    </xf>
    <xf numFmtId="0" fontId="2" fillId="0" borderId="13" xfId="0" applyFont="1" applyBorder="1" applyAlignment="1">
      <alignment horizontal="center" vertical="top" wrapText="1"/>
    </xf>
  </cellXfs>
  <cellStyles count="1">
    <cellStyle name="Normal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9"/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98D8ABC-8425-4BE6-B5F6-7B3EEEB5DA6C}" name="Table3" displayName="Table3" ref="A1:K76" totalsRowShown="0" headerRowDxfId="2">
  <autoFilter ref="A1:K76" xr:uid="{498D8ABC-8425-4BE6-B5F6-7B3EEEB5DA6C}">
    <filterColumn colId="7">
      <filters>
        <filter val="No"/>
      </filters>
    </filterColumn>
    <filterColumn colId="8">
      <filters>
        <filter val="Yes"/>
      </filters>
    </filterColumn>
    <filterColumn colId="9">
      <filters>
        <filter val="Yes"/>
      </filters>
    </filterColumn>
  </autoFilter>
  <sortState xmlns:xlrd2="http://schemas.microsoft.com/office/spreadsheetml/2017/richdata2" ref="A2:I76">
    <sortCondition ref="B1:B76"/>
  </sortState>
  <tableColumns count="11">
    <tableColumn id="2" xr3:uid="{4A46C35F-9009-4EA5-B391-C555C8718D83}" name="Authors"/>
    <tableColumn id="3" xr3:uid="{A79AFF37-2559-49FB-8F13-325A40E323C3}" name="Title" dataDxfId="1"/>
    <tableColumn id="4" xr3:uid="{D00228E0-FB29-4054-8D48-80C847CBA27B}" name="Year"/>
    <tableColumn id="5" xr3:uid="{AC408AA1-178D-46CA-9423-19E818E878E5}" name="DOI"/>
    <tableColumn id="6" xr3:uid="{2CBA222B-84E1-449D-8319-5A68860E5281}" name="Link"/>
    <tableColumn id="1" xr3:uid="{7B83962B-2A95-495F-A427-828E027E357E}" name="Source"/>
    <tableColumn id="11" xr3:uid="{57947721-39B7-4D3A-B689-F6D8199217C0}" name="Document Type" dataDxfId="0"/>
    <tableColumn id="13" xr3:uid="{C20D7851-F6BB-4934-AAE7-36FB51639759}" name="Step 1: Is Duplicate?"/>
    <tableColumn id="15" xr3:uid="{56231965-4FA4-4B7C-A90A-DC43FD70548C}" name="Step 2: Do the Title and Abstract Suitable?"/>
    <tableColumn id="16" xr3:uid="{A06C2EF4-CFF9-47C5-BF50-1CB4581043CA}" name="Step 3: Does the Content Suitable?"/>
    <tableColumn id="7" xr3:uid="{3D83723B-E8D7-4F88-B18E-E0E8A4C96181}" name="Final: Included paper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2D161-27A3-484C-BF9E-CDFB574C2B46}">
  <dimension ref="A1:T26"/>
  <sheetViews>
    <sheetView tabSelected="1" topLeftCell="B1" workbookViewId="0">
      <selection activeCell="Q13" sqref="Q13"/>
    </sheetView>
  </sheetViews>
  <sheetFormatPr defaultRowHeight="15" x14ac:dyDescent="0.25"/>
  <cols>
    <col min="1" max="1" width="23.85546875" customWidth="1"/>
    <col min="2" max="2" width="52.5703125" customWidth="1"/>
    <col min="4" max="4" width="10.5703125" customWidth="1"/>
    <col min="5" max="5" width="12" customWidth="1"/>
    <col min="6" max="6" width="17.42578125" customWidth="1"/>
    <col min="7" max="7" width="14.7109375" customWidth="1"/>
    <col min="8" max="8" width="14" customWidth="1"/>
    <col min="9" max="9" width="14.5703125" customWidth="1"/>
    <col min="10" max="10" width="13.7109375" customWidth="1"/>
    <col min="11" max="11" width="16.140625" customWidth="1"/>
    <col min="12" max="12" width="15.5703125" customWidth="1"/>
    <col min="13" max="13" width="13.28515625" customWidth="1"/>
    <col min="14" max="14" width="14.5703125" customWidth="1"/>
    <col min="15" max="15" width="20.5703125" customWidth="1"/>
    <col min="16" max="16" width="21.140625" customWidth="1"/>
    <col min="17" max="17" width="17.42578125" customWidth="1"/>
    <col min="18" max="18" width="16.5703125" customWidth="1"/>
    <col min="19" max="19" width="26.140625" customWidth="1"/>
    <col min="20" max="20" width="21.7109375" customWidth="1"/>
  </cols>
  <sheetData>
    <row r="1" spans="1:20" x14ac:dyDescent="0.25">
      <c r="A1" s="18" t="s">
        <v>229</v>
      </c>
      <c r="B1" s="18"/>
      <c r="C1" s="18"/>
      <c r="D1" s="22" t="s">
        <v>279</v>
      </c>
      <c r="E1" s="23"/>
      <c r="F1" s="23"/>
      <c r="G1" s="23"/>
      <c r="H1" s="24"/>
      <c r="I1" s="18" t="s">
        <v>234</v>
      </c>
      <c r="J1" s="18"/>
      <c r="K1" s="18"/>
      <c r="L1" s="18"/>
      <c r="M1" s="18"/>
      <c r="N1" s="18"/>
      <c r="O1" s="28" t="s">
        <v>236</v>
      </c>
      <c r="P1" s="19"/>
      <c r="Q1" s="19"/>
      <c r="R1" s="19"/>
      <c r="S1" s="19"/>
      <c r="T1" s="19"/>
    </row>
    <row r="2" spans="1:20" x14ac:dyDescent="0.25">
      <c r="A2" s="8" t="s">
        <v>278</v>
      </c>
      <c r="B2" s="8" t="s">
        <v>148</v>
      </c>
      <c r="C2" s="8" t="s">
        <v>149</v>
      </c>
      <c r="D2" s="21" t="s">
        <v>259</v>
      </c>
      <c r="E2" s="21" t="s">
        <v>260</v>
      </c>
      <c r="F2" s="21" t="s">
        <v>261</v>
      </c>
      <c r="G2" s="21" t="s">
        <v>280</v>
      </c>
      <c r="H2" s="21" t="s">
        <v>281</v>
      </c>
      <c r="I2" s="7" t="s">
        <v>263</v>
      </c>
      <c r="J2" s="7" t="s">
        <v>264</v>
      </c>
      <c r="K2" s="7" t="s">
        <v>265</v>
      </c>
      <c r="L2" s="7" t="s">
        <v>266</v>
      </c>
      <c r="M2" s="7" t="s">
        <v>267</v>
      </c>
      <c r="N2" s="7" t="s">
        <v>268</v>
      </c>
      <c r="O2" s="29" t="s">
        <v>269</v>
      </c>
      <c r="P2" s="7" t="s">
        <v>270</v>
      </c>
      <c r="Q2" s="7" t="s">
        <v>282</v>
      </c>
      <c r="R2" s="7" t="s">
        <v>271</v>
      </c>
      <c r="S2" s="7" t="s">
        <v>272</v>
      </c>
      <c r="T2" s="7" t="s">
        <v>273</v>
      </c>
    </row>
    <row r="3" spans="1:20" x14ac:dyDescent="0.25">
      <c r="A3" s="8" t="s">
        <v>262</v>
      </c>
      <c r="B3" s="8"/>
      <c r="C3" s="17"/>
      <c r="D3" s="7">
        <f t="shared" ref="D3:H3" si="0">COUNTA(D4:D26)</f>
        <v>12</v>
      </c>
      <c r="E3" s="7">
        <f t="shared" si="0"/>
        <v>18</v>
      </c>
      <c r="F3" s="7">
        <f t="shared" si="0"/>
        <v>6</v>
      </c>
      <c r="G3" s="7">
        <f t="shared" si="0"/>
        <v>11</v>
      </c>
      <c r="H3" s="7">
        <f t="shared" si="0"/>
        <v>7</v>
      </c>
      <c r="I3" s="7">
        <f>COUNTA(I4:I26)</f>
        <v>10</v>
      </c>
      <c r="J3" s="7">
        <f t="shared" ref="J3:T3" si="1">COUNTA(J4:J26)</f>
        <v>15</v>
      </c>
      <c r="K3" s="7">
        <f t="shared" si="1"/>
        <v>8</v>
      </c>
      <c r="L3" s="7">
        <f t="shared" si="1"/>
        <v>7</v>
      </c>
      <c r="M3" s="7">
        <f t="shared" si="1"/>
        <v>13</v>
      </c>
      <c r="N3" s="7">
        <f t="shared" si="1"/>
        <v>12</v>
      </c>
      <c r="O3" s="29">
        <f t="shared" si="1"/>
        <v>15</v>
      </c>
      <c r="P3" s="7">
        <f t="shared" si="1"/>
        <v>14</v>
      </c>
      <c r="Q3" s="7">
        <f t="shared" si="1"/>
        <v>14</v>
      </c>
      <c r="R3" s="7">
        <f t="shared" si="1"/>
        <v>14</v>
      </c>
      <c r="S3" s="7">
        <f t="shared" si="1"/>
        <v>14</v>
      </c>
      <c r="T3" s="7">
        <f t="shared" si="1"/>
        <v>2</v>
      </c>
    </row>
    <row r="4" spans="1:20" x14ac:dyDescent="0.25">
      <c r="A4" s="14" t="s">
        <v>237</v>
      </c>
      <c r="B4" s="14" t="s">
        <v>14</v>
      </c>
      <c r="C4" s="14">
        <v>2024</v>
      </c>
      <c r="D4" s="25" t="s">
        <v>235</v>
      </c>
      <c r="E4" s="9" t="s">
        <v>235</v>
      </c>
      <c r="F4" s="9" t="s">
        <v>235</v>
      </c>
      <c r="G4" s="9" t="s">
        <v>235</v>
      </c>
      <c r="H4" s="10"/>
      <c r="I4" s="25"/>
      <c r="J4" s="9" t="s">
        <v>235</v>
      </c>
      <c r="K4" s="9" t="s">
        <v>235</v>
      </c>
      <c r="L4" s="9"/>
      <c r="M4" s="9"/>
      <c r="N4" s="10" t="s">
        <v>235</v>
      </c>
      <c r="O4" s="9" t="s">
        <v>235</v>
      </c>
      <c r="P4" s="9" t="s">
        <v>235</v>
      </c>
      <c r="Q4" s="9"/>
      <c r="R4" s="9"/>
      <c r="S4" s="9" t="s">
        <v>235</v>
      </c>
      <c r="T4" s="10"/>
    </row>
    <row r="5" spans="1:20" x14ac:dyDescent="0.25">
      <c r="A5" s="15" t="s">
        <v>243</v>
      </c>
      <c r="B5" s="15" t="s">
        <v>24</v>
      </c>
      <c r="C5" s="15">
        <v>2018</v>
      </c>
      <c r="D5" s="26"/>
      <c r="E5" s="20" t="s">
        <v>235</v>
      </c>
      <c r="F5" s="20"/>
      <c r="G5" s="20"/>
      <c r="H5" s="11"/>
      <c r="I5" s="26"/>
      <c r="J5" s="20" t="s">
        <v>235</v>
      </c>
      <c r="K5" s="20" t="s">
        <v>235</v>
      </c>
      <c r="L5" s="20"/>
      <c r="M5" s="20"/>
      <c r="N5" s="11" t="s">
        <v>235</v>
      </c>
      <c r="Q5" t="s">
        <v>235</v>
      </c>
      <c r="R5" t="s">
        <v>235</v>
      </c>
      <c r="S5" t="s">
        <v>235</v>
      </c>
      <c r="T5" s="11"/>
    </row>
    <row r="6" spans="1:20" x14ac:dyDescent="0.25">
      <c r="A6" s="15" t="s">
        <v>238</v>
      </c>
      <c r="B6" s="15" t="s">
        <v>109</v>
      </c>
      <c r="C6" s="15">
        <v>2018</v>
      </c>
      <c r="D6" s="26" t="s">
        <v>235</v>
      </c>
      <c r="E6" s="20" t="s">
        <v>235</v>
      </c>
      <c r="F6" s="20" t="s">
        <v>235</v>
      </c>
      <c r="G6" s="20" t="s">
        <v>235</v>
      </c>
      <c r="H6" s="11"/>
      <c r="I6" s="26"/>
      <c r="J6" s="20" t="s">
        <v>235</v>
      </c>
      <c r="K6" s="20"/>
      <c r="L6" s="20"/>
      <c r="M6" s="20" t="s">
        <v>235</v>
      </c>
      <c r="N6" s="11" t="s">
        <v>235</v>
      </c>
      <c r="O6" t="s">
        <v>235</v>
      </c>
      <c r="Q6" t="s">
        <v>235</v>
      </c>
      <c r="S6" t="s">
        <v>235</v>
      </c>
      <c r="T6" s="11"/>
    </row>
    <row r="7" spans="1:20" x14ac:dyDescent="0.25">
      <c r="A7" s="15" t="s">
        <v>242</v>
      </c>
      <c r="B7" s="15" t="s">
        <v>114</v>
      </c>
      <c r="C7" s="15">
        <v>2018</v>
      </c>
      <c r="D7" s="26"/>
      <c r="E7" s="20" t="s">
        <v>235</v>
      </c>
      <c r="F7" s="20"/>
      <c r="G7" s="20"/>
      <c r="H7" s="11"/>
      <c r="I7" s="26" t="s">
        <v>235</v>
      </c>
      <c r="J7" s="20"/>
      <c r="K7" s="20" t="s">
        <v>235</v>
      </c>
      <c r="L7" s="20"/>
      <c r="M7" s="20" t="s">
        <v>235</v>
      </c>
      <c r="N7" s="11"/>
      <c r="O7" t="s">
        <v>235</v>
      </c>
      <c r="R7" t="s">
        <v>235</v>
      </c>
      <c r="S7" t="s">
        <v>235</v>
      </c>
      <c r="T7" s="11" t="s">
        <v>235</v>
      </c>
    </row>
    <row r="8" spans="1:20" x14ac:dyDescent="0.25">
      <c r="A8" s="15" t="s">
        <v>241</v>
      </c>
      <c r="B8" s="15" t="s">
        <v>105</v>
      </c>
      <c r="C8" s="15">
        <v>2018</v>
      </c>
      <c r="D8" s="26" t="s">
        <v>235</v>
      </c>
      <c r="E8" s="20" t="s">
        <v>235</v>
      </c>
      <c r="F8" s="20" t="s">
        <v>235</v>
      </c>
      <c r="G8" s="20"/>
      <c r="H8" s="11" t="s">
        <v>235</v>
      </c>
      <c r="I8" s="26"/>
      <c r="J8" s="20"/>
      <c r="K8" s="20"/>
      <c r="L8" s="20"/>
      <c r="M8" s="20"/>
      <c r="N8" s="11"/>
      <c r="O8" t="s">
        <v>235</v>
      </c>
      <c r="P8" t="s">
        <v>235</v>
      </c>
      <c r="R8" t="s">
        <v>235</v>
      </c>
      <c r="S8" t="s">
        <v>235</v>
      </c>
      <c r="T8" s="11" t="s">
        <v>235</v>
      </c>
    </row>
    <row r="9" spans="1:20" x14ac:dyDescent="0.25">
      <c r="A9" s="15" t="s">
        <v>240</v>
      </c>
      <c r="B9" s="15" t="s">
        <v>230</v>
      </c>
      <c r="C9" s="15">
        <v>2015</v>
      </c>
      <c r="D9" s="26"/>
      <c r="E9" s="20" t="s">
        <v>235</v>
      </c>
      <c r="F9" s="20"/>
      <c r="G9" s="20"/>
      <c r="H9" s="11" t="s">
        <v>235</v>
      </c>
      <c r="I9" s="26" t="s">
        <v>235</v>
      </c>
      <c r="J9" s="20" t="s">
        <v>235</v>
      </c>
      <c r="K9" s="20" t="s">
        <v>235</v>
      </c>
      <c r="L9" s="20"/>
      <c r="M9" s="20" t="s">
        <v>235</v>
      </c>
      <c r="N9" s="11"/>
      <c r="O9" t="s">
        <v>235</v>
      </c>
      <c r="P9" t="s">
        <v>235</v>
      </c>
      <c r="Q9" t="s">
        <v>235</v>
      </c>
      <c r="T9" s="11"/>
    </row>
    <row r="10" spans="1:20" x14ac:dyDescent="0.25">
      <c r="A10" s="15" t="s">
        <v>239</v>
      </c>
      <c r="B10" s="15" t="s">
        <v>90</v>
      </c>
      <c r="C10" s="15">
        <v>2021</v>
      </c>
      <c r="D10" s="26" t="s">
        <v>235</v>
      </c>
      <c r="E10" s="20" t="s">
        <v>235</v>
      </c>
      <c r="F10" s="20"/>
      <c r="G10" s="20" t="s">
        <v>235</v>
      </c>
      <c r="H10" s="11"/>
      <c r="I10" s="26"/>
      <c r="J10" s="20" t="s">
        <v>235</v>
      </c>
      <c r="K10" s="20" t="s">
        <v>235</v>
      </c>
      <c r="L10" s="20"/>
      <c r="M10" s="20"/>
      <c r="N10" s="11" t="s">
        <v>235</v>
      </c>
      <c r="P10" t="s">
        <v>235</v>
      </c>
      <c r="S10" t="s">
        <v>235</v>
      </c>
      <c r="T10" s="11"/>
    </row>
    <row r="11" spans="1:20" x14ac:dyDescent="0.25">
      <c r="A11" s="15" t="s">
        <v>244</v>
      </c>
      <c r="B11" s="15" t="s">
        <v>57</v>
      </c>
      <c r="C11" s="15">
        <v>2025</v>
      </c>
      <c r="D11" s="26" t="s">
        <v>235</v>
      </c>
      <c r="E11" s="20"/>
      <c r="F11" s="20"/>
      <c r="G11" s="20"/>
      <c r="H11" s="11" t="s">
        <v>235</v>
      </c>
      <c r="I11" s="26" t="s">
        <v>235</v>
      </c>
      <c r="J11" s="20" t="s">
        <v>235</v>
      </c>
      <c r="K11" s="20"/>
      <c r="L11" s="20"/>
      <c r="M11" s="20" t="s">
        <v>235</v>
      </c>
      <c r="N11" s="11" t="s">
        <v>235</v>
      </c>
      <c r="O11" t="s">
        <v>235</v>
      </c>
      <c r="P11" t="s">
        <v>235</v>
      </c>
      <c r="Q11" t="s">
        <v>235</v>
      </c>
      <c r="T11" s="11"/>
    </row>
    <row r="12" spans="1:20" x14ac:dyDescent="0.25">
      <c r="A12" s="15" t="s">
        <v>245</v>
      </c>
      <c r="B12" s="15" t="s">
        <v>2</v>
      </c>
      <c r="C12" s="15">
        <v>2018</v>
      </c>
      <c r="D12" s="26"/>
      <c r="E12" s="20"/>
      <c r="F12" s="20"/>
      <c r="G12" s="20"/>
      <c r="H12" s="11"/>
      <c r="I12" s="26" t="s">
        <v>235</v>
      </c>
      <c r="J12" s="20"/>
      <c r="K12" s="20"/>
      <c r="L12" s="20" t="s">
        <v>235</v>
      </c>
      <c r="M12" s="20"/>
      <c r="N12" s="11"/>
      <c r="P12" t="s">
        <v>235</v>
      </c>
      <c r="R12" t="s">
        <v>235</v>
      </c>
      <c r="T12" s="11"/>
    </row>
    <row r="13" spans="1:20" x14ac:dyDescent="0.25">
      <c r="A13" s="15" t="s">
        <v>246</v>
      </c>
      <c r="B13" s="15" t="s">
        <v>11</v>
      </c>
      <c r="C13" s="15">
        <v>2017</v>
      </c>
      <c r="D13" s="26"/>
      <c r="E13" s="20" t="s">
        <v>235</v>
      </c>
      <c r="F13" s="20"/>
      <c r="G13" s="20" t="s">
        <v>235</v>
      </c>
      <c r="H13" s="11"/>
      <c r="I13" s="26" t="s">
        <v>235</v>
      </c>
      <c r="J13" s="20" t="s">
        <v>235</v>
      </c>
      <c r="K13" s="20"/>
      <c r="L13" s="20"/>
      <c r="M13" s="20"/>
      <c r="N13" s="11"/>
      <c r="O13" t="s">
        <v>235</v>
      </c>
      <c r="Q13" t="s">
        <v>235</v>
      </c>
      <c r="S13" t="s">
        <v>235</v>
      </c>
      <c r="T13" s="11"/>
    </row>
    <row r="14" spans="1:20" x14ac:dyDescent="0.25">
      <c r="A14" s="15" t="s">
        <v>247</v>
      </c>
      <c r="B14" s="15" t="s">
        <v>231</v>
      </c>
      <c r="C14" s="15">
        <v>2019</v>
      </c>
      <c r="D14" s="26"/>
      <c r="E14" s="20" t="s">
        <v>235</v>
      </c>
      <c r="F14" s="20"/>
      <c r="G14" s="20" t="s">
        <v>235</v>
      </c>
      <c r="H14" s="11"/>
      <c r="I14" s="26"/>
      <c r="J14" s="20" t="s">
        <v>235</v>
      </c>
      <c r="K14" s="20"/>
      <c r="L14" s="20"/>
      <c r="M14" s="20" t="s">
        <v>235</v>
      </c>
      <c r="N14" s="11" t="s">
        <v>235</v>
      </c>
      <c r="O14" t="s">
        <v>235</v>
      </c>
      <c r="Q14" t="s">
        <v>235</v>
      </c>
      <c r="S14" t="s">
        <v>235</v>
      </c>
      <c r="T14" s="11"/>
    </row>
    <row r="15" spans="1:20" x14ac:dyDescent="0.25">
      <c r="A15" s="15" t="s">
        <v>248</v>
      </c>
      <c r="B15" s="15" t="s">
        <v>130</v>
      </c>
      <c r="C15" s="15">
        <v>2017</v>
      </c>
      <c r="D15" s="26" t="s">
        <v>235</v>
      </c>
      <c r="E15" s="20" t="s">
        <v>235</v>
      </c>
      <c r="F15" s="20"/>
      <c r="G15" s="20"/>
      <c r="H15" s="11" t="s">
        <v>235</v>
      </c>
      <c r="I15" s="26"/>
      <c r="J15" s="20" t="s">
        <v>235</v>
      </c>
      <c r="K15" s="20"/>
      <c r="L15" s="20"/>
      <c r="M15" s="20" t="s">
        <v>235</v>
      </c>
      <c r="N15" s="11" t="s">
        <v>235</v>
      </c>
      <c r="O15" t="s">
        <v>235</v>
      </c>
      <c r="S15" t="s">
        <v>235</v>
      </c>
      <c r="T15" s="11"/>
    </row>
    <row r="16" spans="1:20" x14ac:dyDescent="0.25">
      <c r="A16" s="15" t="s">
        <v>249</v>
      </c>
      <c r="B16" s="15" t="s">
        <v>20</v>
      </c>
      <c r="C16" s="15">
        <v>2024</v>
      </c>
      <c r="D16" s="26" t="s">
        <v>235</v>
      </c>
      <c r="E16" s="20" t="s">
        <v>235</v>
      </c>
      <c r="F16" s="20"/>
      <c r="G16" s="20" t="s">
        <v>235</v>
      </c>
      <c r="H16" s="11"/>
      <c r="I16" s="26"/>
      <c r="J16" s="20" t="s">
        <v>235</v>
      </c>
      <c r="K16" s="20"/>
      <c r="L16" s="20" t="s">
        <v>235</v>
      </c>
      <c r="M16" s="20" t="s">
        <v>235</v>
      </c>
      <c r="N16" s="11"/>
      <c r="O16" t="s">
        <v>235</v>
      </c>
      <c r="P16" t="s">
        <v>235</v>
      </c>
      <c r="Q16" t="s">
        <v>235</v>
      </c>
      <c r="R16" t="s">
        <v>235</v>
      </c>
      <c r="T16" s="11"/>
    </row>
    <row r="17" spans="1:20" x14ac:dyDescent="0.25">
      <c r="A17" s="15" t="s">
        <v>250</v>
      </c>
      <c r="B17" s="15" t="s">
        <v>93</v>
      </c>
      <c r="C17" s="15">
        <v>2020</v>
      </c>
      <c r="D17" s="26" t="s">
        <v>235</v>
      </c>
      <c r="E17" s="20" t="s">
        <v>235</v>
      </c>
      <c r="F17" s="20"/>
      <c r="G17" s="20" t="s">
        <v>235</v>
      </c>
      <c r="H17" s="11"/>
      <c r="I17" s="26"/>
      <c r="J17" s="20" t="s">
        <v>235</v>
      </c>
      <c r="K17" s="20"/>
      <c r="L17" s="20"/>
      <c r="M17" s="20" t="s">
        <v>235</v>
      </c>
      <c r="N17" s="11" t="s">
        <v>235</v>
      </c>
      <c r="O17" t="s">
        <v>235</v>
      </c>
      <c r="P17" t="s">
        <v>235</v>
      </c>
      <c r="Q17" t="s">
        <v>235</v>
      </c>
      <c r="R17" t="s">
        <v>235</v>
      </c>
      <c r="T17" s="11"/>
    </row>
    <row r="18" spans="1:20" x14ac:dyDescent="0.25">
      <c r="A18" s="15" t="s">
        <v>245</v>
      </c>
      <c r="B18" s="15" t="s">
        <v>5</v>
      </c>
      <c r="C18" s="15">
        <v>2018</v>
      </c>
      <c r="D18" s="26"/>
      <c r="E18" s="20"/>
      <c r="F18" s="20"/>
      <c r="G18" s="20"/>
      <c r="H18" s="11"/>
      <c r="I18" s="26"/>
      <c r="J18" s="20" t="s">
        <v>235</v>
      </c>
      <c r="K18" s="20"/>
      <c r="L18" s="20" t="s">
        <v>235</v>
      </c>
      <c r="M18" s="20"/>
      <c r="N18" s="11" t="s">
        <v>235</v>
      </c>
      <c r="P18" t="s">
        <v>235</v>
      </c>
      <c r="Q18" t="s">
        <v>235</v>
      </c>
      <c r="R18" t="s">
        <v>235</v>
      </c>
      <c r="T18" s="11"/>
    </row>
    <row r="19" spans="1:20" x14ac:dyDescent="0.25">
      <c r="A19" s="15" t="s">
        <v>251</v>
      </c>
      <c r="B19" s="15" t="s">
        <v>232</v>
      </c>
      <c r="C19" s="15">
        <v>2019</v>
      </c>
      <c r="D19" s="26" t="s">
        <v>235</v>
      </c>
      <c r="E19" s="20"/>
      <c r="F19" s="20"/>
      <c r="G19" s="20" t="s">
        <v>235</v>
      </c>
      <c r="H19" s="11"/>
      <c r="I19" s="26" t="s">
        <v>235</v>
      </c>
      <c r="J19" s="20" t="s">
        <v>235</v>
      </c>
      <c r="K19" s="20"/>
      <c r="L19" s="20" t="s">
        <v>235</v>
      </c>
      <c r="M19" s="20"/>
      <c r="N19" s="11"/>
      <c r="T19" s="11"/>
    </row>
    <row r="20" spans="1:20" x14ac:dyDescent="0.25">
      <c r="A20" s="15" t="s">
        <v>252</v>
      </c>
      <c r="B20" s="15" t="s">
        <v>8</v>
      </c>
      <c r="C20" s="15">
        <v>2019</v>
      </c>
      <c r="D20" s="26"/>
      <c r="E20" s="20" t="s">
        <v>235</v>
      </c>
      <c r="F20" s="20" t="s">
        <v>235</v>
      </c>
      <c r="G20" s="20" t="s">
        <v>235</v>
      </c>
      <c r="H20" s="11" t="s">
        <v>235</v>
      </c>
      <c r="I20" s="26" t="s">
        <v>235</v>
      </c>
      <c r="J20" s="20"/>
      <c r="K20" s="20" t="s">
        <v>235</v>
      </c>
      <c r="L20" s="20"/>
      <c r="M20" s="20" t="s">
        <v>235</v>
      </c>
      <c r="N20" s="11" t="s">
        <v>235</v>
      </c>
      <c r="P20" t="s">
        <v>235</v>
      </c>
      <c r="R20" t="s">
        <v>235</v>
      </c>
      <c r="S20" t="s">
        <v>235</v>
      </c>
      <c r="T20" s="11"/>
    </row>
    <row r="21" spans="1:20" x14ac:dyDescent="0.25">
      <c r="A21" s="15" t="s">
        <v>253</v>
      </c>
      <c r="B21" s="15" t="s">
        <v>97</v>
      </c>
      <c r="C21" s="15">
        <v>2019</v>
      </c>
      <c r="D21" s="26"/>
      <c r="E21" s="20" t="s">
        <v>235</v>
      </c>
      <c r="F21" s="20"/>
      <c r="G21" s="20"/>
      <c r="H21" s="11"/>
      <c r="I21" s="26" t="s">
        <v>235</v>
      </c>
      <c r="J21" s="20" t="s">
        <v>235</v>
      </c>
      <c r="K21" s="20"/>
      <c r="L21" s="20" t="s">
        <v>235</v>
      </c>
      <c r="M21" s="20" t="s">
        <v>235</v>
      </c>
      <c r="N21" s="11"/>
      <c r="O21" t="s">
        <v>235</v>
      </c>
      <c r="R21" t="s">
        <v>235</v>
      </c>
      <c r="S21" t="s">
        <v>235</v>
      </c>
      <c r="T21" s="11"/>
    </row>
    <row r="22" spans="1:20" x14ac:dyDescent="0.25">
      <c r="A22" s="15" t="s">
        <v>254</v>
      </c>
      <c r="B22" s="15" t="s">
        <v>78</v>
      </c>
      <c r="C22" s="15">
        <v>2022</v>
      </c>
      <c r="D22" s="26"/>
      <c r="E22" s="20"/>
      <c r="F22" s="20" t="s">
        <v>235</v>
      </c>
      <c r="G22" s="20"/>
      <c r="H22" s="11"/>
      <c r="I22" s="26"/>
      <c r="J22" s="20"/>
      <c r="K22" s="20"/>
      <c r="L22" s="20"/>
      <c r="M22" s="20"/>
      <c r="N22" s="11"/>
      <c r="P22" t="s">
        <v>235</v>
      </c>
      <c r="Q22" t="s">
        <v>235</v>
      </c>
      <c r="R22" t="s">
        <v>235</v>
      </c>
      <c r="S22" t="s">
        <v>235</v>
      </c>
      <c r="T22" s="11"/>
    </row>
    <row r="23" spans="1:20" x14ac:dyDescent="0.25">
      <c r="A23" s="15" t="s">
        <v>255</v>
      </c>
      <c r="B23" s="15" t="s">
        <v>233</v>
      </c>
      <c r="C23" s="15">
        <v>2017</v>
      </c>
      <c r="D23" s="26" t="s">
        <v>235</v>
      </c>
      <c r="E23" s="20" t="s">
        <v>235</v>
      </c>
      <c r="F23" s="20"/>
      <c r="G23" s="20" t="s">
        <v>235</v>
      </c>
      <c r="H23" s="11"/>
      <c r="I23" s="26" t="s">
        <v>235</v>
      </c>
      <c r="J23" s="20"/>
      <c r="K23" s="20" t="s">
        <v>235</v>
      </c>
      <c r="L23" s="20"/>
      <c r="M23" s="20" t="s">
        <v>235</v>
      </c>
      <c r="N23" s="11" t="s">
        <v>235</v>
      </c>
      <c r="P23" t="s">
        <v>235</v>
      </c>
      <c r="Q23" t="s">
        <v>235</v>
      </c>
      <c r="R23" t="s">
        <v>235</v>
      </c>
      <c r="S23" t="s">
        <v>235</v>
      </c>
      <c r="T23" s="11"/>
    </row>
    <row r="24" spans="1:20" x14ac:dyDescent="0.25">
      <c r="A24" s="15" t="s">
        <v>256</v>
      </c>
      <c r="B24" s="15" t="s">
        <v>157</v>
      </c>
      <c r="C24" s="15">
        <v>2014</v>
      </c>
      <c r="D24" s="26" t="s">
        <v>235</v>
      </c>
      <c r="E24" s="20" t="s">
        <v>235</v>
      </c>
      <c r="F24" s="20"/>
      <c r="G24" s="20" t="s">
        <v>235</v>
      </c>
      <c r="H24" s="11"/>
      <c r="I24" s="26"/>
      <c r="J24" s="20"/>
      <c r="K24" s="20"/>
      <c r="L24" s="20" t="s">
        <v>235</v>
      </c>
      <c r="M24" s="20" t="s">
        <v>235</v>
      </c>
      <c r="N24" s="11"/>
      <c r="O24" t="s">
        <v>235</v>
      </c>
      <c r="Q24" t="s">
        <v>235</v>
      </c>
      <c r="R24" t="s">
        <v>235</v>
      </c>
      <c r="T24" s="11"/>
    </row>
    <row r="25" spans="1:20" x14ac:dyDescent="0.25">
      <c r="A25" s="15" t="s">
        <v>257</v>
      </c>
      <c r="B25" s="15" t="s">
        <v>160</v>
      </c>
      <c r="C25" s="15">
        <v>2025</v>
      </c>
      <c r="D25" s="26" t="s">
        <v>235</v>
      </c>
      <c r="E25" s="20" t="s">
        <v>235</v>
      </c>
      <c r="F25" s="20" t="s">
        <v>235</v>
      </c>
      <c r="G25" s="20"/>
      <c r="H25" s="11" t="s">
        <v>235</v>
      </c>
      <c r="I25" s="26" t="s">
        <v>235</v>
      </c>
      <c r="J25" s="20"/>
      <c r="K25" s="20" t="s">
        <v>235</v>
      </c>
      <c r="L25" s="20" t="s">
        <v>235</v>
      </c>
      <c r="M25" s="20"/>
      <c r="N25" s="11"/>
      <c r="O25" t="s">
        <v>235</v>
      </c>
      <c r="P25" t="s">
        <v>235</v>
      </c>
      <c r="Q25" t="s">
        <v>235</v>
      </c>
      <c r="R25" t="s">
        <v>235</v>
      </c>
      <c r="S25" t="s">
        <v>235</v>
      </c>
      <c r="T25" s="11"/>
    </row>
    <row r="26" spans="1:20" x14ac:dyDescent="0.25">
      <c r="A26" s="16" t="s">
        <v>258</v>
      </c>
      <c r="B26" s="16" t="s">
        <v>228</v>
      </c>
      <c r="C26" s="16">
        <v>2017</v>
      </c>
      <c r="D26" s="27"/>
      <c r="E26" s="12" t="s">
        <v>235</v>
      </c>
      <c r="F26" s="12"/>
      <c r="G26" s="12"/>
      <c r="H26" s="13" t="s">
        <v>235</v>
      </c>
      <c r="I26" s="27"/>
      <c r="J26" s="12" t="s">
        <v>235</v>
      </c>
      <c r="K26" s="12"/>
      <c r="L26" s="12"/>
      <c r="M26" s="12" t="s">
        <v>235</v>
      </c>
      <c r="N26" s="13" t="s">
        <v>235</v>
      </c>
      <c r="O26" s="12" t="s">
        <v>235</v>
      </c>
      <c r="P26" s="12" t="s">
        <v>235</v>
      </c>
      <c r="Q26" s="12" t="s">
        <v>235</v>
      </c>
      <c r="R26" s="12" t="s">
        <v>235</v>
      </c>
      <c r="S26" s="12"/>
      <c r="T26" s="13"/>
    </row>
  </sheetData>
  <mergeCells count="4">
    <mergeCell ref="A1:C1"/>
    <mergeCell ref="I1:N1"/>
    <mergeCell ref="O1:T1"/>
    <mergeCell ref="D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69EDE-640D-4352-A284-CC57CD3916E8}">
  <dimension ref="A1:K76"/>
  <sheetViews>
    <sheetView workbookViewId="0">
      <selection activeCell="K1" sqref="K1"/>
    </sheetView>
  </sheetViews>
  <sheetFormatPr defaultRowHeight="15" x14ac:dyDescent="0.25"/>
  <cols>
    <col min="2" max="2" width="40.7109375" customWidth="1"/>
    <col min="3" max="3" width="8" customWidth="1"/>
    <col min="4" max="4" width="9.140625" customWidth="1"/>
    <col min="5" max="5" width="18.85546875" customWidth="1"/>
    <col min="6" max="6" width="13" customWidth="1"/>
    <col min="7" max="7" width="17" customWidth="1"/>
    <col min="8" max="8" width="11.42578125" customWidth="1"/>
  </cols>
  <sheetData>
    <row r="1" spans="1:11" x14ac:dyDescent="0.25">
      <c r="A1" s="1" t="s">
        <v>53</v>
      </c>
      <c r="B1" s="2" t="s">
        <v>148</v>
      </c>
      <c r="C1" s="2" t="s">
        <v>149</v>
      </c>
      <c r="D1" s="2" t="s">
        <v>55</v>
      </c>
      <c r="E1" s="2" t="s">
        <v>150</v>
      </c>
      <c r="F1" t="s">
        <v>151</v>
      </c>
      <c r="G1" s="2" t="s">
        <v>54</v>
      </c>
      <c r="H1" s="5" t="s">
        <v>274</v>
      </c>
      <c r="I1" s="5" t="s">
        <v>275</v>
      </c>
      <c r="J1" s="5" t="s">
        <v>276</v>
      </c>
      <c r="K1" s="5" t="s">
        <v>277</v>
      </c>
    </row>
    <row r="2" spans="1:11" hidden="1" x14ac:dyDescent="0.25">
      <c r="A2" s="3" t="s">
        <v>144</v>
      </c>
      <c r="B2" s="3" t="s">
        <v>145</v>
      </c>
      <c r="C2" s="3">
        <v>2013</v>
      </c>
      <c r="D2" s="3" t="s">
        <v>146</v>
      </c>
      <c r="E2" s="3" t="s">
        <v>147</v>
      </c>
      <c r="F2" t="s">
        <v>152</v>
      </c>
      <c r="G2" s="3" t="s">
        <v>66</v>
      </c>
      <c r="H2" t="s">
        <v>154</v>
      </c>
      <c r="I2" t="s">
        <v>154</v>
      </c>
      <c r="K2" t="s">
        <v>226</v>
      </c>
    </row>
    <row r="3" spans="1:11" x14ac:dyDescent="0.25">
      <c r="A3" s="4" t="s">
        <v>13</v>
      </c>
      <c r="B3" s="4" t="s">
        <v>14</v>
      </c>
      <c r="C3" s="4">
        <v>2024</v>
      </c>
      <c r="D3" s="4" t="s">
        <v>15</v>
      </c>
      <c r="E3" s="4" t="str">
        <f>HYPERLINK("http://dx.doi.org/10.1177/15701255241297172","http://dx.doi.org/10.1177/15701255241297172")</f>
        <v>http://dx.doi.org/10.1177/15701255241297172</v>
      </c>
      <c r="F3" t="s">
        <v>153</v>
      </c>
      <c r="G3" s="4" t="s">
        <v>3</v>
      </c>
      <c r="H3" t="s">
        <v>154</v>
      </c>
      <c r="I3" t="s">
        <v>226</v>
      </c>
      <c r="J3" t="s">
        <v>226</v>
      </c>
      <c r="K3" t="s">
        <v>226</v>
      </c>
    </row>
    <row r="4" spans="1:11" x14ac:dyDescent="0.25">
      <c r="A4" s="4" t="s">
        <v>117</v>
      </c>
      <c r="B4" s="4" t="s">
        <v>118</v>
      </c>
      <c r="C4" s="4">
        <v>2018</v>
      </c>
      <c r="D4" s="4" t="s">
        <v>25</v>
      </c>
      <c r="E4" s="4" t="s">
        <v>119</v>
      </c>
      <c r="F4" t="s">
        <v>152</v>
      </c>
      <c r="G4" s="4" t="s">
        <v>66</v>
      </c>
      <c r="H4" t="s">
        <v>154</v>
      </c>
      <c r="I4" t="s">
        <v>226</v>
      </c>
      <c r="J4" t="s">
        <v>226</v>
      </c>
      <c r="K4" t="s">
        <v>226</v>
      </c>
    </row>
    <row r="5" spans="1:11" hidden="1" x14ac:dyDescent="0.25">
      <c r="A5" s="4" t="s">
        <v>23</v>
      </c>
      <c r="B5" s="4" t="s">
        <v>24</v>
      </c>
      <c r="C5" s="4">
        <v>2018</v>
      </c>
      <c r="D5" s="4" t="s">
        <v>25</v>
      </c>
      <c r="E5" s="4" t="str">
        <f>HYPERLINK("http://dx.doi.org/10.1145/3209415.3209466","http://dx.doi.org/10.1145/3209415.3209466")</f>
        <v>http://dx.doi.org/10.1145/3209415.3209466</v>
      </c>
      <c r="F5" t="s">
        <v>153</v>
      </c>
      <c r="G5" s="3" t="s">
        <v>66</v>
      </c>
      <c r="H5" t="s">
        <v>226</v>
      </c>
      <c r="K5" t="s">
        <v>226</v>
      </c>
    </row>
    <row r="6" spans="1:11" hidden="1" x14ac:dyDescent="0.25">
      <c r="A6" s="4" t="s">
        <v>223</v>
      </c>
      <c r="B6" s="4" t="s">
        <v>224</v>
      </c>
      <c r="C6" s="4">
        <v>2024</v>
      </c>
      <c r="D6" s="4" t="s">
        <v>225</v>
      </c>
      <c r="E6" s="4" t="str">
        <f>HYPERLINK("http://dx.doi.org/10.1108/IJPL-06-2023-0050","http://dx.doi.org/10.1108/IJPL-06-2023-0050")</f>
        <v>http://dx.doi.org/10.1108/IJPL-06-2023-0050</v>
      </c>
      <c r="F6" t="s">
        <v>153</v>
      </c>
      <c r="G6" s="4" t="s">
        <v>3</v>
      </c>
      <c r="H6" t="s">
        <v>154</v>
      </c>
      <c r="I6" t="s">
        <v>154</v>
      </c>
      <c r="K6" t="s">
        <v>226</v>
      </c>
    </row>
    <row r="7" spans="1:11" x14ac:dyDescent="0.25">
      <c r="A7" s="3" t="s">
        <v>108</v>
      </c>
      <c r="B7" s="3" t="s">
        <v>109</v>
      </c>
      <c r="C7" s="3">
        <v>2018</v>
      </c>
      <c r="D7" s="3" t="s">
        <v>110</v>
      </c>
      <c r="E7" s="3" t="s">
        <v>111</v>
      </c>
      <c r="F7" t="s">
        <v>152</v>
      </c>
      <c r="G7" s="3" t="s">
        <v>3</v>
      </c>
      <c r="H7" t="s">
        <v>154</v>
      </c>
      <c r="I7" t="s">
        <v>226</v>
      </c>
      <c r="J7" t="s">
        <v>226</v>
      </c>
      <c r="K7" t="s">
        <v>226</v>
      </c>
    </row>
    <row r="8" spans="1:11" hidden="1" x14ac:dyDescent="0.25">
      <c r="A8" s="4" t="s">
        <v>164</v>
      </c>
      <c r="B8" s="4" t="s">
        <v>109</v>
      </c>
      <c r="C8" s="4">
        <v>2018</v>
      </c>
      <c r="D8" s="4" t="s">
        <v>110</v>
      </c>
      <c r="E8" s="4" t="str">
        <f>HYPERLINK("http://dx.doi.org/10.1108/AJIM-11-2017-0250","http://dx.doi.org/10.1108/AJIM-11-2017-0250")</f>
        <v>http://dx.doi.org/10.1108/AJIM-11-2017-0250</v>
      </c>
      <c r="F8" t="s">
        <v>153</v>
      </c>
      <c r="G8" s="4" t="s">
        <v>3</v>
      </c>
      <c r="H8" t="s">
        <v>226</v>
      </c>
      <c r="K8" t="s">
        <v>226</v>
      </c>
    </row>
    <row r="9" spans="1:11" x14ac:dyDescent="0.25">
      <c r="A9" s="3" t="s">
        <v>113</v>
      </c>
      <c r="B9" s="3" t="s">
        <v>114</v>
      </c>
      <c r="C9" s="3">
        <v>2018</v>
      </c>
      <c r="D9" s="3" t="s">
        <v>115</v>
      </c>
      <c r="E9" s="3" t="s">
        <v>116</v>
      </c>
      <c r="F9" t="s">
        <v>152</v>
      </c>
      <c r="G9" s="3" t="s">
        <v>66</v>
      </c>
      <c r="H9" t="s">
        <v>154</v>
      </c>
      <c r="I9" t="s">
        <v>226</v>
      </c>
      <c r="J9" t="s">
        <v>226</v>
      </c>
      <c r="K9" t="s">
        <v>226</v>
      </c>
    </row>
    <row r="10" spans="1:11" hidden="1" x14ac:dyDescent="0.25">
      <c r="A10" s="4" t="s">
        <v>171</v>
      </c>
      <c r="B10" s="4" t="s">
        <v>172</v>
      </c>
      <c r="C10" s="4">
        <v>2018</v>
      </c>
      <c r="D10" s="4" t="s">
        <v>115</v>
      </c>
      <c r="E10" s="4" t="str">
        <f>HYPERLINK("http://dx.doi.org/10.1145/3209281.3209352","http://dx.doi.org/10.1145/3209281.3209352")</f>
        <v>http://dx.doi.org/10.1145/3209281.3209352</v>
      </c>
      <c r="F10" t="s">
        <v>153</v>
      </c>
      <c r="G10" s="3" t="s">
        <v>66</v>
      </c>
      <c r="H10" t="s">
        <v>226</v>
      </c>
      <c r="K10" t="s">
        <v>226</v>
      </c>
    </row>
    <row r="11" spans="1:11" hidden="1" x14ac:dyDescent="0.25">
      <c r="A11" s="4" t="s">
        <v>70</v>
      </c>
      <c r="B11" s="4" t="s">
        <v>71</v>
      </c>
      <c r="C11" s="4">
        <v>2023</v>
      </c>
      <c r="D11" s="4" t="s">
        <v>72</v>
      </c>
      <c r="E11" s="4" t="s">
        <v>73</v>
      </c>
      <c r="F11" t="s">
        <v>152</v>
      </c>
      <c r="G11" s="4" t="s">
        <v>3</v>
      </c>
      <c r="H11" t="s">
        <v>154</v>
      </c>
      <c r="I11" t="s">
        <v>154</v>
      </c>
      <c r="K11" t="s">
        <v>226</v>
      </c>
    </row>
    <row r="12" spans="1:11" hidden="1" x14ac:dyDescent="0.25">
      <c r="A12" s="4" t="s">
        <v>192</v>
      </c>
      <c r="B12" s="4" t="s">
        <v>193</v>
      </c>
      <c r="C12" s="4">
        <v>2020</v>
      </c>
      <c r="D12" s="4" t="s">
        <v>194</v>
      </c>
      <c r="E12" s="4" t="str">
        <f>HYPERLINK("http://dx.doi.org/10.1145/3366423.3382668","http://dx.doi.org/10.1145/3366423.3382668")</f>
        <v>http://dx.doi.org/10.1145/3366423.3382668</v>
      </c>
      <c r="F12" t="s">
        <v>153</v>
      </c>
      <c r="G12" s="3" t="s">
        <v>66</v>
      </c>
      <c r="H12" t="s">
        <v>154</v>
      </c>
      <c r="I12" t="s">
        <v>154</v>
      </c>
      <c r="K12" t="s">
        <v>226</v>
      </c>
    </row>
    <row r="13" spans="1:11" hidden="1" x14ac:dyDescent="0.25">
      <c r="A13" s="3" t="s">
        <v>67</v>
      </c>
      <c r="B13" s="3" t="s">
        <v>68</v>
      </c>
      <c r="C13" s="3">
        <v>2023</v>
      </c>
      <c r="D13" s="3" t="s">
        <v>30</v>
      </c>
      <c r="E13" s="3" t="s">
        <v>69</v>
      </c>
      <c r="F13" t="s">
        <v>152</v>
      </c>
      <c r="G13" s="3" t="s">
        <v>66</v>
      </c>
      <c r="H13" t="s">
        <v>154</v>
      </c>
      <c r="I13" t="s">
        <v>154</v>
      </c>
      <c r="K13" t="s">
        <v>226</v>
      </c>
    </row>
    <row r="14" spans="1:11" hidden="1" x14ac:dyDescent="0.25">
      <c r="A14" s="4" t="s">
        <v>28</v>
      </c>
      <c r="B14" s="4" t="s">
        <v>29</v>
      </c>
      <c r="C14" s="4">
        <v>2023</v>
      </c>
      <c r="D14" s="4" t="s">
        <v>30</v>
      </c>
      <c r="E14" s="4" t="str">
        <f>HYPERLINK("http://dx.doi.org/10.1145/3614321.3614353","http://dx.doi.org/10.1145/3614321.3614353")</f>
        <v>http://dx.doi.org/10.1145/3614321.3614353</v>
      </c>
      <c r="F14" t="s">
        <v>153</v>
      </c>
      <c r="G14" s="3" t="s">
        <v>66</v>
      </c>
      <c r="H14" t="s">
        <v>226</v>
      </c>
      <c r="K14" t="s">
        <v>226</v>
      </c>
    </row>
    <row r="15" spans="1:11" hidden="1" x14ac:dyDescent="0.25">
      <c r="A15" s="4" t="s">
        <v>33</v>
      </c>
      <c r="B15" s="4" t="s">
        <v>34</v>
      </c>
      <c r="C15" s="4">
        <v>2021</v>
      </c>
      <c r="D15" s="4" t="s">
        <v>35</v>
      </c>
      <c r="E15" s="4" t="str">
        <f>HYPERLINK("http://dx.doi.org/10.22323/2.20060210","http://dx.doi.org/10.22323/2.20060210")</f>
        <v>http://dx.doi.org/10.22323/2.20060210</v>
      </c>
      <c r="F15" t="s">
        <v>153</v>
      </c>
      <c r="G15" s="4" t="s">
        <v>3</v>
      </c>
      <c r="H15" t="s">
        <v>154</v>
      </c>
      <c r="I15" t="s">
        <v>154</v>
      </c>
      <c r="K15" t="s">
        <v>226</v>
      </c>
    </row>
    <row r="16" spans="1:11" x14ac:dyDescent="0.25">
      <c r="A16" s="4" t="s">
        <v>104</v>
      </c>
      <c r="B16" s="4" t="s">
        <v>105</v>
      </c>
      <c r="C16" s="4">
        <v>2018</v>
      </c>
      <c r="D16" s="4" t="s">
        <v>106</v>
      </c>
      <c r="E16" s="4" t="s">
        <v>107</v>
      </c>
      <c r="F16" t="s">
        <v>152</v>
      </c>
      <c r="G16" s="4" t="s">
        <v>3</v>
      </c>
      <c r="H16" t="s">
        <v>154</v>
      </c>
      <c r="I16" t="s">
        <v>226</v>
      </c>
      <c r="J16" t="s">
        <v>226</v>
      </c>
      <c r="K16" t="s">
        <v>226</v>
      </c>
    </row>
    <row r="17" spans="1:11" x14ac:dyDescent="0.25">
      <c r="A17" s="3" t="s">
        <v>136</v>
      </c>
      <c r="B17" s="3" t="s">
        <v>137</v>
      </c>
      <c r="C17" s="3">
        <v>2014</v>
      </c>
      <c r="D17" s="3" t="s">
        <v>138</v>
      </c>
      <c r="E17" s="3" t="s">
        <v>139</v>
      </c>
      <c r="F17" t="s">
        <v>152</v>
      </c>
      <c r="G17" s="3" t="s">
        <v>66</v>
      </c>
      <c r="H17" t="s">
        <v>154</v>
      </c>
      <c r="I17" t="s">
        <v>226</v>
      </c>
      <c r="J17" t="s">
        <v>226</v>
      </c>
      <c r="K17" t="s">
        <v>226</v>
      </c>
    </row>
    <row r="18" spans="1:11" x14ac:dyDescent="0.25">
      <c r="A18" s="3" t="s">
        <v>89</v>
      </c>
      <c r="B18" s="3" t="s">
        <v>90</v>
      </c>
      <c r="C18" s="3">
        <v>2021</v>
      </c>
      <c r="D18" s="3" t="s">
        <v>0</v>
      </c>
      <c r="E18" s="3" t="s">
        <v>91</v>
      </c>
      <c r="F18" t="s">
        <v>152</v>
      </c>
      <c r="G18" s="3" t="s">
        <v>66</v>
      </c>
      <c r="H18" t="s">
        <v>154</v>
      </c>
      <c r="I18" t="s">
        <v>226</v>
      </c>
      <c r="J18" t="s">
        <v>226</v>
      </c>
      <c r="K18" t="s">
        <v>226</v>
      </c>
    </row>
    <row r="19" spans="1:11" hidden="1" x14ac:dyDescent="0.25">
      <c r="A19" s="4" t="s">
        <v>31</v>
      </c>
      <c r="B19" s="4" t="s">
        <v>32</v>
      </c>
      <c r="C19" s="4">
        <v>2021</v>
      </c>
      <c r="D19" s="4" t="s">
        <v>0</v>
      </c>
      <c r="E19" s="4" t="s">
        <v>0</v>
      </c>
      <c r="F19" t="s">
        <v>153</v>
      </c>
      <c r="G19" s="3" t="s">
        <v>66</v>
      </c>
      <c r="H19" t="s">
        <v>226</v>
      </c>
      <c r="K19" t="s">
        <v>226</v>
      </c>
    </row>
    <row r="20" spans="1:11" hidden="1" x14ac:dyDescent="0.25">
      <c r="A20" s="4" t="s">
        <v>45</v>
      </c>
      <c r="B20" s="4" t="s">
        <v>46</v>
      </c>
      <c r="C20" s="4">
        <v>2024</v>
      </c>
      <c r="D20" s="4" t="s">
        <v>47</v>
      </c>
      <c r="E20" s="4" t="str">
        <f>HYPERLINK("http://dx.doi.org/10.1111/hex.13921","http://dx.doi.org/10.1111/hex.13921")</f>
        <v>http://dx.doi.org/10.1111/hex.13921</v>
      </c>
      <c r="F20" t="s">
        <v>153</v>
      </c>
      <c r="G20" s="4" t="s">
        <v>3</v>
      </c>
      <c r="H20" t="s">
        <v>154</v>
      </c>
      <c r="I20" t="s">
        <v>154</v>
      </c>
      <c r="K20" t="s">
        <v>226</v>
      </c>
    </row>
    <row r="21" spans="1:11" hidden="1" x14ac:dyDescent="0.25">
      <c r="A21" s="4" t="s">
        <v>218</v>
      </c>
      <c r="B21" s="4" t="s">
        <v>219</v>
      </c>
      <c r="C21" s="4">
        <v>2021</v>
      </c>
      <c r="D21" s="4" t="s">
        <v>0</v>
      </c>
      <c r="E21" s="4" t="s">
        <v>0</v>
      </c>
      <c r="F21" t="s">
        <v>153</v>
      </c>
      <c r="G21" s="3" t="s">
        <v>66</v>
      </c>
      <c r="H21" t="s">
        <v>154</v>
      </c>
      <c r="I21" t="s">
        <v>154</v>
      </c>
      <c r="K21" t="s">
        <v>226</v>
      </c>
    </row>
    <row r="22" spans="1:11" hidden="1" x14ac:dyDescent="0.25">
      <c r="A22" s="4" t="s">
        <v>204</v>
      </c>
      <c r="B22" s="4" t="s">
        <v>205</v>
      </c>
      <c r="C22" s="4">
        <v>2023</v>
      </c>
      <c r="D22" s="4" t="s">
        <v>206</v>
      </c>
      <c r="E22" s="4" t="str">
        <f>HYPERLINK("http://dx.doi.org/10.1016/j.pecon.2023.03.004","http://dx.doi.org/10.1016/j.pecon.2023.03.004")</f>
        <v>http://dx.doi.org/10.1016/j.pecon.2023.03.004</v>
      </c>
      <c r="F22" t="s">
        <v>153</v>
      </c>
      <c r="G22" s="4" t="s">
        <v>3</v>
      </c>
      <c r="H22" t="s">
        <v>154</v>
      </c>
      <c r="I22" t="s">
        <v>154</v>
      </c>
      <c r="K22" t="s">
        <v>226</v>
      </c>
    </row>
    <row r="23" spans="1:11" hidden="1" x14ac:dyDescent="0.25">
      <c r="A23" s="4" t="s">
        <v>176</v>
      </c>
      <c r="B23" s="4" t="s">
        <v>177</v>
      </c>
      <c r="C23" s="4">
        <v>2019</v>
      </c>
      <c r="D23" s="4" t="s">
        <v>178</v>
      </c>
      <c r="E23" s="4" t="str">
        <f>HYPERLINK("http://dx.doi.org/10.1145/3325112.3325232","http://dx.doi.org/10.1145/3325112.3325232")</f>
        <v>http://dx.doi.org/10.1145/3325112.3325232</v>
      </c>
      <c r="F23" t="s">
        <v>153</v>
      </c>
      <c r="G23" s="3" t="s">
        <v>66</v>
      </c>
      <c r="H23" t="s">
        <v>154</v>
      </c>
      <c r="I23" t="s">
        <v>154</v>
      </c>
      <c r="K23" t="s">
        <v>226</v>
      </c>
    </row>
    <row r="24" spans="1:11" hidden="1" x14ac:dyDescent="0.25">
      <c r="A24" s="4" t="s">
        <v>48</v>
      </c>
      <c r="B24" s="4" t="s">
        <v>49</v>
      </c>
      <c r="C24" s="4">
        <v>2024</v>
      </c>
      <c r="D24" s="4" t="s">
        <v>50</v>
      </c>
      <c r="E24" s="4" t="str">
        <f>HYPERLINK("http://dx.doi.org/10.1515/bmt-2023-0148","http://dx.doi.org/10.1515/bmt-2023-0148")</f>
        <v>http://dx.doi.org/10.1515/bmt-2023-0148</v>
      </c>
      <c r="F24" t="s">
        <v>153</v>
      </c>
      <c r="G24" s="4" t="s">
        <v>3</v>
      </c>
      <c r="H24" t="s">
        <v>154</v>
      </c>
      <c r="I24" t="s">
        <v>154</v>
      </c>
      <c r="K24" t="s">
        <v>226</v>
      </c>
    </row>
    <row r="25" spans="1:11" hidden="1" x14ac:dyDescent="0.25">
      <c r="A25" s="4" t="s">
        <v>207</v>
      </c>
      <c r="B25" s="4" t="s">
        <v>208</v>
      </c>
      <c r="C25" s="4">
        <v>2017</v>
      </c>
      <c r="D25" s="4" t="s">
        <v>0</v>
      </c>
      <c r="E25" s="4" t="s">
        <v>0</v>
      </c>
      <c r="F25" t="s">
        <v>153</v>
      </c>
      <c r="G25" s="3" t="s">
        <v>66</v>
      </c>
      <c r="H25" t="s">
        <v>154</v>
      </c>
      <c r="I25" t="s">
        <v>154</v>
      </c>
    </row>
    <row r="26" spans="1:11" x14ac:dyDescent="0.25">
      <c r="A26" s="3" t="s">
        <v>56</v>
      </c>
      <c r="B26" s="3" t="s">
        <v>57</v>
      </c>
      <c r="C26" s="3">
        <v>2025</v>
      </c>
      <c r="D26" s="3" t="s">
        <v>58</v>
      </c>
      <c r="E26" s="3" t="s">
        <v>59</v>
      </c>
      <c r="F26" t="s">
        <v>152</v>
      </c>
      <c r="G26" s="3" t="s">
        <v>3</v>
      </c>
      <c r="H26" t="s">
        <v>154</v>
      </c>
      <c r="I26" t="s">
        <v>226</v>
      </c>
      <c r="J26" t="s">
        <v>226</v>
      </c>
      <c r="K26" t="s">
        <v>226</v>
      </c>
    </row>
    <row r="27" spans="1:11" hidden="1" x14ac:dyDescent="0.25">
      <c r="A27" s="4" t="s">
        <v>162</v>
      </c>
      <c r="B27" s="4" t="s">
        <v>57</v>
      </c>
      <c r="C27" s="4">
        <v>2025</v>
      </c>
      <c r="D27" s="4" t="s">
        <v>58</v>
      </c>
      <c r="E27" s="4" t="str">
        <f>HYPERLINK("http://dx.doi.org/10.1016/j.giq.2025.102022","http://dx.doi.org/10.1016/j.giq.2025.102022")</f>
        <v>http://dx.doi.org/10.1016/j.giq.2025.102022</v>
      </c>
      <c r="F27" t="s">
        <v>153</v>
      </c>
      <c r="G27" s="4" t="s">
        <v>3</v>
      </c>
      <c r="H27" t="s">
        <v>226</v>
      </c>
    </row>
    <row r="28" spans="1:11" hidden="1" x14ac:dyDescent="0.25">
      <c r="A28" s="4" t="s">
        <v>39</v>
      </c>
      <c r="B28" s="4" t="s">
        <v>40</v>
      </c>
      <c r="C28" s="4">
        <v>2019</v>
      </c>
      <c r="D28" s="4" t="s">
        <v>41</v>
      </c>
      <c r="E28" s="4" t="str">
        <f>HYPERLINK("http://dx.doi.org/10.14207/ejsd.2019.v8n4p214","http://dx.doi.org/10.14207/ejsd.2019.v8n4p214")</f>
        <v>http://dx.doi.org/10.14207/ejsd.2019.v8n4p214</v>
      </c>
      <c r="F28" t="s">
        <v>153</v>
      </c>
      <c r="G28" s="4" t="s">
        <v>3</v>
      </c>
      <c r="H28" t="s">
        <v>154</v>
      </c>
      <c r="I28" t="s">
        <v>154</v>
      </c>
    </row>
    <row r="29" spans="1:11" x14ac:dyDescent="0.25">
      <c r="A29" s="3" t="s">
        <v>96</v>
      </c>
      <c r="B29" s="3" t="s">
        <v>2</v>
      </c>
      <c r="C29" s="3">
        <v>2018</v>
      </c>
      <c r="D29" s="3" t="s">
        <v>4</v>
      </c>
      <c r="E29" s="3" t="s">
        <v>120</v>
      </c>
      <c r="F29" t="s">
        <v>152</v>
      </c>
      <c r="G29" s="3" t="s">
        <v>3</v>
      </c>
      <c r="H29" t="s">
        <v>154</v>
      </c>
      <c r="I29" t="s">
        <v>226</v>
      </c>
      <c r="J29" t="s">
        <v>226</v>
      </c>
      <c r="K29" t="s">
        <v>226</v>
      </c>
    </row>
    <row r="30" spans="1:11" hidden="1" x14ac:dyDescent="0.25">
      <c r="A30" t="s">
        <v>1</v>
      </c>
      <c r="B30" t="s">
        <v>2</v>
      </c>
      <c r="C30">
        <v>2018</v>
      </c>
      <c r="D30" t="s">
        <v>4</v>
      </c>
      <c r="E30" t="str">
        <f>HYPERLINK("http://dx.doi.org/10.1108/FS-10-2017-0060","http://dx.doi.org/10.1108/FS-10-2017-0060")</f>
        <v>http://dx.doi.org/10.1108/FS-10-2017-0060</v>
      </c>
      <c r="F30" t="s">
        <v>153</v>
      </c>
      <c r="G30" s="4" t="s">
        <v>3</v>
      </c>
      <c r="H30" t="s">
        <v>226</v>
      </c>
    </row>
    <row r="31" spans="1:11" hidden="1" x14ac:dyDescent="0.25">
      <c r="A31" t="s">
        <v>180</v>
      </c>
      <c r="B31" t="s">
        <v>181</v>
      </c>
      <c r="C31">
        <v>2021</v>
      </c>
      <c r="D31" t="s">
        <v>182</v>
      </c>
      <c r="E31" t="str">
        <f>HYPERLINK("http://dx.doi.org/10.1007/978-3-030-80126-7_66","http://dx.doi.org/10.1007/978-3-030-80126-7_66")</f>
        <v>http://dx.doi.org/10.1007/978-3-030-80126-7_66</v>
      </c>
      <c r="F31" t="s">
        <v>153</v>
      </c>
      <c r="G31" s="3" t="s">
        <v>66</v>
      </c>
      <c r="H31" t="s">
        <v>154</v>
      </c>
      <c r="I31" t="s">
        <v>154</v>
      </c>
    </row>
    <row r="32" spans="1:11" hidden="1" x14ac:dyDescent="0.25">
      <c r="A32" t="s">
        <v>212</v>
      </c>
      <c r="B32" t="s">
        <v>213</v>
      </c>
      <c r="C32">
        <v>2010</v>
      </c>
      <c r="D32" t="s">
        <v>214</v>
      </c>
      <c r="E32" t="str">
        <f>HYPERLINK("http://dx.doi.org/10.1145/1791212.1791226","http://dx.doi.org/10.1145/1791212.1791226")</f>
        <v>http://dx.doi.org/10.1145/1791212.1791226</v>
      </c>
      <c r="F32" t="s">
        <v>153</v>
      </c>
      <c r="G32" s="3" t="s">
        <v>66</v>
      </c>
      <c r="H32" t="s">
        <v>154</v>
      </c>
      <c r="I32" t="s">
        <v>154</v>
      </c>
    </row>
    <row r="33" spans="1:11" hidden="1" x14ac:dyDescent="0.25">
      <c r="A33" t="s">
        <v>189</v>
      </c>
      <c r="B33" t="s">
        <v>190</v>
      </c>
      <c r="C33">
        <v>2023</v>
      </c>
      <c r="D33" t="s">
        <v>191</v>
      </c>
      <c r="E33" t="str">
        <f>HYPERLINK("http://dx.doi.org/10.1108/IJOA-01-2022-3124","http://dx.doi.org/10.1108/IJOA-01-2022-3124")</f>
        <v>http://dx.doi.org/10.1108/IJOA-01-2022-3124</v>
      </c>
      <c r="F33" t="s">
        <v>153</v>
      </c>
      <c r="G33" s="4" t="s">
        <v>3</v>
      </c>
      <c r="H33" t="s">
        <v>154</v>
      </c>
      <c r="I33" t="s">
        <v>154</v>
      </c>
    </row>
    <row r="34" spans="1:11" hidden="1" x14ac:dyDescent="0.25">
      <c r="A34" t="s">
        <v>140</v>
      </c>
      <c r="B34" t="s">
        <v>141</v>
      </c>
      <c r="C34">
        <v>2013</v>
      </c>
      <c r="D34" t="s">
        <v>142</v>
      </c>
      <c r="E34" t="s">
        <v>143</v>
      </c>
      <c r="F34" t="s">
        <v>152</v>
      </c>
      <c r="G34" s="4" t="s">
        <v>66</v>
      </c>
      <c r="H34" t="s">
        <v>154</v>
      </c>
      <c r="I34" t="s">
        <v>154</v>
      </c>
    </row>
    <row r="35" spans="1:11" hidden="1" x14ac:dyDescent="0.25">
      <c r="A35" t="s">
        <v>26</v>
      </c>
      <c r="B35" t="s">
        <v>27</v>
      </c>
      <c r="C35">
        <v>2013</v>
      </c>
      <c r="D35" t="s">
        <v>0</v>
      </c>
      <c r="E35" t="s">
        <v>0</v>
      </c>
      <c r="F35" t="s">
        <v>153</v>
      </c>
      <c r="G35" s="3" t="s">
        <v>66</v>
      </c>
      <c r="H35" t="s">
        <v>226</v>
      </c>
    </row>
    <row r="36" spans="1:11" hidden="1" x14ac:dyDescent="0.25">
      <c r="A36" s="6" t="s">
        <v>74</v>
      </c>
      <c r="B36" s="6" t="s">
        <v>43</v>
      </c>
      <c r="C36" s="6">
        <v>2022</v>
      </c>
      <c r="D36" s="6" t="s">
        <v>75</v>
      </c>
      <c r="E36" s="6" t="s">
        <v>76</v>
      </c>
      <c r="F36" t="s">
        <v>152</v>
      </c>
      <c r="G36" s="3" t="s">
        <v>3</v>
      </c>
      <c r="H36" t="s">
        <v>154</v>
      </c>
      <c r="I36" t="s">
        <v>154</v>
      </c>
    </row>
    <row r="37" spans="1:11" hidden="1" x14ac:dyDescent="0.25">
      <c r="A37" t="s">
        <v>42</v>
      </c>
      <c r="B37" t="s">
        <v>43</v>
      </c>
      <c r="C37">
        <v>2022</v>
      </c>
      <c r="D37" t="s">
        <v>44</v>
      </c>
      <c r="E37" t="str">
        <f>HYPERLINK("http://dx.doi.org/10.3897/neobiota.78.81476","http://dx.doi.org/10.3897/neobiota.78.81476")</f>
        <v>http://dx.doi.org/10.3897/neobiota.78.81476</v>
      </c>
      <c r="F37" t="s">
        <v>153</v>
      </c>
      <c r="G37" s="4" t="s">
        <v>3</v>
      </c>
      <c r="H37" t="s">
        <v>226</v>
      </c>
    </row>
    <row r="38" spans="1:11" hidden="1" x14ac:dyDescent="0.25">
      <c r="A38" t="s">
        <v>133</v>
      </c>
      <c r="B38" t="s">
        <v>134</v>
      </c>
      <c r="C38">
        <v>2016</v>
      </c>
      <c r="D38" t="s">
        <v>0</v>
      </c>
      <c r="E38" t="s">
        <v>135</v>
      </c>
      <c r="F38" t="s">
        <v>152</v>
      </c>
      <c r="G38" s="4" t="s">
        <v>3</v>
      </c>
      <c r="H38" t="s">
        <v>154</v>
      </c>
      <c r="I38" t="s">
        <v>154</v>
      </c>
    </row>
    <row r="39" spans="1:11" hidden="1" x14ac:dyDescent="0.25">
      <c r="A39" t="s">
        <v>186</v>
      </c>
      <c r="B39" t="s">
        <v>187</v>
      </c>
      <c r="C39">
        <v>2010</v>
      </c>
      <c r="D39" t="s">
        <v>188</v>
      </c>
      <c r="E39" t="str">
        <f>HYPERLINK("http://dx.doi.org/10.1016/j.compenvurbsys.2010.04.001","http://dx.doi.org/10.1016/j.compenvurbsys.2010.04.001")</f>
        <v>http://dx.doi.org/10.1016/j.compenvurbsys.2010.04.001</v>
      </c>
      <c r="F39" t="s">
        <v>153</v>
      </c>
      <c r="G39" s="4" t="s">
        <v>3</v>
      </c>
      <c r="H39" t="s">
        <v>154</v>
      </c>
      <c r="I39" t="s">
        <v>154</v>
      </c>
    </row>
    <row r="40" spans="1:11" x14ac:dyDescent="0.25">
      <c r="A40" t="s">
        <v>121</v>
      </c>
      <c r="B40" t="s">
        <v>122</v>
      </c>
      <c r="C40">
        <v>2017</v>
      </c>
      <c r="D40" t="s">
        <v>12</v>
      </c>
      <c r="E40" t="s">
        <v>123</v>
      </c>
      <c r="F40" t="s">
        <v>152</v>
      </c>
      <c r="G40" s="4" t="s">
        <v>124</v>
      </c>
      <c r="H40" t="s">
        <v>154</v>
      </c>
      <c r="I40" t="s">
        <v>226</v>
      </c>
      <c r="J40" t="s">
        <v>226</v>
      </c>
      <c r="K40" t="s">
        <v>226</v>
      </c>
    </row>
    <row r="41" spans="1:11" hidden="1" x14ac:dyDescent="0.25">
      <c r="A41" t="s">
        <v>10</v>
      </c>
      <c r="B41" t="s">
        <v>11</v>
      </c>
      <c r="C41">
        <v>2017</v>
      </c>
      <c r="D41" t="s">
        <v>12</v>
      </c>
      <c r="E41" t="str">
        <f>HYPERLINK("http://dx.doi.org/10.1007/978-3-319-63743-3_12","http://dx.doi.org/10.1007/978-3-319-63743-3_12")</f>
        <v>http://dx.doi.org/10.1007/978-3-319-63743-3_12</v>
      </c>
      <c r="F41" t="s">
        <v>153</v>
      </c>
      <c r="G41" t="s">
        <v>124</v>
      </c>
      <c r="H41" t="s">
        <v>226</v>
      </c>
    </row>
    <row r="42" spans="1:11" hidden="1" x14ac:dyDescent="0.25">
      <c r="A42" t="s">
        <v>198</v>
      </c>
      <c r="B42" t="s">
        <v>199</v>
      </c>
      <c r="C42">
        <v>2022</v>
      </c>
      <c r="D42" t="s">
        <v>200</v>
      </c>
      <c r="E42" t="str">
        <f>HYPERLINK("http://dx.doi.org/10.1145/3551624.3555298","http://dx.doi.org/10.1145/3551624.3555298")</f>
        <v>http://dx.doi.org/10.1145/3551624.3555298</v>
      </c>
      <c r="F42" t="s">
        <v>153</v>
      </c>
      <c r="G42" s="3" t="s">
        <v>66</v>
      </c>
      <c r="H42" t="s">
        <v>154</v>
      </c>
      <c r="I42" t="s">
        <v>154</v>
      </c>
    </row>
    <row r="43" spans="1:11" hidden="1" x14ac:dyDescent="0.25">
      <c r="A43" t="s">
        <v>85</v>
      </c>
      <c r="B43" t="s">
        <v>86</v>
      </c>
      <c r="C43">
        <v>2021</v>
      </c>
      <c r="D43" t="s">
        <v>87</v>
      </c>
      <c r="E43" t="s">
        <v>88</v>
      </c>
      <c r="F43" t="s">
        <v>152</v>
      </c>
      <c r="G43" s="4" t="s">
        <v>66</v>
      </c>
      <c r="H43" t="s">
        <v>154</v>
      </c>
      <c r="I43" t="s">
        <v>154</v>
      </c>
    </row>
    <row r="44" spans="1:11" hidden="1" x14ac:dyDescent="0.25">
      <c r="A44" t="s">
        <v>179</v>
      </c>
      <c r="B44" t="s">
        <v>86</v>
      </c>
      <c r="C44">
        <v>2021</v>
      </c>
      <c r="D44" t="s">
        <v>87</v>
      </c>
      <c r="E44" t="str">
        <f>HYPERLINK("http://dx.doi.org/10.1007/978-3-030-77015-0_1","http://dx.doi.org/10.1007/978-3-030-77015-0_1")</f>
        <v>http://dx.doi.org/10.1007/978-3-030-77015-0_1</v>
      </c>
      <c r="F44" t="s">
        <v>153</v>
      </c>
      <c r="G44" s="3" t="s">
        <v>66</v>
      </c>
      <c r="H44" t="s">
        <v>226</v>
      </c>
    </row>
    <row r="45" spans="1:11" hidden="1" x14ac:dyDescent="0.25">
      <c r="A45" s="6" t="s">
        <v>62</v>
      </c>
      <c r="B45" s="6" t="s">
        <v>63</v>
      </c>
      <c r="C45" s="6">
        <v>2024</v>
      </c>
      <c r="D45" s="6" t="s">
        <v>64</v>
      </c>
      <c r="E45" s="6" t="s">
        <v>65</v>
      </c>
      <c r="F45" t="s">
        <v>152</v>
      </c>
      <c r="G45" s="3" t="s">
        <v>66</v>
      </c>
      <c r="H45" t="s">
        <v>154</v>
      </c>
      <c r="I45" t="s">
        <v>154</v>
      </c>
    </row>
    <row r="46" spans="1:11" hidden="1" x14ac:dyDescent="0.25">
      <c r="A46" s="6" t="s">
        <v>81</v>
      </c>
      <c r="B46" s="6" t="s">
        <v>82</v>
      </c>
      <c r="C46" s="6">
        <v>2021</v>
      </c>
      <c r="D46" s="6" t="s">
        <v>83</v>
      </c>
      <c r="E46" s="6" t="s">
        <v>84</v>
      </c>
      <c r="F46" t="s">
        <v>152</v>
      </c>
      <c r="G46" s="3" t="s">
        <v>66</v>
      </c>
      <c r="H46" t="s">
        <v>154</v>
      </c>
      <c r="I46" t="s">
        <v>226</v>
      </c>
      <c r="J46" t="s">
        <v>154</v>
      </c>
    </row>
    <row r="47" spans="1:11" x14ac:dyDescent="0.25">
      <c r="A47" t="s">
        <v>173</v>
      </c>
      <c r="B47" t="s">
        <v>174</v>
      </c>
      <c r="C47">
        <v>2019</v>
      </c>
      <c r="D47" t="s">
        <v>175</v>
      </c>
      <c r="E47" t="str">
        <f>HYPERLINK("http://dx.doi.org/10.22215/timreview/1266","http://dx.doi.org/10.22215/timreview/1266")</f>
        <v>http://dx.doi.org/10.22215/timreview/1266</v>
      </c>
      <c r="F47" t="s">
        <v>153</v>
      </c>
      <c r="G47" s="4" t="s">
        <v>3</v>
      </c>
      <c r="H47" t="s">
        <v>154</v>
      </c>
      <c r="I47" t="s">
        <v>226</v>
      </c>
      <c r="J47" t="s">
        <v>226</v>
      </c>
      <c r="K47" t="s">
        <v>226</v>
      </c>
    </row>
    <row r="48" spans="1:11" x14ac:dyDescent="0.25">
      <c r="A48" s="6" t="s">
        <v>108</v>
      </c>
      <c r="B48" s="6" t="s">
        <v>130</v>
      </c>
      <c r="C48" s="6">
        <v>2017</v>
      </c>
      <c r="D48" s="6" t="s">
        <v>131</v>
      </c>
      <c r="E48" s="6" t="s">
        <v>132</v>
      </c>
      <c r="F48" t="s">
        <v>152</v>
      </c>
      <c r="G48" s="3" t="s">
        <v>3</v>
      </c>
      <c r="H48" t="s">
        <v>154</v>
      </c>
      <c r="I48" t="s">
        <v>226</v>
      </c>
      <c r="J48" t="s">
        <v>226</v>
      </c>
      <c r="K48" t="s">
        <v>226</v>
      </c>
    </row>
    <row r="49" spans="1:11" hidden="1" x14ac:dyDescent="0.25">
      <c r="A49" t="s">
        <v>164</v>
      </c>
      <c r="B49" t="s">
        <v>130</v>
      </c>
      <c r="C49">
        <v>2017</v>
      </c>
      <c r="D49" t="s">
        <v>131</v>
      </c>
      <c r="E49" t="str">
        <f>HYPERLINK("http://dx.doi.org/10.1108/ITP-10-2015-0243","http://dx.doi.org/10.1108/ITP-10-2015-0243")</f>
        <v>http://dx.doi.org/10.1108/ITP-10-2015-0243</v>
      </c>
      <c r="F49" t="s">
        <v>153</v>
      </c>
      <c r="G49" s="4" t="s">
        <v>3</v>
      </c>
      <c r="H49" t="s">
        <v>226</v>
      </c>
    </row>
    <row r="50" spans="1:11" x14ac:dyDescent="0.25">
      <c r="A50" t="s">
        <v>60</v>
      </c>
      <c r="B50" t="s">
        <v>20</v>
      </c>
      <c r="C50">
        <v>2024</v>
      </c>
      <c r="D50" t="s">
        <v>21</v>
      </c>
      <c r="E50" t="s">
        <v>61</v>
      </c>
      <c r="F50" t="s">
        <v>152</v>
      </c>
      <c r="G50" s="4" t="s">
        <v>3</v>
      </c>
      <c r="H50" t="s">
        <v>154</v>
      </c>
      <c r="I50" t="s">
        <v>226</v>
      </c>
      <c r="J50" t="s">
        <v>226</v>
      </c>
      <c r="K50" t="s">
        <v>226</v>
      </c>
    </row>
    <row r="51" spans="1:11" hidden="1" x14ac:dyDescent="0.25">
      <c r="A51" t="s">
        <v>19</v>
      </c>
      <c r="B51" t="s">
        <v>20</v>
      </c>
      <c r="C51">
        <v>2024</v>
      </c>
      <c r="D51" t="s">
        <v>21</v>
      </c>
      <c r="E51" t="str">
        <f>HYPERLINK("http://dx.doi.org/10.1016/j.jsis.2024.101850","http://dx.doi.org/10.1016/j.jsis.2024.101850")</f>
        <v>http://dx.doi.org/10.1016/j.jsis.2024.101850</v>
      </c>
      <c r="F51" t="s">
        <v>153</v>
      </c>
      <c r="G51" s="4" t="s">
        <v>3</v>
      </c>
      <c r="H51" t="s">
        <v>226</v>
      </c>
    </row>
    <row r="52" spans="1:11" x14ac:dyDescent="0.25">
      <c r="A52" t="s">
        <v>92</v>
      </c>
      <c r="B52" t="s">
        <v>93</v>
      </c>
      <c r="C52">
        <v>2020</v>
      </c>
      <c r="D52" t="s">
        <v>94</v>
      </c>
      <c r="E52" t="s">
        <v>95</v>
      </c>
      <c r="F52" t="s">
        <v>152</v>
      </c>
      <c r="G52" s="4" t="s">
        <v>3</v>
      </c>
      <c r="H52" t="s">
        <v>154</v>
      </c>
      <c r="I52" t="s">
        <v>226</v>
      </c>
      <c r="J52" t="s">
        <v>226</v>
      </c>
      <c r="K52" t="s">
        <v>226</v>
      </c>
    </row>
    <row r="53" spans="1:11" hidden="1" x14ac:dyDescent="0.25">
      <c r="A53" t="s">
        <v>163</v>
      </c>
      <c r="B53" t="s">
        <v>93</v>
      </c>
      <c r="C53">
        <v>2020</v>
      </c>
      <c r="D53" t="s">
        <v>94</v>
      </c>
      <c r="E53" t="str">
        <f>HYPERLINK("http://dx.doi.org/10.1177/0020852317753068","http://dx.doi.org/10.1177/0020852317753068")</f>
        <v>http://dx.doi.org/10.1177/0020852317753068</v>
      </c>
      <c r="F53" t="s">
        <v>153</v>
      </c>
      <c r="G53" s="4" t="s">
        <v>3</v>
      </c>
      <c r="H53" t="s">
        <v>226</v>
      </c>
    </row>
    <row r="54" spans="1:11" x14ac:dyDescent="0.25">
      <c r="A54" t="s">
        <v>96</v>
      </c>
      <c r="B54" t="s">
        <v>5</v>
      </c>
      <c r="C54">
        <v>2018</v>
      </c>
      <c r="D54" t="s">
        <v>6</v>
      </c>
      <c r="E54" t="s">
        <v>112</v>
      </c>
      <c r="F54" t="s">
        <v>152</v>
      </c>
      <c r="G54" s="4" t="s">
        <v>3</v>
      </c>
      <c r="H54" t="s">
        <v>154</v>
      </c>
      <c r="I54" t="s">
        <v>226</v>
      </c>
      <c r="J54" t="s">
        <v>226</v>
      </c>
      <c r="K54" t="s">
        <v>226</v>
      </c>
    </row>
    <row r="55" spans="1:11" hidden="1" x14ac:dyDescent="0.25">
      <c r="A55" t="s">
        <v>1</v>
      </c>
      <c r="B55" t="s">
        <v>5</v>
      </c>
      <c r="C55">
        <v>2018</v>
      </c>
      <c r="D55" t="s">
        <v>6</v>
      </c>
      <c r="E55" t="str">
        <f>HYPERLINK("http://dx.doi.org/10.1108/DPRG-10-2017-0055","http://dx.doi.org/10.1108/DPRG-10-2017-0055")</f>
        <v>http://dx.doi.org/10.1108/DPRG-10-2017-0055</v>
      </c>
      <c r="F55" t="s">
        <v>153</v>
      </c>
      <c r="G55" s="4" t="s">
        <v>3</v>
      </c>
      <c r="H55" t="s">
        <v>226</v>
      </c>
    </row>
    <row r="56" spans="1:11" x14ac:dyDescent="0.25">
      <c r="A56" t="s">
        <v>16</v>
      </c>
      <c r="B56" t="s">
        <v>17</v>
      </c>
      <c r="C56">
        <v>2019</v>
      </c>
      <c r="D56" t="s">
        <v>18</v>
      </c>
      <c r="E56" t="str">
        <f>HYPERLINK("http://dx.doi.org/10.1108/IJPSM-02-2018-0056","http://dx.doi.org/10.1108/IJPSM-02-2018-0056")</f>
        <v>http://dx.doi.org/10.1108/IJPSM-02-2018-0056</v>
      </c>
      <c r="F56" t="s">
        <v>153</v>
      </c>
      <c r="G56" s="4" t="s">
        <v>3</v>
      </c>
      <c r="H56" t="s">
        <v>154</v>
      </c>
      <c r="I56" t="s">
        <v>226</v>
      </c>
      <c r="J56" t="s">
        <v>226</v>
      </c>
      <c r="K56" t="s">
        <v>226</v>
      </c>
    </row>
    <row r="57" spans="1:11" hidden="1" x14ac:dyDescent="0.25">
      <c r="A57" t="s">
        <v>36</v>
      </c>
      <c r="B57" t="s">
        <v>37</v>
      </c>
      <c r="C57">
        <v>2024</v>
      </c>
      <c r="D57" t="s">
        <v>38</v>
      </c>
      <c r="E57" t="str">
        <f>HYPERLINK("http://dx.doi.org/10.1080/15710882.2024.2434975","http://dx.doi.org/10.1080/15710882.2024.2434975")</f>
        <v>http://dx.doi.org/10.1080/15710882.2024.2434975</v>
      </c>
      <c r="F57" t="s">
        <v>153</v>
      </c>
      <c r="G57" s="4" t="s">
        <v>3</v>
      </c>
      <c r="H57" t="s">
        <v>154</v>
      </c>
      <c r="I57" t="s">
        <v>154</v>
      </c>
    </row>
    <row r="58" spans="1:11" hidden="1" x14ac:dyDescent="0.25">
      <c r="A58" t="s">
        <v>201</v>
      </c>
      <c r="B58" t="s">
        <v>202</v>
      </c>
      <c r="C58">
        <v>2015</v>
      </c>
      <c r="D58" t="s">
        <v>203</v>
      </c>
      <c r="E58" t="str">
        <f>HYPERLINK("http://dx.doi.org/10.1109/AINA.2015.203","http://dx.doi.org/10.1109/AINA.2015.203")</f>
        <v>http://dx.doi.org/10.1109/AINA.2015.203</v>
      </c>
      <c r="F58" t="s">
        <v>153</v>
      </c>
      <c r="G58" s="3" t="s">
        <v>66</v>
      </c>
      <c r="H58" t="s">
        <v>154</v>
      </c>
      <c r="I58" t="s">
        <v>227</v>
      </c>
    </row>
    <row r="59" spans="1:11" x14ac:dyDescent="0.25">
      <c r="A59" t="s">
        <v>7</v>
      </c>
      <c r="B59" t="s">
        <v>8</v>
      </c>
      <c r="C59">
        <v>2019</v>
      </c>
      <c r="D59" t="s">
        <v>9</v>
      </c>
      <c r="E59" t="str">
        <f>HYPERLINK("http://dx.doi.org/10.19053/01211129.v29.n0.2020.10194","http://dx.doi.org/10.19053/01211129.v29.n0.2020.10194")</f>
        <v>http://dx.doi.org/10.19053/01211129.v29.n0.2020.10194</v>
      </c>
      <c r="F59" t="s">
        <v>153</v>
      </c>
      <c r="G59" s="4" t="s">
        <v>3</v>
      </c>
      <c r="H59" t="s">
        <v>154</v>
      </c>
      <c r="I59" t="s">
        <v>226</v>
      </c>
      <c r="J59" t="s">
        <v>226</v>
      </c>
      <c r="K59" t="s">
        <v>226</v>
      </c>
    </row>
    <row r="60" spans="1:11" x14ac:dyDescent="0.25">
      <c r="A60" t="s">
        <v>96</v>
      </c>
      <c r="B60" t="s">
        <v>97</v>
      </c>
      <c r="C60">
        <v>2019</v>
      </c>
      <c r="D60" t="s">
        <v>98</v>
      </c>
      <c r="E60" t="s">
        <v>99</v>
      </c>
      <c r="F60" t="s">
        <v>152</v>
      </c>
      <c r="G60" s="4" t="s">
        <v>3</v>
      </c>
      <c r="H60" t="s">
        <v>154</v>
      </c>
      <c r="I60" t="s">
        <v>226</v>
      </c>
      <c r="J60" t="s">
        <v>226</v>
      </c>
      <c r="K60" t="s">
        <v>226</v>
      </c>
    </row>
    <row r="61" spans="1:11" hidden="1" x14ac:dyDescent="0.25">
      <c r="A61" t="s">
        <v>220</v>
      </c>
      <c r="B61" t="s">
        <v>221</v>
      </c>
      <c r="C61">
        <v>2021</v>
      </c>
      <c r="D61" t="s">
        <v>222</v>
      </c>
      <c r="E61" t="str">
        <f>HYPERLINK("http://dx.doi.org/10.2196/21444","http://dx.doi.org/10.2196/21444")</f>
        <v>http://dx.doi.org/10.2196/21444</v>
      </c>
      <c r="F61" t="s">
        <v>153</v>
      </c>
      <c r="G61" s="4" t="s">
        <v>3</v>
      </c>
      <c r="H61" t="s">
        <v>154</v>
      </c>
      <c r="I61" t="s">
        <v>154</v>
      </c>
    </row>
    <row r="62" spans="1:11" x14ac:dyDescent="0.25">
      <c r="A62" t="s">
        <v>77</v>
      </c>
      <c r="B62" t="s">
        <v>78</v>
      </c>
      <c r="C62">
        <v>2022</v>
      </c>
      <c r="D62" t="s">
        <v>79</v>
      </c>
      <c r="E62" t="s">
        <v>80</v>
      </c>
      <c r="F62" t="s">
        <v>152</v>
      </c>
      <c r="G62" s="4" t="s">
        <v>3</v>
      </c>
      <c r="H62" t="s">
        <v>154</v>
      </c>
      <c r="I62" t="s">
        <v>226</v>
      </c>
      <c r="J62" t="s">
        <v>226</v>
      </c>
      <c r="K62" t="s">
        <v>226</v>
      </c>
    </row>
    <row r="63" spans="1:11" hidden="1" x14ac:dyDescent="0.25">
      <c r="A63" t="s">
        <v>167</v>
      </c>
      <c r="B63" t="s">
        <v>78</v>
      </c>
      <c r="C63">
        <v>2022</v>
      </c>
      <c r="D63" t="s">
        <v>79</v>
      </c>
      <c r="E63" t="str">
        <f>HYPERLINK("http://dx.doi.org/10.1002/wat2.1564","http://dx.doi.org/10.1002/wat2.1564")</f>
        <v>http://dx.doi.org/10.1002/wat2.1564</v>
      </c>
      <c r="F63" t="s">
        <v>153</v>
      </c>
      <c r="G63" s="4" t="s">
        <v>3</v>
      </c>
      <c r="H63" t="s">
        <v>226</v>
      </c>
    </row>
    <row r="64" spans="1:11" hidden="1" x14ac:dyDescent="0.25">
      <c r="A64" t="s">
        <v>215</v>
      </c>
      <c r="B64" t="s">
        <v>216</v>
      </c>
      <c r="C64">
        <v>2017</v>
      </c>
      <c r="D64" t="s">
        <v>217</v>
      </c>
      <c r="E64" t="str">
        <f>HYPERLINK("http://dx.doi.org/10.14778/3137765.3137827","http://dx.doi.org/10.14778/3137765.3137827")</f>
        <v>http://dx.doi.org/10.14778/3137765.3137827</v>
      </c>
      <c r="F64" t="s">
        <v>153</v>
      </c>
      <c r="G64" s="4" t="s">
        <v>3</v>
      </c>
      <c r="H64" t="s">
        <v>154</v>
      </c>
      <c r="I64" t="s">
        <v>154</v>
      </c>
    </row>
    <row r="65" spans="1:11" hidden="1" x14ac:dyDescent="0.25">
      <c r="A65" s="6" t="s">
        <v>100</v>
      </c>
      <c r="B65" s="6" t="s">
        <v>101</v>
      </c>
      <c r="C65" s="6">
        <v>2019</v>
      </c>
      <c r="D65" s="6" t="s">
        <v>102</v>
      </c>
      <c r="E65" s="6" t="s">
        <v>103</v>
      </c>
      <c r="F65" t="s">
        <v>152</v>
      </c>
      <c r="G65" s="3" t="s">
        <v>66</v>
      </c>
      <c r="H65" t="s">
        <v>154</v>
      </c>
      <c r="I65" t="s">
        <v>226</v>
      </c>
      <c r="J65" t="s">
        <v>154</v>
      </c>
    </row>
    <row r="66" spans="1:11" hidden="1" x14ac:dyDescent="0.25">
      <c r="A66" t="s">
        <v>165</v>
      </c>
      <c r="B66" t="s">
        <v>166</v>
      </c>
      <c r="C66">
        <v>2019</v>
      </c>
      <c r="D66" t="s">
        <v>102</v>
      </c>
      <c r="E66" t="str">
        <f>HYPERLINK("http://dx.doi.org/10.1007/978-3-030-04849-5_51","http://dx.doi.org/10.1007/978-3-030-04849-5_51")</f>
        <v>http://dx.doi.org/10.1007/978-3-030-04849-5_51</v>
      </c>
      <c r="F66" t="s">
        <v>153</v>
      </c>
      <c r="G66" s="4" t="s">
        <v>22</v>
      </c>
      <c r="H66" t="s">
        <v>226</v>
      </c>
    </row>
    <row r="67" spans="1:11" hidden="1" x14ac:dyDescent="0.25">
      <c r="A67" t="s">
        <v>51</v>
      </c>
      <c r="B67" t="s">
        <v>52</v>
      </c>
      <c r="C67">
        <v>2011</v>
      </c>
      <c r="D67" t="s">
        <v>0</v>
      </c>
      <c r="E67" t="s">
        <v>0</v>
      </c>
      <c r="F67" t="s">
        <v>153</v>
      </c>
      <c r="G67" s="3" t="s">
        <v>66</v>
      </c>
      <c r="H67" t="s">
        <v>154</v>
      </c>
      <c r="I67" t="s">
        <v>154</v>
      </c>
    </row>
    <row r="68" spans="1:11" hidden="1" x14ac:dyDescent="0.25">
      <c r="A68" t="s">
        <v>195</v>
      </c>
      <c r="B68" t="s">
        <v>196</v>
      </c>
      <c r="C68">
        <v>2023</v>
      </c>
      <c r="D68" t="s">
        <v>197</v>
      </c>
      <c r="E68" t="str">
        <f>HYPERLINK("http://dx.doi.org/10.5194/hess-27-3621-2023","http://dx.doi.org/10.5194/hess-27-3621-2023")</f>
        <v>http://dx.doi.org/10.5194/hess-27-3621-2023</v>
      </c>
      <c r="F68" t="s">
        <v>153</v>
      </c>
      <c r="G68" s="4" t="s">
        <v>3</v>
      </c>
      <c r="H68" t="s">
        <v>154</v>
      </c>
      <c r="I68" t="s">
        <v>154</v>
      </c>
    </row>
    <row r="69" spans="1:11" x14ac:dyDescent="0.25">
      <c r="A69" t="s">
        <v>127</v>
      </c>
      <c r="B69" t="s">
        <v>128</v>
      </c>
      <c r="C69">
        <v>2017</v>
      </c>
      <c r="D69" t="s">
        <v>0</v>
      </c>
      <c r="E69" t="s">
        <v>129</v>
      </c>
      <c r="F69" t="s">
        <v>152</v>
      </c>
      <c r="G69" s="4" t="s">
        <v>3</v>
      </c>
      <c r="H69" t="s">
        <v>154</v>
      </c>
      <c r="I69" t="s">
        <v>226</v>
      </c>
      <c r="J69" t="s">
        <v>226</v>
      </c>
      <c r="K69" t="s">
        <v>226</v>
      </c>
    </row>
    <row r="70" spans="1:11" x14ac:dyDescent="0.25">
      <c r="A70" t="s">
        <v>156</v>
      </c>
      <c r="B70" t="s">
        <v>157</v>
      </c>
      <c r="C70">
        <v>2014</v>
      </c>
      <c r="D70" t="s">
        <v>158</v>
      </c>
      <c r="E70" t="str">
        <f>HYPERLINK("http://dx.doi.org/10.2196/mhealth.3694","http://dx.doi.org/10.2196/mhealth.3694")</f>
        <v>http://dx.doi.org/10.2196/mhealth.3694</v>
      </c>
      <c r="F70" t="s">
        <v>153</v>
      </c>
      <c r="G70" s="4" t="s">
        <v>3</v>
      </c>
      <c r="H70" t="s">
        <v>154</v>
      </c>
      <c r="I70" t="s">
        <v>226</v>
      </c>
      <c r="J70" t="s">
        <v>226</v>
      </c>
      <c r="K70" t="s">
        <v>226</v>
      </c>
    </row>
    <row r="71" spans="1:11" x14ac:dyDescent="0.25">
      <c r="A71" t="s">
        <v>159</v>
      </c>
      <c r="B71" t="s">
        <v>160</v>
      </c>
      <c r="C71">
        <v>2025</v>
      </c>
      <c r="D71" t="s">
        <v>161</v>
      </c>
      <c r="E71" t="str">
        <f>HYPERLINK("http://dx.doi.org/10.1177/02666669251350664","http://dx.doi.org/10.1177/02666669251350664")</f>
        <v>http://dx.doi.org/10.1177/02666669251350664</v>
      </c>
      <c r="F71" t="s">
        <v>153</v>
      </c>
      <c r="G71" s="4" t="s">
        <v>3</v>
      </c>
      <c r="H71" t="s">
        <v>154</v>
      </c>
      <c r="I71" t="s">
        <v>226</v>
      </c>
      <c r="J71" t="s">
        <v>226</v>
      </c>
      <c r="K71" t="s">
        <v>226</v>
      </c>
    </row>
    <row r="72" spans="1:11" hidden="1" x14ac:dyDescent="0.25">
      <c r="A72" t="s">
        <v>168</v>
      </c>
      <c r="B72" t="s">
        <v>169</v>
      </c>
      <c r="C72">
        <v>2016</v>
      </c>
      <c r="D72" t="s">
        <v>170</v>
      </c>
      <c r="E72" t="str">
        <f>HYPERLINK("http://dx.doi.org/10.1109/CeDEM.2016.29","http://dx.doi.org/10.1109/CeDEM.2016.29")</f>
        <v>http://dx.doi.org/10.1109/CeDEM.2016.29</v>
      </c>
      <c r="F72" t="s">
        <v>153</v>
      </c>
      <c r="G72" s="3" t="s">
        <v>66</v>
      </c>
      <c r="H72" t="s">
        <v>154</v>
      </c>
      <c r="I72" t="s">
        <v>154</v>
      </c>
    </row>
    <row r="73" spans="1:11" x14ac:dyDescent="0.25">
      <c r="A73" s="6" t="s">
        <v>96</v>
      </c>
      <c r="B73" s="6" t="s">
        <v>228</v>
      </c>
      <c r="C73" s="6">
        <v>2017</v>
      </c>
      <c r="D73" s="6" t="s">
        <v>125</v>
      </c>
      <c r="E73" s="6" t="s">
        <v>126</v>
      </c>
      <c r="F73" t="s">
        <v>152</v>
      </c>
      <c r="G73" s="3" t="s">
        <v>3</v>
      </c>
      <c r="H73" t="s">
        <v>154</v>
      </c>
      <c r="I73" t="s">
        <v>226</v>
      </c>
      <c r="J73" t="s">
        <v>226</v>
      </c>
      <c r="K73" t="s">
        <v>226</v>
      </c>
    </row>
    <row r="74" spans="1:11" hidden="1" x14ac:dyDescent="0.25">
      <c r="A74" t="s">
        <v>1</v>
      </c>
      <c r="B74" t="s">
        <v>155</v>
      </c>
      <c r="C74">
        <v>2017</v>
      </c>
      <c r="D74" t="s">
        <v>125</v>
      </c>
      <c r="E74" t="str">
        <f>HYPERLINK("http://dx.doi.org/10.1108/ILS-05-2017-0034","http://dx.doi.org/10.1108/ILS-05-2017-0034")</f>
        <v>http://dx.doi.org/10.1108/ILS-05-2017-0034</v>
      </c>
      <c r="F74" t="s">
        <v>153</v>
      </c>
      <c r="G74" s="4" t="s">
        <v>3</v>
      </c>
      <c r="H74" t="s">
        <v>226</v>
      </c>
    </row>
    <row r="75" spans="1:11" hidden="1" x14ac:dyDescent="0.25">
      <c r="A75" t="s">
        <v>183</v>
      </c>
      <c r="B75" t="s">
        <v>184</v>
      </c>
      <c r="C75">
        <v>2018</v>
      </c>
      <c r="D75" t="s">
        <v>185</v>
      </c>
      <c r="E75" t="str">
        <f>HYPERLINK("http://dx.doi.org/10.1108/RMJ-11-2016-0041","http://dx.doi.org/10.1108/RMJ-11-2016-0041")</f>
        <v>http://dx.doi.org/10.1108/RMJ-11-2016-0041</v>
      </c>
      <c r="F75" t="s">
        <v>153</v>
      </c>
      <c r="G75" s="4" t="s">
        <v>3</v>
      </c>
      <c r="H75" t="s">
        <v>154</v>
      </c>
      <c r="I75" t="s">
        <v>154</v>
      </c>
    </row>
    <row r="76" spans="1:11" hidden="1" x14ac:dyDescent="0.25">
      <c r="A76" t="s">
        <v>209</v>
      </c>
      <c r="B76" t="s">
        <v>210</v>
      </c>
      <c r="C76">
        <v>2016</v>
      </c>
      <c r="D76" t="s">
        <v>211</v>
      </c>
      <c r="E76" t="str">
        <f>HYPERLINK("http://dx.doi.org/10.5194/isprs-annals-IV-4-W1-131-2016","http://dx.doi.org/10.5194/isprs-annals-IV-4-W1-131-2016")</f>
        <v>http://dx.doi.org/10.5194/isprs-annals-IV-4-W1-131-2016</v>
      </c>
      <c r="F76" t="s">
        <v>153</v>
      </c>
      <c r="G76" s="3" t="s">
        <v>66</v>
      </c>
      <c r="H76" t="s">
        <v>154</v>
      </c>
      <c r="I76" t="s">
        <v>154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B c H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H v a Y n a 0 A A A D 3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M z Q x 1 j M 0 N 9 M z s N G H C d r 4 Z u Y h F B g B H Q y S R R K 0 c S 7 N K S k t S r X L y 9 H 1 8 7 H R h 3 F t 9 K F + s A M A A A D / / w M A U E s D B B Q A A g A I A A A A I Q A j 1 1 j A J g I A A D c F A A A T A A A A R m 9 y b X V s Y X M v U 2 V j d G l v b j E u b a R U X W / a M B R 9 R + p / u E p f Q A p R o B B g V R 5 Q a D W 0 t r D B J k 1 l Q o 5 z A W v G r m y n g K r + 9 z k N r N M c 9 r K 8 x D n n + t 5 z v 6 K R G i Y F z M p 3 6 7 p W 0 x u i M I N L D / d P U p l l G L b a 3 V 6 a N i N y 1 W 5 2 O j R q p l m W N T u E I k 1 b U b f f T 5 f t s N 1 t h r 1 m e z B v h c t w s A y 7 0 O q F U T + M w o E H M X A 0 F z W w z 0 z m i q J F E v 0 c j C T N t y h M / Z Z x D B I p j P 3 Q d S / 5 s P i q U e l F q o l R T C 5 G c i e 4 J J l e / K e q 4 L e q g O p n r + E / j p C z L T O o Y s / 3 f E g k z 7 d C x 1 e h D z e C y o y J d R x 1 b T w f P u f S 4 M w c O M b v x + B B C v z R 8 M v 0 L r 2 p k l v L Z f A R S W Z z K L K f k 9 Q a H p k j X i 8 r 4 c P j E R 9 y P q O E E 6 V j o / I / X S Y b I t b W 4 / z w h O / u 5 o o I v Z J q W 0 o u S F 2 v i O + / v H j D 3 G x k c Q Z j z c D g 3 r z 6 c M J h l X M O g m z x n E V d N 2 A 8 c s g 5 M x w d 9 D s S Z c G x M F E n K G S 9 o d 8 K l a 7 x W O v c R Y f K B P A g A 4 e Y k j W C N k Q Z N 8 I b h y I 7 w 1 C Z i 4 p b C S u K l R 5 c Z j Q Z O / H v m P j p q l 2 t G G e k 2 K B z B d S w Y 2 Y D 5 J + W q T a K U H O u S 5 / w s J M q c y + O R Y b 7 8 / R t L o o p h r k F X P Y L r l C h o B W 9 v 8 m Y q Z q a a Z 5 y p j e o q p h 7 W 8 2 K U b m z I 5 w X b Z A r m C i 2 Z o J w O O 2 / Y 3 0 i y p G v j E 9 J + e c y 1 q l j M X l C A U N q k 3 L V l 3 v n J v u X 6 N f G R Y 2 J y h W 8 / g U A A P / / A w B Q S w E C L Q A U A A Y A C A A A A C E A K t 2 q Q N I A A A A 3 A Q A A E w A A A A A A A A A A A A A A A A A A A A A A W 0 N v b n R l b n R f V H l w Z X N d L n h t b F B L A Q I t A B Q A A g A I A A A A I Q A e 9 p i d r Q A A A P c A A A A S A A A A A A A A A A A A A A A A A A s D A A B D b 2 5 m a W c v U G F j a 2 F n Z S 5 4 b W x Q S w E C L Q A U A A I A C A A A A C E A I 9 d Y w C Y C A A A 3 B Q A A E w A A A A A A A A A A A A A A A A D o A w A A R m 9 y b X V s Y X M v U 2 V j d G l v b j E u b V B L B Q Y A A A A A A w A D A M I A A A A / B g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s y o A A A A A A A C R K g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2 V 4 c G 9 y d F 8 w M D E y N T d i Y i 0 2 Y T M y L T Q 0 Y z Y t Y m R k Z C 0 0 Y W N l Y 2 I x N j U 4 O G J f M j A y N S 0 w N y 0 y O V Q x M F 8 w O V 8 w N S U y M D E 3 M D Y 4 M D Y w O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U t M D c t M j l U M T A 6 M T A 6 N D c u N T Q 0 N z I 3 M F o i L z 4 8 R W 5 0 c n k g V H l w Z T 0 i R m l s b E N v b H V t b l R 5 c G V z I i B W Y W x 1 Z T 0 i c 0 J n W U d C Z 0 1 H Q m d Z R E F 3 T U R C Z 1 l H Q m d Z R 0 J n W U d C Z 1 l H Q m d Z R 0 J n W U c i L z 4 8 R W 5 0 c n k g V H l w Z T 0 i R m l s b E N v b H V t b k 5 h b W V z I i B W Y W x 1 Z T 0 i c 1 s m c X V v d D t B d X R o b 3 J z J n F 1 b 3 Q 7 L C Z x d W 9 0 O 0 F 1 d G h v c i B m d W x s I G 5 h b W V z J n F 1 b 3 Q 7 L C Z x d W 9 0 O 0 F 1 d G h v c i h z K S B J R C Z x d W 9 0 O y w m c X V v d D t U a X R s Z S Z x d W 9 0 O y w m c X V v d D t Z Z W F y J n F 1 b 3 Q 7 L C Z x d W 9 0 O 1 Z v b H V t Z S Z x d W 9 0 O y w m c X V v d D t J c 3 N 1 Z S Z x d W 9 0 O y w m c X V v d D t B c n Q u I E 5 v L i Z x d W 9 0 O y w m c X V v d D t Q Y W d l I H N 0 Y X J 0 J n F 1 b 3 Q 7 L C Z x d W 9 0 O 1 B h Z 2 U g Z W 5 k J n F 1 b 3 Q 7 L C Z x d W 9 0 O 1 B h Z 2 U g Y 2 9 1 b n Q m c X V v d D s s J n F 1 b 3 Q 7 Q 2 l 0 Z W Q g Y n k m c X V v d D s s J n F 1 b 3 Q 7 R E 9 J J n F 1 b 3 Q 7 L C Z x d W 9 0 O 0 x p b m s m c X V v d D s s J n F 1 b 3 Q 7 Q W Z m a W x p Y X R p b 2 5 z J n F 1 b 3 Q 7 L C Z x d W 9 0 O 0 F 1 d G h v c n M g d 2 l 0 a C B h Z m Z p b G l h d G l v b n M m c X V v d D s s J n F 1 b 3 Q 7 Q W J z d H J h Y 3 Q m c X V v d D s s J n F 1 b 3 Q 7 Q X V 0 a G 9 y I E t l e X d v c m R z J n F 1 b 3 Q 7 L C Z x d W 9 0 O 0 l u Z G V 4 I E t l e X d v c m R z J n F 1 b 3 Q 7 L C Z x d W 9 0 O 0 Z 1 b m R p b m c g V G V 4 d H M m c X V v d D s s J n F 1 b 3 Q 7 U m V m Z X J l b m N l c y Z x d W 9 0 O y w m c X V v d D t F Z G l 0 b 3 J z J n F 1 b 3 Q 7 L C Z x d W 9 0 O 1 B 1 Y m x p c 2 h l c i Z x d W 9 0 O y w m c X V v d D t Q d W J N Z W Q g S U Q m c X V v d D s s J n F 1 b 3 Q 7 T G F u Z 3 V h Z 2 U g b 2 Y g T 3 J p Z 2 l u Y W w g R G 9 j d W 1 l b n Q m c X V v d D s s J n F 1 b 3 Q 7 R G 9 j d W 1 l b n Q g V H l w Z S Z x d W 9 0 O y w m c X V v d D t Q d W J s a W N h d G l v b i B T d G F n Z S Z x d W 9 0 O y w m c X V v d D t P c G V u I E F j Y 2 V z c y Z x d W 9 0 O y w m c X V v d D t T b 3 V y Y 2 U m c X V v d D s s J n F 1 b 3 Q 7 R U l E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N h Z j k 0 Y W E 5 N i 1 i Z m N m L T Q w Z j Y t O W J m Y i 0 3 N z F i M T Y 5 Z j Q w Z m Q i L z 4 8 R W 5 0 c n k g V H l w Z T 0 i U m V s Y X R p b 2 5 z a G l w S W 5 m b 0 N v b n R h a W 5 l c i I g V m F s d W U 9 I n N 7 J n F 1 b 3 Q 7 Y 2 9 s d W 1 u Q 2 9 1 b n Q m c X V v d D s 6 M z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V 4 c G 9 y d F 8 w M D E y N T d i Y i 0 2 Y T M y L T Q 0 Y z Y t Y m R k Z C 0 0 Y W N l Y 2 I x N j U 4 O G J f M j A y N S 0 w N y 0 y O V Q x M F 8 w O V 8 w N S A x N z A 2 O D A 2 M D k v Q X V 0 b 1 J l b W 9 2 Z W R D b 2 x 1 b W 5 z M S 5 7 Q X V 0 a G 9 y c y w w f S Z x d W 9 0 O y w m c X V v d D t T Z W N 0 a W 9 u M S 9 l e H B v c n R f M D A x M j U 3 Y m I t N m E z M i 0 0 N G M 2 L W J k Z G Q t N G F j Z W N i M T Y 1 O D h i X z I w M j U t M D c t M j l U M T B f M D l f M D U g M T c w N j g w N j A 5 L 0 F 1 d G 9 S Z W 1 v d m V k Q 2 9 s d W 1 u c z E u e 0 F 1 d G h v c i B m d W x s I G 5 h b W V z L D F 9 J n F 1 b 3 Q 7 L C Z x d W 9 0 O 1 N l Y 3 R p b 2 4 x L 2 V 4 c G 9 y d F 8 w M D E y N T d i Y i 0 2 Y T M y L T Q 0 Y z Y t Y m R k Z C 0 0 Y W N l Y 2 I x N j U 4 O G J f M j A y N S 0 w N y 0 y O V Q x M F 8 w O V 8 w N S A x N z A 2 O D A 2 M D k v Q X V 0 b 1 J l b W 9 2 Z W R D b 2 x 1 b W 5 z M S 5 7 Q X V 0 a G 9 y K H M p I E l E L D J 9 J n F 1 b 3 Q 7 L C Z x d W 9 0 O 1 N l Y 3 R p b 2 4 x L 2 V 4 c G 9 y d F 8 w M D E y N T d i Y i 0 2 Y T M y L T Q 0 Y z Y t Y m R k Z C 0 0 Y W N l Y 2 I x N j U 4 O G J f M j A y N S 0 w N y 0 y O V Q x M F 8 w O V 8 w N S A x N z A 2 O D A 2 M D k v Q X V 0 b 1 J l b W 9 2 Z W R D b 2 x 1 b W 5 z M S 5 7 V G l 0 b G U s M 3 0 m c X V v d D s s J n F 1 b 3 Q 7 U 2 V j d G l v b j E v Z X h w b 3 J 0 X z A w M T I 1 N 2 J i L T Z h M z I t N D R j N i 1 i Z G R k L T R h Y 2 V j Y j E 2 N T g 4 Y l 8 y M D I 1 L T A 3 L T I 5 V D E w X z A 5 X z A 1 I D E 3 M D Y 4 M D Y w O S 9 B d X R v U m V t b 3 Z l Z E N v b H V t b n M x L n t Z Z W F y L D R 9 J n F 1 b 3 Q 7 L C Z x d W 9 0 O 1 N l Y 3 R p b 2 4 x L 2 V 4 c G 9 y d F 8 w M D E y N T d i Y i 0 2 Y T M y L T Q 0 Y z Y t Y m R k Z C 0 0 Y W N l Y 2 I x N j U 4 O G J f M j A y N S 0 w N y 0 y O V Q x M F 8 w O V 8 w N S A x N z A 2 O D A 2 M D k v Q X V 0 b 1 J l b W 9 2 Z W R D b 2 x 1 b W 5 z M S 5 7 V m 9 s d W 1 l L D V 9 J n F 1 b 3 Q 7 L C Z x d W 9 0 O 1 N l Y 3 R p b 2 4 x L 2 V 4 c G 9 y d F 8 w M D E y N T d i Y i 0 2 Y T M y L T Q 0 Y z Y t Y m R k Z C 0 0 Y W N l Y 2 I x N j U 4 O G J f M j A y N S 0 w N y 0 y O V Q x M F 8 w O V 8 w N S A x N z A 2 O D A 2 M D k v Q X V 0 b 1 J l b W 9 2 Z W R D b 2 x 1 b W 5 z M S 5 7 S X N z d W U s N n 0 m c X V v d D s s J n F 1 b 3 Q 7 U 2 V j d G l v b j E v Z X h w b 3 J 0 X z A w M T I 1 N 2 J i L T Z h M z I t N D R j N i 1 i Z G R k L T R h Y 2 V j Y j E 2 N T g 4 Y l 8 y M D I 1 L T A 3 L T I 5 V D E w X z A 5 X z A 1 I D E 3 M D Y 4 M D Y w O S 9 B d X R v U m V t b 3 Z l Z E N v b H V t b n M x L n t B c n Q u I E 5 v L i w 3 f S Z x d W 9 0 O y w m c X V v d D t T Z W N 0 a W 9 u M S 9 l e H B v c n R f M D A x M j U 3 Y m I t N m E z M i 0 0 N G M 2 L W J k Z G Q t N G F j Z W N i M T Y 1 O D h i X z I w M j U t M D c t M j l U M T B f M D l f M D U g M T c w N j g w N j A 5 L 0 F 1 d G 9 S Z W 1 v d m V k Q 2 9 s d W 1 u c z E u e 1 B h Z 2 U g c 3 R h c n Q s O H 0 m c X V v d D s s J n F 1 b 3 Q 7 U 2 V j d G l v b j E v Z X h w b 3 J 0 X z A w M T I 1 N 2 J i L T Z h M z I t N D R j N i 1 i Z G R k L T R h Y 2 V j Y j E 2 N T g 4 Y l 8 y M D I 1 L T A 3 L T I 5 V D E w X z A 5 X z A 1 I D E 3 M D Y 4 M D Y w O S 9 B d X R v U m V t b 3 Z l Z E N v b H V t b n M x L n t Q Y W d l I G V u Z C w 5 f S Z x d W 9 0 O y w m c X V v d D t T Z W N 0 a W 9 u M S 9 l e H B v c n R f M D A x M j U 3 Y m I t N m E z M i 0 0 N G M 2 L W J k Z G Q t N G F j Z W N i M T Y 1 O D h i X z I w M j U t M D c t M j l U M T B f M D l f M D U g M T c w N j g w N j A 5 L 0 F 1 d G 9 S Z W 1 v d m V k Q 2 9 s d W 1 u c z E u e 1 B h Z 2 U g Y 2 9 1 b n Q s M T B 9 J n F 1 b 3 Q 7 L C Z x d W 9 0 O 1 N l Y 3 R p b 2 4 x L 2 V 4 c G 9 y d F 8 w M D E y N T d i Y i 0 2 Y T M y L T Q 0 Y z Y t Y m R k Z C 0 0 Y W N l Y 2 I x N j U 4 O G J f M j A y N S 0 w N y 0 y O V Q x M F 8 w O V 8 w N S A x N z A 2 O D A 2 M D k v Q X V 0 b 1 J l b W 9 2 Z W R D b 2 x 1 b W 5 z M S 5 7 Q 2 l 0 Z W Q g Y n k s M T F 9 J n F 1 b 3 Q 7 L C Z x d W 9 0 O 1 N l Y 3 R p b 2 4 x L 2 V 4 c G 9 y d F 8 w M D E y N T d i Y i 0 2 Y T M y L T Q 0 Y z Y t Y m R k Z C 0 0 Y W N l Y 2 I x N j U 4 O G J f M j A y N S 0 w N y 0 y O V Q x M F 8 w O V 8 w N S A x N z A 2 O D A 2 M D k v Q X V 0 b 1 J l b W 9 2 Z W R D b 2 x 1 b W 5 z M S 5 7 R E 9 J L D E y f S Z x d W 9 0 O y w m c X V v d D t T Z W N 0 a W 9 u M S 9 l e H B v c n R f M D A x M j U 3 Y m I t N m E z M i 0 0 N G M 2 L W J k Z G Q t N G F j Z W N i M T Y 1 O D h i X z I w M j U t M D c t M j l U M T B f M D l f M D U g M T c w N j g w N j A 5 L 0 F 1 d G 9 S Z W 1 v d m V k Q 2 9 s d W 1 u c z E u e 0 x p b m s s M T N 9 J n F 1 b 3 Q 7 L C Z x d W 9 0 O 1 N l Y 3 R p b 2 4 x L 2 V 4 c G 9 y d F 8 w M D E y N T d i Y i 0 2 Y T M y L T Q 0 Y z Y t Y m R k Z C 0 0 Y W N l Y 2 I x N j U 4 O G J f M j A y N S 0 w N y 0 y O V Q x M F 8 w O V 8 w N S A x N z A 2 O D A 2 M D k v Q X V 0 b 1 J l b W 9 2 Z W R D b 2 x 1 b W 5 z M S 5 7 Q W Z m a W x p Y X R p b 2 5 z L D E 0 f S Z x d W 9 0 O y w m c X V v d D t T Z W N 0 a W 9 u M S 9 l e H B v c n R f M D A x M j U 3 Y m I t N m E z M i 0 0 N G M 2 L W J k Z G Q t N G F j Z W N i M T Y 1 O D h i X z I w M j U t M D c t M j l U M T B f M D l f M D U g M T c w N j g w N j A 5 L 0 F 1 d G 9 S Z W 1 v d m V k Q 2 9 s d W 1 u c z E u e 0 F 1 d G h v c n M g d 2 l 0 a C B h Z m Z p b G l h d G l v b n M s M T V 9 J n F 1 b 3 Q 7 L C Z x d W 9 0 O 1 N l Y 3 R p b 2 4 x L 2 V 4 c G 9 y d F 8 w M D E y N T d i Y i 0 2 Y T M y L T Q 0 Y z Y t Y m R k Z C 0 0 Y W N l Y 2 I x N j U 4 O G J f M j A y N S 0 w N y 0 y O V Q x M F 8 w O V 8 w N S A x N z A 2 O D A 2 M D k v Q X V 0 b 1 J l b W 9 2 Z W R D b 2 x 1 b W 5 z M S 5 7 Q W J z d H J h Y 3 Q s M T Z 9 J n F 1 b 3 Q 7 L C Z x d W 9 0 O 1 N l Y 3 R p b 2 4 x L 2 V 4 c G 9 y d F 8 w M D E y N T d i Y i 0 2 Y T M y L T Q 0 Y z Y t Y m R k Z C 0 0 Y W N l Y 2 I x N j U 4 O G J f M j A y N S 0 w N y 0 y O V Q x M F 8 w O V 8 w N S A x N z A 2 O D A 2 M D k v Q X V 0 b 1 J l b W 9 2 Z W R D b 2 x 1 b W 5 z M S 5 7 Q X V 0 a G 9 y I E t l e X d v c m R z L D E 3 f S Z x d W 9 0 O y w m c X V v d D t T Z W N 0 a W 9 u M S 9 l e H B v c n R f M D A x M j U 3 Y m I t N m E z M i 0 0 N G M 2 L W J k Z G Q t N G F j Z W N i M T Y 1 O D h i X z I w M j U t M D c t M j l U M T B f M D l f M D U g M T c w N j g w N j A 5 L 0 F 1 d G 9 S Z W 1 v d m V k Q 2 9 s d W 1 u c z E u e 0 l u Z G V 4 I E t l e X d v c m R z L D E 4 f S Z x d W 9 0 O y w m c X V v d D t T Z W N 0 a W 9 u M S 9 l e H B v c n R f M D A x M j U 3 Y m I t N m E z M i 0 0 N G M 2 L W J k Z G Q t N G F j Z W N i M T Y 1 O D h i X z I w M j U t M D c t M j l U M T B f M D l f M D U g M T c w N j g w N j A 5 L 0 F 1 d G 9 S Z W 1 v d m V k Q 2 9 s d W 1 u c z E u e 0 Z 1 b m R p b m c g V G V 4 d H M s M T l 9 J n F 1 b 3 Q 7 L C Z x d W 9 0 O 1 N l Y 3 R p b 2 4 x L 2 V 4 c G 9 y d F 8 w M D E y N T d i Y i 0 2 Y T M y L T Q 0 Y z Y t Y m R k Z C 0 0 Y W N l Y 2 I x N j U 4 O G J f M j A y N S 0 w N y 0 y O V Q x M F 8 w O V 8 w N S A x N z A 2 O D A 2 M D k v Q X V 0 b 1 J l b W 9 2 Z W R D b 2 x 1 b W 5 z M S 5 7 U m V m Z X J l b m N l c y w y M H 0 m c X V v d D s s J n F 1 b 3 Q 7 U 2 V j d G l v b j E v Z X h w b 3 J 0 X z A w M T I 1 N 2 J i L T Z h M z I t N D R j N i 1 i Z G R k L T R h Y 2 V j Y j E 2 N T g 4 Y l 8 y M D I 1 L T A 3 L T I 5 V D E w X z A 5 X z A 1 I D E 3 M D Y 4 M D Y w O S 9 B d X R v U m V t b 3 Z l Z E N v b H V t b n M x L n t F Z G l 0 b 3 J z L D I x f S Z x d W 9 0 O y w m c X V v d D t T Z W N 0 a W 9 u M S 9 l e H B v c n R f M D A x M j U 3 Y m I t N m E z M i 0 0 N G M 2 L W J k Z G Q t N G F j Z W N i M T Y 1 O D h i X z I w M j U t M D c t M j l U M T B f M D l f M D U g M T c w N j g w N j A 5 L 0 F 1 d G 9 S Z W 1 v d m V k Q 2 9 s d W 1 u c z E u e 1 B 1 Y m x p c 2 h l c i w y M n 0 m c X V v d D s s J n F 1 b 3 Q 7 U 2 V j d G l v b j E v Z X h w b 3 J 0 X z A w M T I 1 N 2 J i L T Z h M z I t N D R j N i 1 i Z G R k L T R h Y 2 V j Y j E 2 N T g 4 Y l 8 y M D I 1 L T A 3 L T I 5 V D E w X z A 5 X z A 1 I D E 3 M D Y 4 M D Y w O S 9 B d X R v U m V t b 3 Z l Z E N v b H V t b n M x L n t Q d W J N Z W Q g S U Q s M j N 9 J n F 1 b 3 Q 7 L C Z x d W 9 0 O 1 N l Y 3 R p b 2 4 x L 2 V 4 c G 9 y d F 8 w M D E y N T d i Y i 0 2 Y T M y L T Q 0 Y z Y t Y m R k Z C 0 0 Y W N l Y 2 I x N j U 4 O G J f M j A y N S 0 w N y 0 y O V Q x M F 8 w O V 8 w N S A x N z A 2 O D A 2 M D k v Q X V 0 b 1 J l b W 9 2 Z W R D b 2 x 1 b W 5 z M S 5 7 T G F u Z 3 V h Z 2 U g b 2 Y g T 3 J p Z 2 l u Y W w g R G 9 j d W 1 l b n Q s M j R 9 J n F 1 b 3 Q 7 L C Z x d W 9 0 O 1 N l Y 3 R p b 2 4 x L 2 V 4 c G 9 y d F 8 w M D E y N T d i Y i 0 2 Y T M y L T Q 0 Y z Y t Y m R k Z C 0 0 Y W N l Y 2 I x N j U 4 O G J f M j A y N S 0 w N y 0 y O V Q x M F 8 w O V 8 w N S A x N z A 2 O D A 2 M D k v Q X V 0 b 1 J l b W 9 2 Z W R D b 2 x 1 b W 5 z M S 5 7 R G 9 j d W 1 l b n Q g V H l w Z S w y N X 0 m c X V v d D s s J n F 1 b 3 Q 7 U 2 V j d G l v b j E v Z X h w b 3 J 0 X z A w M T I 1 N 2 J i L T Z h M z I t N D R j N i 1 i Z G R k L T R h Y 2 V j Y j E 2 N T g 4 Y l 8 y M D I 1 L T A 3 L T I 5 V D E w X z A 5 X z A 1 I D E 3 M D Y 4 M D Y w O S 9 B d X R v U m V t b 3 Z l Z E N v b H V t b n M x L n t Q d W J s a W N h d G l v b i B T d G F n Z S w y N n 0 m c X V v d D s s J n F 1 b 3 Q 7 U 2 V j d G l v b j E v Z X h w b 3 J 0 X z A w M T I 1 N 2 J i L T Z h M z I t N D R j N i 1 i Z G R k L T R h Y 2 V j Y j E 2 N T g 4 Y l 8 y M D I 1 L T A 3 L T I 5 V D E w X z A 5 X z A 1 I D E 3 M D Y 4 M D Y w O S 9 B d X R v U m V t b 3 Z l Z E N v b H V t b n M x L n t P c G V u I E F j Y 2 V z c y w y N 3 0 m c X V v d D s s J n F 1 b 3 Q 7 U 2 V j d G l v b j E v Z X h w b 3 J 0 X z A w M T I 1 N 2 J i L T Z h M z I t N D R j N i 1 i Z G R k L T R h Y 2 V j Y j E 2 N T g 4 Y l 8 y M D I 1 L T A 3 L T I 5 V D E w X z A 5 X z A 1 I D E 3 M D Y 4 M D Y w O S 9 B d X R v U m V t b 3 Z l Z E N v b H V t b n M x L n t T b 3 V y Y 2 U s M j h 9 J n F 1 b 3 Q 7 L C Z x d W 9 0 O 1 N l Y 3 R p b 2 4 x L 2 V 4 c G 9 y d F 8 w M D E y N T d i Y i 0 2 Y T M y L T Q 0 Y z Y t Y m R k Z C 0 0 Y W N l Y 2 I x N j U 4 O G J f M j A y N S 0 w N y 0 y O V Q x M F 8 w O V 8 w N S A x N z A 2 O D A 2 M D k v Q X V 0 b 1 J l b W 9 2 Z W R D b 2 x 1 b W 5 z M S 5 7 R U l E L D I 5 f S Z x d W 9 0 O 1 0 s J n F 1 b 3 Q 7 Q 2 9 s d W 1 u Q 2 9 1 b n Q m c X V v d D s 6 M z A s J n F 1 b 3 Q 7 S 2 V 5 Q 2 9 s d W 1 u T m F t Z X M m c X V v d D s 6 W 1 0 s J n F 1 b 3 Q 7 Q 2 9 s d W 1 u S W R l b n R p d G l l c y Z x d W 9 0 O z p b J n F 1 b 3 Q 7 U 2 V j d G l v b j E v Z X h w b 3 J 0 X z A w M T I 1 N 2 J i L T Z h M z I t N D R j N i 1 i Z G R k L T R h Y 2 V j Y j E 2 N T g 4 Y l 8 y M D I 1 L T A 3 L T I 5 V D E w X z A 5 X z A 1 I D E 3 M D Y 4 M D Y w O S 9 B d X R v U m V t b 3 Z l Z E N v b H V t b n M x L n t B d X R o b 3 J z L D B 9 J n F 1 b 3 Q 7 L C Z x d W 9 0 O 1 N l Y 3 R p b 2 4 x L 2 V 4 c G 9 y d F 8 w M D E y N T d i Y i 0 2 Y T M y L T Q 0 Y z Y t Y m R k Z C 0 0 Y W N l Y 2 I x N j U 4 O G J f M j A y N S 0 w N y 0 y O V Q x M F 8 w O V 8 w N S A x N z A 2 O D A 2 M D k v Q X V 0 b 1 J l b W 9 2 Z W R D b 2 x 1 b W 5 z M S 5 7 Q X V 0 a G 9 y I G Z 1 b G w g b m F t Z X M s M X 0 m c X V v d D s s J n F 1 b 3 Q 7 U 2 V j d G l v b j E v Z X h w b 3 J 0 X z A w M T I 1 N 2 J i L T Z h M z I t N D R j N i 1 i Z G R k L T R h Y 2 V j Y j E 2 N T g 4 Y l 8 y M D I 1 L T A 3 L T I 5 V D E w X z A 5 X z A 1 I D E 3 M D Y 4 M D Y w O S 9 B d X R v U m V t b 3 Z l Z E N v b H V t b n M x L n t B d X R o b 3 I o c y k g S U Q s M n 0 m c X V v d D s s J n F 1 b 3 Q 7 U 2 V j d G l v b j E v Z X h w b 3 J 0 X z A w M T I 1 N 2 J i L T Z h M z I t N D R j N i 1 i Z G R k L T R h Y 2 V j Y j E 2 N T g 4 Y l 8 y M D I 1 L T A 3 L T I 5 V D E w X z A 5 X z A 1 I D E 3 M D Y 4 M D Y w O S 9 B d X R v U m V t b 3 Z l Z E N v b H V t b n M x L n t U a X R s Z S w z f S Z x d W 9 0 O y w m c X V v d D t T Z W N 0 a W 9 u M S 9 l e H B v c n R f M D A x M j U 3 Y m I t N m E z M i 0 0 N G M 2 L W J k Z G Q t N G F j Z W N i M T Y 1 O D h i X z I w M j U t M D c t M j l U M T B f M D l f M D U g M T c w N j g w N j A 5 L 0 F 1 d G 9 S Z W 1 v d m V k Q 2 9 s d W 1 u c z E u e 1 l l Y X I s N H 0 m c X V v d D s s J n F 1 b 3 Q 7 U 2 V j d G l v b j E v Z X h w b 3 J 0 X z A w M T I 1 N 2 J i L T Z h M z I t N D R j N i 1 i Z G R k L T R h Y 2 V j Y j E 2 N T g 4 Y l 8 y M D I 1 L T A 3 L T I 5 V D E w X z A 5 X z A 1 I D E 3 M D Y 4 M D Y w O S 9 B d X R v U m V t b 3 Z l Z E N v b H V t b n M x L n t W b 2 x 1 b W U s N X 0 m c X V v d D s s J n F 1 b 3 Q 7 U 2 V j d G l v b j E v Z X h w b 3 J 0 X z A w M T I 1 N 2 J i L T Z h M z I t N D R j N i 1 i Z G R k L T R h Y 2 V j Y j E 2 N T g 4 Y l 8 y M D I 1 L T A 3 L T I 5 V D E w X z A 5 X z A 1 I D E 3 M D Y 4 M D Y w O S 9 B d X R v U m V t b 3 Z l Z E N v b H V t b n M x L n t J c 3 N 1 Z S w 2 f S Z x d W 9 0 O y w m c X V v d D t T Z W N 0 a W 9 u M S 9 l e H B v c n R f M D A x M j U 3 Y m I t N m E z M i 0 0 N G M 2 L W J k Z G Q t N G F j Z W N i M T Y 1 O D h i X z I w M j U t M D c t M j l U M T B f M D l f M D U g M T c w N j g w N j A 5 L 0 F 1 d G 9 S Z W 1 v d m V k Q 2 9 s d W 1 u c z E u e 0 F y d C 4 g T m 8 u L D d 9 J n F 1 b 3 Q 7 L C Z x d W 9 0 O 1 N l Y 3 R p b 2 4 x L 2 V 4 c G 9 y d F 8 w M D E y N T d i Y i 0 2 Y T M y L T Q 0 Y z Y t Y m R k Z C 0 0 Y W N l Y 2 I x N j U 4 O G J f M j A y N S 0 w N y 0 y O V Q x M F 8 w O V 8 w N S A x N z A 2 O D A 2 M D k v Q X V 0 b 1 J l b W 9 2 Z W R D b 2 x 1 b W 5 z M S 5 7 U G F n Z S B z d G F y d C w 4 f S Z x d W 9 0 O y w m c X V v d D t T Z W N 0 a W 9 u M S 9 l e H B v c n R f M D A x M j U 3 Y m I t N m E z M i 0 0 N G M 2 L W J k Z G Q t N G F j Z W N i M T Y 1 O D h i X z I w M j U t M D c t M j l U M T B f M D l f M D U g M T c w N j g w N j A 5 L 0 F 1 d G 9 S Z W 1 v d m V k Q 2 9 s d W 1 u c z E u e 1 B h Z 2 U g Z W 5 k L D l 9 J n F 1 b 3 Q 7 L C Z x d W 9 0 O 1 N l Y 3 R p b 2 4 x L 2 V 4 c G 9 y d F 8 w M D E y N T d i Y i 0 2 Y T M y L T Q 0 Y z Y t Y m R k Z C 0 0 Y W N l Y 2 I x N j U 4 O G J f M j A y N S 0 w N y 0 y O V Q x M F 8 w O V 8 w N S A x N z A 2 O D A 2 M D k v Q X V 0 b 1 J l b W 9 2 Z W R D b 2 x 1 b W 5 z M S 5 7 U G F n Z S B j b 3 V u d C w x M H 0 m c X V v d D s s J n F 1 b 3 Q 7 U 2 V j d G l v b j E v Z X h w b 3 J 0 X z A w M T I 1 N 2 J i L T Z h M z I t N D R j N i 1 i Z G R k L T R h Y 2 V j Y j E 2 N T g 4 Y l 8 y M D I 1 L T A 3 L T I 5 V D E w X z A 5 X z A 1 I D E 3 M D Y 4 M D Y w O S 9 B d X R v U m V t b 3 Z l Z E N v b H V t b n M x L n t D a X R l Z C B i e S w x M X 0 m c X V v d D s s J n F 1 b 3 Q 7 U 2 V j d G l v b j E v Z X h w b 3 J 0 X z A w M T I 1 N 2 J i L T Z h M z I t N D R j N i 1 i Z G R k L T R h Y 2 V j Y j E 2 N T g 4 Y l 8 y M D I 1 L T A 3 L T I 5 V D E w X z A 5 X z A 1 I D E 3 M D Y 4 M D Y w O S 9 B d X R v U m V t b 3 Z l Z E N v b H V t b n M x L n t E T 0 k s M T J 9 J n F 1 b 3 Q 7 L C Z x d W 9 0 O 1 N l Y 3 R p b 2 4 x L 2 V 4 c G 9 y d F 8 w M D E y N T d i Y i 0 2 Y T M y L T Q 0 Y z Y t Y m R k Z C 0 0 Y W N l Y 2 I x N j U 4 O G J f M j A y N S 0 w N y 0 y O V Q x M F 8 w O V 8 w N S A x N z A 2 O D A 2 M D k v Q X V 0 b 1 J l b W 9 2 Z W R D b 2 x 1 b W 5 z M S 5 7 T G l u a y w x M 3 0 m c X V v d D s s J n F 1 b 3 Q 7 U 2 V j d G l v b j E v Z X h w b 3 J 0 X z A w M T I 1 N 2 J i L T Z h M z I t N D R j N i 1 i Z G R k L T R h Y 2 V j Y j E 2 N T g 4 Y l 8 y M D I 1 L T A 3 L T I 5 V D E w X z A 5 X z A 1 I D E 3 M D Y 4 M D Y w O S 9 B d X R v U m V t b 3 Z l Z E N v b H V t b n M x L n t B Z m Z p b G l h d G l v b n M s M T R 9 J n F 1 b 3 Q 7 L C Z x d W 9 0 O 1 N l Y 3 R p b 2 4 x L 2 V 4 c G 9 y d F 8 w M D E y N T d i Y i 0 2 Y T M y L T Q 0 Y z Y t Y m R k Z C 0 0 Y W N l Y 2 I x N j U 4 O G J f M j A y N S 0 w N y 0 y O V Q x M F 8 w O V 8 w N S A x N z A 2 O D A 2 M D k v Q X V 0 b 1 J l b W 9 2 Z W R D b 2 x 1 b W 5 z M S 5 7 Q X V 0 a G 9 y c y B 3 a X R o I G F m Z m l s a W F 0 a W 9 u c y w x N X 0 m c X V v d D s s J n F 1 b 3 Q 7 U 2 V j d G l v b j E v Z X h w b 3 J 0 X z A w M T I 1 N 2 J i L T Z h M z I t N D R j N i 1 i Z G R k L T R h Y 2 V j Y j E 2 N T g 4 Y l 8 y M D I 1 L T A 3 L T I 5 V D E w X z A 5 X z A 1 I D E 3 M D Y 4 M D Y w O S 9 B d X R v U m V t b 3 Z l Z E N v b H V t b n M x L n t B Y n N 0 c m F j d C w x N n 0 m c X V v d D s s J n F 1 b 3 Q 7 U 2 V j d G l v b j E v Z X h w b 3 J 0 X z A w M T I 1 N 2 J i L T Z h M z I t N D R j N i 1 i Z G R k L T R h Y 2 V j Y j E 2 N T g 4 Y l 8 y M D I 1 L T A 3 L T I 5 V D E w X z A 5 X z A 1 I D E 3 M D Y 4 M D Y w O S 9 B d X R v U m V t b 3 Z l Z E N v b H V t b n M x L n t B d X R o b 3 I g S 2 V 5 d 2 9 y Z H M s M T d 9 J n F 1 b 3 Q 7 L C Z x d W 9 0 O 1 N l Y 3 R p b 2 4 x L 2 V 4 c G 9 y d F 8 w M D E y N T d i Y i 0 2 Y T M y L T Q 0 Y z Y t Y m R k Z C 0 0 Y W N l Y 2 I x N j U 4 O G J f M j A y N S 0 w N y 0 y O V Q x M F 8 w O V 8 w N S A x N z A 2 O D A 2 M D k v Q X V 0 b 1 J l b W 9 2 Z W R D b 2 x 1 b W 5 z M S 5 7 S W 5 k Z X g g S 2 V 5 d 2 9 y Z H M s M T h 9 J n F 1 b 3 Q 7 L C Z x d W 9 0 O 1 N l Y 3 R p b 2 4 x L 2 V 4 c G 9 y d F 8 w M D E y N T d i Y i 0 2 Y T M y L T Q 0 Y z Y t Y m R k Z C 0 0 Y W N l Y 2 I x N j U 4 O G J f M j A y N S 0 w N y 0 y O V Q x M F 8 w O V 8 w N S A x N z A 2 O D A 2 M D k v Q X V 0 b 1 J l b W 9 2 Z W R D b 2 x 1 b W 5 z M S 5 7 R n V u Z G l u Z y B U Z X h 0 c y w x O X 0 m c X V v d D s s J n F 1 b 3 Q 7 U 2 V j d G l v b j E v Z X h w b 3 J 0 X z A w M T I 1 N 2 J i L T Z h M z I t N D R j N i 1 i Z G R k L T R h Y 2 V j Y j E 2 N T g 4 Y l 8 y M D I 1 L T A 3 L T I 5 V D E w X z A 5 X z A 1 I D E 3 M D Y 4 M D Y w O S 9 B d X R v U m V t b 3 Z l Z E N v b H V t b n M x L n t S Z W Z l c m V u Y 2 V z L D I w f S Z x d W 9 0 O y w m c X V v d D t T Z W N 0 a W 9 u M S 9 l e H B v c n R f M D A x M j U 3 Y m I t N m E z M i 0 0 N G M 2 L W J k Z G Q t N G F j Z W N i M T Y 1 O D h i X z I w M j U t M D c t M j l U M T B f M D l f M D U g M T c w N j g w N j A 5 L 0 F 1 d G 9 S Z W 1 v d m V k Q 2 9 s d W 1 u c z E u e 0 V k a X R v c n M s M j F 9 J n F 1 b 3 Q 7 L C Z x d W 9 0 O 1 N l Y 3 R p b 2 4 x L 2 V 4 c G 9 y d F 8 w M D E y N T d i Y i 0 2 Y T M y L T Q 0 Y z Y t Y m R k Z C 0 0 Y W N l Y 2 I x N j U 4 O G J f M j A y N S 0 w N y 0 y O V Q x M F 8 w O V 8 w N S A x N z A 2 O D A 2 M D k v Q X V 0 b 1 J l b W 9 2 Z W R D b 2 x 1 b W 5 z M S 5 7 U H V i b G l z a G V y L D I y f S Z x d W 9 0 O y w m c X V v d D t T Z W N 0 a W 9 u M S 9 l e H B v c n R f M D A x M j U 3 Y m I t N m E z M i 0 0 N G M 2 L W J k Z G Q t N G F j Z W N i M T Y 1 O D h i X z I w M j U t M D c t M j l U M T B f M D l f M D U g M T c w N j g w N j A 5 L 0 F 1 d G 9 S Z W 1 v d m V k Q 2 9 s d W 1 u c z E u e 1 B 1 Y k 1 l Z C B J R C w y M 3 0 m c X V v d D s s J n F 1 b 3 Q 7 U 2 V j d G l v b j E v Z X h w b 3 J 0 X z A w M T I 1 N 2 J i L T Z h M z I t N D R j N i 1 i Z G R k L T R h Y 2 V j Y j E 2 N T g 4 Y l 8 y M D I 1 L T A 3 L T I 5 V D E w X z A 5 X z A 1 I D E 3 M D Y 4 M D Y w O S 9 B d X R v U m V t b 3 Z l Z E N v b H V t b n M x L n t M Y W 5 n d W F n Z S B v Z i B P c m l n a W 5 h b C B E b 2 N 1 b W V u d C w y N H 0 m c X V v d D s s J n F 1 b 3 Q 7 U 2 V j d G l v b j E v Z X h w b 3 J 0 X z A w M T I 1 N 2 J i L T Z h M z I t N D R j N i 1 i Z G R k L T R h Y 2 V j Y j E 2 N T g 4 Y l 8 y M D I 1 L T A 3 L T I 5 V D E w X z A 5 X z A 1 I D E 3 M D Y 4 M D Y w O S 9 B d X R v U m V t b 3 Z l Z E N v b H V t b n M x L n t E b 2 N 1 b W V u d C B U e X B l L D I 1 f S Z x d W 9 0 O y w m c X V v d D t T Z W N 0 a W 9 u M S 9 l e H B v c n R f M D A x M j U 3 Y m I t N m E z M i 0 0 N G M 2 L W J k Z G Q t N G F j Z W N i M T Y 1 O D h i X z I w M j U t M D c t M j l U M T B f M D l f M D U g M T c w N j g w N j A 5 L 0 F 1 d G 9 S Z W 1 v d m V k Q 2 9 s d W 1 u c z E u e 1 B 1 Y m x p Y 2 F 0 a W 9 u I F N 0 Y W d l L D I 2 f S Z x d W 9 0 O y w m c X V v d D t T Z W N 0 a W 9 u M S 9 l e H B v c n R f M D A x M j U 3 Y m I t N m E z M i 0 0 N G M 2 L W J k Z G Q t N G F j Z W N i M T Y 1 O D h i X z I w M j U t M D c t M j l U M T B f M D l f M D U g M T c w N j g w N j A 5 L 0 F 1 d G 9 S Z W 1 v d m V k Q 2 9 s d W 1 u c z E u e 0 9 w Z W 4 g Q W N j Z X N z L D I 3 f S Z x d W 9 0 O y w m c X V v d D t T Z W N 0 a W 9 u M S 9 l e H B v c n R f M D A x M j U 3 Y m I t N m E z M i 0 0 N G M 2 L W J k Z G Q t N G F j Z W N i M T Y 1 O D h i X z I w M j U t M D c t M j l U M T B f M D l f M D U g M T c w N j g w N j A 5 L 0 F 1 d G 9 S Z W 1 v d m V k Q 2 9 s d W 1 u c z E u e 1 N v d X J j Z S w y O H 0 m c X V v d D s s J n F 1 b 3 Q 7 U 2 V j d G l v b j E v Z X h w b 3 J 0 X z A w M T I 1 N 2 J i L T Z h M z I t N D R j N i 1 i Z G R k L T R h Y 2 V j Y j E 2 N T g 4 Y l 8 y M D I 1 L T A 3 L T I 5 V D E w X z A 5 X z A 1 I D E 3 M D Y 4 M D Y w O S 9 B d X R v U m V t b 3 Z l Z E N v b H V t b n M x L n t F S U Q s M j l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l e H B v c n R f M D A x M j U 3 Y m I t N m E z M i 0 0 N G M 2 L W J k Z G Q t N G F j Z W N i M T Y 1 O D h i X z I w M j U t M D c t M j l U M T B f M D l f M D U l M j A x N z A 2 O D A 2 M D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l e H B v c n R f M D A x M j U 3 Y m I t N m E z M i 0 0 N G M 2 L W J k Z G Q t N G F j Z W N i M T Y 1 O D h i X z I w M j U t M D c t M j l U M T B f M D l f M D U l M j A x N z A 2 O D A 2 M D k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l e H B v c n R f M D A x M j U 3 Y m I t N m E z M i 0 0 N G M 2 L W J k Z G Q t N G F j Z W N i M T Y 1 O D h i X z I w M j U t M D c t M j l U M T B f M D l f M D U l M j A x N z A 2 O D A 2 M D k v Q 2 h h b m d l Z C U y M F R 5 c G U 8 L 0 l 0 Z W 1 Q Y X R o P j w v S X R l b U x v Y 2 F 0 a W 9 u P j x T d G F i b G V F b n R y a W V z L z 4 8 L 0 l 0 Z W 0 + P E l 0 Z W 0 + P E l 0 Z W 1 M b 2 N h d G l v b j 4 8 S X R l b V R 5 c G U + Q W x s R m 9 y b X V s Y X M 8 L 0 l 0 Z W 1 U e X B l P j x J d G V t U G F 0 a D 4 8 L 0 l 0 Z W 1 Q Y X R o P j w v S X R l b U x v Y 2 F 0 a W 9 u P j x T d G F i b G V F b n R y a W V z P j x F b n R y e S B U e X B l P S J R d W V y e U d y b 3 V w c y I g V m F s d W U 9 I n N B Q U F B Q U E 9 P S I v P j x F b n R y e S B U e X B l P S J S Z W x h d G l v b n N o a X B z I i B W Y W x 1 Z T 0 i c 0 F B Q U F B Q T 0 9 I i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H n / K g / X p 3 F N o Q J K F 8 l r X R 4 A A A A A A g A A A A A A E G Y A A A A B A A A g A A A A z 0 + f m 3 9 J U c y w X S K 8 D 4 D S w S 4 C B f e 6 y O a a H 7 e 4 4 X T p Z l Y A A A A A D o A A A A A C A A A g A A A A u G E T M Q D o p m s I P v W 8 S 1 + g B D i D 9 u u c w u A C K o J n E G A X O O F Q A A A A H o Z s D t y 6 D Y e Q U h U w 6 G / X q p V 1 U e K w f U Y B J Y 3 D h d S 8 q U o v q M G L C 1 R P u x 0 e R b T y M 1 N o 5 8 J g q g W + 9 x + t o W O / G I P R a Z g F W M d + w e 4 C 2 0 y o l 5 t i C t F A A A A A V d 9 r o b 5 Z k N 6 z d G T G e v G X C C L Q 7 l y l B j q y Z L k F 4 U a G W R y y z A c a P p U a + G Q 6 T t I B D 1 G 3 Q n o d l Z 1 s p b w J z t 8 F W n 1 J Y g = = < / D a t a M a s h u p > 
</file>

<file path=customXml/itemProps1.xml><?xml version="1.0" encoding="utf-8"?>
<ds:datastoreItem xmlns:ds="http://schemas.openxmlformats.org/officeDocument/2006/customXml" ds:itemID="{590B62DF-728B-4E3E-A161-0561738450C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Included Paper</vt:lpstr>
      <vt:lpstr>Screening Process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Budi Satrio</dc:creator>
  <cp:lastModifiedBy>Budi Satrio</cp:lastModifiedBy>
  <dcterms:created xsi:type="dcterms:W3CDTF">2015-06-05T18:17:20Z</dcterms:created>
  <dcterms:modified xsi:type="dcterms:W3CDTF">2025-08-06T20:15:14Z</dcterms:modified>
</cp:coreProperties>
</file>